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355" windowHeight="7680" tabRatio="801"/>
  </bookViews>
  <sheets>
    <sheet name="Contents" sheetId="41" r:id="rId1"/>
    <sheet name="A" sheetId="122" r:id="rId2"/>
    <sheet name="A P2" sheetId="160" r:id="rId3"/>
    <sheet name="A-1" sheetId="130" r:id="rId4"/>
    <sheet name="B" sheetId="95" r:id="rId5"/>
    <sheet name="B.1" sheetId="125" r:id="rId6"/>
    <sheet name="C" sheetId="14" r:id="rId7"/>
    <sheet name="C.1" sheetId="129" r:id="rId8"/>
    <sheet name="D" sheetId="157" r:id="rId9"/>
    <sheet name="B-1" sheetId="183" r:id="rId10"/>
    <sheet name="B-2" sheetId="206" r:id="rId11"/>
    <sheet name="B-3" sheetId="209" r:id="rId12"/>
    <sheet name="B-4" sheetId="241" r:id="rId13"/>
    <sheet name="B-5" sheetId="198" r:id="rId14"/>
    <sheet name="C-1" sheetId="240" r:id="rId15"/>
    <sheet name="C-2" sheetId="233" r:id="rId16"/>
    <sheet name="C-3" sheetId="185" r:id="rId17"/>
    <sheet name="C-4" sheetId="190" r:id="rId18"/>
    <sheet name="C-5" sheetId="205" r:id="rId19"/>
    <sheet name="C-6" sheetId="191" r:id="rId20"/>
    <sheet name="C-7" sheetId="193" r:id="rId21"/>
    <sheet name="C-8" sheetId="218" r:id="rId22"/>
    <sheet name="C-9" sheetId="226" r:id="rId23"/>
    <sheet name="C-10" sheetId="225" r:id="rId24"/>
    <sheet name="C-11" sheetId="238" r:id="rId25"/>
    <sheet name="C-12" sheetId="216" r:id="rId26"/>
    <sheet name="C-13 Int Sync" sheetId="197" r:id="rId27"/>
    <sheet name="C-14 " sheetId="242" r:id="rId28"/>
    <sheet name="C-15" sheetId="243" r:id="rId29"/>
    <sheet name="C-16" sheetId="245" r:id="rId30"/>
    <sheet name="&lt;- Used" sheetId="120" r:id="rId31"/>
  </sheets>
  <externalReferences>
    <externalReference r:id="rId32"/>
    <externalReference r:id="rId33"/>
    <externalReference r:id="rId34"/>
  </externalReferences>
  <definedNames>
    <definedName name="_xlnm.Print_Area" localSheetId="1">A!$A$1:$K$27</definedName>
    <definedName name="_xlnm.Print_Area" localSheetId="2">'A P2'!$A$1:$M$66</definedName>
    <definedName name="_xlnm.Print_Area" localSheetId="3">'A-1'!$A$1:$N$37</definedName>
    <definedName name="_xlnm.Print_Area" localSheetId="4">B!$A$1:$I$25</definedName>
    <definedName name="_xlnm.Print_Area" localSheetId="7">C.1!$A$1:$V$39</definedName>
    <definedName name="_xlnm.Print_Area" localSheetId="26">'C-13 Int Sync'!$A$1:$G$28</definedName>
    <definedName name="_xlnm.Print_Area" localSheetId="0">Contents!$A$1:$G$51</definedName>
    <definedName name="_xlnm.Print_Area" localSheetId="8">D!$A$1:$I$35</definedName>
    <definedName name="_xlnm.Print_Titles" localSheetId="5">B.1!$A:$C</definedName>
    <definedName name="_xlnm.Print_Titles" localSheetId="7">C.1!$A:$D</definedName>
  </definedNames>
  <calcPr calcId="125725"/>
</workbook>
</file>

<file path=xl/calcChain.xml><?xml version="1.0" encoding="utf-8"?>
<calcChain xmlns="http://schemas.openxmlformats.org/spreadsheetml/2006/main">
  <c r="M1" i="198"/>
  <c r="A16" i="241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V3" i="129"/>
  <c r="V1"/>
  <c r="M3" i="242"/>
  <c r="M1"/>
  <c r="Q45" i="41" l="1"/>
  <c r="V17" i="129"/>
  <c r="V13"/>
  <c r="H3" i="245"/>
  <c r="H1"/>
  <c r="A1"/>
  <c r="D23"/>
  <c r="F21"/>
  <c r="F23" s="1"/>
  <c r="D12" s="1"/>
  <c r="D14" s="1"/>
  <c r="B45" i="41"/>
  <c r="C46" i="160" s="1"/>
  <c r="F12" i="245" l="1"/>
  <c r="F14" s="1"/>
  <c r="H14" s="1"/>
  <c r="V22" i="129" s="1"/>
  <c r="V32" s="1"/>
  <c r="G46" i="160" s="1"/>
  <c r="H23" i="245"/>
  <c r="V33" i="129" l="1"/>
  <c r="V34" s="1"/>
  <c r="V35" s="1"/>
  <c r="V36" l="1"/>
  <c r="I46" i="160" s="1"/>
  <c r="B44" i="41"/>
  <c r="C45" i="160" s="1"/>
  <c r="B43" i="41"/>
  <c r="B24"/>
  <c r="C23" i="160" s="1"/>
  <c r="B22" i="41"/>
  <c r="A24"/>
  <c r="E23" i="160" s="1"/>
  <c r="E30" i="129"/>
  <c r="E28"/>
  <c r="E24"/>
  <c r="E20"/>
  <c r="E12"/>
  <c r="E11"/>
  <c r="U17"/>
  <c r="U13"/>
  <c r="K3" i="243" l="1"/>
  <c r="K1"/>
  <c r="A1"/>
  <c r="E16"/>
  <c r="E18" s="1"/>
  <c r="E20" s="1"/>
  <c r="G14"/>
  <c r="G16" s="1"/>
  <c r="G12"/>
  <c r="G18" l="1"/>
  <c r="G20" s="1"/>
  <c r="I20" s="1"/>
  <c r="U29" i="129" s="1"/>
  <c r="E29" l="1"/>
  <c r="U32"/>
  <c r="U33" l="1"/>
  <c r="G45" i="160"/>
  <c r="U34" i="129" l="1"/>
  <c r="U35" s="1"/>
  <c r="A1" i="242"/>
  <c r="K28"/>
  <c r="K30" s="1"/>
  <c r="K32" s="1"/>
  <c r="I28"/>
  <c r="I30" s="1"/>
  <c r="I32" s="1"/>
  <c r="G28"/>
  <c r="G30" s="1"/>
  <c r="G32" s="1"/>
  <c r="E28"/>
  <c r="E30" l="1"/>
  <c r="E32" s="1"/>
  <c r="M32" s="1"/>
  <c r="G12" s="1"/>
  <c r="I12" s="1"/>
  <c r="T25" i="129" s="1"/>
  <c r="M28" i="242"/>
  <c r="U36" i="129"/>
  <c r="I45" i="160" s="1"/>
  <c r="B35" i="41" l="1"/>
  <c r="B34"/>
  <c r="B33"/>
  <c r="B32"/>
  <c r="B31"/>
  <c r="B30"/>
  <c r="A4" i="198" l="1"/>
  <c r="M3"/>
  <c r="A1"/>
  <c r="A1" i="241" l="1"/>
  <c r="V3"/>
  <c r="V1"/>
  <c r="N29"/>
  <c r="K29"/>
  <c r="G28"/>
  <c r="E28"/>
  <c r="D17"/>
  <c r="D18" s="1"/>
  <c r="D19" s="1"/>
  <c r="T15"/>
  <c r="K16" i="125"/>
  <c r="I23" i="160" s="1"/>
  <c r="H16" i="125"/>
  <c r="I20" i="160" s="1"/>
  <c r="G16" i="125"/>
  <c r="I19" i="160" s="1"/>
  <c r="E15" i="125"/>
  <c r="G17" i="95" s="1"/>
  <c r="E14" i="125"/>
  <c r="G16" i="95" s="1"/>
  <c r="A12" i="125"/>
  <c r="A13" s="1"/>
  <c r="E11"/>
  <c r="G11" i="95" s="1"/>
  <c r="G3" i="209"/>
  <c r="G1"/>
  <c r="A1"/>
  <c r="A4"/>
  <c r="D20" i="241" l="1"/>
  <c r="D21" s="1"/>
  <c r="D22" s="1"/>
  <c r="D23" s="1"/>
  <c r="D24" s="1"/>
  <c r="D25" s="1"/>
  <c r="D26" s="1"/>
  <c r="D27" s="1"/>
  <c r="A14" i="125"/>
  <c r="A15" s="1"/>
  <c r="A16" s="1"/>
  <c r="K3" i="216" l="1"/>
  <c r="K1"/>
  <c r="A1"/>
  <c r="I30"/>
  <c r="G28"/>
  <c r="E28"/>
  <c r="I27"/>
  <c r="I26"/>
  <c r="G21"/>
  <c r="E21"/>
  <c r="I20"/>
  <c r="I19"/>
  <c r="G17"/>
  <c r="G23" s="1"/>
  <c r="G32" s="1"/>
  <c r="E17"/>
  <c r="E23" s="1"/>
  <c r="E32" s="1"/>
  <c r="I16"/>
  <c r="I15"/>
  <c r="I14"/>
  <c r="I13"/>
  <c r="I21" l="1"/>
  <c r="I28"/>
  <c r="R27" i="129" s="1"/>
  <c r="E27" s="1"/>
  <c r="I17" i="216"/>
  <c r="I23" l="1"/>
  <c r="I32" l="1"/>
  <c r="F16" i="241" s="1"/>
  <c r="R26" i="129"/>
  <c r="E26" s="1"/>
  <c r="E12" i="209" l="1"/>
  <c r="E14" s="1"/>
  <c r="I12" i="125" s="1"/>
  <c r="E12" s="1"/>
  <c r="G12" i="95" s="1"/>
  <c r="L16" i="241"/>
  <c r="F17"/>
  <c r="H16"/>
  <c r="M16" s="1"/>
  <c r="A28" i="240"/>
  <c r="A29" s="1"/>
  <c r="A30" s="1"/>
  <c r="A31" s="1"/>
  <c r="A32" s="1"/>
  <c r="A33" s="1"/>
  <c r="A34" s="1"/>
  <c r="A35" s="1"/>
  <c r="A36" s="1"/>
  <c r="A37" s="1"/>
  <c r="A38" s="1"/>
  <c r="A39" s="1"/>
  <c r="A40" s="1"/>
  <c r="A43" s="1"/>
  <c r="K3"/>
  <c r="K1"/>
  <c r="K43"/>
  <c r="E12" s="1"/>
  <c r="G16" i="129" s="1"/>
  <c r="E16" s="1"/>
  <c r="K28" i="240"/>
  <c r="K29"/>
  <c r="K30"/>
  <c r="K31"/>
  <c r="K32"/>
  <c r="K33"/>
  <c r="K34"/>
  <c r="K35"/>
  <c r="K36"/>
  <c r="K37"/>
  <c r="K38"/>
  <c r="K39"/>
  <c r="G40"/>
  <c r="G46" s="1"/>
  <c r="I40"/>
  <c r="I48" s="1"/>
  <c r="I16" i="125" l="1"/>
  <c r="I21" i="160" s="1"/>
  <c r="K40" i="240"/>
  <c r="E10" s="1"/>
  <c r="G10" i="129" s="1"/>
  <c r="E10" s="1"/>
  <c r="P16" i="241"/>
  <c r="R16" s="1"/>
  <c r="T16" s="1"/>
  <c r="V16" s="1"/>
  <c r="L17"/>
  <c r="H17"/>
  <c r="M17" s="1"/>
  <c r="F18"/>
  <c r="A45" i="240"/>
  <c r="A46" s="1"/>
  <c r="A48" s="1"/>
  <c r="G45"/>
  <c r="G48"/>
  <c r="K48" s="1"/>
  <c r="E16" s="1"/>
  <c r="G31" i="129" s="1"/>
  <c r="I46" i="240"/>
  <c r="K46" s="1"/>
  <c r="E15" s="1"/>
  <c r="G25" i="129" s="1"/>
  <c r="I45" i="240"/>
  <c r="H18" i="241" l="1"/>
  <c r="M18" s="1"/>
  <c r="F19"/>
  <c r="L18"/>
  <c r="P17"/>
  <c r="R17" s="1"/>
  <c r="T17" s="1"/>
  <c r="V17" s="1"/>
  <c r="K45" i="240"/>
  <c r="E14" s="1"/>
  <c r="E17" l="1"/>
  <c r="G22" i="129"/>
  <c r="P18" i="241"/>
  <c r="R18" s="1"/>
  <c r="T18" s="1"/>
  <c r="V18" s="1"/>
  <c r="L19"/>
  <c r="H19"/>
  <c r="M19" s="1"/>
  <c r="F20"/>
  <c r="A1" i="240"/>
  <c r="M3" i="233"/>
  <c r="M1"/>
  <c r="H20" i="241" l="1"/>
  <c r="M20" s="1"/>
  <c r="F21"/>
  <c r="L20"/>
  <c r="P19"/>
  <c r="R19" s="1"/>
  <c r="T19" s="1"/>
  <c r="V19" s="1"/>
  <c r="P20" l="1"/>
  <c r="R20" s="1"/>
  <c r="T20" s="1"/>
  <c r="V20" s="1"/>
  <c r="L21"/>
  <c r="H21"/>
  <c r="M21" s="1"/>
  <c r="F22"/>
  <c r="E21" i="197"/>
  <c r="H22" i="241" l="1"/>
  <c r="M22" s="1"/>
  <c r="F23"/>
  <c r="L22"/>
  <c r="P21"/>
  <c r="R21" s="1"/>
  <c r="T21" s="1"/>
  <c r="V21" s="1"/>
  <c r="G3" i="190"/>
  <c r="G1"/>
  <c r="A1"/>
  <c r="E13"/>
  <c r="J22" i="129" s="1"/>
  <c r="I23" i="185"/>
  <c r="I31" i="129" s="1"/>
  <c r="G21" i="185"/>
  <c r="E21"/>
  <c r="I20"/>
  <c r="I25" i="129" s="1"/>
  <c r="I19" i="185"/>
  <c r="I18"/>
  <c r="I17"/>
  <c r="I22" i="129" s="1"/>
  <c r="I16" i="185"/>
  <c r="I21" i="129" s="1"/>
  <c r="I15" i="185"/>
  <c r="I14"/>
  <c r="I13"/>
  <c r="I12"/>
  <c r="I3"/>
  <c r="I1"/>
  <c r="A1"/>
  <c r="I21" l="1"/>
  <c r="I25" s="1"/>
  <c r="I19" i="129"/>
  <c r="I23"/>
  <c r="P22" i="241"/>
  <c r="R22" s="1"/>
  <c r="T22" s="1"/>
  <c r="V22" s="1"/>
  <c r="L23"/>
  <c r="F24"/>
  <c r="H23"/>
  <c r="M23" s="1"/>
  <c r="G34" i="191"/>
  <c r="G28"/>
  <c r="G30" s="1"/>
  <c r="G31" s="1"/>
  <c r="G22"/>
  <c r="G24" s="1"/>
  <c r="G25" s="1"/>
  <c r="K3"/>
  <c r="K1"/>
  <c r="A1"/>
  <c r="G36"/>
  <c r="G37" s="1"/>
  <c r="E36"/>
  <c r="E37" s="1"/>
  <c r="E30"/>
  <c r="E31" s="1"/>
  <c r="E24"/>
  <c r="E25" s="1"/>
  <c r="E40" s="1"/>
  <c r="E42" s="1"/>
  <c r="A4"/>
  <c r="L24" i="241" l="1"/>
  <c r="P23"/>
  <c r="R23" s="1"/>
  <c r="T23" s="1"/>
  <c r="V23" s="1"/>
  <c r="H24"/>
  <c r="M24" s="1"/>
  <c r="F25"/>
  <c r="G40" i="191"/>
  <c r="G42" s="1"/>
  <c r="I42" s="1"/>
  <c r="E10" s="1"/>
  <c r="L25" i="129" s="1"/>
  <c r="P24" i="241" l="1"/>
  <c r="R24" s="1"/>
  <c r="T24" s="1"/>
  <c r="V24" s="1"/>
  <c r="L25"/>
  <c r="H25"/>
  <c r="M25" s="1"/>
  <c r="F26"/>
  <c r="H26" l="1"/>
  <c r="M26" s="1"/>
  <c r="F27"/>
  <c r="L26"/>
  <c r="P25"/>
  <c r="R25" s="1"/>
  <c r="T25" s="1"/>
  <c r="V25" s="1"/>
  <c r="I23" i="233"/>
  <c r="K38"/>
  <c r="M38" s="1"/>
  <c r="K37"/>
  <c r="M37" s="1"/>
  <c r="K36"/>
  <c r="M36" s="1"/>
  <c r="I25" l="1"/>
  <c r="K23"/>
  <c r="K25" s="1"/>
  <c r="P26" i="241"/>
  <c r="R26" s="1"/>
  <c r="T26" s="1"/>
  <c r="V26" s="1"/>
  <c r="L27"/>
  <c r="H27"/>
  <c r="H28" s="1"/>
  <c r="F28"/>
  <c r="M39" i="233"/>
  <c r="I27" l="1"/>
  <c r="I29" s="1"/>
  <c r="K26"/>
  <c r="K27" s="1"/>
  <c r="K29" s="1"/>
  <c r="I26"/>
  <c r="L29" i="241"/>
  <c r="P27"/>
  <c r="M27"/>
  <c r="M29" s="1"/>
  <c r="A1" i="233"/>
  <c r="M29" l="1"/>
  <c r="E10" s="1"/>
  <c r="H22" i="129" s="1"/>
  <c r="E22" s="1"/>
  <c r="R27" i="241"/>
  <c r="T27" s="1"/>
  <c r="P29"/>
  <c r="A13" i="14"/>
  <c r="A14" s="1"/>
  <c r="I20" i="205"/>
  <c r="K25" i="129" s="1"/>
  <c r="E25" s="1"/>
  <c r="I19" i="205"/>
  <c r="I18"/>
  <c r="I17"/>
  <c r="K22" i="129" s="1"/>
  <c r="I16" i="205"/>
  <c r="K21" i="129" s="1"/>
  <c r="E21" s="1"/>
  <c r="I15" i="205"/>
  <c r="I14"/>
  <c r="I13"/>
  <c r="I12"/>
  <c r="G21"/>
  <c r="E21"/>
  <c r="I3"/>
  <c r="I1"/>
  <c r="A1"/>
  <c r="I23"/>
  <c r="K31" i="129" s="1"/>
  <c r="E31" s="1"/>
  <c r="G33" i="14" s="1"/>
  <c r="E18" i="95"/>
  <c r="M3" i="130"/>
  <c r="M1"/>
  <c r="I30"/>
  <c r="I29"/>
  <c r="G34"/>
  <c r="I31" s="1"/>
  <c r="M31"/>
  <c r="M30"/>
  <c r="I33" l="1"/>
  <c r="I21" i="205"/>
  <c r="K23" i="129"/>
  <c r="E23" s="1"/>
  <c r="I32" i="130"/>
  <c r="K19" i="129"/>
  <c r="E19" s="1"/>
  <c r="T29" i="241"/>
  <c r="J13" i="125" s="1"/>
  <c r="J16" s="1"/>
  <c r="I22" i="160" s="1"/>
  <c r="V27" i="241"/>
  <c r="V28" s="1"/>
  <c r="I34" i="130" l="1"/>
  <c r="E15" i="14"/>
  <c r="G24" i="122" l="1"/>
  <c r="K14" i="130"/>
  <c r="G14"/>
  <c r="G16" s="1"/>
  <c r="G18" s="1"/>
  <c r="G19" s="1"/>
  <c r="K16" l="1"/>
  <c r="K18" s="1"/>
  <c r="K19" s="1"/>
  <c r="M32"/>
  <c r="G20"/>
  <c r="G16" i="122" s="1"/>
  <c r="K20" i="130" l="1"/>
  <c r="M33"/>
  <c r="G25" i="157"/>
  <c r="G24"/>
  <c r="G16"/>
  <c r="I16" s="1"/>
  <c r="G15"/>
  <c r="E16"/>
  <c r="E15"/>
  <c r="E17" s="1"/>
  <c r="E21"/>
  <c r="E25" s="1"/>
  <c r="E20"/>
  <c r="E24" s="1"/>
  <c r="I12"/>
  <c r="I11"/>
  <c r="I15" s="1"/>
  <c r="G13" i="95"/>
  <c r="E13"/>
  <c r="E26" i="157" l="1"/>
  <c r="I16" i="122"/>
  <c r="K14" i="160"/>
  <c r="K46" s="1"/>
  <c r="M46" s="1"/>
  <c r="K52"/>
  <c r="M29" i="130"/>
  <c r="M34" s="1"/>
  <c r="I25" i="157"/>
  <c r="I20"/>
  <c r="I24" s="1"/>
  <c r="I26" s="1"/>
  <c r="E20" i="95"/>
  <c r="E40" i="14" s="1"/>
  <c r="I21" i="157"/>
  <c r="I17"/>
  <c r="K19" i="14"/>
  <c r="G32"/>
  <c r="G31"/>
  <c r="G30"/>
  <c r="G29"/>
  <c r="G28"/>
  <c r="G27"/>
  <c r="G26"/>
  <c r="G25"/>
  <c r="G24"/>
  <c r="G23"/>
  <c r="G22"/>
  <c r="G21"/>
  <c r="T17" i="129"/>
  <c r="T32" s="1"/>
  <c r="G44" i="160" s="1"/>
  <c r="S17" i="129"/>
  <c r="S32" s="1"/>
  <c r="G43" i="160" s="1"/>
  <c r="R17" i="129"/>
  <c r="R32" s="1"/>
  <c r="Q17"/>
  <c r="Q32" s="1"/>
  <c r="P17"/>
  <c r="P32" s="1"/>
  <c r="O17"/>
  <c r="O32" s="1"/>
  <c r="N17"/>
  <c r="N32" s="1"/>
  <c r="M17"/>
  <c r="M32" s="1"/>
  <c r="L17"/>
  <c r="L32" s="1"/>
  <c r="K17"/>
  <c r="K32" s="1"/>
  <c r="J17"/>
  <c r="J32" s="1"/>
  <c r="I17"/>
  <c r="I32" s="1"/>
  <c r="H17"/>
  <c r="H32" s="1"/>
  <c r="G17"/>
  <c r="G32" s="1"/>
  <c r="G31" i="160" s="1"/>
  <c r="G11" i="122" l="1"/>
  <c r="I15" i="160" s="1"/>
  <c r="E17" i="129"/>
  <c r="E32" s="1"/>
  <c r="I35" i="14" l="1"/>
  <c r="M35" s="1"/>
  <c r="I33"/>
  <c r="I32"/>
  <c r="M32" s="1"/>
  <c r="I31"/>
  <c r="M31" s="1"/>
  <c r="I30"/>
  <c r="M30" s="1"/>
  <c r="I29"/>
  <c r="M29" s="1"/>
  <c r="I28"/>
  <c r="M28" s="1"/>
  <c r="I27"/>
  <c r="I26"/>
  <c r="M26" s="1"/>
  <c r="I25"/>
  <c r="M25" s="1"/>
  <c r="I24"/>
  <c r="M24" s="1"/>
  <c r="E19"/>
  <c r="E36" s="1"/>
  <c r="E38" s="1"/>
  <c r="A4" i="160" l="1"/>
  <c r="B41" i="41" l="1"/>
  <c r="C42" i="160" s="1"/>
  <c r="B40" i="41"/>
  <c r="C41" i="160" s="1"/>
  <c r="G3" i="238"/>
  <c r="G1"/>
  <c r="A1"/>
  <c r="K3" i="125"/>
  <c r="K1"/>
  <c r="C44" i="160" l="1"/>
  <c r="B21" i="41"/>
  <c r="C50"/>
  <c r="A16"/>
  <c r="S16" s="1"/>
  <c r="B20" l="1"/>
  <c r="B39"/>
  <c r="B38"/>
  <c r="G3" i="197" l="1"/>
  <c r="A30" i="41"/>
  <c r="A34"/>
  <c r="A35"/>
  <c r="B36"/>
  <c r="M51" i="129" s="1"/>
  <c r="B37" i="41"/>
  <c r="O51" i="129"/>
  <c r="B42" i="41"/>
  <c r="A4" i="225"/>
  <c r="G3"/>
  <c r="G1"/>
  <c r="A1"/>
  <c r="A4" i="226"/>
  <c r="G3"/>
  <c r="G1"/>
  <c r="A1"/>
  <c r="G39" i="160"/>
  <c r="I3" i="218"/>
  <c r="I1"/>
  <c r="A4"/>
  <c r="A1"/>
  <c r="C21" i="160"/>
  <c r="C20"/>
  <c r="G3" i="193"/>
  <c r="G1"/>
  <c r="A4"/>
  <c r="A1"/>
  <c r="G3" i="206"/>
  <c r="G1"/>
  <c r="A4"/>
  <c r="A1"/>
  <c r="G18" i="14"/>
  <c r="G13"/>
  <c r="I13" s="1"/>
  <c r="G12"/>
  <c r="I12" s="1"/>
  <c r="G14"/>
  <c r="I14" s="1"/>
  <c r="G3" i="183"/>
  <c r="A4"/>
  <c r="A11" i="129"/>
  <c r="T13"/>
  <c r="S13"/>
  <c r="R13"/>
  <c r="Q13"/>
  <c r="P13"/>
  <c r="O13"/>
  <c r="N13"/>
  <c r="M13"/>
  <c r="L13"/>
  <c r="K13"/>
  <c r="J13"/>
  <c r="I13"/>
  <c r="H13"/>
  <c r="G13"/>
  <c r="A15" i="14"/>
  <c r="A18" s="1"/>
  <c r="G14" i="122"/>
  <c r="I48" i="160" s="1"/>
  <c r="I16" i="95"/>
  <c r="M3" i="160"/>
  <c r="I3" i="95"/>
  <c r="M3" i="14"/>
  <c r="M3" i="129"/>
  <c r="A4" i="157"/>
  <c r="A4" i="129"/>
  <c r="A4" i="14"/>
  <c r="A4" i="125"/>
  <c r="A4" i="95"/>
  <c r="A4" i="130"/>
  <c r="K3" i="122"/>
  <c r="A1" i="197"/>
  <c r="A1" i="183"/>
  <c r="A1" i="157"/>
  <c r="A1" i="129"/>
  <c r="A1" i="14"/>
  <c r="A1" i="125"/>
  <c r="A1" i="95"/>
  <c r="A1" i="130"/>
  <c r="A1" i="160"/>
  <c r="G1" i="197"/>
  <c r="G1" i="183"/>
  <c r="I1" i="157"/>
  <c r="M1" i="129"/>
  <c r="M1" i="14"/>
  <c r="I1" i="95"/>
  <c r="M1" i="160"/>
  <c r="K1" i="122"/>
  <c r="A13" i="197"/>
  <c r="A15" s="1"/>
  <c r="A17" s="1"/>
  <c r="A19" s="1"/>
  <c r="A21" s="1"/>
  <c r="A23" s="1"/>
  <c r="B19" i="41"/>
  <c r="C19" i="160" s="1"/>
  <c r="E13" i="125"/>
  <c r="I3" i="157"/>
  <c r="Q44" i="41"/>
  <c r="C40" i="160"/>
  <c r="C35"/>
  <c r="C34"/>
  <c r="C32"/>
  <c r="S51" i="129"/>
  <c r="R51"/>
  <c r="Q51"/>
  <c r="P51"/>
  <c r="K51"/>
  <c r="J51"/>
  <c r="I51"/>
  <c r="H51"/>
  <c r="G51"/>
  <c r="Q43" i="41"/>
  <c r="A19" i="160"/>
  <c r="A20" s="1"/>
  <c r="A21" s="1"/>
  <c r="A22" s="1"/>
  <c r="C22"/>
  <c r="P20" i="41"/>
  <c r="P21" s="1"/>
  <c r="A12" i="157"/>
  <c r="A13" s="1"/>
  <c r="I17" i="95"/>
  <c r="I12"/>
  <c r="A32" i="160"/>
  <c r="A1" i="120"/>
  <c r="A12" i="95"/>
  <c r="A13" s="1"/>
  <c r="A13" i="130"/>
  <c r="A14" s="1"/>
  <c r="A16" s="1"/>
  <c r="A18" s="1"/>
  <c r="A19" s="1"/>
  <c r="A20" s="1"/>
  <c r="A29" s="1"/>
  <c r="A30" s="1"/>
  <c r="A31" s="1"/>
  <c r="A32" s="1"/>
  <c r="A33" s="1"/>
  <c r="A34" s="1"/>
  <c r="A36" s="1"/>
  <c r="K53" i="160"/>
  <c r="A12" i="122"/>
  <c r="Q42" i="41"/>
  <c r="Q41"/>
  <c r="Q40"/>
  <c r="Q39"/>
  <c r="Q38"/>
  <c r="Q37"/>
  <c r="Q36"/>
  <c r="P36"/>
  <c r="P37" s="1"/>
  <c r="Q35"/>
  <c r="Q34"/>
  <c r="Q33"/>
  <c r="E35" i="160"/>
  <c r="K52" i="129"/>
  <c r="K7" s="1"/>
  <c r="U32" i="41"/>
  <c r="U33" s="1"/>
  <c r="U35" s="1"/>
  <c r="U36" s="1"/>
  <c r="U37" s="1"/>
  <c r="U38" s="1"/>
  <c r="U39" s="1"/>
  <c r="U40" s="1"/>
  <c r="U41" s="1"/>
  <c r="U42" s="1"/>
  <c r="U43" s="1"/>
  <c r="U44" s="1"/>
  <c r="U45" s="1"/>
  <c r="Q32"/>
  <c r="Q31"/>
  <c r="P31"/>
  <c r="A31" s="1"/>
  <c r="A33" i="160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Q30" i="41"/>
  <c r="E31" i="160"/>
  <c r="G52" i="129"/>
  <c r="G7" s="1"/>
  <c r="Q22" i="41"/>
  <c r="Q21"/>
  <c r="Q20"/>
  <c r="A20"/>
  <c r="H8" i="125" s="1"/>
  <c r="Q19" i="41"/>
  <c r="A19"/>
  <c r="E19" i="160" s="1"/>
  <c r="A15" i="41"/>
  <c r="A14"/>
  <c r="S14" s="1"/>
  <c r="A13"/>
  <c r="A12"/>
  <c r="S12" s="1"/>
  <c r="S15"/>
  <c r="S13"/>
  <c r="A11"/>
  <c r="S11" s="1"/>
  <c r="A10"/>
  <c r="S10" s="1"/>
  <c r="M9"/>
  <c r="M10" s="1"/>
  <c r="A9"/>
  <c r="S9" s="1"/>
  <c r="A13" i="122"/>
  <c r="A14" s="1"/>
  <c r="A15" s="1"/>
  <c r="A16" s="1"/>
  <c r="A17" s="1"/>
  <c r="A24" s="1"/>
  <c r="A25" s="1"/>
  <c r="G41" i="160"/>
  <c r="Q33" i="129"/>
  <c r="Q34" s="1"/>
  <c r="A26" i="160"/>
  <c r="E32" l="1"/>
  <c r="H52" i="129"/>
  <c r="H7" s="1"/>
  <c r="A15" i="95"/>
  <c r="A16" s="1"/>
  <c r="A17" s="1"/>
  <c r="A18" s="1"/>
  <c r="A20" s="1"/>
  <c r="P32" i="41"/>
  <c r="P33" s="1"/>
  <c r="A33" s="1"/>
  <c r="E36" i="160"/>
  <c r="A36" i="41"/>
  <c r="L52" i="129"/>
  <c r="L7" s="1"/>
  <c r="A15" i="157"/>
  <c r="A16" s="1"/>
  <c r="A17" s="1"/>
  <c r="A20" s="1"/>
  <c r="A21" s="1"/>
  <c r="A22" s="1"/>
  <c r="A24" s="1"/>
  <c r="A25" s="1"/>
  <c r="A26" s="1"/>
  <c r="A28" s="1"/>
  <c r="A30" s="1"/>
  <c r="A48" i="160"/>
  <c r="A49" s="1"/>
  <c r="A52" s="1"/>
  <c r="A53" s="1"/>
  <c r="A54" s="1"/>
  <c r="A55" s="1"/>
  <c r="A56" s="1"/>
  <c r="A57" s="1"/>
  <c r="A58" s="1"/>
  <c r="A59" s="1"/>
  <c r="A60" s="1"/>
  <c r="A61" s="1"/>
  <c r="A62" s="1"/>
  <c r="A12" i="129"/>
  <c r="A13" s="1"/>
  <c r="A16" s="1"/>
  <c r="A17" s="1"/>
  <c r="A19" s="1"/>
  <c r="A20" s="1"/>
  <c r="A21" s="1"/>
  <c r="A22" s="1"/>
  <c r="A23" s="1"/>
  <c r="A24" s="1"/>
  <c r="A25" s="1"/>
  <c r="A26" s="1"/>
  <c r="A27" s="1"/>
  <c r="A28" s="1"/>
  <c r="A29" s="1"/>
  <c r="A30" s="1"/>
  <c r="E16" i="125"/>
  <c r="G15" i="95"/>
  <c r="G18" s="1"/>
  <c r="G20" s="1"/>
  <c r="G40" i="14" s="1"/>
  <c r="E13" i="129"/>
  <c r="A19" i="14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8" s="1"/>
  <c r="A40" s="1"/>
  <c r="A42" s="1"/>
  <c r="L51" i="129"/>
  <c r="N51"/>
  <c r="C36" i="160"/>
  <c r="Q35" i="129"/>
  <c r="G40" i="160"/>
  <c r="H33" i="129"/>
  <c r="H34" s="1"/>
  <c r="J33"/>
  <c r="I18" i="14"/>
  <c r="C38" i="160"/>
  <c r="P38" i="41"/>
  <c r="A38" s="1"/>
  <c r="A37"/>
  <c r="N52" i="129" s="1"/>
  <c r="N7" s="1"/>
  <c r="O9" i="41"/>
  <c r="F9" s="1"/>
  <c r="G8" i="125"/>
  <c r="P39" i="41"/>
  <c r="P22"/>
  <c r="A22" s="1"/>
  <c r="A21"/>
  <c r="E21" i="160" s="1"/>
  <c r="L11" i="41"/>
  <c r="M11"/>
  <c r="J52" i="129"/>
  <c r="J7" s="1"/>
  <c r="L10" i="41"/>
  <c r="O10" s="1"/>
  <c r="F10" s="1"/>
  <c r="E20" i="160"/>
  <c r="A32" i="41"/>
  <c r="G33" i="129"/>
  <c r="G34" s="1"/>
  <c r="T33"/>
  <c r="I21" i="14"/>
  <c r="M21" s="1"/>
  <c r="G33" i="160"/>
  <c r="I33" i="129"/>
  <c r="I34" s="1"/>
  <c r="K33"/>
  <c r="K34" s="1"/>
  <c r="G19" i="14"/>
  <c r="I22"/>
  <c r="M22" s="1"/>
  <c r="P33" i="129"/>
  <c r="P34" s="1"/>
  <c r="I15" i="14"/>
  <c r="G15"/>
  <c r="G32" i="160"/>
  <c r="S33" i="129"/>
  <c r="O33"/>
  <c r="O34" s="1"/>
  <c r="T51"/>
  <c r="C43" i="160"/>
  <c r="C39"/>
  <c r="C37"/>
  <c r="C33"/>
  <c r="C31"/>
  <c r="G42"/>
  <c r="Q53" i="129"/>
  <c r="G35" i="160"/>
  <c r="G34"/>
  <c r="R33" i="129"/>
  <c r="R34" s="1"/>
  <c r="E34" i="160" l="1"/>
  <c r="M52" i="129"/>
  <c r="M7" s="1"/>
  <c r="E37" i="160"/>
  <c r="K53" i="129"/>
  <c r="A31"/>
  <c r="A32" s="1"/>
  <c r="A33" s="1"/>
  <c r="A34" s="1"/>
  <c r="A35" s="1"/>
  <c r="A36" s="1"/>
  <c r="J53"/>
  <c r="T53"/>
  <c r="T34"/>
  <c r="T35" s="1"/>
  <c r="R35"/>
  <c r="O35"/>
  <c r="P36"/>
  <c r="P35"/>
  <c r="K36"/>
  <c r="I35" i="160" s="1"/>
  <c r="K35" i="129"/>
  <c r="I36"/>
  <c r="I35"/>
  <c r="G35"/>
  <c r="J35"/>
  <c r="H53"/>
  <c r="H35"/>
  <c r="Q36"/>
  <c r="M18" i="14"/>
  <c r="P53" i="129"/>
  <c r="O11" i="41"/>
  <c r="F11" s="1"/>
  <c r="E38" i="160"/>
  <c r="M12" i="41"/>
  <c r="L12"/>
  <c r="J8" i="125"/>
  <c r="E22" i="160"/>
  <c r="P40" i="41"/>
  <c r="A39"/>
  <c r="E33" i="160"/>
  <c r="I52" i="129"/>
  <c r="I7" s="1"/>
  <c r="E39" i="160"/>
  <c r="O52" i="129"/>
  <c r="O7" s="1"/>
  <c r="G53"/>
  <c r="I24" i="122"/>
  <c r="E22" i="157"/>
  <c r="I13"/>
  <c r="G12" i="122" s="1"/>
  <c r="G13" s="1"/>
  <c r="E13" i="157"/>
  <c r="G36" i="160"/>
  <c r="L33" i="129"/>
  <c r="L34" s="1"/>
  <c r="I53"/>
  <c r="R53"/>
  <c r="O53"/>
  <c r="I19" i="14"/>
  <c r="S53" i="129"/>
  <c r="T36" l="1"/>
  <c r="J36"/>
  <c r="R36"/>
  <c r="L35"/>
  <c r="H36"/>
  <c r="G36"/>
  <c r="O36"/>
  <c r="K54"/>
  <c r="P41" i="41"/>
  <c r="A40"/>
  <c r="M13"/>
  <c r="L13"/>
  <c r="P52" i="129"/>
  <c r="P7" s="1"/>
  <c r="E40" i="160"/>
  <c r="O12" i="41"/>
  <c r="F12" s="1"/>
  <c r="I24" i="160"/>
  <c r="I26" s="1"/>
  <c r="I22" i="157"/>
  <c r="K17" i="160" s="1"/>
  <c r="I30" i="157"/>
  <c r="G15" i="122"/>
  <c r="L53" i="129"/>
  <c r="I11" i="95"/>
  <c r="I13" s="1"/>
  <c r="P54" i="129"/>
  <c r="I40" i="160"/>
  <c r="M19" i="14"/>
  <c r="O13" i="41" l="1"/>
  <c r="F13" s="1"/>
  <c r="T54" i="129"/>
  <c r="I44" i="160"/>
  <c r="G17" i="122"/>
  <c r="I28" i="157"/>
  <c r="K13" i="160" s="1"/>
  <c r="K15" s="1"/>
  <c r="I12" i="122"/>
  <c r="I34" i="160"/>
  <c r="J54" i="129"/>
  <c r="L36"/>
  <c r="L54" s="1"/>
  <c r="I31" i="160"/>
  <c r="L14" i="41"/>
  <c r="M14"/>
  <c r="A41"/>
  <c r="P42"/>
  <c r="Q52" i="129"/>
  <c r="Q7" s="1"/>
  <c r="E41" i="160"/>
  <c r="E13" i="197"/>
  <c r="K55" i="160"/>
  <c r="Q54" i="129"/>
  <c r="I41" i="160"/>
  <c r="H54" i="129"/>
  <c r="I32" i="160"/>
  <c r="I15" i="95"/>
  <c r="I18" s="1"/>
  <c r="I20" s="1"/>
  <c r="E11" i="197" s="1"/>
  <c r="G25" i="122" l="1"/>
  <c r="M58" i="160"/>
  <c r="I11" i="122"/>
  <c r="I40" i="14"/>
  <c r="M40" s="1"/>
  <c r="I36" i="160"/>
  <c r="G54" i="129"/>
  <c r="E42" i="160"/>
  <c r="R52" i="129"/>
  <c r="R7" s="1"/>
  <c r="O14" i="41"/>
  <c r="F14" s="1"/>
  <c r="P43"/>
  <c r="A42"/>
  <c r="L15"/>
  <c r="M15"/>
  <c r="I54" i="129"/>
  <c r="I33" i="160"/>
  <c r="O54" i="129"/>
  <c r="I39" i="160"/>
  <c r="R54" i="129"/>
  <c r="I42" i="160"/>
  <c r="E42" i="14" l="1"/>
  <c r="N33" i="129"/>
  <c r="N34" s="1"/>
  <c r="G38" i="160"/>
  <c r="M16" i="41"/>
  <c r="L16"/>
  <c r="O16" s="1"/>
  <c r="F16" s="1"/>
  <c r="E43" i="160"/>
  <c r="P44" i="41"/>
  <c r="A43"/>
  <c r="O15"/>
  <c r="F15" s="1"/>
  <c r="E15" i="197"/>
  <c r="E19" s="1"/>
  <c r="E23" s="1"/>
  <c r="S34" i="129" s="1"/>
  <c r="K11" i="122"/>
  <c r="P45" i="41" l="1"/>
  <c r="A45" s="1"/>
  <c r="E46" i="160" s="1"/>
  <c r="A44" i="41"/>
  <c r="S36" i="129"/>
  <c r="I43" i="160" s="1"/>
  <c r="S35" i="129"/>
  <c r="I23" i="14"/>
  <c r="N35" i="129"/>
  <c r="I13" i="122"/>
  <c r="K13" s="1"/>
  <c r="N53" i="129"/>
  <c r="E33"/>
  <c r="G37" i="160"/>
  <c r="G47" s="1"/>
  <c r="M33" i="129"/>
  <c r="M34" s="1"/>
  <c r="E34" s="1"/>
  <c r="M19" i="41"/>
  <c r="L19"/>
  <c r="E44" i="160"/>
  <c r="S52" i="129"/>
  <c r="K54" i="160"/>
  <c r="M56" s="1"/>
  <c r="E45" l="1"/>
  <c r="T52" i="129"/>
  <c r="S54"/>
  <c r="M35"/>
  <c r="N36"/>
  <c r="O19" i="41"/>
  <c r="F19" s="1"/>
  <c r="M53" i="129"/>
  <c r="L20" i="41"/>
  <c r="M20"/>
  <c r="K42" i="160"/>
  <c r="M42" s="1"/>
  <c r="K36"/>
  <c r="M36" s="1"/>
  <c r="K33"/>
  <c r="M33" s="1"/>
  <c r="K38"/>
  <c r="K37"/>
  <c r="K41"/>
  <c r="M41" s="1"/>
  <c r="K44"/>
  <c r="M44" s="1"/>
  <c r="K18"/>
  <c r="K45"/>
  <c r="M45" s="1"/>
  <c r="K35"/>
  <c r="M35" s="1"/>
  <c r="K43"/>
  <c r="M43" s="1"/>
  <c r="K39"/>
  <c r="M39" s="1"/>
  <c r="K40"/>
  <c r="M40" s="1"/>
  <c r="K32"/>
  <c r="M32" s="1"/>
  <c r="K31"/>
  <c r="M31" s="1"/>
  <c r="K34"/>
  <c r="M34" s="1"/>
  <c r="M15"/>
  <c r="K20" l="1"/>
  <c r="M20" s="1"/>
  <c r="K19"/>
  <c r="M19" s="1"/>
  <c r="K22"/>
  <c r="M22" s="1"/>
  <c r="K21"/>
  <c r="M21" s="1"/>
  <c r="K23"/>
  <c r="M23" s="1"/>
  <c r="G34" i="14"/>
  <c r="G36" s="1"/>
  <c r="G38" s="1"/>
  <c r="M36" i="129"/>
  <c r="O20" i="41"/>
  <c r="F20" s="1"/>
  <c r="L21"/>
  <c r="M21"/>
  <c r="I38" i="160"/>
  <c r="M38" s="1"/>
  <c r="N54" i="129"/>
  <c r="I34" i="14" l="1"/>
  <c r="I36" s="1"/>
  <c r="I38" s="1"/>
  <c r="E36" i="129"/>
  <c r="E35"/>
  <c r="M22" i="41"/>
  <c r="L22"/>
  <c r="O21"/>
  <c r="F21" s="1"/>
  <c r="I14" i="122" l="1"/>
  <c r="I42" i="14"/>
  <c r="I37" i="160"/>
  <c r="M54" i="129"/>
  <c r="O22" i="41"/>
  <c r="F22" s="1"/>
  <c r="M23"/>
  <c r="L23"/>
  <c r="M37" i="160" l="1"/>
  <c r="M57" s="1"/>
  <c r="M59" s="1"/>
  <c r="I47"/>
  <c r="I49" s="1"/>
  <c r="O23" i="41"/>
  <c r="F23" s="1"/>
  <c r="L24"/>
  <c r="M24"/>
  <c r="K14" i="122"/>
  <c r="I15"/>
  <c r="I17" s="1"/>
  <c r="M60" i="160" s="1"/>
  <c r="M61" l="1"/>
  <c r="K36" i="130"/>
  <c r="K33" s="1"/>
  <c r="I25" i="122"/>
  <c r="O24" i="41"/>
  <c r="F24" s="1"/>
  <c r="M25"/>
  <c r="L25"/>
  <c r="K15" i="122"/>
  <c r="K34" i="14" l="1"/>
  <c r="M34" s="1"/>
  <c r="O25" i="41"/>
  <c r="M26"/>
  <c r="L26"/>
  <c r="K17" i="122"/>
  <c r="O26" i="41" l="1"/>
  <c r="M27"/>
  <c r="L27"/>
  <c r="K32" i="130"/>
  <c r="K33" i="14" s="1"/>
  <c r="M33" s="1"/>
  <c r="K30" i="130"/>
  <c r="K31"/>
  <c r="K29"/>
  <c r="M62" i="160"/>
  <c r="K34" i="130" l="1"/>
  <c r="K15" i="14" s="1"/>
  <c r="K27"/>
  <c r="K36" s="1"/>
  <c r="O27" i="41"/>
  <c r="M30"/>
  <c r="L30"/>
  <c r="M23" i="14"/>
  <c r="K38" l="1"/>
  <c r="M38" s="1"/>
  <c r="M42" s="1"/>
  <c r="M27"/>
  <c r="M36" s="1"/>
  <c r="O30" i="41"/>
  <c r="F30" s="1"/>
  <c r="M31"/>
  <c r="L31"/>
  <c r="M15" i="14"/>
  <c r="O31" i="41" l="1"/>
  <c r="F31" s="1"/>
  <c r="M32"/>
  <c r="L32"/>
  <c r="O32" l="1"/>
  <c r="F32" s="1"/>
  <c r="M33"/>
  <c r="L33"/>
  <c r="O33" l="1"/>
  <c r="F33" s="1"/>
  <c r="L34"/>
  <c r="M34"/>
  <c r="O34" l="1"/>
  <c r="F34" s="1"/>
  <c r="L35"/>
  <c r="M35"/>
  <c r="L36" l="1"/>
  <c r="M36"/>
  <c r="O35"/>
  <c r="F35" s="1"/>
  <c r="O36" l="1"/>
  <c r="F36" s="1"/>
  <c r="L37"/>
  <c r="M37"/>
  <c r="O37" l="1"/>
  <c r="F37" s="1"/>
  <c r="M38"/>
  <c r="L38"/>
  <c r="O38" l="1"/>
  <c r="F38" s="1"/>
  <c r="L39"/>
  <c r="M39"/>
  <c r="L40" s="1"/>
  <c r="O39" l="1"/>
  <c r="F39" s="1"/>
  <c r="M40"/>
  <c r="M41" l="1"/>
  <c r="L41"/>
  <c r="O40"/>
  <c r="F40" s="1"/>
  <c r="O41" l="1"/>
  <c r="F41" s="1"/>
  <c r="M42"/>
  <c r="L42"/>
  <c r="O42" l="1"/>
  <c r="F42" s="1"/>
  <c r="L47"/>
  <c r="M47"/>
  <c r="M43"/>
  <c r="L43"/>
  <c r="O47" l="1"/>
  <c r="L48"/>
  <c r="M48"/>
  <c r="O43"/>
  <c r="F43" s="1"/>
  <c r="M44"/>
  <c r="L44"/>
  <c r="L45" l="1"/>
  <c r="O45" s="1"/>
  <c r="F45" s="1"/>
  <c r="M45"/>
  <c r="O48"/>
  <c r="O44"/>
  <c r="F44" s="1"/>
</calcChain>
</file>

<file path=xl/sharedStrings.xml><?xml version="1.0" encoding="utf-8"?>
<sst xmlns="http://schemas.openxmlformats.org/spreadsheetml/2006/main" count="1111" uniqueCount="510">
  <si>
    <t>Line</t>
  </si>
  <si>
    <t>Proposed</t>
  </si>
  <si>
    <t>No.</t>
  </si>
  <si>
    <t>Description</t>
  </si>
  <si>
    <t>Adjustments</t>
  </si>
  <si>
    <t>Per</t>
  </si>
  <si>
    <t>(A)</t>
  </si>
  <si>
    <t>(B)</t>
  </si>
  <si>
    <t>(C )</t>
  </si>
  <si>
    <t>TOTAL OPERATING EXPENSES</t>
  </si>
  <si>
    <t>OPERATING INCOME</t>
  </si>
  <si>
    <t>Notes and Source</t>
  </si>
  <si>
    <t>Col.A:</t>
  </si>
  <si>
    <t>Rate of return</t>
  </si>
  <si>
    <t>Adjusted net operating income</t>
  </si>
  <si>
    <t>Net operating income deficiency</t>
  </si>
  <si>
    <t>Gross revenue conversion factor</t>
  </si>
  <si>
    <t>Reference</t>
  </si>
  <si>
    <t>Amount</t>
  </si>
  <si>
    <t>Capital Structure and Cost Rates</t>
  </si>
  <si>
    <t>(C)</t>
  </si>
  <si>
    <t>Cost</t>
  </si>
  <si>
    <t>Difference</t>
  </si>
  <si>
    <t>Col.B:</t>
  </si>
  <si>
    <t>Number</t>
  </si>
  <si>
    <t>Net Operating Income Adjustments</t>
  </si>
  <si>
    <t>Rate Base Adjustments</t>
  </si>
  <si>
    <t>Page 1 of 1</t>
  </si>
  <si>
    <t>PRE-TAX OPERATING INCOME</t>
  </si>
  <si>
    <t>PRE-TAX OPERATING EXPENSES</t>
  </si>
  <si>
    <t>(D)</t>
  </si>
  <si>
    <t>Line No.</t>
  </si>
  <si>
    <t>Weighted Cost of Debt</t>
  </si>
  <si>
    <t>Col.C:</t>
  </si>
  <si>
    <t>Col.A + Col.B</t>
  </si>
  <si>
    <t>A</t>
  </si>
  <si>
    <t>B</t>
  </si>
  <si>
    <t>Company</t>
  </si>
  <si>
    <t>Adjusted rate base</t>
  </si>
  <si>
    <t xml:space="preserve">Schedule </t>
  </si>
  <si>
    <t>Per Company</t>
  </si>
  <si>
    <t>Rate Base</t>
  </si>
  <si>
    <t>Utility Plant in Service</t>
  </si>
  <si>
    <t>Total Rate Base</t>
  </si>
  <si>
    <t>(E)</t>
  </si>
  <si>
    <t>Revenue deficiency (Sufficiency)</t>
  </si>
  <si>
    <t>Accompanying the Direct Testimony of Ralph Smith</t>
  </si>
  <si>
    <t>A-1</t>
  </si>
  <si>
    <t>Gross Revenue Conversion Factor</t>
  </si>
  <si>
    <t>Col. A:</t>
  </si>
  <si>
    <t>Col. B:</t>
  </si>
  <si>
    <t>Derived from Column A</t>
  </si>
  <si>
    <t>Percent</t>
  </si>
  <si>
    <t>Net Income</t>
  </si>
  <si>
    <t>Total Revenue Increase</t>
  </si>
  <si>
    <t xml:space="preserve"> </t>
  </si>
  <si>
    <t>Revenue</t>
  </si>
  <si>
    <t>D</t>
  </si>
  <si>
    <t>Federal Income Taxes</t>
  </si>
  <si>
    <t>Components of Revenue Requirement Increase</t>
  </si>
  <si>
    <t>Total Revenue Increase (From Schedule A)</t>
  </si>
  <si>
    <t>B.1</t>
  </si>
  <si>
    <t>C</t>
  </si>
  <si>
    <t>C.1</t>
  </si>
  <si>
    <t>B-</t>
  </si>
  <si>
    <t>Calculation of Revenue Deficiency (Sufficiency)</t>
  </si>
  <si>
    <t>Adjusted Rate Base</t>
  </si>
  <si>
    <t>Summary of Rate Base Adjustments</t>
  </si>
  <si>
    <t>Adjusted Net Operating Income</t>
  </si>
  <si>
    <t>Summary of Net Operating Income Adjustments</t>
  </si>
  <si>
    <t>C-</t>
  </si>
  <si>
    <t xml:space="preserve">Schedule A-1 </t>
  </si>
  <si>
    <t xml:space="preserve">Schedule C.1 </t>
  </si>
  <si>
    <t xml:space="preserve">Col.B: Schedule B.1 </t>
  </si>
  <si>
    <t xml:space="preserve">Schedule A </t>
  </si>
  <si>
    <t xml:space="preserve">B </t>
  </si>
  <si>
    <t xml:space="preserve">C </t>
  </si>
  <si>
    <t>Page 1 of 2</t>
  </si>
  <si>
    <t>Page 2 of 2</t>
  </si>
  <si>
    <t>Requirement</t>
  </si>
  <si>
    <t>Schedule</t>
  </si>
  <si>
    <t>Multiplier</t>
  </si>
  <si>
    <t>Pre-Tax</t>
  </si>
  <si>
    <t>Net Operating Income</t>
  </si>
  <si>
    <t>GRCF</t>
  </si>
  <si>
    <t>Gross Revenue Conversion Factor Difference:</t>
  </si>
  <si>
    <t>Company Adjusted NOI Deficiency</t>
  </si>
  <si>
    <t>GRCF Difference</t>
  </si>
  <si>
    <t>Company Requested Base Rate Revenues</t>
  </si>
  <si>
    <t>Reconciled Revenue Requirement</t>
  </si>
  <si>
    <t>Unidentified Difference</t>
  </si>
  <si>
    <t>Pre-tax return computed using Gross Revenue Conversion Factor</t>
  </si>
  <si>
    <t>Sch. A-1</t>
  </si>
  <si>
    <t>Revenue Requirement Reconciliation</t>
  </si>
  <si>
    <t>NOI</t>
  </si>
  <si>
    <t xml:space="preserve">Pre-Tax </t>
  </si>
  <si>
    <t>Net Operating Income per Company Filing</t>
  </si>
  <si>
    <t xml:space="preserve">Revenue Requirement Calculated on Schedule A </t>
  </si>
  <si>
    <t>Rate of Return</t>
  </si>
  <si>
    <t>ROR Difference</t>
  </si>
  <si>
    <t>Component</t>
  </si>
  <si>
    <t>Sch C.1</t>
  </si>
  <si>
    <t>x</t>
  </si>
  <si>
    <t>No. of Pages</t>
  </si>
  <si>
    <t>Page No.</t>
  </si>
  <si>
    <t>Total Pages (including Contents page)</t>
  </si>
  <si>
    <t>Begin</t>
  </si>
  <si>
    <t>End</t>
  </si>
  <si>
    <t>Range</t>
  </si>
  <si>
    <t>-</t>
  </si>
  <si>
    <t xml:space="preserve">Summary of Net Operating Income Adjustments </t>
  </si>
  <si>
    <t xml:space="preserve">Gross Revenue Conversion Factor </t>
  </si>
  <si>
    <t xml:space="preserve">Adjusted Rate Base </t>
  </si>
  <si>
    <t xml:space="preserve">Summary of Adjustments to Rate Base </t>
  </si>
  <si>
    <t>Operating Revenues</t>
  </si>
  <si>
    <t>Rate</t>
  </si>
  <si>
    <t>Total Capital Structure</t>
  </si>
  <si>
    <t xml:space="preserve">Schedule B </t>
  </si>
  <si>
    <t xml:space="preserve">D </t>
  </si>
  <si>
    <t xml:space="preserve">A-1 </t>
  </si>
  <si>
    <t xml:space="preserve">Schedule B.1 </t>
  </si>
  <si>
    <t xml:space="preserve">Schedule C </t>
  </si>
  <si>
    <t>Schedule D</t>
  </si>
  <si>
    <t>Preferred Stock</t>
  </si>
  <si>
    <t>Operating Revenue at Current Rates</t>
  </si>
  <si>
    <t>Percentage Increase</t>
  </si>
  <si>
    <t>Change</t>
  </si>
  <si>
    <t>Long-Term Debt</t>
  </si>
  <si>
    <t>Schedule A</t>
  </si>
  <si>
    <t>Schedule B-3</t>
  </si>
  <si>
    <t>Operating Income</t>
  </si>
  <si>
    <t>Net Operating</t>
  </si>
  <si>
    <t>IncomeAmount</t>
  </si>
  <si>
    <t>Schedule C.1</t>
  </si>
  <si>
    <t>Notes and Source:</t>
  </si>
  <si>
    <t>Schedule B-1</t>
  </si>
  <si>
    <t>Adjustment</t>
  </si>
  <si>
    <t>Schedule C-2</t>
  </si>
  <si>
    <t>Schedule B-2</t>
  </si>
  <si>
    <t>Schedule C-3</t>
  </si>
  <si>
    <t>Schedule C-5</t>
  </si>
  <si>
    <t>Schedule C-6</t>
  </si>
  <si>
    <t>Interest Synchronization</t>
  </si>
  <si>
    <t>Interest Deduction per Company</t>
  </si>
  <si>
    <t>Federal Income Tax Rate</t>
  </si>
  <si>
    <t>L1 x L2</t>
  </si>
  <si>
    <t>Note A</t>
  </si>
  <si>
    <t>L3 - L4</t>
  </si>
  <si>
    <t>L8 x L9</t>
  </si>
  <si>
    <t>Net operating income required (Calculated)</t>
  </si>
  <si>
    <t>(Thousands of Dollars)</t>
  </si>
  <si>
    <t>Other Operating Revenue</t>
  </si>
  <si>
    <t>Total Operating Revenue</t>
  </si>
  <si>
    <t>Distribution</t>
  </si>
  <si>
    <t>Customer Accounts</t>
  </si>
  <si>
    <t>Amortization</t>
  </si>
  <si>
    <t>Total Operating Expenses</t>
  </si>
  <si>
    <t>Schedule C-13</t>
  </si>
  <si>
    <t>Increase (Decrease) to Federal Income Tax Expense</t>
  </si>
  <si>
    <t>Total</t>
  </si>
  <si>
    <t>Schedule B-4</t>
  </si>
  <si>
    <t>Payroll Expense</t>
  </si>
  <si>
    <t>Transmission</t>
  </si>
  <si>
    <t>Customer Service</t>
  </si>
  <si>
    <t>Administrative &amp; General</t>
  </si>
  <si>
    <t>Payroll Tax Expense</t>
  </si>
  <si>
    <t>Schedule C-7</t>
  </si>
  <si>
    <t>Schedule C-8</t>
  </si>
  <si>
    <t>Capital</t>
  </si>
  <si>
    <t>Schedule C-9</t>
  </si>
  <si>
    <t>Schedule C-10</t>
  </si>
  <si>
    <t>Schedule C-11</t>
  </si>
  <si>
    <t>Other</t>
  </si>
  <si>
    <t>Expense</t>
  </si>
  <si>
    <t>Schedule C-12</t>
  </si>
  <si>
    <t>Pension Expense</t>
  </si>
  <si>
    <t>Net</t>
  </si>
  <si>
    <t>Yes</t>
  </si>
  <si>
    <t>No</t>
  </si>
  <si>
    <t>Schedule C-4</t>
  </si>
  <si>
    <t>Proposed With</t>
  </si>
  <si>
    <t xml:space="preserve">Revenue </t>
  </si>
  <si>
    <t>Increase</t>
  </si>
  <si>
    <t>B-3</t>
  </si>
  <si>
    <t>Confidential</t>
  </si>
  <si>
    <t xml:space="preserve"> Applies to This Utility</t>
  </si>
  <si>
    <t>Line 15: Federal Income Tax Rate</t>
  </si>
  <si>
    <t>Fully Projected Future Test Year Ended 12/31/2017</t>
  </si>
  <si>
    <t>L6 + L8</t>
  </si>
  <si>
    <t>Schedule C-1</t>
  </si>
  <si>
    <t xml:space="preserve">Line </t>
  </si>
  <si>
    <t>E</t>
  </si>
  <si>
    <t>Consolidated Tax Adjustment</t>
  </si>
  <si>
    <t xml:space="preserve">Revenue Requirement Summary Schedules </t>
  </si>
  <si>
    <t>Puget Sound Energy</t>
  </si>
  <si>
    <t>Test Year Ended September 30, 2016</t>
  </si>
  <si>
    <t>Rate Base per PSE's Filing</t>
  </si>
  <si>
    <t>Sales to Customers</t>
  </si>
  <si>
    <t>Power Costs</t>
  </si>
  <si>
    <t>Total Production Expenses</t>
  </si>
  <si>
    <t>Other Power Supply Expenses</t>
  </si>
  <si>
    <t>Transmission Expense</t>
  </si>
  <si>
    <t>Distribution Expense</t>
  </si>
  <si>
    <t>Customer Service Expenses</t>
  </si>
  <si>
    <t>Customer Accounts Expenses</t>
  </si>
  <si>
    <t>Conservation Amortization</t>
  </si>
  <si>
    <t>Administrative &amp; General Expense</t>
  </si>
  <si>
    <t xml:space="preserve">Depreciation </t>
  </si>
  <si>
    <t>Amortization of Property Gain/Loss</t>
  </si>
  <si>
    <t>Other Operating Expenses</t>
  </si>
  <si>
    <t>ASC 815</t>
  </si>
  <si>
    <t>Taxes Other Than Income Taxes</t>
  </si>
  <si>
    <t>Income Taxes</t>
  </si>
  <si>
    <t>Deferred Income Taxes</t>
  </si>
  <si>
    <t>Gross Utility Plant in Service</t>
  </si>
  <si>
    <t xml:space="preserve">Accumulated Depreciation &amp; Amortization </t>
  </si>
  <si>
    <t>Net Utility Plant in Service</t>
  </si>
  <si>
    <t>Deferred Taxes</t>
  </si>
  <si>
    <t>Allowance for Working Capital</t>
  </si>
  <si>
    <t>Short &amp; Long Term Debt</t>
  </si>
  <si>
    <t>Equity</t>
  </si>
  <si>
    <t>After Tax Debt</t>
  </si>
  <si>
    <t>Total After Tax Cost of Capital</t>
  </si>
  <si>
    <t>Total Cost of Capital</t>
  </si>
  <si>
    <t>Pro Forma</t>
  </si>
  <si>
    <t>%</t>
  </si>
  <si>
    <t>Cost of</t>
  </si>
  <si>
    <t>Lines 1-6: PSE Exhibit__(KJB-3), page 2</t>
  </si>
  <si>
    <t>Bad Debts</t>
  </si>
  <si>
    <t>Annual Filing Fee</t>
  </si>
  <si>
    <t>State Utility Tax (0% - (Line 1 * 0%))</t>
  </si>
  <si>
    <t>Sum of Taxes Other</t>
  </si>
  <si>
    <t>Conversion Factor Excluding Federal Income Tax (1 - Line 0.941131)</t>
  </si>
  <si>
    <t xml:space="preserve">Tax </t>
  </si>
  <si>
    <t>PSE</t>
  </si>
  <si>
    <t xml:space="preserve">Gas Utility Revenue Requirement and Adjustment Schedules </t>
  </si>
  <si>
    <t>Gas Costs</t>
  </si>
  <si>
    <t>Purchased Gas</t>
  </si>
  <si>
    <t>L7 / L8</t>
  </si>
  <si>
    <t xml:space="preserve">Per AGO - Schedule D </t>
  </si>
  <si>
    <t>PSE Exhibit No. __(SEF-4), page 1 of 4</t>
  </si>
  <si>
    <t>State Utility Tax</t>
  </si>
  <si>
    <t>Current Income Taxes</t>
  </si>
  <si>
    <t>Col.A: PSE Exhibit__(SEF-4), page 1 of 4</t>
  </si>
  <si>
    <t>Subtotal</t>
  </si>
  <si>
    <t>Docket No. UG-170034</t>
  </si>
  <si>
    <t>Supplemental</t>
  </si>
  <si>
    <t>As-Filed</t>
  </si>
  <si>
    <t>Public</t>
  </si>
  <si>
    <t>Rate Year</t>
  </si>
  <si>
    <t>Counsel</t>
  </si>
  <si>
    <t>Wages</t>
  </si>
  <si>
    <t>Col. A: Amounts from Adjustment No. 13.16G from PSE's supplemental filing</t>
  </si>
  <si>
    <t>Col. B: Amounts from Adjustment No. 6.16G from PSE's original filing</t>
  </si>
  <si>
    <t>Bad Debt Expense</t>
  </si>
  <si>
    <t>Incentive Compensation</t>
  </si>
  <si>
    <t>Interest on Customer Deposits</t>
  </si>
  <si>
    <t>Investment Plan</t>
  </si>
  <si>
    <t>Montana Electric Energy Tax</t>
  </si>
  <si>
    <t>Storm Damage</t>
  </si>
  <si>
    <t>White River</t>
  </si>
  <si>
    <t>Production Adjustment</t>
  </si>
  <si>
    <t>Production Manufactured Gas</t>
  </si>
  <si>
    <t>Other Gas Supply</t>
  </si>
  <si>
    <t>Storage, LNG T&amp;G</t>
  </si>
  <si>
    <t xml:space="preserve">Sales </t>
  </si>
  <si>
    <t>Municipal Additions</t>
  </si>
  <si>
    <t>Public Counsel Adjustment to Bad Debt Expense</t>
  </si>
  <si>
    <t>Revenues</t>
  </si>
  <si>
    <t>Gross</t>
  </si>
  <si>
    <t>Operating</t>
  </si>
  <si>
    <t>Test Period Revenues</t>
  </si>
  <si>
    <t>Temperature Normalization Adjustment</t>
  </si>
  <si>
    <t>Normalized Test Period Revenues</t>
  </si>
  <si>
    <t>Proforma Bad Debt Rate</t>
  </si>
  <si>
    <t>Proforma Bad Debts</t>
  </si>
  <si>
    <t>Uncollectibles Charged to Expense in Test Year</t>
  </si>
  <si>
    <t>Increase (Decrease) Uncollectibles Expense</t>
  </si>
  <si>
    <t xml:space="preserve">Net </t>
  </si>
  <si>
    <t xml:space="preserve">Writeoffs </t>
  </si>
  <si>
    <t>Writeoffs</t>
  </si>
  <si>
    <t>to Revenue</t>
  </si>
  <si>
    <t>September</t>
  </si>
  <si>
    <t>May</t>
  </si>
  <si>
    <t>12 ME 9/30/2013 AND 5/31/2013</t>
  </si>
  <si>
    <t>12 ME 9/30/2015 AND 5/31/2015</t>
  </si>
  <si>
    <t>12 ME 9/30/2016 AND 5/31/2016</t>
  </si>
  <si>
    <t xml:space="preserve"> 3-Year of Net Write Off Rate</t>
  </si>
  <si>
    <t xml:space="preserve">Sales to </t>
  </si>
  <si>
    <t>Customers</t>
  </si>
  <si>
    <t>PSE As-Filed</t>
  </si>
  <si>
    <t>PSE Supplemental</t>
  </si>
  <si>
    <t>A: Adjustment derived from Adjustment No. 13.08G from PSE's supplemental filing and calculated below:</t>
  </si>
  <si>
    <t>Investment Plan Expense</t>
  </si>
  <si>
    <t>Adjustment to Investment Plan Expense</t>
  </si>
  <si>
    <t>Non-Union (Including Executives)</t>
  </si>
  <si>
    <t>Investment Plan Applicable to Management</t>
  </si>
  <si>
    <t>Rate Year Non-Union Wage Increase Percentage</t>
  </si>
  <si>
    <t>Rate Year Non-Union Wage Increase</t>
  </si>
  <si>
    <t>L2 x L3</t>
  </si>
  <si>
    <t>Total Company Contribution for Management</t>
  </si>
  <si>
    <t>L2 + L4</t>
  </si>
  <si>
    <t>IBEW</t>
  </si>
  <si>
    <t>Investment Plan Applicable to IBEW</t>
  </si>
  <si>
    <t>Rate Year IBEW Wage Increase Percentage</t>
  </si>
  <si>
    <t>Rate Year IBEW Wage Increase</t>
  </si>
  <si>
    <t>L6 x L7</t>
  </si>
  <si>
    <t>Total Company Contribution for IBEW</t>
  </si>
  <si>
    <t>UA</t>
  </si>
  <si>
    <t>Investment Plan Applicable to UA</t>
  </si>
  <si>
    <t>Rate Year UA Wage Increase Percentage</t>
  </si>
  <si>
    <t>Rate Year UA Wage Increase</t>
  </si>
  <si>
    <t>L10 x L11</t>
  </si>
  <si>
    <t>Total Company Contribution for UA</t>
  </si>
  <si>
    <t>L10 + L12</t>
  </si>
  <si>
    <t>Total Investment Plan Expense</t>
  </si>
  <si>
    <t>Investment Plan Expense applicable to Operations Percentage</t>
  </si>
  <si>
    <t>Investment Plan Expense Applicable to Operations</t>
  </si>
  <si>
    <t>L14 x L15</t>
  </si>
  <si>
    <t>Col. B: Amounts below from Adjustment No. 13.17G from PSE's supplemental filing</t>
  </si>
  <si>
    <t>Col. C: Amounts below from Adjustment No. 6.17G from PSE's original filing</t>
  </si>
  <si>
    <t>Col. B: Amounts from Adjustment No. 6.09G from PSE's original filing</t>
  </si>
  <si>
    <t>Col. A: Amounts from Adjustment No. 13.09G from PSE's supplemental filing</t>
  </si>
  <si>
    <t>Interest on Customer Deposits Expense - PSE Supplemental</t>
  </si>
  <si>
    <t>Interest on Customer Deposits Expense - PSE As-Filed</t>
  </si>
  <si>
    <t>Adjustment to Interest on Customer Deposits</t>
  </si>
  <si>
    <t>L1 - L2</t>
  </si>
  <si>
    <t>A: Amount derived from Adjustment No. 13.11G from PSE's supplemental filing</t>
  </si>
  <si>
    <t>B: Amount derirved from Adjustment No. 6.11G from PSE's original filing</t>
  </si>
  <si>
    <t>Note A: Amount from Adjustment 6.05 in PSE's gas filing</t>
  </si>
  <si>
    <t>Interest Deduction for Tax Purposes</t>
  </si>
  <si>
    <t>Increase (Decrease) in Deductible Interest</t>
  </si>
  <si>
    <t>N/A for Gas</t>
  </si>
  <si>
    <t>Temperature Normalization</t>
  </si>
  <si>
    <t>Customer Accounts Expense</t>
  </si>
  <si>
    <t>Revenue Adjustment</t>
  </si>
  <si>
    <t>Residential (23)</t>
  </si>
  <si>
    <t>Commercial &amp; industrial (31)</t>
  </si>
  <si>
    <t>Large volume (41)</t>
  </si>
  <si>
    <t>Transportation -Large volume (41T)</t>
  </si>
  <si>
    <t>Transportation - general services (31T)</t>
  </si>
  <si>
    <t>Interruptible (85)</t>
  </si>
  <si>
    <t>Trasportation Interruptible (85T)</t>
  </si>
  <si>
    <t>Limited interruptible (86)</t>
  </si>
  <si>
    <t>Transportation - limited interruptible (86T)</t>
  </si>
  <si>
    <t>Non exclusive interruptible (87)</t>
  </si>
  <si>
    <t>Transportation - non exclusive interrupt (87T)</t>
  </si>
  <si>
    <t>Contracts</t>
  </si>
  <si>
    <t>Operating Expenses</t>
  </si>
  <si>
    <t>Purchased Gas Costs</t>
  </si>
  <si>
    <t>Uncollectibles</t>
  </si>
  <si>
    <t>Total Increase (Decrease) Sales to Customers</t>
  </si>
  <si>
    <t>Line 19</t>
  </si>
  <si>
    <t>Line 20</t>
  </si>
  <si>
    <t>Line 21</t>
  </si>
  <si>
    <t>Line 22</t>
  </si>
  <si>
    <t>Line 23</t>
  </si>
  <si>
    <t>Col. D: Amounts from Adjustment No. 6.02G from PSE's original filing</t>
  </si>
  <si>
    <t>Col. C: Amounts from Adjustment No. 13.02G from PSE's supplemental filing</t>
  </si>
  <si>
    <t>Depreciation &amp; Amortization Expense Under Proposed Rates</t>
  </si>
  <si>
    <t>Depreciation</t>
  </si>
  <si>
    <t xml:space="preserve">Expense Per </t>
  </si>
  <si>
    <t>403 Depreciation Expense on Assets Not Included in Study</t>
  </si>
  <si>
    <t>404 Depreciation Expense on Assets Not Included in Study</t>
  </si>
  <si>
    <t>Subtotal Depreciation Expense - Account 403</t>
  </si>
  <si>
    <t>Subtotal Depreciation Expense - Account 403.1</t>
  </si>
  <si>
    <t>Total Depreciation Expense</t>
  </si>
  <si>
    <t>L5 + L8</t>
  </si>
  <si>
    <t>Amortization Expense</t>
  </si>
  <si>
    <t>411.10 Accretion Expense - ASC 410 (Recovered in Rates)</t>
  </si>
  <si>
    <t>411.10 Accretion Expense - ASC 410 (Not Recovered in Rates)</t>
  </si>
  <si>
    <t>Subtotal Accretion Expense - Account 411.10</t>
  </si>
  <si>
    <t>Depreciation Expense 403 Associated With Fleet</t>
  </si>
  <si>
    <t>Total Depreciation &amp; Amortization Expense</t>
  </si>
  <si>
    <t>L9 + L12 + L13</t>
  </si>
  <si>
    <t>Col. C: Col. B - Col. A</t>
  </si>
  <si>
    <t>Col. A: Amounts from Adjustment No. 6.06G from PSE filing</t>
  </si>
  <si>
    <t>403 Gas Depreciation Expense</t>
  </si>
  <si>
    <t>403 Gas Portion of Common</t>
  </si>
  <si>
    <t>403.1 Depreciation Expense - ASC 410 (Recovered in Rates)</t>
  </si>
  <si>
    <t>403.1 Depreciation Expense - ASC 410 (Not Recovered in Rates)</t>
  </si>
  <si>
    <t>Public Counsel Adjustments</t>
  </si>
  <si>
    <t>Accumulated Depreciation Related to Proposed Depreciation Rates</t>
  </si>
  <si>
    <t>ADIT Related to Proposed Depreciation Rates</t>
  </si>
  <si>
    <t>NOT USED FOR GAS OPERATIONS</t>
  </si>
  <si>
    <t>Public Counsel Adjustment to Depreciation Expense</t>
  </si>
  <si>
    <t xml:space="preserve">A </t>
  </si>
  <si>
    <t>Percentage of Public Counsel Adjustment Allocable to Accumulated Depreciation</t>
  </si>
  <si>
    <t>Public Counsel Adjustment to Accumulated Depreciation</t>
  </si>
  <si>
    <t>A: See Schedule C-12</t>
  </si>
  <si>
    <t>Accumulated Depreciation and Amortization</t>
  </si>
  <si>
    <t>Date</t>
  </si>
  <si>
    <t>Depreciation Expense</t>
  </si>
  <si>
    <t>Accummulated Depreciation</t>
  </si>
  <si>
    <t>Net Book Value</t>
  </si>
  <si>
    <t>NBV Diff</t>
  </si>
  <si>
    <t>ADFIT</t>
  </si>
  <si>
    <t>DFIT</t>
  </si>
  <si>
    <t>Book Depr.</t>
  </si>
  <si>
    <t>BOOK</t>
  </si>
  <si>
    <t>Tax</t>
  </si>
  <si>
    <t>Book</t>
  </si>
  <si>
    <t>Using Tax Basis</t>
  </si>
  <si>
    <t>Permanent Difference</t>
  </si>
  <si>
    <t>Book &gt; Tax</t>
  </si>
  <si>
    <t>(d) = (a) x Tax</t>
  </si>
  <si>
    <t>(e) = (b) x 4.24%</t>
  </si>
  <si>
    <t>(f) = (c) x 4.24%</t>
  </si>
  <si>
    <t>Net Difference</t>
  </si>
  <si>
    <t>(o) = - curr month (n)</t>
  </si>
  <si>
    <t>Table</t>
  </si>
  <si>
    <t>(g) = (e) x (f)</t>
  </si>
  <si>
    <t>(h) = prior month - (d)</t>
  </si>
  <si>
    <t>(i) = prior month - (e)</t>
  </si>
  <si>
    <t>(j) = prior month - (g)</t>
  </si>
  <si>
    <t>(k) = (a) + (h)</t>
  </si>
  <si>
    <t>(l) = (b) + (i) +(j)</t>
  </si>
  <si>
    <t>(m) = (k) - (l)</t>
  </si>
  <si>
    <t>(n) = - (m) * 35%</t>
  </si>
  <si>
    <t>+ prior month (n)</t>
  </si>
  <si>
    <t>Total - 12ME Dec '18</t>
  </si>
  <si>
    <t>AMA - 12ME Dec '18</t>
  </si>
  <si>
    <t>Accumulated Deferred Income Taxes Related to Proposed Depreciation Rates</t>
  </si>
  <si>
    <t>¸ 12 mos.</t>
  </si>
  <si>
    <t>Puget Sound Energy - Gas Operations</t>
  </si>
  <si>
    <t>B-5</t>
  </si>
  <si>
    <t>Adjusted Rate Base, per Public Counsel</t>
  </si>
  <si>
    <t>Weighted Cost of Debt, per Public Counsel</t>
  </si>
  <si>
    <t>Production Adjustment Amortization Expense</t>
  </si>
  <si>
    <t>Net Impact on Operating Expenses</t>
  </si>
  <si>
    <t>Montana Electric Tax</t>
  </si>
  <si>
    <t>Storm Damage Expense</t>
  </si>
  <si>
    <t>White River Amortization Expense</t>
  </si>
  <si>
    <t>C-13</t>
  </si>
  <si>
    <t>Schedule B-5</t>
  </si>
  <si>
    <t xml:space="preserve">Date </t>
  </si>
  <si>
    <t>PP Asset</t>
  </si>
  <si>
    <t>Vintage</t>
  </si>
  <si>
    <t>Recorded in</t>
  </si>
  <si>
    <t>Year</t>
  </si>
  <si>
    <t>PHFFU*</t>
  </si>
  <si>
    <t>Gas Plant Held For Future Use</t>
  </si>
  <si>
    <t>Plant Held For Future Use</t>
  </si>
  <si>
    <t>Schedule C-14</t>
  </si>
  <si>
    <t>Pension</t>
  </si>
  <si>
    <t>Expense Per</t>
  </si>
  <si>
    <t>Adjustment to Pension Expense</t>
  </si>
  <si>
    <t>2013 Qualified</t>
  </si>
  <si>
    <t>2014 Qualified</t>
  </si>
  <si>
    <t>2015 Qualified</t>
  </si>
  <si>
    <t>2016 Qualified</t>
  </si>
  <si>
    <t>4-Year</t>
  </si>
  <si>
    <t>Benefits</t>
  </si>
  <si>
    <t>Average</t>
  </si>
  <si>
    <t>Service Cost</t>
  </si>
  <si>
    <t>Interest Cost</t>
  </si>
  <si>
    <t>Expected (Return) on Plan Assets</t>
  </si>
  <si>
    <t>Amortization of Prior Service Cost / (Credit)</t>
  </si>
  <si>
    <t>Amortization of Net Loss / Gain</t>
  </si>
  <si>
    <t>Net Periodic Pension Cost</t>
  </si>
  <si>
    <t>O&amp;M Percentage Allocation</t>
  </si>
  <si>
    <t>O&amp;M Portion of Net Periodic Pension Cost</t>
  </si>
  <si>
    <t>Gas Operations Allocation Percentage</t>
  </si>
  <si>
    <t>Col. B: Amount derived from the amounts provided in the response to ICNU No. 056 and calculated below:</t>
  </si>
  <si>
    <t>Col. A: Amount from Adjustment No. 6.15G from PSE's filing</t>
  </si>
  <si>
    <t>O&amp;M Portion of Net Periodic Pension Cost For Gas Operations</t>
  </si>
  <si>
    <t>Public Counsel</t>
  </si>
  <si>
    <t>Environmental Remediation</t>
  </si>
  <si>
    <t>Schedule C-15</t>
  </si>
  <si>
    <t>Deferred Costs Net of Site Specific Recoveries as of 9/30/2016</t>
  </si>
  <si>
    <t>Recoveries from Insurance or Third Parties Through 9/30/2016</t>
  </si>
  <si>
    <t>Percentage to Allocate a Pro Rata Share of Insurance Proceeds and Third Parties</t>
  </si>
  <si>
    <t>Share of Deferred Unassigned Recoveries as of 9/30/2016</t>
  </si>
  <si>
    <t>Deferred Costs Net of Site Specific and Unassigned Recoveries as of 9/30/2016</t>
  </si>
  <si>
    <t>L1 + L4</t>
  </si>
  <si>
    <t>Amortization Period (Years)</t>
  </si>
  <si>
    <t>Environmental Remediation Amortization Expense</t>
  </si>
  <si>
    <t>L5 / L6</t>
  </si>
  <si>
    <t>Cols. A&amp;B: Amounts from Adjustment No. 6.19G from PSE's filing</t>
  </si>
  <si>
    <t>C-14</t>
  </si>
  <si>
    <t>C-15</t>
  </si>
  <si>
    <t>Effect of Public Counsel Adjustments to Rate Base</t>
  </si>
  <si>
    <t>Public Counsel Adjusted Original Cost Rate Base</t>
  </si>
  <si>
    <t>Effect of Public Counsel Adjustments on NOI</t>
  </si>
  <si>
    <t>Per Public Counsel</t>
  </si>
  <si>
    <t>Unidentified Difference as percent of Public Counsel base rate revenue increase</t>
  </si>
  <si>
    <t>Public Counsel REVENUE REQUIREMENT ADJUSTMENTS ABOVE</t>
  </si>
  <si>
    <t>Total Public Counsel Adjustments to Operating Income</t>
  </si>
  <si>
    <t>Public Counsel Adjusted Net Operating Income</t>
  </si>
  <si>
    <t xml:space="preserve">Amounts in Column A are from PSE's original filing.  Company revisions contained in its April 3, 2017 supplemental filing are </t>
  </si>
  <si>
    <t>treated as adjustments to PSE's original filing for purposes of this presentation.</t>
  </si>
  <si>
    <t>Depreciation and Amortization Expense at Proposed New Depreciation Rates</t>
  </si>
  <si>
    <t>Col. B: Amounts calculated from the depreciation rates proposed by Public Counsel witness Roxie McCullar</t>
  </si>
  <si>
    <t>Total Public Counsel Rate Base Adjustments</t>
  </si>
  <si>
    <t>Schedule C-16</t>
  </si>
  <si>
    <t>Per PSE</t>
  </si>
  <si>
    <t xml:space="preserve">Proposed Amortization Period </t>
  </si>
  <si>
    <t>Electric</t>
  </si>
  <si>
    <t>Gas</t>
  </si>
  <si>
    <t>Total Customer Records &amp; Collection Expense Deferral</t>
  </si>
  <si>
    <t>Operations Allocation Percentage</t>
  </si>
  <si>
    <t>Customer Records &amp; Collection Expense Deferral Allocated Between Electric and Gas Operations</t>
  </si>
  <si>
    <t>Customer Records &amp; Collection Expense Deferral - Gas Operations</t>
  </si>
  <si>
    <t>Amortization of Customer Records &amp; Collection Expense Deferral - Gas Operations</t>
  </si>
  <si>
    <t>C-16</t>
  </si>
  <si>
    <t>Amounts below from Adjustment No. 6.20G and related workpapers from PSE's filing</t>
  </si>
  <si>
    <t>Credit Card Payment Processing Costs</t>
  </si>
  <si>
    <t>PSE Exhibit__(SEF-3), page 3</t>
  </si>
  <si>
    <t>Lines 7-12: Per the recommendation of Public Counsel witness J. Randall Woolridge</t>
  </si>
  <si>
    <t>Exhibit RCS-4</t>
  </si>
</sst>
</file>

<file path=xl/styles.xml><?xml version="1.0" encoding="utf-8"?>
<styleSheet xmlns="http://schemas.openxmlformats.org/spreadsheetml/2006/main">
  <numFmts count="2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000%"/>
    <numFmt numFmtId="167" formatCode="0.00000%"/>
    <numFmt numFmtId="168" formatCode="0.000000"/>
    <numFmt numFmtId="169" formatCode="mm/dd/yy;@"/>
    <numFmt numFmtId="170" formatCode="_(* #,##0.00000_);_(* \(#,##0.00000\);_(* &quot;-&quot;??_);_(@_)"/>
    <numFmt numFmtId="171" formatCode="_(* #,##0_);_(* \(#,##0\);_(* &quot;-&quot;??_);_(@_)"/>
    <numFmt numFmtId="172" formatCode="0.00000"/>
    <numFmt numFmtId="173" formatCode="_(* #,##0.000000_);_(* \(#,##0.000000\);_(* &quot;-&quot;??_);_(@_)"/>
    <numFmt numFmtId="174" formatCode="0.0000000"/>
    <numFmt numFmtId="175" formatCode="yyyy"/>
    <numFmt numFmtId="176" formatCode="[$-409]mmmm\ d\,\ yyyy;@"/>
    <numFmt numFmtId="177" formatCode="[$-409]mmm\-yy;@"/>
    <numFmt numFmtId="178" formatCode="_(* #,##0.00000_);_(* \(#,##0.00000\);_(* &quot;-&quot;_);_(@_)"/>
    <numFmt numFmtId="179" formatCode="m/d/yyyy;@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>
      <alignment horizontal="left" wrapText="1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/>
    <xf numFmtId="0" fontId="3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164" fontId="3" fillId="0" borderId="0" xfId="2" applyNumberFormat="1" applyFont="1" applyBorder="1"/>
    <xf numFmtId="164" fontId="3" fillId="0" borderId="0" xfId="2" applyNumberFormat="1" applyFont="1"/>
    <xf numFmtId="164" fontId="3" fillId="0" borderId="2" xfId="2" applyNumberFormat="1" applyFont="1" applyBorder="1"/>
    <xf numFmtId="164" fontId="3" fillId="0" borderId="3" xfId="2" applyNumberFormat="1" applyFont="1" applyBorder="1"/>
    <xf numFmtId="3" fontId="3" fillId="0" borderId="0" xfId="0" applyNumberFormat="1" applyFont="1" applyAlignment="1">
      <alignment horizontal="center"/>
    </xf>
    <xf numFmtId="164" fontId="3" fillId="0" borderId="4" xfId="2" applyNumberFormat="1" applyFont="1" applyBorder="1"/>
    <xf numFmtId="0" fontId="3" fillId="0" borderId="0" xfId="0" applyFont="1" applyFill="1" applyBorder="1"/>
    <xf numFmtId="164" fontId="3" fillId="0" borderId="0" xfId="0" applyNumberFormat="1" applyFont="1"/>
    <xf numFmtId="37" fontId="3" fillId="0" borderId="0" xfId="0" applyNumberFormat="1" applyFont="1" applyAlignment="1" applyProtection="1">
      <alignment horizontal="center"/>
    </xf>
    <xf numFmtId="37" fontId="3" fillId="0" borderId="1" xfId="0" applyNumberFormat="1" applyFont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39" fontId="5" fillId="0" borderId="0" xfId="0" applyNumberFormat="1" applyFont="1" applyProtection="1"/>
    <xf numFmtId="39" fontId="3" fillId="0" borderId="0" xfId="0" applyNumberFormat="1" applyFont="1" applyProtection="1"/>
    <xf numFmtId="165" fontId="3" fillId="0" borderId="0" xfId="0" applyNumberFormat="1" applyFont="1" applyProtection="1"/>
    <xf numFmtId="165" fontId="3" fillId="0" borderId="0" xfId="3" applyNumberFormat="1" applyFont="1"/>
    <xf numFmtId="39" fontId="3" fillId="0" borderId="0" xfId="0" applyNumberFormat="1" applyFont="1" applyAlignment="1" applyProtection="1">
      <alignment horizontal="left"/>
    </xf>
    <xf numFmtId="10" fontId="3" fillId="0" borderId="0" xfId="0" applyNumberFormat="1" applyFont="1"/>
    <xf numFmtId="10" fontId="3" fillId="0" borderId="0" xfId="3" applyNumberFormat="1" applyFont="1"/>
    <xf numFmtId="165" fontId="3" fillId="0" borderId="0" xfId="0" applyNumberFormat="1" applyFont="1" applyBorder="1" applyProtection="1"/>
    <xf numFmtId="39" fontId="3" fillId="0" borderId="2" xfId="0" applyNumberFormat="1" applyFont="1" applyBorder="1" applyProtection="1"/>
    <xf numFmtId="0" fontId="3" fillId="0" borderId="0" xfId="0" applyFont="1" applyBorder="1"/>
    <xf numFmtId="39" fontId="4" fillId="0" borderId="0" xfId="0" applyNumberFormat="1" applyFont="1" applyProtection="1"/>
    <xf numFmtId="10" fontId="4" fillId="0" borderId="0" xfId="0" applyNumberFormat="1" applyFont="1" applyBorder="1" applyProtection="1"/>
    <xf numFmtId="37" fontId="3" fillId="0" borderId="0" xfId="0" applyNumberFormat="1" applyFont="1" applyAlignment="1">
      <alignment horizontal="center"/>
    </xf>
    <xf numFmtId="10" fontId="3" fillId="0" borderId="0" xfId="0" applyNumberFormat="1" applyFont="1" applyBorder="1"/>
    <xf numFmtId="165" fontId="3" fillId="0" borderId="0" xfId="0" applyNumberFormat="1" applyFont="1" applyBorder="1"/>
    <xf numFmtId="0" fontId="3" fillId="0" borderId="2" xfId="0" applyFont="1" applyBorder="1" applyAlignment="1">
      <alignment horizontal="center" wrapText="1"/>
    </xf>
    <xf numFmtId="164" fontId="3" fillId="0" borderId="3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 applyBorder="1"/>
    <xf numFmtId="0" fontId="3" fillId="0" borderId="0" xfId="0" quotePrefix="1" applyFont="1"/>
    <xf numFmtId="0" fontId="4" fillId="0" borderId="0" xfId="0" applyFont="1" applyAlignment="1">
      <alignment horizontal="left"/>
    </xf>
    <xf numFmtId="164" fontId="3" fillId="0" borderId="5" xfId="2" applyNumberFormat="1" applyFont="1" applyBorder="1"/>
    <xf numFmtId="164" fontId="3" fillId="0" borderId="5" xfId="0" applyNumberFormat="1" applyFont="1" applyBorder="1"/>
    <xf numFmtId="164" fontId="3" fillId="0" borderId="0" xfId="2" applyNumberFormat="1" applyFont="1" applyAlignment="1"/>
    <xf numFmtId="3" fontId="3" fillId="0" borderId="0" xfId="0" applyNumberFormat="1" applyFont="1" applyBorder="1" applyAlignment="1"/>
    <xf numFmtId="164" fontId="3" fillId="0" borderId="0" xfId="2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4" fontId="3" fillId="0" borderId="0" xfId="2" applyNumberFormat="1" applyFont="1" applyBorder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Border="1"/>
    <xf numFmtId="164" fontId="6" fillId="0" borderId="0" xfId="2" applyNumberFormat="1" applyFont="1" applyBorder="1"/>
    <xf numFmtId="167" fontId="6" fillId="0" borderId="0" xfId="3" applyNumberFormat="1" applyFont="1" applyBorder="1"/>
    <xf numFmtId="9" fontId="6" fillId="0" borderId="0" xfId="3" applyFont="1" applyBorder="1"/>
    <xf numFmtId="167" fontId="6" fillId="0" borderId="0" xfId="3" applyNumberFormat="1" applyFont="1"/>
    <xf numFmtId="10" fontId="6" fillId="0" borderId="0" xfId="3" applyNumberFormat="1" applyFont="1" applyBorder="1"/>
    <xf numFmtId="164" fontId="6" fillId="0" borderId="0" xfId="2" applyNumberFormat="1" applyFont="1" applyBorder="1" applyAlignment="1">
      <alignment horizontal="center"/>
    </xf>
    <xf numFmtId="10" fontId="6" fillId="0" borderId="0" xfId="0" applyNumberFormat="1" applyFont="1"/>
    <xf numFmtId="0" fontId="6" fillId="0" borderId="0" xfId="0" applyFont="1" applyBorder="1" applyAlignment="1">
      <alignment horizontal="left" indent="3"/>
    </xf>
    <xf numFmtId="0" fontId="6" fillId="0" borderId="0" xfId="0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right"/>
    </xf>
    <xf numFmtId="164" fontId="6" fillId="0" borderId="4" xfId="2" applyNumberFormat="1" applyFont="1" applyBorder="1"/>
    <xf numFmtId="164" fontId="6" fillId="0" borderId="0" xfId="2" applyNumberFormat="1" applyFont="1"/>
    <xf numFmtId="164" fontId="6" fillId="0" borderId="5" xfId="2" applyNumberFormat="1" applyFont="1" applyBorder="1"/>
    <xf numFmtId="167" fontId="6" fillId="0" borderId="0" xfId="3" applyNumberFormat="1" applyFont="1" applyBorder="1" applyAlignment="1"/>
    <xf numFmtId="166" fontId="6" fillId="0" borderId="0" xfId="3" applyNumberFormat="1" applyFont="1" applyBorder="1"/>
    <xf numFmtId="0" fontId="3" fillId="0" borderId="0" xfId="0" applyFont="1" applyBorder="1" applyAlignment="1">
      <alignment horizontal="left"/>
    </xf>
    <xf numFmtId="166" fontId="3" fillId="0" borderId="0" xfId="3" applyNumberFormat="1" applyFont="1"/>
    <xf numFmtId="0" fontId="3" fillId="0" borderId="0" xfId="0" applyFont="1" applyFill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8" fontId="3" fillId="0" borderId="0" xfId="0" applyNumberFormat="1" applyFont="1"/>
    <xf numFmtId="165" fontId="3" fillId="0" borderId="0" xfId="3" applyNumberFormat="1" applyFont="1" applyBorder="1" applyAlignment="1">
      <alignment horizontal="center"/>
    </xf>
    <xf numFmtId="10" fontId="3" fillId="0" borderId="0" xfId="3" applyNumberFormat="1" applyFont="1" applyAlignment="1">
      <alignment horizontal="center"/>
    </xf>
    <xf numFmtId="44" fontId="3" fillId="0" borderId="0" xfId="0" applyNumberFormat="1" applyFont="1"/>
    <xf numFmtId="168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0" xfId="3" applyNumberFormat="1" applyFont="1" applyBorder="1"/>
    <xf numFmtId="167" fontId="3" fillId="0" borderId="0" xfId="3" applyNumberFormat="1" applyFont="1" applyBorder="1"/>
    <xf numFmtId="0" fontId="4" fillId="0" borderId="0" xfId="0" applyFont="1" applyBorder="1"/>
    <xf numFmtId="10" fontId="3" fillId="0" borderId="2" xfId="3" applyNumberFormat="1" applyFont="1" applyBorder="1"/>
    <xf numFmtId="164" fontId="3" fillId="0" borderId="4" xfId="0" applyNumberFormat="1" applyFont="1" applyBorder="1"/>
    <xf numFmtId="166" fontId="3" fillId="0" borderId="0" xfId="0" applyNumberFormat="1" applyFont="1" applyBorder="1" applyProtection="1"/>
    <xf numFmtId="5" fontId="3" fillId="0" borderId="0" xfId="0" applyNumberFormat="1" applyFont="1" applyBorder="1" applyProtection="1"/>
    <xf numFmtId="164" fontId="3" fillId="0" borderId="0" xfId="2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168" fontId="3" fillId="0" borderId="2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164" fontId="3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3" fontId="3" fillId="0" borderId="0" xfId="0" applyNumberFormat="1" applyFont="1" applyAlignment="1">
      <alignment horizontal="right"/>
    </xf>
    <xf numFmtId="39" fontId="3" fillId="0" borderId="0" xfId="0" applyNumberFormat="1" applyFont="1" applyFill="1" applyBorder="1" applyProtection="1"/>
    <xf numFmtId="164" fontId="3" fillId="0" borderId="0" xfId="0" applyNumberFormat="1" applyFont="1" applyAlignment="1"/>
    <xf numFmtId="3" fontId="3" fillId="0" borderId="2" xfId="0" applyNumberFormat="1" applyFont="1" applyBorder="1" applyAlignment="1"/>
    <xf numFmtId="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3" fontId="3" fillId="0" borderId="2" xfId="0" applyNumberFormat="1" applyFont="1" applyBorder="1" applyAlignment="1">
      <alignment horizontal="center"/>
    </xf>
    <xf numFmtId="15" fontId="3" fillId="0" borderId="0" xfId="0" applyNumberFormat="1" applyFont="1"/>
    <xf numFmtId="49" fontId="3" fillId="0" borderId="0" xfId="0" applyNumberFormat="1" applyFont="1" applyAlignment="1"/>
    <xf numFmtId="164" fontId="3" fillId="0" borderId="0" xfId="0" applyNumberFormat="1" applyFont="1" applyBorder="1" applyAlignment="1"/>
    <xf numFmtId="0" fontId="3" fillId="0" borderId="2" xfId="0" applyFont="1" applyBorder="1" applyAlignment="1">
      <alignment horizontal="center"/>
    </xf>
    <xf numFmtId="164" fontId="6" fillId="0" borderId="0" xfId="0" applyNumberFormat="1" applyFont="1"/>
    <xf numFmtId="10" fontId="3" fillId="0" borderId="2" xfId="0" applyNumberFormat="1" applyFont="1" applyBorder="1"/>
    <xf numFmtId="0" fontId="3" fillId="0" borderId="2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0" borderId="2" xfId="0" applyFont="1" applyFill="1" applyBorder="1"/>
    <xf numFmtId="3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68" fontId="3" fillId="0" borderId="2" xfId="0" applyNumberFormat="1" applyFont="1" applyFill="1" applyBorder="1"/>
    <xf numFmtId="0" fontId="3" fillId="0" borderId="2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37" fontId="3" fillId="0" borderId="0" xfId="0" applyNumberFormat="1" applyFont="1" applyBorder="1"/>
    <xf numFmtId="37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44" fontId="3" fillId="0" borderId="0" xfId="0" applyNumberFormat="1" applyFont="1" applyBorder="1" applyAlignment="1"/>
    <xf numFmtId="0" fontId="3" fillId="0" borderId="2" xfId="0" applyNumberFormat="1" applyFont="1" applyFill="1" applyBorder="1" applyAlignment="1"/>
    <xf numFmtId="0" fontId="3" fillId="0" borderId="0" xfId="0" applyFont="1" applyAlignment="1"/>
    <xf numFmtId="4" fontId="3" fillId="0" borderId="2" xfId="0" applyNumberFormat="1" applyFont="1" applyFill="1" applyBorder="1" applyAlignment="1">
      <alignment horizontal="left"/>
    </xf>
    <xf numFmtId="0" fontId="3" fillId="0" borderId="2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4" fontId="3" fillId="0" borderId="4" xfId="2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/>
    <xf numFmtId="169" fontId="3" fillId="0" borderId="0" xfId="0" applyNumberFormat="1" applyFont="1" applyBorder="1" applyAlignment="1">
      <alignment horizontal="center"/>
    </xf>
    <xf numFmtId="169" fontId="3" fillId="0" borderId="0" xfId="0" applyNumberFormat="1" applyFont="1" applyBorder="1"/>
    <xf numFmtId="164" fontId="3" fillId="0" borderId="0" xfId="2" applyNumberFormat="1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3" fillId="0" borderId="0" xfId="0" applyNumberFormat="1" applyFont="1" applyFill="1" applyBorder="1" applyAlignment="1">
      <alignment horizontal="centerContinuous"/>
    </xf>
    <xf numFmtId="3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Continuous"/>
    </xf>
    <xf numFmtId="49" fontId="3" fillId="0" borderId="0" xfId="0" applyNumberFormat="1" applyFont="1" applyFill="1" applyBorder="1" applyAlignment="1"/>
    <xf numFmtId="3" fontId="3" fillId="0" borderId="2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Fill="1"/>
    <xf numFmtId="10" fontId="3" fillId="0" borderId="0" xfId="3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72" fontId="3" fillId="0" borderId="2" xfId="0" applyNumberFormat="1" applyFont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164" fontId="3" fillId="0" borderId="4" xfId="2" applyNumberFormat="1" applyFont="1" applyBorder="1" applyAlignment="1"/>
    <xf numFmtId="0" fontId="3" fillId="0" borderId="0" xfId="0" applyFont="1" applyBorder="1" applyAlignment="1">
      <alignment horizontal="center"/>
    </xf>
    <xf numFmtId="9" fontId="3" fillId="0" borderId="0" xfId="3" applyFont="1" applyFill="1" applyBorder="1" applyAlignment="1"/>
    <xf numFmtId="164" fontId="3" fillId="0" borderId="0" xfId="2" applyNumberFormat="1" applyFont="1" applyFill="1" applyAlignment="1">
      <alignment horizontal="left"/>
    </xf>
    <xf numFmtId="9" fontId="3" fillId="0" borderId="2" xfId="3" applyFont="1" applyBorder="1"/>
    <xf numFmtId="164" fontId="3" fillId="0" borderId="0" xfId="2" applyNumberFormat="1" applyFont="1" applyAlignment="1">
      <alignment horizontal="right"/>
    </xf>
    <xf numFmtId="10" fontId="3" fillId="0" borderId="0" xfId="0" applyNumberFormat="1" applyFont="1" applyAlignment="1" applyProtection="1">
      <alignment horizontal="center"/>
    </xf>
    <xf numFmtId="10" fontId="3" fillId="0" borderId="3" xfId="3" applyNumberFormat="1" applyFont="1" applyBorder="1" applyAlignment="1" applyProtection="1">
      <alignment horizontal="center"/>
    </xf>
    <xf numFmtId="10" fontId="3" fillId="0" borderId="3" xfId="3" applyNumberFormat="1" applyFont="1" applyBorder="1" applyAlignment="1">
      <alignment horizontal="center"/>
    </xf>
    <xf numFmtId="10" fontId="3" fillId="0" borderId="3" xfId="0" applyNumberFormat="1" applyFont="1" applyBorder="1" applyAlignment="1" applyProtection="1">
      <alignment horizontal="center"/>
    </xf>
    <xf numFmtId="165" fontId="3" fillId="0" borderId="3" xfId="3" applyNumberFormat="1" applyFont="1" applyBorder="1"/>
    <xf numFmtId="10" fontId="3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 applyProtection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70" fontId="6" fillId="0" borderId="0" xfId="1" applyNumberFormat="1" applyFont="1" applyBorder="1"/>
    <xf numFmtId="173" fontId="6" fillId="0" borderId="0" xfId="1" applyNumberFormat="1" applyFont="1" applyBorder="1"/>
    <xf numFmtId="173" fontId="6" fillId="0" borderId="2" xfId="1" applyNumberFormat="1" applyFont="1" applyBorder="1"/>
    <xf numFmtId="168" fontId="3" fillId="0" borderId="2" xfId="0" applyNumberFormat="1" applyFont="1" applyFill="1" applyBorder="1" applyAlignment="1"/>
    <xf numFmtId="168" fontId="3" fillId="0" borderId="0" xfId="0" applyNumberFormat="1" applyFont="1" applyFill="1" applyAlignment="1"/>
    <xf numFmtId="174" fontId="3" fillId="0" borderId="4" xfId="0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>
      <alignment horizontal="center"/>
    </xf>
    <xf numFmtId="166" fontId="6" fillId="0" borderId="0" xfId="3" applyNumberFormat="1" applyFont="1" applyAlignment="1">
      <alignment horizontal="center"/>
    </xf>
    <xf numFmtId="10" fontId="3" fillId="0" borderId="4" xfId="0" applyNumberFormat="1" applyFont="1" applyBorder="1" applyProtection="1"/>
    <xf numFmtId="164" fontId="3" fillId="0" borderId="0" xfId="0" applyNumberFormat="1" applyFont="1" applyBorder="1" applyProtection="1"/>
    <xf numFmtId="166" fontId="6" fillId="0" borderId="4" xfId="0" applyNumberFormat="1" applyFont="1" applyBorder="1"/>
    <xf numFmtId="10" fontId="6" fillId="0" borderId="4" xfId="0" applyNumberFormat="1" applyFont="1" applyBorder="1"/>
    <xf numFmtId="10" fontId="6" fillId="0" borderId="0" xfId="3" applyNumberFormat="1" applyFont="1" applyFill="1" applyBorder="1"/>
    <xf numFmtId="4" fontId="4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left"/>
    </xf>
    <xf numFmtId="164" fontId="3" fillId="0" borderId="5" xfId="2" applyNumberFormat="1" applyFont="1" applyBorder="1" applyAlignment="1"/>
    <xf numFmtId="164" fontId="3" fillId="0" borderId="5" xfId="2" applyNumberFormat="1" applyFont="1" applyFill="1" applyBorder="1" applyAlignment="1">
      <alignment horizontal="center"/>
    </xf>
    <xf numFmtId="41" fontId="3" fillId="0" borderId="0" xfId="7" applyNumberFormat="1" applyFont="1" applyFill="1" applyProtection="1">
      <protection locked="0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175" fontId="10" fillId="0" borderId="0" xfId="8" applyNumberFormat="1" applyFont="1" applyFill="1" applyAlignment="1">
      <alignment horizontal="left"/>
    </xf>
    <xf numFmtId="0" fontId="10" fillId="0" borderId="0" xfId="8" applyFont="1" applyFill="1" applyAlignment="1"/>
    <xf numFmtId="175" fontId="10" fillId="0" borderId="0" xfId="0" applyNumberFormat="1" applyFont="1" applyFill="1" applyAlignment="1">
      <alignment horizontal="left"/>
    </xf>
    <xf numFmtId="166" fontId="3" fillId="0" borderId="0" xfId="0" applyNumberFormat="1" applyFont="1" applyBorder="1" applyAlignment="1">
      <alignment horizontal="right"/>
    </xf>
    <xf numFmtId="0" fontId="10" fillId="0" borderId="0" xfId="8" applyFont="1" applyFill="1" applyAlignment="1">
      <alignment horizontal="left"/>
    </xf>
    <xf numFmtId="1" fontId="10" fillId="0" borderId="0" xfId="8" applyNumberFormat="1" applyFont="1" applyFill="1" applyAlignment="1">
      <alignment horizontal="left"/>
    </xf>
    <xf numFmtId="168" fontId="10" fillId="0" borderId="0" xfId="9" applyNumberFormat="1" applyFont="1" applyFill="1" applyAlignment="1">
      <alignment horizontal="left"/>
    </xf>
    <xf numFmtId="168" fontId="10" fillId="0" borderId="0" xfId="9" applyNumberFormat="1" applyFont="1" applyFill="1" applyBorder="1" applyAlignment="1">
      <alignment horizontal="left"/>
    </xf>
    <xf numFmtId="166" fontId="3" fillId="0" borderId="4" xfId="0" applyNumberFormat="1" applyFont="1" applyBorder="1"/>
    <xf numFmtId="0" fontId="11" fillId="0" borderId="0" xfId="8" applyFont="1"/>
    <xf numFmtId="166" fontId="3" fillId="0" borderId="0" xfId="0" applyNumberFormat="1" applyFont="1" applyBorder="1"/>
    <xf numFmtId="166" fontId="3" fillId="0" borderId="0" xfId="3" applyNumberFormat="1" applyFont="1" applyBorder="1"/>
    <xf numFmtId="164" fontId="3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right"/>
    </xf>
    <xf numFmtId="164" fontId="3" fillId="0" borderId="4" xfId="2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168" fontId="3" fillId="0" borderId="0" xfId="10" applyNumberFormat="1" applyFont="1" applyFill="1" applyAlignment="1">
      <alignment horizontal="left"/>
    </xf>
    <xf numFmtId="168" fontId="3" fillId="0" borderId="0" xfId="10" applyNumberFormat="1" applyFont="1" applyFill="1" applyBorder="1" applyAlignment="1">
      <alignment horizontal="left"/>
    </xf>
    <xf numFmtId="164" fontId="3" fillId="0" borderId="0" xfId="2" applyNumberFormat="1" applyFont="1" applyFill="1" applyAlignment="1"/>
    <xf numFmtId="164" fontId="3" fillId="0" borderId="2" xfId="2" applyNumberFormat="1" applyFont="1" applyFill="1" applyBorder="1" applyAlignment="1"/>
    <xf numFmtId="42" fontId="3" fillId="0" borderId="0" xfId="11" applyNumberFormat="1" applyFont="1" applyFill="1" applyBorder="1" applyAlignment="1"/>
    <xf numFmtId="166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44" fontId="3" fillId="0" borderId="0" xfId="2" applyFont="1"/>
    <xf numFmtId="164" fontId="3" fillId="0" borderId="3" xfId="0" applyNumberFormat="1" applyFont="1" applyFill="1" applyBorder="1"/>
    <xf numFmtId="168" fontId="3" fillId="0" borderId="0" xfId="0" applyNumberFormat="1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168" fontId="3" fillId="0" borderId="0" xfId="0" applyNumberFormat="1" applyFont="1" applyAlignment="1">
      <alignment horizontal="left"/>
    </xf>
    <xf numFmtId="0" fontId="3" fillId="0" borderId="0" xfId="0" applyNumberFormat="1" applyFont="1" applyAlignment="1"/>
    <xf numFmtId="168" fontId="3" fillId="0" borderId="0" xfId="13" applyFont="1" applyFill="1" applyAlignment="1">
      <alignment horizontal="left"/>
    </xf>
    <xf numFmtId="168" fontId="3" fillId="0" borderId="0" xfId="13" applyFont="1" applyFill="1" applyAlignment="1">
      <alignment horizontal="right"/>
    </xf>
    <xf numFmtId="9" fontId="3" fillId="0" borderId="0" xfId="3" applyFont="1" applyFill="1" applyAlignment="1">
      <alignment horizontal="left"/>
    </xf>
    <xf numFmtId="168" fontId="3" fillId="0" borderId="0" xfId="13" applyFont="1" applyAlignment="1">
      <alignment horizontal="left"/>
    </xf>
    <xf numFmtId="0" fontId="3" fillId="0" borderId="0" xfId="14" applyFont="1"/>
    <xf numFmtId="42" fontId="3" fillId="0" borderId="0" xfId="14" applyNumberFormat="1" applyFont="1"/>
    <xf numFmtId="168" fontId="4" fillId="0" borderId="0" xfId="13" applyFont="1" applyFill="1" applyAlignment="1">
      <alignment horizontal="center"/>
    </xf>
    <xf numFmtId="0" fontId="3" fillId="0" borderId="0" xfId="14" applyFont="1" applyAlignment="1">
      <alignment horizontal="right"/>
    </xf>
    <xf numFmtId="168" fontId="3" fillId="0" borderId="0" xfId="13" applyFont="1" applyAlignment="1">
      <alignment horizontal="right"/>
    </xf>
    <xf numFmtId="42" fontId="4" fillId="0" borderId="0" xfId="11" applyNumberFormat="1" applyFont="1" applyFill="1" applyAlignment="1"/>
    <xf numFmtId="0" fontId="3" fillId="0" borderId="0" xfId="14" applyFont="1" applyFill="1" applyBorder="1"/>
    <xf numFmtId="171" fontId="3" fillId="0" borderId="0" xfId="1" applyNumberFormat="1" applyFont="1" applyAlignment="1">
      <alignment horizontal="right"/>
    </xf>
    <xf numFmtId="0" fontId="3" fillId="0" borderId="0" xfId="13" applyNumberFormat="1" applyFont="1" applyAlignment="1"/>
    <xf numFmtId="0" fontId="4" fillId="0" borderId="0" xfId="13" applyNumberFormat="1" applyFont="1" applyBorder="1" applyAlignment="1"/>
    <xf numFmtId="0" fontId="4" fillId="0" borderId="0" xfId="15" applyNumberFormat="1" applyFont="1" applyBorder="1" applyAlignment="1">
      <alignment horizontal="center"/>
    </xf>
    <xf numFmtId="0" fontId="4" fillId="0" borderId="0" xfId="13" applyNumberFormat="1" applyFont="1" applyBorder="1" applyAlignment="1">
      <alignment horizontal="center"/>
    </xf>
    <xf numFmtId="43" fontId="3" fillId="0" borderId="0" xfId="14" applyNumberFormat="1" applyFont="1"/>
    <xf numFmtId="164" fontId="3" fillId="0" borderId="0" xfId="11" applyNumberFormat="1" applyFont="1"/>
    <xf numFmtId="165" fontId="4" fillId="0" borderId="0" xfId="16" applyNumberFormat="1" applyFont="1" applyBorder="1" applyAlignment="1">
      <alignment horizontal="center"/>
    </xf>
    <xf numFmtId="164" fontId="3" fillId="0" borderId="0" xfId="14" applyNumberFormat="1" applyFont="1"/>
    <xf numFmtId="171" fontId="3" fillId="0" borderId="0" xfId="1" applyNumberFormat="1" applyFont="1" applyAlignment="1">
      <alignment horizontal="left"/>
    </xf>
    <xf numFmtId="0" fontId="4" fillId="0" borderId="10" xfId="13" applyNumberFormat="1" applyFont="1" applyBorder="1" applyAlignment="1">
      <alignment horizontal="center"/>
    </xf>
    <xf numFmtId="0" fontId="4" fillId="0" borderId="11" xfId="13" applyNumberFormat="1" applyFont="1" applyBorder="1" applyAlignment="1">
      <alignment vertical="center"/>
    </xf>
    <xf numFmtId="0" fontId="4" fillId="0" borderId="12" xfId="13" applyNumberFormat="1" applyFont="1" applyBorder="1" applyAlignment="1">
      <alignment horizontal="centerContinuous" vertical="center"/>
    </xf>
    <xf numFmtId="0" fontId="4" fillId="0" borderId="13" xfId="13" applyNumberFormat="1" applyFont="1" applyBorder="1" applyAlignment="1">
      <alignment horizontal="centerContinuous" vertical="center"/>
    </xf>
    <xf numFmtId="0" fontId="4" fillId="0" borderId="14" xfId="13" applyNumberFormat="1" applyFont="1" applyBorder="1" applyAlignment="1">
      <alignment horizontal="centerContinuous" vertical="center"/>
    </xf>
    <xf numFmtId="0" fontId="3" fillId="0" borderId="11" xfId="13" applyNumberFormat="1" applyFont="1" applyBorder="1" applyAlignment="1"/>
    <xf numFmtId="168" fontId="4" fillId="0" borderId="10" xfId="13" applyFont="1" applyBorder="1" applyAlignment="1">
      <alignment horizontal="center"/>
    </xf>
    <xf numFmtId="168" fontId="4" fillId="0" borderId="11" xfId="13" applyFont="1" applyBorder="1" applyAlignment="1">
      <alignment horizontal="centerContinuous"/>
    </xf>
    <xf numFmtId="0" fontId="4" fillId="0" borderId="15" xfId="13" applyNumberFormat="1" applyFont="1" applyBorder="1" applyAlignment="1">
      <alignment horizontal="center"/>
    </xf>
    <xf numFmtId="0" fontId="4" fillId="0" borderId="0" xfId="13" applyNumberFormat="1" applyFont="1" applyBorder="1" applyAlignment="1">
      <alignment vertical="center"/>
    </xf>
    <xf numFmtId="0" fontId="4" fillId="0" borderId="16" xfId="13" applyNumberFormat="1" applyFont="1" applyBorder="1" applyAlignment="1">
      <alignment horizontal="centerContinuous" vertical="center"/>
    </xf>
    <xf numFmtId="0" fontId="4" fillId="0" borderId="0" xfId="13" applyNumberFormat="1" applyFont="1" applyBorder="1" applyAlignment="1">
      <alignment horizontal="centerContinuous" vertical="center"/>
    </xf>
    <xf numFmtId="0" fontId="4" fillId="0" borderId="17" xfId="13" applyNumberFormat="1" applyFont="1" applyBorder="1" applyAlignment="1">
      <alignment horizontal="centerContinuous" vertical="center"/>
    </xf>
    <xf numFmtId="0" fontId="4" fillId="0" borderId="17" xfId="13" applyNumberFormat="1" applyFont="1" applyBorder="1" applyAlignment="1">
      <alignment horizontal="center" vertical="top"/>
    </xf>
    <xf numFmtId="0" fontId="4" fillId="0" borderId="17" xfId="13" applyNumberFormat="1" applyFont="1" applyBorder="1" applyAlignment="1">
      <alignment horizontal="center"/>
    </xf>
    <xf numFmtId="0" fontId="3" fillId="0" borderId="0" xfId="13" applyNumberFormat="1" applyFont="1" applyBorder="1" applyAlignment="1"/>
    <xf numFmtId="168" fontId="4" fillId="0" borderId="15" xfId="13" applyFont="1" applyBorder="1" applyAlignment="1">
      <alignment horizontal="center"/>
    </xf>
    <xf numFmtId="168" fontId="4" fillId="0" borderId="0" xfId="13" applyFont="1" applyBorder="1" applyAlignment="1">
      <alignment horizontal="centerContinuous"/>
    </xf>
    <xf numFmtId="0" fontId="3" fillId="0" borderId="15" xfId="13" applyNumberFormat="1" applyFont="1" applyBorder="1" applyAlignment="1"/>
    <xf numFmtId="0" fontId="4" fillId="0" borderId="16" xfId="13" applyNumberFormat="1" applyFont="1" applyBorder="1" applyAlignment="1">
      <alignment horizontal="center"/>
    </xf>
    <xf numFmtId="168" fontId="4" fillId="0" borderId="0" xfId="13" applyFont="1" applyBorder="1" applyAlignment="1">
      <alignment horizontal="center"/>
    </xf>
    <xf numFmtId="9" fontId="4" fillId="0" borderId="15" xfId="13" applyNumberFormat="1" applyFont="1" applyBorder="1" applyAlignment="1">
      <alignment horizontal="center"/>
    </xf>
    <xf numFmtId="9" fontId="4" fillId="0" borderId="0" xfId="13" applyNumberFormat="1" applyFont="1" applyBorder="1" applyAlignment="1">
      <alignment horizontal="center"/>
    </xf>
    <xf numFmtId="168" fontId="4" fillId="0" borderId="15" xfId="13" applyFont="1" applyFill="1" applyBorder="1" applyAlignment="1">
      <alignment horizontal="center"/>
    </xf>
    <xf numFmtId="0" fontId="4" fillId="0" borderId="16" xfId="13" applyNumberFormat="1" applyFont="1" applyBorder="1" applyAlignment="1">
      <alignment horizontal="center" wrapText="1"/>
    </xf>
    <xf numFmtId="0" fontId="4" fillId="0" borderId="17" xfId="13" applyNumberFormat="1" applyFont="1" applyBorder="1" applyAlignment="1">
      <alignment horizontal="center" wrapText="1"/>
    </xf>
    <xf numFmtId="168" fontId="4" fillId="0" borderId="15" xfId="13" applyFont="1" applyFill="1" applyBorder="1" applyAlignment="1">
      <alignment horizontal="center" wrapText="1"/>
    </xf>
    <xf numFmtId="0" fontId="4" fillId="0" borderId="18" xfId="13" applyNumberFormat="1" applyFont="1" applyBorder="1" applyAlignment="1">
      <alignment horizontal="center"/>
    </xf>
    <xf numFmtId="0" fontId="4" fillId="0" borderId="5" xfId="13" applyNumberFormat="1" applyFont="1" applyBorder="1" applyAlignment="1">
      <alignment horizontal="center"/>
    </xf>
    <xf numFmtId="0" fontId="4" fillId="0" borderId="19" xfId="13" applyNumberFormat="1" applyFont="1" applyBorder="1" applyAlignment="1">
      <alignment horizontal="center"/>
    </xf>
    <xf numFmtId="0" fontId="4" fillId="0" borderId="20" xfId="13" applyNumberFormat="1" applyFont="1" applyBorder="1" applyAlignment="1">
      <alignment horizontal="center"/>
    </xf>
    <xf numFmtId="0" fontId="4" fillId="0" borderId="19" xfId="13" applyNumberFormat="1" applyFont="1" applyBorder="1" applyAlignment="1">
      <alignment horizontal="center" wrapText="1"/>
    </xf>
    <xf numFmtId="0" fontId="4" fillId="0" borderId="20" xfId="13" applyNumberFormat="1" applyFont="1" applyBorder="1" applyAlignment="1">
      <alignment horizontal="center" wrapText="1"/>
    </xf>
    <xf numFmtId="0" fontId="3" fillId="0" borderId="5" xfId="13" applyNumberFormat="1" applyFont="1" applyBorder="1" applyAlignment="1"/>
    <xf numFmtId="168" fontId="4" fillId="0" borderId="18" xfId="13" applyFont="1" applyBorder="1" applyAlignment="1">
      <alignment horizontal="center"/>
    </xf>
    <xf numFmtId="168" fontId="4" fillId="0" borderId="5" xfId="13" applyFont="1" applyBorder="1" applyAlignment="1">
      <alignment horizontal="center"/>
    </xf>
    <xf numFmtId="9" fontId="4" fillId="0" borderId="18" xfId="13" applyNumberFormat="1" applyFont="1" applyBorder="1" applyAlignment="1">
      <alignment horizontal="center" wrapText="1"/>
    </xf>
    <xf numFmtId="9" fontId="4" fillId="0" borderId="5" xfId="13" applyNumberFormat="1" applyFont="1" applyBorder="1" applyAlignment="1">
      <alignment horizontal="center"/>
    </xf>
    <xf numFmtId="168" fontId="4" fillId="0" borderId="18" xfId="13" quotePrefix="1" applyFont="1" applyFill="1" applyBorder="1" applyAlignment="1">
      <alignment horizontal="center" wrapText="1"/>
    </xf>
    <xf numFmtId="177" fontId="3" fillId="0" borderId="0" xfId="13" applyNumberFormat="1" applyFont="1" applyBorder="1" applyAlignment="1">
      <alignment horizontal="center"/>
    </xf>
    <xf numFmtId="0" fontId="3" fillId="0" borderId="0" xfId="13" applyNumberFormat="1" applyFont="1" applyFill="1" applyBorder="1" applyAlignment="1"/>
    <xf numFmtId="42" fontId="3" fillId="0" borderId="0" xfId="13" applyNumberFormat="1" applyFont="1" applyFill="1" applyBorder="1" applyAlignment="1"/>
    <xf numFmtId="0" fontId="3" fillId="0" borderId="0" xfId="13" applyNumberFormat="1" applyFont="1" applyAlignment="1">
      <alignment horizontal="center"/>
    </xf>
    <xf numFmtId="0" fontId="12" fillId="0" borderId="0" xfId="13" quotePrefix="1" applyNumberFormat="1" applyFont="1" applyAlignment="1"/>
    <xf numFmtId="41" fontId="3" fillId="0" borderId="0" xfId="13" applyNumberFormat="1" applyFont="1" applyAlignment="1"/>
    <xf numFmtId="0" fontId="12" fillId="0" borderId="0" xfId="13" applyNumberFormat="1" applyFont="1" applyAlignment="1">
      <alignment horizontal="left" indent="1"/>
    </xf>
    <xf numFmtId="178" fontId="3" fillId="0" borderId="0" xfId="13" applyNumberFormat="1" applyFont="1" applyAlignment="1"/>
    <xf numFmtId="0" fontId="3" fillId="0" borderId="21" xfId="13" applyNumberFormat="1" applyFont="1" applyBorder="1" applyAlignment="1">
      <alignment horizontal="center"/>
    </xf>
    <xf numFmtId="42" fontId="3" fillId="0" borderId="5" xfId="13" applyNumberFormat="1" applyFont="1" applyFill="1" applyBorder="1" applyAlignment="1"/>
    <xf numFmtId="41" fontId="3" fillId="0" borderId="22" xfId="13" applyNumberFormat="1" applyFont="1" applyFill="1" applyBorder="1" applyAlignment="1"/>
    <xf numFmtId="41" fontId="3" fillId="0" borderId="0" xfId="13" applyNumberFormat="1" applyFont="1" applyBorder="1" applyAlignment="1"/>
    <xf numFmtId="41" fontId="3" fillId="0" borderId="2" xfId="13" applyNumberFormat="1" applyFont="1" applyBorder="1" applyAlignment="1"/>
    <xf numFmtId="176" fontId="3" fillId="0" borderId="0" xfId="13" applyNumberFormat="1" applyFont="1" applyFill="1" applyBorder="1" applyAlignment="1">
      <alignment horizontal="right"/>
    </xf>
    <xf numFmtId="41" fontId="3" fillId="0" borderId="0" xfId="13" applyNumberFormat="1" applyFont="1" applyFill="1" applyBorder="1" applyAlignment="1"/>
    <xf numFmtId="176" fontId="3" fillId="0" borderId="0" xfId="13" applyNumberFormat="1" applyFont="1" applyBorder="1" applyAlignment="1">
      <alignment horizontal="right"/>
    </xf>
    <xf numFmtId="41" fontId="3" fillId="0" borderId="2" xfId="13" applyNumberFormat="1" applyFont="1" applyFill="1" applyBorder="1" applyAlignment="1"/>
    <xf numFmtId="164" fontId="3" fillId="0" borderId="2" xfId="0" applyNumberFormat="1" applyFont="1" applyFill="1" applyBorder="1"/>
    <xf numFmtId="179" fontId="3" fillId="0" borderId="0" xfId="0" applyNumberFormat="1" applyFont="1" applyBorder="1" applyAlignment="1">
      <alignment horizontal="center"/>
    </xf>
    <xf numFmtId="164" fontId="3" fillId="0" borderId="7" xfId="2" applyNumberFormat="1" applyFont="1" applyBorder="1"/>
    <xf numFmtId="171" fontId="3" fillId="0" borderId="0" xfId="1" applyNumberFormat="1" applyFont="1"/>
    <xf numFmtId="171" fontId="3" fillId="0" borderId="0" xfId="1" applyNumberFormat="1" applyFont="1" applyFill="1" applyBorder="1" applyAlignment="1">
      <alignment horizontal="center"/>
    </xf>
    <xf numFmtId="171" fontId="3" fillId="0" borderId="0" xfId="1" applyNumberFormat="1" applyFont="1" applyFill="1" applyProtection="1">
      <protection locked="0"/>
    </xf>
    <xf numFmtId="171" fontId="3" fillId="0" borderId="0" xfId="1" applyNumberFormat="1" applyFont="1" applyFill="1" applyAlignment="1">
      <alignment horizontal="left"/>
    </xf>
    <xf numFmtId="164" fontId="3" fillId="0" borderId="0" xfId="2" applyNumberFormat="1" applyFont="1" applyFill="1" applyAlignment="1">
      <alignment horizontal="right"/>
    </xf>
    <xf numFmtId="9" fontId="3" fillId="0" borderId="0" xfId="3" applyFont="1" applyFill="1" applyBorder="1" applyAlignment="1">
      <alignment horizontal="right"/>
    </xf>
    <xf numFmtId="173" fontId="3" fillId="0" borderId="0" xfId="1" applyNumberFormat="1" applyFont="1" applyBorder="1"/>
    <xf numFmtId="164" fontId="3" fillId="0" borderId="3" xfId="2" applyNumberFormat="1" applyFont="1" applyBorder="1" applyAlignment="1"/>
    <xf numFmtId="0" fontId="3" fillId="0" borderId="2" xfId="2" applyNumberFormat="1" applyFont="1" applyBorder="1" applyAlignment="1"/>
    <xf numFmtId="0" fontId="3" fillId="0" borderId="0" xfId="2" applyNumberFormat="1" applyFont="1" applyBorder="1" applyAlignment="1"/>
    <xf numFmtId="164" fontId="3" fillId="0" borderId="2" xfId="2" applyNumberFormat="1" applyFont="1" applyFill="1" applyBorder="1" applyAlignment="1">
      <alignment horizontal="center"/>
    </xf>
    <xf numFmtId="3" fontId="13" fillId="0" borderId="0" xfId="0" applyNumberFormat="1" applyFont="1" applyAlignment="1"/>
    <xf numFmtId="0" fontId="13" fillId="0" borderId="0" xfId="0" applyFont="1"/>
    <xf numFmtId="0" fontId="13" fillId="0" borderId="0" xfId="0" applyNumberFormat="1" applyFont="1" applyAlignment="1"/>
    <xf numFmtId="0" fontId="14" fillId="0" borderId="0" xfId="0" applyFont="1"/>
    <xf numFmtId="0" fontId="3" fillId="0" borderId="0" xfId="2" applyNumberFormat="1" applyFont="1"/>
    <xf numFmtId="0" fontId="3" fillId="0" borderId="2" xfId="2" applyNumberFormat="1" applyFont="1" applyBorder="1"/>
    <xf numFmtId="0" fontId="3" fillId="0" borderId="0" xfId="2" applyNumberFormat="1" applyFont="1" applyBorder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7">
    <cellStyle name="Comma" xfId="1" builtinId="3"/>
    <cellStyle name="Comma 2 2" xfId="15"/>
    <cellStyle name="Currency" xfId="2" builtinId="4"/>
    <cellStyle name="Currency 2" xfId="6"/>
    <cellStyle name="Currency 2 2" xfId="11"/>
    <cellStyle name="Currency 3" xfId="7"/>
    <cellStyle name="Normal" xfId="0" builtinId="0"/>
    <cellStyle name="Normal 11_16.37E Wild Horse Expansion DeferralRevwrkingfile SF" xfId="13"/>
    <cellStyle name="Normal 2" xfId="4"/>
    <cellStyle name="Normal 2 2" xfId="5"/>
    <cellStyle name="Normal 3" xfId="8"/>
    <cellStyle name="Normal_4.10E Hopkins Ridge Working File" xfId="14"/>
    <cellStyle name="Percent" xfId="3" builtinId="5"/>
    <cellStyle name="Percent 2" xfId="12"/>
    <cellStyle name="Percent 2 2" xfId="16"/>
    <cellStyle name="Style 1 3" xfId="9"/>
    <cellStyle name="Style 1 3 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LA%20Work\WA%20AG%20PUget%20Rate%20Case\Testimony%20RR%20Exhibits\Electric%20Exhibits\2017_05_25_PSE_Electric_Rev_Req%20Schedules_Draft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LA%20Work\WA%20AG%20PUget%20Rate%20Case\Testimony%20RR%20Exhibits\Electric%20Exhibits\2017_06_19_PSE_Electric_Rev_Req%20Schedules_Draft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LA%20Work\WA%20AG%20PUget%20Rate%20Case\Testimony%20RR%20Exhibits\Electric%20Exhibits\PSE_Electric_Rev_Req%20Schedul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P ROE QOS"/>
      <sheetName val="Contents"/>
      <sheetName val="A"/>
      <sheetName val="A P2"/>
      <sheetName val="A-1"/>
      <sheetName val="B"/>
      <sheetName val="B.1"/>
      <sheetName val="C"/>
      <sheetName val="C.1"/>
      <sheetName val="D"/>
      <sheetName val="B-1"/>
      <sheetName val="B-2"/>
      <sheetName val="B-3"/>
      <sheetName val="B-4"/>
      <sheetName val="B-5, P1"/>
      <sheetName val="B-5, P2"/>
      <sheetName val="C-1"/>
      <sheetName val="C-2 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 "/>
      <sheetName val="C-13"/>
      <sheetName val="C-14 Int Sync"/>
      <sheetName val="&lt;- Used"/>
    </sheetNames>
    <sheetDataSet>
      <sheetData sheetId="0" refreshError="1"/>
      <sheetData sheetId="1"/>
      <sheetData sheetId="2">
        <row r="4">
          <cell r="A4" t="str">
            <v>Test Year Ended September 30, 2016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A"/>
      <sheetName val="A P2"/>
      <sheetName val="A-1"/>
      <sheetName val="B"/>
      <sheetName val="B.1"/>
      <sheetName val="C"/>
      <sheetName val="C.1"/>
      <sheetName val="D"/>
      <sheetName val="B-1"/>
      <sheetName val="B-2"/>
      <sheetName val="B-3"/>
      <sheetName val="B-4"/>
      <sheetName val="B-5"/>
      <sheetName val="C-1"/>
      <sheetName val="C-2 "/>
      <sheetName val="C-3"/>
      <sheetName val="C-4"/>
      <sheetName val="C-5"/>
      <sheetName val="C-6"/>
      <sheetName val="C-7"/>
      <sheetName val="C-8"/>
      <sheetName val="C-9 P1"/>
      <sheetName val="C-9 P2"/>
      <sheetName val="C-10"/>
      <sheetName val="C-11"/>
      <sheetName val="C-12 "/>
      <sheetName val="C-13 Int Sync"/>
      <sheetName val="C-14 P1"/>
      <sheetName val="C-14 P2"/>
      <sheetName val="C-15"/>
      <sheetName val="C-16"/>
      <sheetName val="&lt;- Used"/>
      <sheetName val="Not Used -&gt;"/>
      <sheetName val="Pro forma Interest"/>
    </sheetNames>
    <sheetDataSet>
      <sheetData sheetId="0">
        <row r="1">
          <cell r="A1" t="str">
            <v>Puget Sound Energy</v>
          </cell>
        </row>
        <row r="2">
          <cell r="A2" t="str">
            <v>Docket No. UE-170033</v>
          </cell>
        </row>
      </sheetData>
      <sheetData sheetId="1">
        <row r="4">
          <cell r="A4" t="str">
            <v>Test Year Ended September 30, 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P ROE QOS"/>
      <sheetName val="Contents"/>
      <sheetName val="A"/>
      <sheetName val="A P2"/>
      <sheetName val="A-1"/>
      <sheetName val="B"/>
      <sheetName val="B.1"/>
      <sheetName val="C"/>
      <sheetName val="C.1"/>
      <sheetName val="D"/>
      <sheetName val="B-1"/>
      <sheetName val="B-2"/>
      <sheetName val="B-3"/>
      <sheetName val="B-4, P1"/>
      <sheetName val="B-4, P2"/>
      <sheetName val="C-1 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 Int Sync"/>
      <sheetName val="C-14"/>
      <sheetName val="E P1"/>
      <sheetName val="E P2"/>
      <sheetName val="E P3"/>
      <sheetName val="E-1 P1"/>
      <sheetName val="E-1 P2"/>
      <sheetName val="&lt;- Used"/>
    </sheetNames>
    <sheetDataSet>
      <sheetData sheetId="0" refreshError="1"/>
      <sheetData sheetId="1">
        <row r="2">
          <cell r="A2" t="str">
            <v>Docket No. UE-170033</v>
          </cell>
        </row>
      </sheetData>
      <sheetData sheetId="2">
        <row r="4">
          <cell r="A4" t="str">
            <v>Test Year Ended September 30, 2016</v>
          </cell>
        </row>
      </sheetData>
      <sheetData sheetId="3" refreshError="1"/>
      <sheetData sheetId="4">
        <row r="19">
          <cell r="I19">
            <v>0.35</v>
          </cell>
        </row>
      </sheetData>
      <sheetData sheetId="5"/>
      <sheetData sheetId="6" refreshError="1"/>
      <sheetData sheetId="7" refreshError="1"/>
      <sheetData sheetId="8" refreshError="1"/>
      <sheetData sheetId="9">
        <row r="30">
          <cell r="I30">
            <v>2.9899999999999999E-2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U50"/>
  <sheetViews>
    <sheetView tabSelected="1" zoomScaleNormal="100" zoomScaleSheetLayoutView="90" workbookViewId="0">
      <selection activeCell="S9" sqref="S9"/>
    </sheetView>
  </sheetViews>
  <sheetFormatPr defaultRowHeight="12.75"/>
  <cols>
    <col min="1" max="1" width="7.28515625" style="1" bestFit="1" customWidth="1"/>
    <col min="2" max="2" width="66.42578125" style="1" bestFit="1" customWidth="1"/>
    <col min="3" max="3" width="6.5703125" style="1" customWidth="1"/>
    <col min="4" max="4" width="11.7109375" style="1" customWidth="1"/>
    <col min="5" max="5" width="12.7109375" style="1" customWidth="1"/>
    <col min="6" max="6" width="9.140625" style="1"/>
    <col min="7" max="7" width="2.85546875" style="1" customWidth="1"/>
    <col min="8" max="8" width="6.28515625" style="1" customWidth="1"/>
    <col min="9" max="9" width="2.140625" style="1" customWidth="1"/>
    <col min="10" max="10" width="3.28515625" style="1" customWidth="1"/>
    <col min="11" max="11" width="2.85546875" style="1" customWidth="1"/>
    <col min="12" max="13" width="9.140625" style="1"/>
    <col min="14" max="14" width="5.42578125" style="1" customWidth="1"/>
    <col min="15" max="15" width="6.28515625" style="1" bestFit="1" customWidth="1"/>
    <col min="16" max="18" width="9.140625" style="1"/>
    <col min="19" max="19" width="15.85546875" style="1" customWidth="1"/>
    <col min="20" max="16384" width="9.140625" style="1"/>
  </cols>
  <sheetData>
    <row r="1" spans="1:19" ht="18.75" customHeight="1">
      <c r="A1" s="334" t="s">
        <v>194</v>
      </c>
      <c r="B1" s="334"/>
      <c r="C1" s="334"/>
      <c r="D1" s="334"/>
      <c r="E1" s="334"/>
      <c r="F1" s="334"/>
      <c r="G1" s="103"/>
    </row>
    <row r="2" spans="1:19" ht="18.75">
      <c r="A2" s="334" t="s">
        <v>245</v>
      </c>
      <c r="B2" s="334"/>
      <c r="C2" s="334"/>
      <c r="D2" s="334"/>
      <c r="E2" s="334"/>
      <c r="F2" s="334"/>
      <c r="G2" s="103"/>
    </row>
    <row r="3" spans="1:19" ht="18.75">
      <c r="A3" s="334" t="s">
        <v>509</v>
      </c>
      <c r="B3" s="334"/>
      <c r="C3" s="334"/>
      <c r="D3" s="334"/>
      <c r="E3" s="334"/>
      <c r="F3" s="334"/>
      <c r="G3" s="103"/>
    </row>
    <row r="4" spans="1:19" ht="18.75">
      <c r="A4" s="334" t="s">
        <v>235</v>
      </c>
      <c r="B4" s="334"/>
      <c r="C4" s="334"/>
      <c r="D4" s="334"/>
      <c r="E4" s="335"/>
      <c r="F4" s="334"/>
      <c r="G4" s="103"/>
    </row>
    <row r="5" spans="1:19" ht="18.75">
      <c r="A5" s="334" t="s">
        <v>46</v>
      </c>
      <c r="B5" s="334"/>
      <c r="C5" s="334"/>
      <c r="D5" s="334"/>
      <c r="E5" s="334"/>
      <c r="F5" s="334"/>
      <c r="G5" s="103"/>
      <c r="S5" s="1" t="s">
        <v>39</v>
      </c>
    </row>
    <row r="7" spans="1:19" ht="36.75" customHeight="1">
      <c r="A7" s="93" t="s">
        <v>24</v>
      </c>
      <c r="B7" s="93" t="s">
        <v>3</v>
      </c>
      <c r="C7" s="94" t="s">
        <v>103</v>
      </c>
      <c r="D7" s="163" t="s">
        <v>184</v>
      </c>
      <c r="E7" s="163" t="s">
        <v>185</v>
      </c>
      <c r="F7" s="95" t="s">
        <v>104</v>
      </c>
      <c r="G7" s="96"/>
      <c r="L7" s="1" t="s">
        <v>106</v>
      </c>
      <c r="M7" s="1" t="s">
        <v>107</v>
      </c>
      <c r="O7" s="1" t="s">
        <v>108</v>
      </c>
    </row>
    <row r="8" spans="1:19">
      <c r="A8" s="97"/>
      <c r="B8" s="93" t="s">
        <v>193</v>
      </c>
      <c r="C8" s="97"/>
      <c r="D8" s="97"/>
      <c r="E8" s="97"/>
      <c r="F8" s="97"/>
      <c r="G8" s="32"/>
      <c r="I8" s="7"/>
      <c r="J8" s="7"/>
      <c r="K8" s="7"/>
      <c r="L8" s="7">
        <v>1</v>
      </c>
      <c r="N8" s="42" t="s">
        <v>109</v>
      </c>
    </row>
    <row r="9" spans="1:19">
      <c r="A9" s="98" t="str">
        <f t="shared" ref="A9:A16" si="0">H9</f>
        <v>A</v>
      </c>
      <c r="B9" s="97" t="s">
        <v>65</v>
      </c>
      <c r="C9" s="98">
        <v>2</v>
      </c>
      <c r="D9" s="98" t="s">
        <v>178</v>
      </c>
      <c r="E9" s="166" t="s">
        <v>177</v>
      </c>
      <c r="F9" s="99" t="str">
        <f>$O$9</f>
        <v>2-3</v>
      </c>
      <c r="G9" s="4"/>
      <c r="H9" s="1" t="s">
        <v>35</v>
      </c>
      <c r="I9" s="7"/>
      <c r="J9" s="7"/>
      <c r="K9" s="7"/>
      <c r="L9" s="7">
        <v>2</v>
      </c>
      <c r="M9" s="1">
        <f>L8+C9</f>
        <v>3</v>
      </c>
      <c r="N9" s="42" t="s">
        <v>109</v>
      </c>
      <c r="O9" s="7" t="str">
        <f t="shared" ref="O9:O16" si="1">IF(L9=M9,M9,L9&amp;N9&amp;M9)</f>
        <v>2-3</v>
      </c>
      <c r="S9" s="1" t="str">
        <f t="shared" ref="S9:S16" si="2">$S$5&amp;A9</f>
        <v>Schedule A</v>
      </c>
    </row>
    <row r="10" spans="1:19">
      <c r="A10" s="98" t="str">
        <f>H10</f>
        <v>A-1</v>
      </c>
      <c r="B10" s="97" t="s">
        <v>48</v>
      </c>
      <c r="C10" s="98">
        <v>1</v>
      </c>
      <c r="D10" s="98" t="s">
        <v>178</v>
      </c>
      <c r="E10" s="166" t="s">
        <v>177</v>
      </c>
      <c r="F10" s="98">
        <f t="shared" ref="F10:F16" si="3">O10</f>
        <v>4</v>
      </c>
      <c r="G10" s="4"/>
      <c r="H10" s="1" t="s">
        <v>47</v>
      </c>
      <c r="I10" s="7"/>
      <c r="J10" s="7"/>
      <c r="K10" s="7"/>
      <c r="L10" s="7">
        <f t="shared" ref="L10:L16" si="4">M9+1</f>
        <v>4</v>
      </c>
      <c r="M10" s="1">
        <f t="shared" ref="M10:M15" si="5">M9+C10</f>
        <v>4</v>
      </c>
      <c r="N10" s="42" t="s">
        <v>109</v>
      </c>
      <c r="O10" s="7">
        <f t="shared" si="1"/>
        <v>4</v>
      </c>
      <c r="P10" s="1" t="s">
        <v>55</v>
      </c>
      <c r="S10" s="1" t="str">
        <f t="shared" si="2"/>
        <v>Schedule A-1</v>
      </c>
    </row>
    <row r="11" spans="1:19">
      <c r="A11" s="98" t="str">
        <f t="shared" si="0"/>
        <v>B</v>
      </c>
      <c r="B11" s="97" t="s">
        <v>66</v>
      </c>
      <c r="C11" s="98">
        <v>1</v>
      </c>
      <c r="D11" s="98" t="s">
        <v>178</v>
      </c>
      <c r="E11" s="166" t="s">
        <v>177</v>
      </c>
      <c r="F11" s="98">
        <f t="shared" si="3"/>
        <v>5</v>
      </c>
      <c r="G11" s="4"/>
      <c r="H11" s="1" t="s">
        <v>36</v>
      </c>
      <c r="I11" s="7"/>
      <c r="J11" s="7"/>
      <c r="K11" s="7"/>
      <c r="L11" s="7">
        <f t="shared" si="4"/>
        <v>5</v>
      </c>
      <c r="M11" s="1">
        <f t="shared" si="5"/>
        <v>5</v>
      </c>
      <c r="N11" s="42" t="s">
        <v>109</v>
      </c>
      <c r="O11" s="7">
        <f t="shared" si="1"/>
        <v>5</v>
      </c>
      <c r="S11" s="1" t="str">
        <f t="shared" si="2"/>
        <v>Schedule B</v>
      </c>
    </row>
    <row r="12" spans="1:19">
      <c r="A12" s="98" t="str">
        <f t="shared" si="0"/>
        <v>B.1</v>
      </c>
      <c r="B12" s="97" t="s">
        <v>67</v>
      </c>
      <c r="C12" s="98">
        <v>1</v>
      </c>
      <c r="D12" s="98" t="s">
        <v>178</v>
      </c>
      <c r="E12" s="166" t="s">
        <v>177</v>
      </c>
      <c r="F12" s="98">
        <f t="shared" si="3"/>
        <v>6</v>
      </c>
      <c r="G12" s="4"/>
      <c r="H12" s="1" t="s">
        <v>61</v>
      </c>
      <c r="I12" s="7"/>
      <c r="J12" s="7"/>
      <c r="K12" s="7"/>
      <c r="L12" s="7">
        <f t="shared" si="4"/>
        <v>6</v>
      </c>
      <c r="M12" s="1">
        <f t="shared" si="5"/>
        <v>6</v>
      </c>
      <c r="N12" s="42" t="s">
        <v>109</v>
      </c>
      <c r="O12" s="7">
        <f t="shared" si="1"/>
        <v>6</v>
      </c>
      <c r="S12" s="1" t="str">
        <f t="shared" si="2"/>
        <v>Schedule B.1</v>
      </c>
    </row>
    <row r="13" spans="1:19">
      <c r="A13" s="98" t="str">
        <f t="shared" si="0"/>
        <v>C</v>
      </c>
      <c r="B13" s="97" t="s">
        <v>68</v>
      </c>
      <c r="C13" s="98">
        <v>1</v>
      </c>
      <c r="D13" s="98" t="s">
        <v>178</v>
      </c>
      <c r="E13" s="166" t="s">
        <v>177</v>
      </c>
      <c r="F13" s="98">
        <f t="shared" si="3"/>
        <v>7</v>
      </c>
      <c r="G13" s="4"/>
      <c r="H13" s="1" t="s">
        <v>62</v>
      </c>
      <c r="I13" s="7"/>
      <c r="J13" s="7"/>
      <c r="K13" s="7"/>
      <c r="L13" s="7">
        <f t="shared" si="4"/>
        <v>7</v>
      </c>
      <c r="M13" s="1">
        <f t="shared" si="5"/>
        <v>7</v>
      </c>
      <c r="N13" s="42" t="s">
        <v>109</v>
      </c>
      <c r="O13" s="7">
        <f t="shared" si="1"/>
        <v>7</v>
      </c>
      <c r="S13" s="1" t="str">
        <f t="shared" si="2"/>
        <v>Schedule C</v>
      </c>
    </row>
    <row r="14" spans="1:19">
      <c r="A14" s="98" t="str">
        <f t="shared" si="0"/>
        <v>C.1</v>
      </c>
      <c r="B14" s="97" t="s">
        <v>69</v>
      </c>
      <c r="C14" s="98">
        <v>2</v>
      </c>
      <c r="D14" s="98" t="s">
        <v>178</v>
      </c>
      <c r="E14" s="166" t="s">
        <v>177</v>
      </c>
      <c r="F14" s="98" t="str">
        <f t="shared" si="3"/>
        <v>8-9</v>
      </c>
      <c r="G14" s="4"/>
      <c r="H14" s="1" t="s">
        <v>63</v>
      </c>
      <c r="I14" s="7"/>
      <c r="J14" s="7"/>
      <c r="K14" s="7"/>
      <c r="L14" s="7">
        <f t="shared" si="4"/>
        <v>8</v>
      </c>
      <c r="M14" s="1">
        <f t="shared" si="5"/>
        <v>9</v>
      </c>
      <c r="N14" s="42" t="s">
        <v>109</v>
      </c>
      <c r="O14" s="7" t="str">
        <f t="shared" si="1"/>
        <v>8-9</v>
      </c>
      <c r="S14" s="1" t="str">
        <f t="shared" si="2"/>
        <v>Schedule C.1</v>
      </c>
    </row>
    <row r="15" spans="1:19">
      <c r="A15" s="98" t="str">
        <f t="shared" si="0"/>
        <v>D</v>
      </c>
      <c r="B15" s="97" t="s">
        <v>19</v>
      </c>
      <c r="C15" s="98">
        <v>1</v>
      </c>
      <c r="D15" s="98" t="s">
        <v>178</v>
      </c>
      <c r="E15" s="166" t="s">
        <v>177</v>
      </c>
      <c r="F15" s="98">
        <f t="shared" si="3"/>
        <v>10</v>
      </c>
      <c r="G15" s="4"/>
      <c r="H15" s="1" t="s">
        <v>57</v>
      </c>
      <c r="I15" s="7"/>
      <c r="J15" s="7"/>
      <c r="K15" s="7"/>
      <c r="L15" s="7">
        <f t="shared" si="4"/>
        <v>10</v>
      </c>
      <c r="M15" s="1">
        <f t="shared" si="5"/>
        <v>10</v>
      </c>
      <c r="N15" s="42" t="s">
        <v>109</v>
      </c>
      <c r="O15" s="7">
        <f t="shared" si="1"/>
        <v>10</v>
      </c>
      <c r="S15" s="1" t="str">
        <f t="shared" si="2"/>
        <v>Schedule D</v>
      </c>
    </row>
    <row r="16" spans="1:19" hidden="1">
      <c r="A16" s="98" t="str">
        <f t="shared" si="0"/>
        <v>E</v>
      </c>
      <c r="B16" s="97" t="s">
        <v>192</v>
      </c>
      <c r="C16" s="98"/>
      <c r="D16" s="98" t="s">
        <v>177</v>
      </c>
      <c r="E16" s="166" t="s">
        <v>177</v>
      </c>
      <c r="F16" s="98" t="str">
        <f t="shared" si="3"/>
        <v>1110</v>
      </c>
      <c r="G16" s="4"/>
      <c r="H16" s="1" t="s">
        <v>191</v>
      </c>
      <c r="I16" s="7"/>
      <c r="J16" s="7"/>
      <c r="K16" s="7"/>
      <c r="L16" s="102">
        <f t="shared" si="4"/>
        <v>11</v>
      </c>
      <c r="M16" s="1">
        <f>M15+C16</f>
        <v>10</v>
      </c>
      <c r="O16" s="102" t="str">
        <f t="shared" si="1"/>
        <v>1110</v>
      </c>
      <c r="S16" s="1" t="str">
        <f t="shared" si="2"/>
        <v>Schedule E</v>
      </c>
    </row>
    <row r="17" spans="1:21">
      <c r="A17" s="98"/>
      <c r="B17" s="97"/>
      <c r="C17" s="98"/>
      <c r="D17" s="98"/>
      <c r="E17" s="166"/>
      <c r="F17" s="98"/>
      <c r="G17" s="170"/>
      <c r="I17" s="102"/>
      <c r="J17" s="102"/>
      <c r="K17" s="102"/>
      <c r="L17" s="102"/>
      <c r="O17" s="102"/>
    </row>
    <row r="18" spans="1:21">
      <c r="A18" s="98"/>
      <c r="B18" s="93" t="s">
        <v>26</v>
      </c>
      <c r="C18" s="98"/>
      <c r="D18" s="98"/>
      <c r="E18" s="166"/>
      <c r="F18" s="98"/>
      <c r="G18" s="4"/>
      <c r="I18" s="7"/>
      <c r="J18" s="7"/>
      <c r="K18" s="7"/>
      <c r="L18" s="7"/>
      <c r="O18" s="7"/>
    </row>
    <row r="19" spans="1:21">
      <c r="A19" s="98" t="str">
        <f>H19&amp;P19</f>
        <v>B-1</v>
      </c>
      <c r="B19" s="97" t="str">
        <f>'B-1'!A2</f>
        <v>White River</v>
      </c>
      <c r="C19" s="98">
        <v>1</v>
      </c>
      <c r="D19" s="98" t="s">
        <v>178</v>
      </c>
      <c r="E19" s="166" t="s">
        <v>178</v>
      </c>
      <c r="F19" s="98">
        <f t="shared" ref="F19:F24" si="6">O19</f>
        <v>11</v>
      </c>
      <c r="G19" s="4"/>
      <c r="H19" s="1" t="s">
        <v>64</v>
      </c>
      <c r="I19" s="7"/>
      <c r="J19" s="7"/>
      <c r="K19" s="7"/>
      <c r="L19" s="7">
        <f>M16+1</f>
        <v>11</v>
      </c>
      <c r="M19" s="1">
        <f>M16+C19</f>
        <v>11</v>
      </c>
      <c r="N19" s="42" t="s">
        <v>109</v>
      </c>
      <c r="O19" s="7">
        <f>IF(L19=M19,M19,L19&amp;N19&amp;M19)</f>
        <v>11</v>
      </c>
      <c r="P19" s="1">
        <v>1</v>
      </c>
      <c r="Q19" s="1" t="str">
        <f>$Q$6&amp;$S$5&amp;H18</f>
        <v xml:space="preserve">Schedule </v>
      </c>
    </row>
    <row r="20" spans="1:21">
      <c r="A20" s="98" t="str">
        <f t="shared" ref="A20:A24" si="7">H20&amp;P20</f>
        <v>B-2</v>
      </c>
      <c r="B20" s="97" t="str">
        <f>'B-2'!A2</f>
        <v>Production Adjustment</v>
      </c>
      <c r="C20" s="98">
        <v>1</v>
      </c>
      <c r="D20" s="98" t="s">
        <v>178</v>
      </c>
      <c r="E20" s="166" t="s">
        <v>178</v>
      </c>
      <c r="F20" s="98">
        <f t="shared" si="6"/>
        <v>12</v>
      </c>
      <c r="G20" s="4"/>
      <c r="H20" s="1" t="s">
        <v>64</v>
      </c>
      <c r="I20" s="7"/>
      <c r="J20" s="7"/>
      <c r="K20" s="7"/>
      <c r="L20" s="7">
        <f>M19+1</f>
        <v>12</v>
      </c>
      <c r="M20" s="1">
        <f t="shared" ref="M20:M27" si="8">M19+C20</f>
        <v>12</v>
      </c>
      <c r="N20" s="42" t="s">
        <v>109</v>
      </c>
      <c r="O20" s="7">
        <f>IF(L20=M20,M20,L20&amp;N20&amp;M20)</f>
        <v>12</v>
      </c>
      <c r="P20" s="1">
        <f>P19+1</f>
        <v>2</v>
      </c>
      <c r="Q20" s="1" t="str">
        <f>$Q$6&amp;$S$5&amp;H19</f>
        <v>Schedule B-</v>
      </c>
    </row>
    <row r="21" spans="1:21">
      <c r="A21" s="98" t="str">
        <f t="shared" si="7"/>
        <v>B-3</v>
      </c>
      <c r="B21" s="97" t="str">
        <f>'B-3'!A2</f>
        <v>Accumulated Depreciation Related to Proposed Depreciation Rates</v>
      </c>
      <c r="C21" s="98">
        <v>1</v>
      </c>
      <c r="D21" s="98" t="s">
        <v>178</v>
      </c>
      <c r="E21" s="166" t="s">
        <v>177</v>
      </c>
      <c r="F21" s="98">
        <f t="shared" si="6"/>
        <v>13</v>
      </c>
      <c r="G21" s="4"/>
      <c r="H21" s="1" t="s">
        <v>64</v>
      </c>
      <c r="I21" s="7"/>
      <c r="J21" s="7"/>
      <c r="K21" s="7"/>
      <c r="L21" s="7">
        <f t="shared" ref="L21:L27" si="9">M20+1</f>
        <v>13</v>
      </c>
      <c r="M21" s="1">
        <f t="shared" si="8"/>
        <v>13</v>
      </c>
      <c r="N21" s="42" t="s">
        <v>109</v>
      </c>
      <c r="O21" s="7">
        <f t="shared" ref="O21:O27" si="10">IF(L21=M21,M21,L21&amp;N21&amp;M21)</f>
        <v>13</v>
      </c>
      <c r="P21" s="1">
        <f>P20+1</f>
        <v>3</v>
      </c>
      <c r="Q21" s="1" t="str">
        <f>$Q$6&amp;$S$5&amp;H20</f>
        <v>Schedule B-</v>
      </c>
    </row>
    <row r="22" spans="1:21" ht="13.5" customHeight="1">
      <c r="A22" s="98" t="str">
        <f t="shared" si="7"/>
        <v>B-4</v>
      </c>
      <c r="B22" s="97" t="str">
        <f>'B-4'!A2</f>
        <v>Accumulated Deferred Income Taxes Related to Proposed Depreciation Rates</v>
      </c>
      <c r="C22" s="98">
        <v>1</v>
      </c>
      <c r="D22" s="98" t="s">
        <v>178</v>
      </c>
      <c r="E22" s="166" t="s">
        <v>177</v>
      </c>
      <c r="F22" s="98">
        <f t="shared" si="6"/>
        <v>14</v>
      </c>
      <c r="G22" s="4"/>
      <c r="H22" s="1" t="s">
        <v>64</v>
      </c>
      <c r="I22" s="7"/>
      <c r="J22" s="7"/>
      <c r="K22" s="7"/>
      <c r="L22" s="7">
        <f t="shared" si="9"/>
        <v>14</v>
      </c>
      <c r="M22" s="1">
        <f t="shared" si="8"/>
        <v>14</v>
      </c>
      <c r="N22" s="42" t="s">
        <v>109</v>
      </c>
      <c r="O22" s="7">
        <f t="shared" si="10"/>
        <v>14</v>
      </c>
      <c r="P22" s="1">
        <f>P21+1</f>
        <v>4</v>
      </c>
      <c r="Q22" s="1" t="str">
        <f>$Q$6&amp;$S$5&amp;H21</f>
        <v>Schedule B-</v>
      </c>
    </row>
    <row r="23" spans="1:21" ht="14.25" hidden="1" customHeight="1">
      <c r="A23" s="98"/>
      <c r="B23" s="97"/>
      <c r="C23" s="98"/>
      <c r="D23" s="98" t="s">
        <v>178</v>
      </c>
      <c r="E23" s="166" t="s">
        <v>177</v>
      </c>
      <c r="F23" s="98" t="str">
        <f t="shared" si="6"/>
        <v>1514</v>
      </c>
      <c r="G23" s="161"/>
      <c r="H23" s="1" t="s">
        <v>64</v>
      </c>
      <c r="I23" s="102"/>
      <c r="J23" s="102"/>
      <c r="K23" s="102"/>
      <c r="L23" s="102">
        <f t="shared" si="9"/>
        <v>15</v>
      </c>
      <c r="M23" s="1">
        <f t="shared" si="8"/>
        <v>14</v>
      </c>
      <c r="N23" s="42"/>
      <c r="O23" s="102" t="str">
        <f t="shared" si="10"/>
        <v>1514</v>
      </c>
      <c r="P23" s="1">
        <v>4.0999999999999996</v>
      </c>
    </row>
    <row r="24" spans="1:21" ht="14.25" customHeight="1">
      <c r="A24" s="98" t="str">
        <f t="shared" si="7"/>
        <v>B-5</v>
      </c>
      <c r="B24" s="97" t="str">
        <f>'B-5'!A2</f>
        <v>Gas Plant Held For Future Use</v>
      </c>
      <c r="C24" s="98">
        <v>1</v>
      </c>
      <c r="D24" s="98" t="s">
        <v>178</v>
      </c>
      <c r="E24" s="166" t="s">
        <v>178</v>
      </c>
      <c r="F24" s="98">
        <f t="shared" si="6"/>
        <v>15</v>
      </c>
      <c r="G24" s="161"/>
      <c r="H24" s="1" t="s">
        <v>64</v>
      </c>
      <c r="I24" s="102"/>
      <c r="J24" s="102"/>
      <c r="K24" s="102"/>
      <c r="L24" s="102">
        <f>M23+1</f>
        <v>15</v>
      </c>
      <c r="M24" s="1">
        <f t="shared" si="8"/>
        <v>15</v>
      </c>
      <c r="N24" s="42" t="s">
        <v>109</v>
      </c>
      <c r="O24" s="102">
        <f t="shared" si="10"/>
        <v>15</v>
      </c>
      <c r="P24" s="1">
        <v>5</v>
      </c>
    </row>
    <row r="25" spans="1:21" ht="14.25" hidden="1" customHeight="1">
      <c r="A25" s="98"/>
      <c r="B25" s="97"/>
      <c r="C25" s="98"/>
      <c r="D25" s="98"/>
      <c r="E25" s="166"/>
      <c r="F25" s="98"/>
      <c r="G25" s="161"/>
      <c r="H25" s="1" t="s">
        <v>64</v>
      </c>
      <c r="I25" s="102"/>
      <c r="J25" s="102"/>
      <c r="K25" s="102"/>
      <c r="L25" s="102">
        <f t="shared" si="9"/>
        <v>16</v>
      </c>
      <c r="M25" s="1">
        <f t="shared" si="8"/>
        <v>15</v>
      </c>
      <c r="N25" s="42" t="s">
        <v>109</v>
      </c>
      <c r="O25" s="102" t="str">
        <f t="shared" si="10"/>
        <v>16-15</v>
      </c>
      <c r="P25" s="1">
        <v>6</v>
      </c>
    </row>
    <row r="26" spans="1:21" ht="14.25" hidden="1" customHeight="1">
      <c r="A26" s="98"/>
      <c r="B26" s="97"/>
      <c r="C26" s="98"/>
      <c r="D26" s="98"/>
      <c r="E26" s="166"/>
      <c r="F26" s="98"/>
      <c r="G26" s="161"/>
      <c r="H26" s="1" t="s">
        <v>64</v>
      </c>
      <c r="I26" s="102"/>
      <c r="J26" s="102"/>
      <c r="K26" s="102"/>
      <c r="L26" s="102">
        <f t="shared" si="9"/>
        <v>16</v>
      </c>
      <c r="M26" s="1">
        <f t="shared" si="8"/>
        <v>15</v>
      </c>
      <c r="N26" s="42" t="s">
        <v>109</v>
      </c>
      <c r="O26" s="102" t="str">
        <f t="shared" si="10"/>
        <v>16-15</v>
      </c>
      <c r="P26" s="1">
        <v>7</v>
      </c>
    </row>
    <row r="27" spans="1:21" ht="3.75" hidden="1" customHeight="1">
      <c r="A27" s="98"/>
      <c r="B27" s="97"/>
      <c r="C27" s="98"/>
      <c r="D27" s="98"/>
      <c r="E27" s="98"/>
      <c r="F27" s="98"/>
      <c r="G27" s="4"/>
      <c r="H27" s="1" t="s">
        <v>64</v>
      </c>
      <c r="I27" s="7"/>
      <c r="J27" s="7"/>
      <c r="K27" s="7"/>
      <c r="L27" s="102">
        <f t="shared" si="9"/>
        <v>16</v>
      </c>
      <c r="M27" s="1">
        <f t="shared" si="8"/>
        <v>15</v>
      </c>
      <c r="N27" s="42" t="s">
        <v>109</v>
      </c>
      <c r="O27" s="102" t="str">
        <f t="shared" si="10"/>
        <v>16-15</v>
      </c>
      <c r="P27" s="1">
        <v>8</v>
      </c>
    </row>
    <row r="28" spans="1:21">
      <c r="A28" s="98"/>
      <c r="B28" s="97"/>
      <c r="C28" s="98"/>
      <c r="D28" s="98"/>
      <c r="E28" s="98"/>
      <c r="F28" s="98"/>
      <c r="G28" s="161"/>
      <c r="I28" s="102"/>
      <c r="J28" s="102"/>
      <c r="K28" s="102"/>
      <c r="L28" s="102"/>
      <c r="N28" s="42"/>
      <c r="O28" s="102"/>
    </row>
    <row r="29" spans="1:21">
      <c r="A29" s="97"/>
      <c r="B29" s="93" t="s">
        <v>25</v>
      </c>
      <c r="C29" s="98"/>
      <c r="D29" s="98"/>
      <c r="E29" s="98"/>
      <c r="F29" s="98"/>
      <c r="G29" s="4"/>
      <c r="I29" s="7"/>
      <c r="J29" s="7"/>
      <c r="K29" s="7"/>
      <c r="L29" s="7"/>
      <c r="O29" s="7"/>
    </row>
    <row r="30" spans="1:21">
      <c r="A30" s="98" t="str">
        <f>H30&amp;P30</f>
        <v>C-1</v>
      </c>
      <c r="B30" s="100" t="str">
        <f>'C-1'!A2</f>
        <v>Temperature Normalization</v>
      </c>
      <c r="C30" s="98">
        <v>1</v>
      </c>
      <c r="D30" s="98" t="s">
        <v>178</v>
      </c>
      <c r="E30" s="166" t="s">
        <v>177</v>
      </c>
      <c r="F30" s="98">
        <f t="shared" ref="F30:F45" si="11">O30</f>
        <v>16</v>
      </c>
      <c r="G30" s="4"/>
      <c r="H30" s="1" t="s">
        <v>70</v>
      </c>
      <c r="I30" s="7"/>
      <c r="J30" s="7"/>
      <c r="K30" s="7"/>
      <c r="L30" s="102">
        <f>M27+1</f>
        <v>16</v>
      </c>
      <c r="M30" s="1">
        <f>M27+C30</f>
        <v>16</v>
      </c>
      <c r="N30" s="42" t="s">
        <v>109</v>
      </c>
      <c r="O30" s="102">
        <f>IF(L30=M30,M30,L30&amp;N30&amp;M30)</f>
        <v>16</v>
      </c>
      <c r="P30" s="1">
        <v>1</v>
      </c>
      <c r="Q30" s="1" t="str">
        <f t="shared" ref="Q30:Q42" si="12">$Q$6&amp;$S$5&amp;H30</f>
        <v>Schedule C-</v>
      </c>
    </row>
    <row r="31" spans="1:21">
      <c r="A31" s="98" t="str">
        <f t="shared" ref="A31:A45" si="13">H31&amp;P31</f>
        <v>C-2</v>
      </c>
      <c r="B31" s="100" t="str">
        <f>'C-2'!A2</f>
        <v>Bad Debt Expense</v>
      </c>
      <c r="C31" s="98">
        <v>1</v>
      </c>
      <c r="D31" s="98" t="s">
        <v>178</v>
      </c>
      <c r="E31" s="166" t="s">
        <v>177</v>
      </c>
      <c r="F31" s="98">
        <f t="shared" si="11"/>
        <v>17</v>
      </c>
      <c r="G31" s="4"/>
      <c r="H31" s="1" t="s">
        <v>70</v>
      </c>
      <c r="I31" s="7"/>
      <c r="J31" s="7"/>
      <c r="K31" s="7"/>
      <c r="L31" s="7">
        <f>M30+1</f>
        <v>17</v>
      </c>
      <c r="M31" s="1">
        <f t="shared" ref="M31:M45" si="14">M30+C31</f>
        <v>17</v>
      </c>
      <c r="N31" s="42" t="s">
        <v>109</v>
      </c>
      <c r="O31" s="7">
        <f t="shared" ref="O31:O42" si="15">IF(L31=M31,M31,L31&amp;N31&amp;M31)</f>
        <v>17</v>
      </c>
      <c r="P31" s="1">
        <f>P30+1</f>
        <v>2</v>
      </c>
      <c r="Q31" s="1" t="str">
        <f>$Q$6&amp;$S$5&amp;H30</f>
        <v>Schedule C-</v>
      </c>
      <c r="U31" s="1">
        <v>1</v>
      </c>
    </row>
    <row r="32" spans="1:21">
      <c r="A32" s="98" t="str">
        <f t="shared" si="13"/>
        <v>C-3</v>
      </c>
      <c r="B32" s="100" t="str">
        <f>'C-3'!A2</f>
        <v>Incentive Compensation</v>
      </c>
      <c r="C32" s="98">
        <v>1</v>
      </c>
      <c r="D32" s="98" t="s">
        <v>178</v>
      </c>
      <c r="E32" s="166" t="s">
        <v>177</v>
      </c>
      <c r="F32" s="98">
        <f t="shared" si="11"/>
        <v>18</v>
      </c>
      <c r="G32" s="4"/>
      <c r="H32" s="1" t="s">
        <v>70</v>
      </c>
      <c r="I32" s="7"/>
      <c r="J32" s="7"/>
      <c r="K32" s="7"/>
      <c r="L32" s="7">
        <f t="shared" ref="L32:L42" si="16">M31+1</f>
        <v>18</v>
      </c>
      <c r="M32" s="1">
        <f t="shared" si="14"/>
        <v>18</v>
      </c>
      <c r="N32" s="42" t="s">
        <v>109</v>
      </c>
      <c r="O32" s="7">
        <f t="shared" si="15"/>
        <v>18</v>
      </c>
      <c r="P32" s="1">
        <f t="shared" ref="P32:P44" si="17">P31+1</f>
        <v>3</v>
      </c>
      <c r="Q32" s="1" t="str">
        <f t="shared" si="12"/>
        <v>Schedule C-</v>
      </c>
      <c r="U32" s="1">
        <f>U31+1</f>
        <v>2</v>
      </c>
    </row>
    <row r="33" spans="1:21">
      <c r="A33" s="98" t="str">
        <f t="shared" si="13"/>
        <v>C-4</v>
      </c>
      <c r="B33" s="100" t="str">
        <f>'C-4'!A2</f>
        <v>Interest on Customer Deposits</v>
      </c>
      <c r="C33" s="98">
        <v>1</v>
      </c>
      <c r="D33" s="98" t="s">
        <v>178</v>
      </c>
      <c r="E33" s="166" t="s">
        <v>177</v>
      </c>
      <c r="F33" s="98">
        <f t="shared" si="11"/>
        <v>19</v>
      </c>
      <c r="G33" s="4"/>
      <c r="H33" s="1" t="s">
        <v>70</v>
      </c>
      <c r="I33" s="7"/>
      <c r="J33" s="7"/>
      <c r="K33" s="7"/>
      <c r="L33" s="7">
        <f t="shared" si="16"/>
        <v>19</v>
      </c>
      <c r="M33" s="1">
        <f t="shared" si="14"/>
        <v>19</v>
      </c>
      <c r="N33" s="42" t="s">
        <v>109</v>
      </c>
      <c r="O33" s="7">
        <f t="shared" si="15"/>
        <v>19</v>
      </c>
      <c r="P33" s="1">
        <f t="shared" si="17"/>
        <v>4</v>
      </c>
      <c r="Q33" s="1" t="str">
        <f t="shared" si="12"/>
        <v>Schedule C-</v>
      </c>
      <c r="U33" s="1">
        <f t="shared" ref="U33:U45" si="18">U32+1</f>
        <v>3</v>
      </c>
    </row>
    <row r="34" spans="1:21">
      <c r="A34" s="98" t="str">
        <f t="shared" si="13"/>
        <v>C-5</v>
      </c>
      <c r="B34" s="100" t="str">
        <f>'C-5'!A2</f>
        <v>Payroll Expense</v>
      </c>
      <c r="C34" s="98">
        <v>1</v>
      </c>
      <c r="D34" s="98" t="s">
        <v>178</v>
      </c>
      <c r="E34" s="166" t="s">
        <v>177</v>
      </c>
      <c r="F34" s="98">
        <f t="shared" si="11"/>
        <v>20</v>
      </c>
      <c r="G34" s="4"/>
      <c r="H34" s="1" t="s">
        <v>70</v>
      </c>
      <c r="I34" s="7"/>
      <c r="J34" s="7"/>
      <c r="K34" s="7"/>
      <c r="L34" s="7">
        <f t="shared" si="16"/>
        <v>20</v>
      </c>
      <c r="M34" s="1">
        <f t="shared" si="14"/>
        <v>20</v>
      </c>
      <c r="N34" s="42" t="s">
        <v>109</v>
      </c>
      <c r="O34" s="7">
        <f t="shared" si="15"/>
        <v>20</v>
      </c>
      <c r="P34" s="1">
        <v>5</v>
      </c>
      <c r="Q34" s="1" t="str">
        <f t="shared" si="12"/>
        <v>Schedule C-</v>
      </c>
    </row>
    <row r="35" spans="1:21">
      <c r="A35" s="98" t="str">
        <f t="shared" si="13"/>
        <v>C-6</v>
      </c>
      <c r="B35" s="100" t="str">
        <f>'C-6'!A2</f>
        <v>Investment Plan Expense</v>
      </c>
      <c r="C35" s="98">
        <v>1</v>
      </c>
      <c r="D35" s="98" t="s">
        <v>178</v>
      </c>
      <c r="E35" s="166" t="s">
        <v>177</v>
      </c>
      <c r="F35" s="98">
        <f t="shared" si="11"/>
        <v>21</v>
      </c>
      <c r="G35" s="4"/>
      <c r="H35" s="1" t="s">
        <v>70</v>
      </c>
      <c r="I35" s="7"/>
      <c r="J35" s="7"/>
      <c r="K35" s="7"/>
      <c r="L35" s="7">
        <f>M34+1</f>
        <v>21</v>
      </c>
      <c r="M35" s="1">
        <f t="shared" si="14"/>
        <v>21</v>
      </c>
      <c r="N35" s="42" t="s">
        <v>109</v>
      </c>
      <c r="O35" s="7">
        <f t="shared" si="15"/>
        <v>21</v>
      </c>
      <c r="P35" s="1">
        <v>6</v>
      </c>
      <c r="Q35" s="1" t="str">
        <f t="shared" si="12"/>
        <v>Schedule C-</v>
      </c>
      <c r="U35" s="1">
        <f>U33+1</f>
        <v>4</v>
      </c>
    </row>
    <row r="36" spans="1:21" ht="13.5" customHeight="1">
      <c r="A36" s="98" t="str">
        <f t="shared" si="13"/>
        <v>C-7</v>
      </c>
      <c r="B36" s="100" t="str">
        <f>'C-7'!A2</f>
        <v>Power Costs</v>
      </c>
      <c r="C36" s="98">
        <v>1</v>
      </c>
      <c r="D36" s="98" t="s">
        <v>178</v>
      </c>
      <c r="E36" s="166" t="s">
        <v>178</v>
      </c>
      <c r="F36" s="98">
        <f t="shared" si="11"/>
        <v>22</v>
      </c>
      <c r="G36" s="4"/>
      <c r="H36" s="1" t="s">
        <v>70</v>
      </c>
      <c r="I36" s="7"/>
      <c r="J36" s="7"/>
      <c r="K36" s="7"/>
      <c r="L36" s="7">
        <f t="shared" si="16"/>
        <v>22</v>
      </c>
      <c r="M36" s="1">
        <f t="shared" si="14"/>
        <v>22</v>
      </c>
      <c r="N36" s="42" t="s">
        <v>109</v>
      </c>
      <c r="O36" s="7">
        <f t="shared" si="15"/>
        <v>22</v>
      </c>
      <c r="P36" s="1">
        <f t="shared" si="17"/>
        <v>7</v>
      </c>
      <c r="Q36" s="1" t="str">
        <f t="shared" si="12"/>
        <v>Schedule C-</v>
      </c>
      <c r="U36" s="1">
        <f t="shared" si="18"/>
        <v>5</v>
      </c>
    </row>
    <row r="37" spans="1:21">
      <c r="A37" s="98" t="str">
        <f t="shared" si="13"/>
        <v>C-8</v>
      </c>
      <c r="B37" s="100" t="str">
        <f>'C-8'!A2</f>
        <v>Montana Electric Tax</v>
      </c>
      <c r="C37" s="98">
        <v>1</v>
      </c>
      <c r="D37" s="98" t="s">
        <v>178</v>
      </c>
      <c r="E37" s="166" t="s">
        <v>178</v>
      </c>
      <c r="F37" s="98">
        <f t="shared" si="11"/>
        <v>23</v>
      </c>
      <c r="G37" s="4"/>
      <c r="H37" s="1" t="s">
        <v>70</v>
      </c>
      <c r="I37" s="7"/>
      <c r="J37" s="7"/>
      <c r="K37" s="7"/>
      <c r="L37" s="7">
        <f t="shared" si="16"/>
        <v>23</v>
      </c>
      <c r="M37" s="1">
        <f t="shared" si="14"/>
        <v>23</v>
      </c>
      <c r="N37" s="42" t="s">
        <v>109</v>
      </c>
      <c r="O37" s="7">
        <f t="shared" si="15"/>
        <v>23</v>
      </c>
      <c r="P37" s="1">
        <f t="shared" si="17"/>
        <v>8</v>
      </c>
      <c r="Q37" s="1" t="str">
        <f t="shared" si="12"/>
        <v>Schedule C-</v>
      </c>
      <c r="U37" s="1">
        <f t="shared" si="18"/>
        <v>6</v>
      </c>
    </row>
    <row r="38" spans="1:21">
      <c r="A38" s="98" t="str">
        <f t="shared" si="13"/>
        <v>C-9</v>
      </c>
      <c r="B38" s="100" t="str">
        <f>'C-9'!A2</f>
        <v>Storm Damage Expense</v>
      </c>
      <c r="C38" s="98">
        <v>1</v>
      </c>
      <c r="D38" s="98" t="s">
        <v>178</v>
      </c>
      <c r="E38" s="166" t="s">
        <v>178</v>
      </c>
      <c r="F38" s="98">
        <f t="shared" si="11"/>
        <v>24</v>
      </c>
      <c r="G38" s="4"/>
      <c r="H38" s="1" t="s">
        <v>70</v>
      </c>
      <c r="I38" s="7"/>
      <c r="J38" s="7"/>
      <c r="K38" s="7"/>
      <c r="L38" s="7">
        <f t="shared" si="16"/>
        <v>24</v>
      </c>
      <c r="M38" s="1">
        <f t="shared" si="14"/>
        <v>24</v>
      </c>
      <c r="N38" s="42" t="s">
        <v>109</v>
      </c>
      <c r="O38" s="7">
        <f t="shared" si="15"/>
        <v>24</v>
      </c>
      <c r="P38" s="1">
        <f t="shared" si="17"/>
        <v>9</v>
      </c>
      <c r="Q38" s="1" t="str">
        <f t="shared" si="12"/>
        <v>Schedule C-</v>
      </c>
      <c r="U38" s="1">
        <f>U37+1</f>
        <v>7</v>
      </c>
    </row>
    <row r="39" spans="1:21" ht="13.5" customHeight="1">
      <c r="A39" s="98" t="str">
        <f t="shared" si="13"/>
        <v>C-10</v>
      </c>
      <c r="B39" s="1" t="str">
        <f>'C-10'!A2</f>
        <v>White River Amortization Expense</v>
      </c>
      <c r="C39" s="98">
        <v>1</v>
      </c>
      <c r="D39" s="98" t="s">
        <v>178</v>
      </c>
      <c r="E39" s="166" t="s">
        <v>178</v>
      </c>
      <c r="F39" s="98">
        <f t="shared" si="11"/>
        <v>25</v>
      </c>
      <c r="G39" s="4"/>
      <c r="H39" s="1" t="s">
        <v>70</v>
      </c>
      <c r="I39" s="7"/>
      <c r="J39" s="7"/>
      <c r="K39" s="7"/>
      <c r="L39" s="7">
        <f t="shared" si="16"/>
        <v>25</v>
      </c>
      <c r="M39" s="1">
        <f t="shared" si="14"/>
        <v>25</v>
      </c>
      <c r="N39" s="42" t="s">
        <v>109</v>
      </c>
      <c r="O39" s="7">
        <f t="shared" si="15"/>
        <v>25</v>
      </c>
      <c r="P39" s="1">
        <f t="shared" si="17"/>
        <v>10</v>
      </c>
      <c r="Q39" s="1" t="str">
        <f t="shared" si="12"/>
        <v>Schedule C-</v>
      </c>
      <c r="U39" s="1">
        <f t="shared" si="18"/>
        <v>8</v>
      </c>
    </row>
    <row r="40" spans="1:21">
      <c r="A40" s="98" t="str">
        <f t="shared" si="13"/>
        <v>C-11</v>
      </c>
      <c r="B40" s="100" t="str">
        <f>'C-11'!A2</f>
        <v>Production Adjustment Amortization Expense</v>
      </c>
      <c r="C40" s="98">
        <v>1</v>
      </c>
      <c r="D40" s="98" t="s">
        <v>178</v>
      </c>
      <c r="E40" s="166" t="s">
        <v>178</v>
      </c>
      <c r="F40" s="98">
        <f t="shared" si="11"/>
        <v>26</v>
      </c>
      <c r="G40" s="4"/>
      <c r="H40" s="1" t="s">
        <v>70</v>
      </c>
      <c r="I40" s="7"/>
      <c r="J40" s="7"/>
      <c r="K40" s="7"/>
      <c r="L40" s="7">
        <f t="shared" si="16"/>
        <v>26</v>
      </c>
      <c r="M40" s="1">
        <f t="shared" si="14"/>
        <v>26</v>
      </c>
      <c r="N40" s="42" t="s">
        <v>109</v>
      </c>
      <c r="O40" s="7">
        <f t="shared" si="15"/>
        <v>26</v>
      </c>
      <c r="P40" s="1">
        <f t="shared" si="17"/>
        <v>11</v>
      </c>
      <c r="Q40" s="1" t="str">
        <f t="shared" si="12"/>
        <v>Schedule C-</v>
      </c>
      <c r="U40" s="1">
        <f t="shared" si="18"/>
        <v>9</v>
      </c>
    </row>
    <row r="41" spans="1:21">
      <c r="A41" s="98" t="str">
        <f t="shared" si="13"/>
        <v>C-12</v>
      </c>
      <c r="B41" s="100" t="str">
        <f>'C-12'!A2</f>
        <v>Depreciation and Amortization Expense at Proposed New Depreciation Rates</v>
      </c>
      <c r="C41" s="98">
        <v>1</v>
      </c>
      <c r="D41" s="98" t="s">
        <v>178</v>
      </c>
      <c r="E41" s="166" t="s">
        <v>177</v>
      </c>
      <c r="F41" s="98">
        <f t="shared" si="11"/>
        <v>27</v>
      </c>
      <c r="G41" s="4"/>
      <c r="H41" s="1" t="s">
        <v>70</v>
      </c>
      <c r="I41" s="7"/>
      <c r="J41" s="7"/>
      <c r="K41" s="7"/>
      <c r="L41" s="7">
        <f t="shared" si="16"/>
        <v>27</v>
      </c>
      <c r="M41" s="1">
        <f t="shared" si="14"/>
        <v>27</v>
      </c>
      <c r="N41" s="42" t="s">
        <v>109</v>
      </c>
      <c r="O41" s="7">
        <f t="shared" si="15"/>
        <v>27</v>
      </c>
      <c r="P41" s="1">
        <f t="shared" si="17"/>
        <v>12</v>
      </c>
      <c r="Q41" s="1" t="str">
        <f t="shared" si="12"/>
        <v>Schedule C-</v>
      </c>
      <c r="U41" s="1">
        <f t="shared" si="18"/>
        <v>10</v>
      </c>
    </row>
    <row r="42" spans="1:21" ht="13.5" customHeight="1">
      <c r="A42" s="98" t="str">
        <f t="shared" si="13"/>
        <v>C-13</v>
      </c>
      <c r="B42" s="100" t="str">
        <f>'C-13 Int Sync'!A2</f>
        <v>Interest Synchronization</v>
      </c>
      <c r="C42" s="98">
        <v>1</v>
      </c>
      <c r="D42" s="98" t="s">
        <v>178</v>
      </c>
      <c r="E42" s="166" t="s">
        <v>177</v>
      </c>
      <c r="F42" s="98">
        <f t="shared" si="11"/>
        <v>28</v>
      </c>
      <c r="G42" s="4"/>
      <c r="H42" s="1" t="s">
        <v>70</v>
      </c>
      <c r="I42" s="7"/>
      <c r="J42" s="7"/>
      <c r="K42" s="7"/>
      <c r="L42" s="7">
        <f t="shared" si="16"/>
        <v>28</v>
      </c>
      <c r="M42" s="1">
        <f t="shared" si="14"/>
        <v>28</v>
      </c>
      <c r="N42" s="42" t="s">
        <v>109</v>
      </c>
      <c r="O42" s="7">
        <f t="shared" si="15"/>
        <v>28</v>
      </c>
      <c r="P42" s="1">
        <f t="shared" si="17"/>
        <v>13</v>
      </c>
      <c r="Q42" s="1" t="str">
        <f t="shared" si="12"/>
        <v>Schedule C-</v>
      </c>
      <c r="U42" s="1">
        <f t="shared" si="18"/>
        <v>11</v>
      </c>
    </row>
    <row r="43" spans="1:21" ht="13.5" customHeight="1">
      <c r="A43" s="98" t="str">
        <f t="shared" si="13"/>
        <v>C-14</v>
      </c>
      <c r="B43" s="100" t="str">
        <f>'C-14 '!A2</f>
        <v>Pension Expense</v>
      </c>
      <c r="C43" s="98">
        <v>1</v>
      </c>
      <c r="D43" s="98" t="s">
        <v>178</v>
      </c>
      <c r="E43" s="166" t="s">
        <v>177</v>
      </c>
      <c r="F43" s="98">
        <f t="shared" si="11"/>
        <v>29</v>
      </c>
      <c r="G43" s="4"/>
      <c r="H43" s="1" t="s">
        <v>70</v>
      </c>
      <c r="I43" s="102"/>
      <c r="J43" s="102"/>
      <c r="K43" s="102"/>
      <c r="L43" s="102">
        <f>M42+1</f>
        <v>29</v>
      </c>
      <c r="M43" s="1">
        <f t="shared" si="14"/>
        <v>29</v>
      </c>
      <c r="N43" s="42" t="s">
        <v>109</v>
      </c>
      <c r="O43" s="102">
        <f>IF(L43=M43,M43,L43&amp;N43&amp;M43)</f>
        <v>29</v>
      </c>
      <c r="P43" s="1">
        <f t="shared" si="17"/>
        <v>14</v>
      </c>
      <c r="Q43" s="1" t="str">
        <f>$Q$6&amp;$S$5&amp;H43</f>
        <v>Schedule C-</v>
      </c>
      <c r="U43" s="1">
        <f t="shared" si="18"/>
        <v>12</v>
      </c>
    </row>
    <row r="44" spans="1:21" ht="14.25" customHeight="1">
      <c r="A44" s="98" t="str">
        <f t="shared" si="13"/>
        <v>C-15</v>
      </c>
      <c r="B44" s="100" t="str">
        <f>'C-15'!A2</f>
        <v>Environmental Remediation</v>
      </c>
      <c r="C44" s="98">
        <v>1</v>
      </c>
      <c r="D44" s="98" t="s">
        <v>178</v>
      </c>
      <c r="E44" s="166" t="s">
        <v>177</v>
      </c>
      <c r="F44" s="98">
        <f t="shared" si="11"/>
        <v>30</v>
      </c>
      <c r="G44" s="4"/>
      <c r="H44" s="1" t="s">
        <v>70</v>
      </c>
      <c r="I44" s="102"/>
      <c r="J44" s="102"/>
      <c r="K44" s="102"/>
      <c r="L44" s="102">
        <f>M43+1</f>
        <v>30</v>
      </c>
      <c r="M44" s="1">
        <f t="shared" si="14"/>
        <v>30</v>
      </c>
      <c r="N44" s="42" t="s">
        <v>109</v>
      </c>
      <c r="O44" s="102">
        <f>IF(L44=M44,M44,L44&amp;N44&amp;M44)</f>
        <v>30</v>
      </c>
      <c r="P44" s="1">
        <f t="shared" si="17"/>
        <v>15</v>
      </c>
      <c r="Q44" s="1" t="str">
        <f>$Q$6&amp;$S$5&amp;H44</f>
        <v>Schedule C-</v>
      </c>
      <c r="U44" s="1">
        <f t="shared" si="18"/>
        <v>13</v>
      </c>
    </row>
    <row r="45" spans="1:21" ht="12" customHeight="1">
      <c r="A45" s="98" t="str">
        <f t="shared" si="13"/>
        <v>C-16</v>
      </c>
      <c r="B45" s="100" t="str">
        <f>'C-16'!A2</f>
        <v>Credit Card Payment Processing Costs</v>
      </c>
      <c r="C45" s="98">
        <v>1</v>
      </c>
      <c r="D45" s="98" t="s">
        <v>178</v>
      </c>
      <c r="E45" s="166" t="s">
        <v>177</v>
      </c>
      <c r="F45" s="98">
        <f t="shared" si="11"/>
        <v>31</v>
      </c>
      <c r="G45" s="170"/>
      <c r="H45" s="1" t="s">
        <v>70</v>
      </c>
      <c r="I45" s="102"/>
      <c r="J45" s="102"/>
      <c r="K45" s="102"/>
      <c r="L45" s="102">
        <f>M44+1</f>
        <v>31</v>
      </c>
      <c r="M45" s="1">
        <f t="shared" si="14"/>
        <v>31</v>
      </c>
      <c r="N45" s="42" t="s">
        <v>109</v>
      </c>
      <c r="O45" s="102">
        <f>IF(L45=M45,M45,L45&amp;N45&amp;M45)</f>
        <v>31</v>
      </c>
      <c r="P45" s="1">
        <f>P44+1</f>
        <v>16</v>
      </c>
      <c r="Q45" s="1" t="str">
        <f>$Q$6&amp;$S$5&amp;H45</f>
        <v>Schedule C-</v>
      </c>
      <c r="U45" s="1">
        <f t="shared" si="18"/>
        <v>14</v>
      </c>
    </row>
    <row r="46" spans="1:21" ht="15" hidden="1" customHeight="1">
      <c r="A46" s="98"/>
      <c r="B46" s="100"/>
      <c r="C46" s="98"/>
      <c r="D46" s="98"/>
      <c r="E46" s="166"/>
      <c r="F46" s="98"/>
      <c r="G46" s="170"/>
      <c r="I46" s="102"/>
      <c r="J46" s="102"/>
      <c r="K46" s="102"/>
      <c r="L46" s="102"/>
      <c r="N46" s="42"/>
      <c r="O46" s="102"/>
    </row>
    <row r="47" spans="1:21" ht="14.25" hidden="1" customHeight="1">
      <c r="A47" s="98"/>
      <c r="B47" s="100"/>
      <c r="C47" s="98"/>
      <c r="D47" s="98"/>
      <c r="E47" s="166"/>
      <c r="F47" s="98"/>
      <c r="G47" s="170"/>
      <c r="I47" s="102"/>
      <c r="J47" s="102"/>
      <c r="K47" s="102"/>
      <c r="L47" s="102">
        <f>M42+1</f>
        <v>29</v>
      </c>
      <c r="M47" s="1">
        <f>M42+C47</f>
        <v>28</v>
      </c>
      <c r="N47" s="42" t="s">
        <v>109</v>
      </c>
      <c r="O47" s="102" t="str">
        <f t="shared" ref="O47:O48" si="19">IF(L47=M47,M47,L47&amp;N47&amp;M47)</f>
        <v>29-28</v>
      </c>
    </row>
    <row r="48" spans="1:21" ht="14.25" hidden="1" customHeight="1">
      <c r="A48" s="98"/>
      <c r="B48" s="100"/>
      <c r="C48" s="98"/>
      <c r="D48" s="98"/>
      <c r="E48" s="166"/>
      <c r="F48" s="98"/>
      <c r="G48" s="170"/>
      <c r="I48" s="102"/>
      <c r="J48" s="102"/>
      <c r="K48" s="102"/>
      <c r="L48" s="102">
        <f>M47+1</f>
        <v>29</v>
      </c>
      <c r="M48" s="1">
        <f>M47+C48</f>
        <v>28</v>
      </c>
      <c r="N48" s="42" t="s">
        <v>109</v>
      </c>
      <c r="O48" s="102" t="str">
        <f t="shared" si="19"/>
        <v>29-28</v>
      </c>
    </row>
    <row r="49" spans="1:15" ht="14.25" customHeight="1">
      <c r="A49" s="98"/>
      <c r="B49" s="100"/>
      <c r="C49" s="98"/>
      <c r="D49" s="98"/>
      <c r="E49" s="166"/>
      <c r="F49" s="98"/>
      <c r="G49" s="170"/>
      <c r="I49" s="102"/>
      <c r="J49" s="102"/>
      <c r="K49" s="102"/>
      <c r="L49" s="102"/>
      <c r="N49" s="42"/>
      <c r="O49" s="102"/>
    </row>
    <row r="50" spans="1:15">
      <c r="A50" s="97"/>
      <c r="B50" s="101" t="s">
        <v>105</v>
      </c>
      <c r="C50" s="98">
        <f>SUM(C9:C48)+1</f>
        <v>31</v>
      </c>
      <c r="D50" s="98"/>
      <c r="E50" s="98"/>
      <c r="F50" s="97"/>
      <c r="G50" s="32"/>
      <c r="I50" s="7"/>
      <c r="J50" s="7"/>
      <c r="K50" s="7"/>
      <c r="L50" s="7"/>
    </row>
  </sheetData>
  <mergeCells count="5">
    <mergeCell ref="A5:F5"/>
    <mergeCell ref="A1:F1"/>
    <mergeCell ref="A2:F2"/>
    <mergeCell ref="A4:F4"/>
    <mergeCell ref="A3:F3"/>
  </mergeCells>
  <pageMargins left="0.75" right="0.75" top="1" bottom="1" header="0.5" footer="0.5"/>
  <pageSetup scale="78" fitToHeight="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4"/>
  <sheetViews>
    <sheetView zoomScaleNormal="100" zoomScaleSheetLayoutView="100" workbookViewId="0"/>
  </sheetViews>
  <sheetFormatPr defaultColWidth="12.42578125" defaultRowHeight="12.75"/>
  <cols>
    <col min="1" max="1" width="4.7109375" style="3" customWidth="1"/>
    <col min="2" max="2" width="1.140625" style="3" customWidth="1"/>
    <col min="3" max="3" width="48.28515625" style="3" customWidth="1"/>
    <col min="4" max="4" width="1" style="3" customWidth="1"/>
    <col min="5" max="5" width="14.7109375" style="3" customWidth="1"/>
    <col min="6" max="6" width="1.28515625" style="3" customWidth="1"/>
    <col min="7" max="7" width="13.42578125" style="3" customWidth="1"/>
    <col min="8" max="16384" width="12.42578125" style="3"/>
  </cols>
  <sheetData>
    <row r="1" spans="1:7">
      <c r="A1" s="1" t="str">
        <f>Contents!A1</f>
        <v>Puget Sound Energy</v>
      </c>
      <c r="B1" s="1"/>
      <c r="C1" s="1"/>
      <c r="D1" s="1"/>
      <c r="E1" s="1"/>
      <c r="F1" s="1"/>
      <c r="G1" s="109" t="str">
        <f>Contents!A3</f>
        <v>Exhibit RCS-4</v>
      </c>
    </row>
    <row r="2" spans="1:7">
      <c r="A2" s="1" t="s">
        <v>260</v>
      </c>
      <c r="B2" s="1"/>
      <c r="C2" s="1"/>
      <c r="D2" s="1"/>
      <c r="E2" s="1"/>
      <c r="F2" s="1"/>
      <c r="G2" s="6" t="s">
        <v>135</v>
      </c>
    </row>
    <row r="3" spans="1:7">
      <c r="A3" s="1"/>
      <c r="B3" s="1"/>
      <c r="C3" s="1"/>
      <c r="D3" s="1"/>
      <c r="E3" s="1"/>
      <c r="F3" s="1"/>
      <c r="G3" s="6" t="str">
        <f>Contents!A2</f>
        <v>Docket No. UG-170034</v>
      </c>
    </row>
    <row r="4" spans="1:7" ht="15.75">
      <c r="A4" s="1" t="str">
        <f>A!A4</f>
        <v>Test Year Ended September 30, 2016</v>
      </c>
      <c r="E4" s="327"/>
      <c r="G4" s="6" t="s">
        <v>27</v>
      </c>
    </row>
    <row r="5" spans="1:7">
      <c r="A5" s="1"/>
      <c r="G5" s="6"/>
    </row>
    <row r="6" spans="1:7">
      <c r="E6" s="15"/>
      <c r="F6" s="15"/>
      <c r="G6" s="4"/>
    </row>
    <row r="7" spans="1:7">
      <c r="A7" s="102" t="s">
        <v>0</v>
      </c>
      <c r="B7" s="1"/>
      <c r="C7" s="1"/>
      <c r="D7" s="1"/>
      <c r="E7" s="102"/>
      <c r="F7" s="102"/>
      <c r="G7" s="102"/>
    </row>
    <row r="8" spans="1:7">
      <c r="A8" s="132" t="s">
        <v>2</v>
      </c>
      <c r="B8" s="1"/>
      <c r="C8" s="8" t="s">
        <v>3</v>
      </c>
      <c r="D8" s="1"/>
      <c r="E8" s="132" t="s">
        <v>18</v>
      </c>
      <c r="F8" s="102"/>
      <c r="G8" s="132" t="s">
        <v>17</v>
      </c>
    </row>
    <row r="9" spans="1:7">
      <c r="A9" s="1"/>
      <c r="B9" s="1"/>
      <c r="C9" s="1"/>
      <c r="D9" s="1"/>
      <c r="E9" s="102"/>
      <c r="F9" s="102"/>
      <c r="G9" s="102"/>
    </row>
    <row r="10" spans="1:7">
      <c r="C10" s="3" t="s">
        <v>384</v>
      </c>
    </row>
    <row r="45" spans="1:7">
      <c r="A45" s="1"/>
      <c r="B45" s="1"/>
      <c r="C45" s="1"/>
      <c r="D45" s="1"/>
      <c r="E45" s="1"/>
      <c r="F45" s="1"/>
    </row>
    <row r="46" spans="1:7">
      <c r="A46" s="1"/>
      <c r="B46" s="1"/>
      <c r="C46" s="1"/>
      <c r="D46" s="1"/>
      <c r="E46" s="1"/>
      <c r="F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40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  <row r="205" spans="1:7">
      <c r="A205" s="1"/>
      <c r="B205" s="1"/>
      <c r="C205" s="1"/>
      <c r="D205" s="1"/>
      <c r="E205" s="1"/>
      <c r="F205" s="1"/>
      <c r="G205" s="1"/>
    </row>
    <row r="206" spans="1:7">
      <c r="A206" s="1"/>
      <c r="B206" s="1"/>
      <c r="C206" s="1"/>
      <c r="D206" s="1"/>
      <c r="E206" s="1"/>
      <c r="F206" s="1"/>
      <c r="G206" s="1"/>
    </row>
    <row r="207" spans="1:7">
      <c r="A207" s="1"/>
      <c r="B207" s="1"/>
      <c r="C207" s="1"/>
      <c r="D207" s="1"/>
      <c r="E207" s="1"/>
      <c r="F207" s="1"/>
      <c r="G207" s="1"/>
    </row>
    <row r="208" spans="1:7">
      <c r="A208" s="1"/>
      <c r="B208" s="1"/>
      <c r="C208" s="1"/>
      <c r="D208" s="1"/>
      <c r="E208" s="1"/>
      <c r="F208" s="1"/>
      <c r="G208" s="1"/>
    </row>
    <row r="209" spans="1:7">
      <c r="A209" s="1"/>
      <c r="B209" s="1"/>
      <c r="C209" s="1"/>
      <c r="D209" s="1"/>
      <c r="E209" s="1"/>
      <c r="F209" s="1"/>
      <c r="G209" s="1"/>
    </row>
    <row r="210" spans="1:7">
      <c r="A210" s="1"/>
      <c r="B210" s="1"/>
      <c r="C210" s="1"/>
      <c r="D210" s="1"/>
      <c r="E210" s="1"/>
      <c r="F210" s="1"/>
      <c r="G210" s="1"/>
    </row>
    <row r="211" spans="1:7">
      <c r="A211" s="1"/>
      <c r="B211" s="1"/>
      <c r="C211" s="1"/>
      <c r="D211" s="1"/>
      <c r="E211" s="1"/>
      <c r="F211" s="1"/>
      <c r="G211" s="1"/>
    </row>
    <row r="212" spans="1:7">
      <c r="A212" s="1"/>
      <c r="B212" s="1"/>
      <c r="C212" s="1"/>
      <c r="D212" s="1"/>
      <c r="E212" s="1"/>
      <c r="F212" s="1"/>
      <c r="G212" s="1"/>
    </row>
    <row r="213" spans="1:7">
      <c r="A213" s="1"/>
      <c r="B213" s="1"/>
      <c r="C213" s="1"/>
      <c r="D213" s="1"/>
      <c r="E213" s="1"/>
      <c r="F213" s="1"/>
      <c r="G213" s="1"/>
    </row>
    <row r="214" spans="1:7">
      <c r="A214" s="1"/>
      <c r="B214" s="1"/>
      <c r="C214" s="1"/>
      <c r="D214" s="1"/>
      <c r="E214" s="1"/>
      <c r="F214" s="1"/>
      <c r="G214" s="1"/>
    </row>
    <row r="215" spans="1:7">
      <c r="A215" s="1"/>
      <c r="B215" s="1"/>
      <c r="C215" s="1"/>
      <c r="D215" s="1"/>
      <c r="E215" s="1"/>
      <c r="F215" s="1"/>
      <c r="G215" s="1"/>
    </row>
    <row r="216" spans="1:7">
      <c r="A216" s="1"/>
      <c r="B216" s="1"/>
      <c r="C216" s="1"/>
      <c r="D216" s="1"/>
      <c r="E216" s="1"/>
      <c r="F216" s="1"/>
      <c r="G216" s="1"/>
    </row>
    <row r="217" spans="1:7">
      <c r="A217" s="1"/>
      <c r="B217" s="1"/>
      <c r="C217" s="1"/>
      <c r="D217" s="1"/>
      <c r="E217" s="1"/>
      <c r="F217" s="1"/>
      <c r="G217" s="1"/>
    </row>
    <row r="218" spans="1:7">
      <c r="A218" s="1"/>
      <c r="B218" s="1"/>
      <c r="C218" s="1"/>
      <c r="D218" s="1"/>
      <c r="E218" s="1"/>
      <c r="F218" s="1"/>
      <c r="G218" s="1"/>
    </row>
    <row r="219" spans="1:7">
      <c r="A219" s="1"/>
      <c r="B219" s="1"/>
      <c r="C219" s="1"/>
      <c r="D219" s="1"/>
      <c r="E219" s="1"/>
      <c r="F219" s="1"/>
      <c r="G219" s="1"/>
    </row>
    <row r="220" spans="1:7">
      <c r="A220" s="1"/>
      <c r="B220" s="1"/>
      <c r="C220" s="1"/>
      <c r="D220" s="1"/>
      <c r="E220" s="1"/>
      <c r="F220" s="1"/>
      <c r="G220" s="1"/>
    </row>
    <row r="221" spans="1:7">
      <c r="A221" s="1"/>
      <c r="B221" s="1"/>
      <c r="C221" s="1"/>
      <c r="D221" s="1"/>
      <c r="E221" s="1"/>
      <c r="F221" s="1"/>
      <c r="G221" s="1"/>
    </row>
    <row r="222" spans="1:7">
      <c r="A222" s="1"/>
      <c r="B222" s="1"/>
      <c r="C222" s="1"/>
      <c r="D222" s="1"/>
      <c r="E222" s="1"/>
      <c r="F222" s="1"/>
      <c r="G222" s="1"/>
    </row>
    <row r="223" spans="1:7">
      <c r="A223" s="1"/>
      <c r="B223" s="1"/>
      <c r="C223" s="1"/>
      <c r="D223" s="1"/>
      <c r="E223" s="1"/>
      <c r="F223" s="1"/>
      <c r="G223" s="1"/>
    </row>
    <row r="224" spans="1:7">
      <c r="A224" s="1"/>
      <c r="B224" s="1"/>
      <c r="C224" s="1"/>
      <c r="D224" s="1"/>
      <c r="E224" s="1"/>
      <c r="F224" s="1"/>
      <c r="G224" s="1"/>
    </row>
    <row r="225" spans="1:7">
      <c r="A225" s="1"/>
      <c r="B225" s="1"/>
      <c r="C225" s="1"/>
      <c r="D225" s="1"/>
      <c r="E225" s="1"/>
      <c r="F225" s="1"/>
      <c r="G225" s="1"/>
    </row>
    <row r="226" spans="1:7">
      <c r="A226" s="1"/>
      <c r="B226" s="1"/>
      <c r="C226" s="1"/>
      <c r="D226" s="1"/>
      <c r="E226" s="1"/>
      <c r="F226" s="1"/>
      <c r="G226" s="1"/>
    </row>
    <row r="227" spans="1:7">
      <c r="A227" s="1"/>
      <c r="B227" s="1"/>
      <c r="C227" s="1"/>
      <c r="D227" s="1"/>
      <c r="E227" s="1"/>
      <c r="F227" s="1"/>
      <c r="G227" s="1"/>
    </row>
    <row r="228" spans="1:7">
      <c r="A228" s="1"/>
      <c r="B228" s="1"/>
      <c r="C228" s="1"/>
      <c r="D228" s="1"/>
      <c r="E228" s="1"/>
      <c r="F228" s="1"/>
      <c r="G228" s="1"/>
    </row>
    <row r="229" spans="1:7">
      <c r="A229" s="1"/>
      <c r="B229" s="1"/>
      <c r="C229" s="1"/>
      <c r="D229" s="1"/>
      <c r="E229" s="1"/>
      <c r="F229" s="1"/>
      <c r="G229" s="1"/>
    </row>
    <row r="230" spans="1:7">
      <c r="A230" s="1"/>
      <c r="B230" s="1"/>
      <c r="C230" s="1"/>
      <c r="D230" s="1"/>
      <c r="E230" s="1"/>
      <c r="F230" s="1"/>
      <c r="G230" s="1"/>
    </row>
    <row r="231" spans="1:7">
      <c r="A231" s="1"/>
      <c r="B231" s="1"/>
      <c r="C231" s="1"/>
      <c r="D231" s="1"/>
      <c r="E231" s="1"/>
      <c r="F231" s="1"/>
      <c r="G231" s="1"/>
    </row>
    <row r="232" spans="1:7">
      <c r="A232" s="1"/>
      <c r="B232" s="1"/>
      <c r="C232" s="1"/>
      <c r="D232" s="1"/>
      <c r="E232" s="1"/>
      <c r="F232" s="1"/>
      <c r="G232" s="1"/>
    </row>
    <row r="233" spans="1:7">
      <c r="A233" s="1"/>
      <c r="B233" s="1"/>
      <c r="C233" s="1"/>
      <c r="D233" s="1"/>
      <c r="E233" s="1"/>
      <c r="F233" s="1"/>
      <c r="G233" s="1"/>
    </row>
    <row r="234" spans="1:7">
      <c r="A234" s="1"/>
      <c r="B234" s="1"/>
      <c r="C234" s="1"/>
      <c r="D234" s="1"/>
      <c r="E234" s="1"/>
      <c r="F234" s="1"/>
      <c r="G234" s="1"/>
    </row>
    <row r="235" spans="1:7">
      <c r="A235" s="1"/>
      <c r="B235" s="1"/>
      <c r="C235" s="1"/>
      <c r="D235" s="1"/>
      <c r="E235" s="1"/>
      <c r="F235" s="1"/>
      <c r="G235" s="1"/>
    </row>
    <row r="236" spans="1:7">
      <c r="A236" s="1"/>
      <c r="B236" s="1"/>
      <c r="C236" s="1"/>
      <c r="D236" s="1"/>
      <c r="E236" s="1"/>
      <c r="F236" s="1"/>
      <c r="G236" s="1"/>
    </row>
    <row r="237" spans="1:7">
      <c r="A237" s="1"/>
      <c r="B237" s="1"/>
      <c r="C237" s="1"/>
      <c r="D237" s="1"/>
      <c r="E237" s="1"/>
      <c r="F237" s="1"/>
      <c r="G237" s="1"/>
    </row>
    <row r="238" spans="1:7">
      <c r="A238" s="1"/>
      <c r="B238" s="1"/>
      <c r="C238" s="1"/>
      <c r="D238" s="1"/>
      <c r="E238" s="1"/>
      <c r="F238" s="1"/>
      <c r="G238" s="1"/>
    </row>
    <row r="239" spans="1:7">
      <c r="A239" s="1"/>
      <c r="B239" s="1"/>
      <c r="C239" s="1"/>
      <c r="D239" s="1"/>
      <c r="E239" s="1"/>
      <c r="F239" s="1"/>
      <c r="G239" s="1"/>
    </row>
    <row r="240" spans="1:7">
      <c r="A240" s="1"/>
      <c r="B240" s="1"/>
      <c r="C240" s="1"/>
      <c r="D240" s="1"/>
      <c r="E240" s="1"/>
      <c r="F240" s="1"/>
      <c r="G240" s="1"/>
    </row>
    <row r="241" spans="1:7">
      <c r="A241" s="1"/>
      <c r="B241" s="1"/>
      <c r="C241" s="1"/>
      <c r="D241" s="1"/>
      <c r="E241" s="1"/>
      <c r="F241" s="1"/>
      <c r="G241" s="1"/>
    </row>
    <row r="242" spans="1:7">
      <c r="A242" s="1"/>
      <c r="B242" s="1"/>
      <c r="C242" s="1"/>
      <c r="D242" s="1"/>
      <c r="E242" s="1"/>
      <c r="F242" s="1"/>
      <c r="G242" s="1"/>
    </row>
    <row r="243" spans="1:7">
      <c r="A243" s="1"/>
      <c r="B243" s="1"/>
      <c r="C243" s="1"/>
      <c r="D243" s="1"/>
      <c r="E243" s="1"/>
      <c r="F243" s="1"/>
      <c r="G243" s="1"/>
    </row>
    <row r="244" spans="1:7">
      <c r="A244" s="1"/>
      <c r="B244" s="1"/>
      <c r="C244" s="1"/>
      <c r="D244" s="1"/>
      <c r="E244" s="1"/>
      <c r="F244" s="1"/>
      <c r="G244" s="1"/>
    </row>
    <row r="245" spans="1:7">
      <c r="A245" s="1"/>
      <c r="B245" s="1"/>
      <c r="C245" s="1"/>
      <c r="D245" s="1"/>
      <c r="E245" s="1"/>
      <c r="F245" s="1"/>
      <c r="G245" s="1"/>
    </row>
    <row r="246" spans="1:7">
      <c r="A246" s="1"/>
      <c r="B246" s="1"/>
      <c r="C246" s="1"/>
      <c r="D246" s="1"/>
      <c r="E246" s="1"/>
      <c r="F246" s="1"/>
      <c r="G246" s="1"/>
    </row>
    <row r="247" spans="1:7">
      <c r="A247" s="1"/>
      <c r="B247" s="1"/>
      <c r="C247" s="1"/>
      <c r="D247" s="1"/>
      <c r="E247" s="1"/>
      <c r="F247" s="1"/>
      <c r="G247" s="1"/>
    </row>
    <row r="248" spans="1:7">
      <c r="A248" s="1"/>
      <c r="B248" s="1"/>
      <c r="C248" s="1"/>
      <c r="D248" s="1"/>
      <c r="E248" s="1"/>
      <c r="F248" s="1"/>
      <c r="G248" s="1"/>
    </row>
    <row r="249" spans="1:7">
      <c r="A249" s="1"/>
      <c r="B249" s="1"/>
      <c r="C249" s="1"/>
      <c r="D249" s="1"/>
      <c r="E249" s="1"/>
      <c r="F249" s="1"/>
      <c r="G249" s="1"/>
    </row>
    <row r="250" spans="1:7">
      <c r="A250" s="1"/>
      <c r="B250" s="1"/>
      <c r="C250" s="1"/>
      <c r="D250" s="1"/>
      <c r="E250" s="1"/>
      <c r="F250" s="1"/>
      <c r="G250" s="1"/>
    </row>
    <row r="251" spans="1:7">
      <c r="A251" s="1"/>
      <c r="B251" s="1"/>
      <c r="C251" s="1"/>
      <c r="D251" s="1"/>
      <c r="E251" s="1"/>
      <c r="F251" s="1"/>
      <c r="G251" s="1"/>
    </row>
    <row r="252" spans="1:7">
      <c r="A252" s="1"/>
      <c r="B252" s="1"/>
      <c r="C252" s="1"/>
      <c r="D252" s="1"/>
      <c r="E252" s="1"/>
      <c r="F252" s="1"/>
      <c r="G252" s="1"/>
    </row>
    <row r="253" spans="1:7">
      <c r="A253" s="1"/>
      <c r="B253" s="1"/>
      <c r="C253" s="1"/>
      <c r="D253" s="1"/>
      <c r="E253" s="1"/>
      <c r="F253" s="1"/>
      <c r="G253" s="1"/>
    </row>
    <row r="254" spans="1:7">
      <c r="A254" s="1"/>
      <c r="B254" s="1"/>
      <c r="C254" s="1"/>
      <c r="D254" s="1"/>
      <c r="E254" s="1"/>
      <c r="F254" s="1"/>
      <c r="G254" s="1"/>
    </row>
    <row r="255" spans="1:7">
      <c r="A255" s="1"/>
      <c r="B255" s="1"/>
      <c r="C255" s="1"/>
      <c r="D255" s="1"/>
      <c r="E255" s="1"/>
      <c r="F255" s="1"/>
      <c r="G255" s="1"/>
    </row>
    <row r="256" spans="1:7">
      <c r="A256" s="1"/>
      <c r="B256" s="1"/>
      <c r="C256" s="1"/>
      <c r="D256" s="1"/>
      <c r="E256" s="1"/>
      <c r="F256" s="1"/>
      <c r="G256" s="1"/>
    </row>
    <row r="257" spans="1:7">
      <c r="A257" s="1"/>
      <c r="B257" s="1"/>
      <c r="C257" s="1"/>
      <c r="D257" s="1"/>
      <c r="E257" s="1"/>
      <c r="F257" s="1"/>
      <c r="G257" s="1"/>
    </row>
    <row r="258" spans="1:7">
      <c r="A258" s="1"/>
      <c r="B258" s="1"/>
      <c r="C258" s="1"/>
      <c r="D258" s="1"/>
      <c r="E258" s="1"/>
      <c r="F258" s="1"/>
      <c r="G258" s="1"/>
    </row>
    <row r="259" spans="1:7">
      <c r="A259" s="1"/>
      <c r="B259" s="1"/>
      <c r="C259" s="1"/>
      <c r="D259" s="1"/>
      <c r="E259" s="1"/>
      <c r="F259" s="1"/>
      <c r="G259" s="1"/>
    </row>
    <row r="260" spans="1:7">
      <c r="A260" s="1"/>
      <c r="B260" s="1"/>
      <c r="C260" s="1"/>
      <c r="D260" s="1"/>
      <c r="E260" s="1"/>
      <c r="F260" s="1"/>
      <c r="G260" s="1"/>
    </row>
    <row r="261" spans="1:7">
      <c r="A261" s="1"/>
      <c r="B261" s="1"/>
      <c r="C261" s="1"/>
      <c r="D261" s="1"/>
      <c r="E261" s="1"/>
      <c r="F261" s="1"/>
      <c r="G261" s="1"/>
    </row>
    <row r="262" spans="1:7">
      <c r="A262" s="1"/>
      <c r="B262" s="1"/>
      <c r="C262" s="1"/>
      <c r="D262" s="1"/>
      <c r="E262" s="1"/>
      <c r="F262" s="1"/>
      <c r="G262" s="1"/>
    </row>
    <row r="263" spans="1:7">
      <c r="A263" s="1"/>
      <c r="B263" s="1"/>
      <c r="C263" s="1"/>
      <c r="D263" s="1"/>
      <c r="E263" s="1"/>
      <c r="F263" s="1"/>
      <c r="G263" s="1"/>
    </row>
    <row r="264" spans="1:7">
      <c r="A264" s="1"/>
      <c r="B264" s="1"/>
      <c r="C264" s="1"/>
      <c r="D264" s="1"/>
      <c r="E264" s="1"/>
      <c r="F264" s="1"/>
      <c r="G264" s="1"/>
    </row>
    <row r="265" spans="1:7">
      <c r="A265" s="1"/>
      <c r="B265" s="1"/>
      <c r="C265" s="1"/>
      <c r="D265" s="1"/>
      <c r="E265" s="1"/>
      <c r="F265" s="1"/>
      <c r="G265" s="1"/>
    </row>
    <row r="266" spans="1:7">
      <c r="A266" s="1"/>
      <c r="B266" s="1"/>
      <c r="C266" s="1"/>
      <c r="D266" s="1"/>
      <c r="E266" s="1"/>
      <c r="F266" s="1"/>
      <c r="G266" s="1"/>
    </row>
    <row r="267" spans="1:7">
      <c r="A267" s="1"/>
      <c r="B267" s="1"/>
      <c r="C267" s="1"/>
      <c r="D267" s="1"/>
      <c r="E267" s="1"/>
      <c r="F267" s="1"/>
      <c r="G267" s="1"/>
    </row>
    <row r="268" spans="1:7">
      <c r="A268" s="1"/>
      <c r="B268" s="1"/>
      <c r="C268" s="1"/>
      <c r="D268" s="1"/>
      <c r="E268" s="1"/>
      <c r="F268" s="1"/>
      <c r="G268" s="1"/>
    </row>
    <row r="269" spans="1:7">
      <c r="A269" s="1"/>
      <c r="B269" s="1"/>
      <c r="C269" s="1"/>
      <c r="D269" s="1"/>
      <c r="E269" s="1"/>
      <c r="F269" s="1"/>
      <c r="G269" s="1"/>
    </row>
    <row r="270" spans="1:7">
      <c r="A270" s="1"/>
      <c r="B270" s="1"/>
      <c r="C270" s="1"/>
      <c r="D270" s="1"/>
      <c r="E270" s="1"/>
      <c r="F270" s="1"/>
      <c r="G270" s="1"/>
    </row>
    <row r="271" spans="1:7">
      <c r="A271" s="1"/>
      <c r="B271" s="1"/>
      <c r="C271" s="1"/>
      <c r="D271" s="1"/>
      <c r="E271" s="1"/>
      <c r="F271" s="1"/>
      <c r="G271" s="1"/>
    </row>
    <row r="272" spans="1:7">
      <c r="A272" s="1"/>
      <c r="B272" s="1"/>
      <c r="C272" s="1"/>
      <c r="D272" s="1"/>
      <c r="E272" s="1"/>
      <c r="F272" s="1"/>
      <c r="G272" s="1"/>
    </row>
    <row r="273" spans="1:7">
      <c r="A273" s="1"/>
      <c r="B273" s="1"/>
      <c r="C273" s="1"/>
      <c r="D273" s="1"/>
      <c r="E273" s="1"/>
      <c r="F273" s="1"/>
      <c r="G273" s="1"/>
    </row>
    <row r="274" spans="1:7">
      <c r="A274" s="1"/>
      <c r="B274" s="1"/>
      <c r="C274" s="1"/>
      <c r="D274" s="1"/>
      <c r="E274" s="1"/>
      <c r="F274" s="1"/>
      <c r="G274" s="1"/>
    </row>
    <row r="275" spans="1:7">
      <c r="A275" s="1"/>
      <c r="B275" s="1"/>
      <c r="C275" s="1"/>
      <c r="D275" s="1"/>
      <c r="E275" s="1"/>
      <c r="F275" s="1"/>
      <c r="G275" s="1"/>
    </row>
    <row r="276" spans="1:7">
      <c r="A276" s="1"/>
      <c r="B276" s="1"/>
      <c r="C276" s="1"/>
      <c r="D276" s="1"/>
      <c r="E276" s="1"/>
      <c r="F276" s="1"/>
      <c r="G276" s="1"/>
    </row>
    <row r="277" spans="1:7">
      <c r="A277" s="1"/>
      <c r="B277" s="1"/>
      <c r="C277" s="1"/>
      <c r="D277" s="1"/>
      <c r="E277" s="1"/>
      <c r="F277" s="1"/>
      <c r="G277" s="1"/>
    </row>
    <row r="278" spans="1:7">
      <c r="A278" s="1"/>
      <c r="B278" s="1"/>
      <c r="C278" s="1"/>
      <c r="D278" s="1"/>
      <c r="E278" s="1"/>
      <c r="F278" s="1"/>
      <c r="G278" s="1"/>
    </row>
    <row r="279" spans="1:7">
      <c r="A279" s="1"/>
      <c r="B279" s="1"/>
      <c r="C279" s="1"/>
      <c r="D279" s="1"/>
      <c r="E279" s="1"/>
      <c r="F279" s="1"/>
      <c r="G279" s="1"/>
    </row>
    <row r="280" spans="1:7">
      <c r="A280" s="1"/>
      <c r="B280" s="1"/>
      <c r="C280" s="1"/>
      <c r="D280" s="1"/>
      <c r="E280" s="1"/>
      <c r="F280" s="1"/>
      <c r="G280" s="1"/>
    </row>
    <row r="281" spans="1:7">
      <c r="A281" s="1"/>
      <c r="B281" s="1"/>
      <c r="C281" s="1"/>
      <c r="D281" s="1"/>
      <c r="E281" s="1"/>
      <c r="F281" s="1"/>
      <c r="G281" s="1"/>
    </row>
    <row r="282" spans="1:7">
      <c r="A282" s="1"/>
      <c r="B282" s="1"/>
      <c r="C282" s="1"/>
      <c r="D282" s="1"/>
      <c r="E282" s="1"/>
      <c r="F282" s="1"/>
      <c r="G282" s="1"/>
    </row>
    <row r="283" spans="1:7">
      <c r="A283" s="1"/>
      <c r="B283" s="1"/>
      <c r="C283" s="1"/>
      <c r="D283" s="1"/>
      <c r="E283" s="1"/>
      <c r="F283" s="1"/>
      <c r="G283" s="1"/>
    </row>
    <row r="284" spans="1:7">
      <c r="A284" s="1"/>
      <c r="B284" s="1"/>
      <c r="C284" s="1"/>
      <c r="D284" s="1"/>
      <c r="E284" s="1"/>
      <c r="F284" s="1"/>
      <c r="G284" s="1"/>
    </row>
    <row r="285" spans="1:7">
      <c r="A285" s="1"/>
      <c r="B285" s="1"/>
      <c r="C285" s="1"/>
      <c r="D285" s="1"/>
      <c r="E285" s="1"/>
      <c r="F285" s="1"/>
      <c r="G285" s="1"/>
    </row>
    <row r="286" spans="1:7">
      <c r="A286" s="1"/>
      <c r="B286" s="1"/>
      <c r="C286" s="1"/>
      <c r="D286" s="1"/>
      <c r="E286" s="1"/>
      <c r="F286" s="1"/>
      <c r="G286" s="1"/>
    </row>
    <row r="287" spans="1:7">
      <c r="A287" s="1"/>
      <c r="B287" s="1"/>
      <c r="C287" s="1"/>
      <c r="D287" s="1"/>
      <c r="E287" s="1"/>
      <c r="F287" s="1"/>
      <c r="G287" s="1"/>
    </row>
    <row r="288" spans="1:7">
      <c r="A288" s="1"/>
      <c r="B288" s="1"/>
      <c r="C288" s="1"/>
      <c r="D288" s="1"/>
      <c r="E288" s="1"/>
      <c r="F288" s="1"/>
      <c r="G288" s="1"/>
    </row>
    <row r="289" spans="1:7">
      <c r="A289" s="1"/>
      <c r="B289" s="1"/>
      <c r="C289" s="1"/>
      <c r="D289" s="1"/>
      <c r="E289" s="1"/>
      <c r="F289" s="1"/>
      <c r="G289" s="1"/>
    </row>
    <row r="290" spans="1:7">
      <c r="A290" s="1"/>
      <c r="B290" s="1"/>
      <c r="C290" s="1"/>
      <c r="D290" s="1"/>
      <c r="E290" s="1"/>
      <c r="F290" s="1"/>
      <c r="G290" s="1"/>
    </row>
    <row r="291" spans="1:7">
      <c r="A291" s="1"/>
      <c r="B291" s="1"/>
      <c r="C291" s="1"/>
      <c r="D291" s="1"/>
      <c r="E291" s="1"/>
      <c r="F291" s="1"/>
      <c r="G291" s="1"/>
    </row>
    <row r="292" spans="1:7">
      <c r="A292" s="1"/>
      <c r="B292" s="1"/>
      <c r="C292" s="1"/>
      <c r="D292" s="1"/>
      <c r="E292" s="1"/>
      <c r="F292" s="1"/>
      <c r="G292" s="1"/>
    </row>
    <row r="293" spans="1:7">
      <c r="A293" s="1"/>
      <c r="B293" s="1"/>
      <c r="C293" s="1"/>
      <c r="D293" s="1"/>
      <c r="E293" s="1"/>
      <c r="F293" s="1"/>
      <c r="G293" s="1"/>
    </row>
    <row r="294" spans="1:7">
      <c r="A294" s="1"/>
      <c r="B294" s="1"/>
      <c r="C294" s="1"/>
      <c r="D294" s="1"/>
      <c r="E294" s="1"/>
      <c r="F294" s="1"/>
      <c r="G294" s="1"/>
    </row>
    <row r="295" spans="1:7">
      <c r="A295" s="1"/>
      <c r="B295" s="1"/>
      <c r="C295" s="1"/>
      <c r="D295" s="1"/>
      <c r="E295" s="1"/>
      <c r="F295" s="1"/>
      <c r="G295" s="1"/>
    </row>
    <row r="296" spans="1:7">
      <c r="A296" s="1"/>
      <c r="B296" s="1"/>
      <c r="C296" s="1"/>
      <c r="D296" s="1"/>
      <c r="E296" s="1"/>
      <c r="F296" s="1"/>
      <c r="G296" s="1"/>
    </row>
    <row r="297" spans="1:7">
      <c r="A297" s="1"/>
      <c r="B297" s="1"/>
      <c r="C297" s="1"/>
      <c r="D297" s="1"/>
      <c r="E297" s="1"/>
      <c r="F297" s="1"/>
      <c r="G297" s="1"/>
    </row>
    <row r="298" spans="1:7">
      <c r="A298" s="1"/>
      <c r="B298" s="1"/>
      <c r="C298" s="1"/>
      <c r="D298" s="1"/>
      <c r="E298" s="1"/>
      <c r="F298" s="1"/>
      <c r="G298" s="1"/>
    </row>
    <row r="299" spans="1:7">
      <c r="A299" s="1"/>
      <c r="B299" s="1"/>
      <c r="C299" s="1"/>
      <c r="D299" s="1"/>
      <c r="E299" s="1"/>
      <c r="F299" s="1"/>
      <c r="G299" s="1"/>
    </row>
    <row r="300" spans="1:7">
      <c r="A300" s="1"/>
      <c r="B300" s="1"/>
      <c r="C300" s="1"/>
      <c r="D300" s="1"/>
      <c r="E300" s="1"/>
      <c r="F300" s="1"/>
      <c r="G300" s="1"/>
    </row>
    <row r="301" spans="1:7">
      <c r="A301" s="1"/>
      <c r="B301" s="1"/>
      <c r="C301" s="1"/>
      <c r="D301" s="1"/>
      <c r="E301" s="1"/>
      <c r="F301" s="1"/>
      <c r="G301" s="1"/>
    </row>
    <row r="302" spans="1:7">
      <c r="A302" s="1"/>
      <c r="B302" s="1"/>
      <c r="C302" s="1"/>
      <c r="D302" s="1"/>
      <c r="E302" s="1"/>
      <c r="F302" s="1"/>
      <c r="G302" s="1"/>
    </row>
    <row r="303" spans="1:7">
      <c r="A303" s="1"/>
      <c r="B303" s="1"/>
      <c r="C303" s="1"/>
      <c r="D303" s="1"/>
      <c r="E303" s="1"/>
      <c r="F303" s="1"/>
      <c r="G303" s="1"/>
    </row>
    <row r="304" spans="1:7">
      <c r="A304" s="1"/>
      <c r="B304" s="1"/>
      <c r="C304" s="1"/>
      <c r="D304" s="1"/>
      <c r="E304" s="1"/>
      <c r="F304" s="1"/>
      <c r="G304" s="1"/>
    </row>
    <row r="305" spans="1:7">
      <c r="A305" s="1"/>
      <c r="B305" s="1"/>
      <c r="C305" s="1"/>
      <c r="D305" s="1"/>
      <c r="E305" s="1"/>
      <c r="F305" s="1"/>
      <c r="G305" s="1"/>
    </row>
    <row r="306" spans="1:7">
      <c r="A306" s="1"/>
      <c r="B306" s="1"/>
      <c r="C306" s="1"/>
      <c r="D306" s="1"/>
      <c r="E306" s="1"/>
      <c r="F306" s="1"/>
      <c r="G306" s="1"/>
    </row>
    <row r="307" spans="1:7">
      <c r="A307" s="1"/>
      <c r="B307" s="1"/>
      <c r="C307" s="1"/>
      <c r="D307" s="1"/>
      <c r="E307" s="1"/>
      <c r="F307" s="1"/>
      <c r="G307" s="1"/>
    </row>
    <row r="308" spans="1:7">
      <c r="A308" s="1"/>
      <c r="B308" s="1"/>
      <c r="C308" s="1"/>
      <c r="D308" s="1"/>
      <c r="E308" s="1"/>
      <c r="F308" s="1"/>
      <c r="G308" s="1"/>
    </row>
    <row r="309" spans="1:7">
      <c r="A309" s="1"/>
      <c r="B309" s="1"/>
      <c r="C309" s="1"/>
      <c r="D309" s="1"/>
      <c r="E309" s="1"/>
      <c r="F309" s="1"/>
      <c r="G309" s="1"/>
    </row>
    <row r="310" spans="1:7">
      <c r="A310" s="1"/>
      <c r="B310" s="1"/>
      <c r="C310" s="1"/>
      <c r="D310" s="1"/>
      <c r="E310" s="1"/>
      <c r="F310" s="1"/>
      <c r="G310" s="1"/>
    </row>
    <row r="311" spans="1:7">
      <c r="A311" s="1"/>
      <c r="B311" s="1"/>
      <c r="C311" s="1"/>
      <c r="D311" s="1"/>
      <c r="E311" s="1"/>
      <c r="F311" s="1"/>
      <c r="G311" s="1"/>
    </row>
    <row r="312" spans="1:7">
      <c r="A312" s="1"/>
      <c r="B312" s="1"/>
      <c r="C312" s="1"/>
      <c r="D312" s="1"/>
      <c r="E312" s="1"/>
      <c r="F312" s="1"/>
      <c r="G312" s="1"/>
    </row>
    <row r="313" spans="1:7">
      <c r="A313" s="1"/>
      <c r="B313" s="1"/>
      <c r="C313" s="1"/>
      <c r="D313" s="1"/>
      <c r="E313" s="1"/>
      <c r="F313" s="1"/>
      <c r="G313" s="1"/>
    </row>
    <row r="314" spans="1:7">
      <c r="A314" s="1"/>
      <c r="B314" s="1"/>
      <c r="C314" s="1"/>
      <c r="D314" s="1"/>
      <c r="E314" s="1"/>
      <c r="F314" s="1"/>
      <c r="G314" s="1"/>
    </row>
    <row r="315" spans="1:7">
      <c r="A315" s="1"/>
      <c r="B315" s="1"/>
      <c r="C315" s="1"/>
      <c r="D315" s="1"/>
      <c r="E315" s="1"/>
      <c r="F315" s="1"/>
      <c r="G315" s="1"/>
    </row>
    <row r="316" spans="1:7">
      <c r="A316" s="1"/>
      <c r="B316" s="1"/>
      <c r="C316" s="1"/>
      <c r="D316" s="1"/>
      <c r="E316" s="1"/>
      <c r="F316" s="1"/>
      <c r="G316" s="1"/>
    </row>
    <row r="317" spans="1:7">
      <c r="A317" s="1"/>
      <c r="B317" s="1"/>
      <c r="C317" s="1"/>
      <c r="D317" s="1"/>
      <c r="E317" s="1"/>
      <c r="F317" s="1"/>
      <c r="G317" s="1"/>
    </row>
    <row r="318" spans="1:7">
      <c r="A318" s="1"/>
      <c r="B318" s="1"/>
      <c r="C318" s="1"/>
      <c r="D318" s="1"/>
      <c r="E318" s="1"/>
      <c r="F318" s="1"/>
      <c r="G318" s="1"/>
    </row>
    <row r="319" spans="1:7">
      <c r="A319" s="1"/>
      <c r="B319" s="1"/>
      <c r="C319" s="1"/>
      <c r="D319" s="1"/>
      <c r="E319" s="1"/>
      <c r="F319" s="1"/>
      <c r="G319" s="1"/>
    </row>
    <row r="320" spans="1:7">
      <c r="A320" s="1"/>
      <c r="B320" s="1"/>
      <c r="C320" s="1"/>
      <c r="D320" s="1"/>
      <c r="E320" s="1"/>
      <c r="F320" s="1"/>
      <c r="G320" s="1"/>
    </row>
    <row r="321" spans="1:7">
      <c r="A321" s="1"/>
      <c r="B321" s="1"/>
      <c r="C321" s="1"/>
      <c r="D321" s="1"/>
      <c r="E321" s="1"/>
      <c r="F321" s="1"/>
      <c r="G321" s="1"/>
    </row>
    <row r="322" spans="1:7">
      <c r="A322" s="1"/>
      <c r="B322" s="1"/>
      <c r="C322" s="1"/>
      <c r="D322" s="1"/>
      <c r="E322" s="1"/>
      <c r="F322" s="1"/>
      <c r="G322" s="1"/>
    </row>
    <row r="323" spans="1:7">
      <c r="A323" s="1"/>
      <c r="B323" s="1"/>
      <c r="C323" s="1"/>
      <c r="D323" s="1"/>
      <c r="E323" s="1"/>
      <c r="F323" s="1"/>
      <c r="G323" s="1"/>
    </row>
    <row r="324" spans="1:7">
      <c r="A324" s="1"/>
      <c r="B324" s="1"/>
      <c r="C324" s="1"/>
      <c r="D324" s="1"/>
      <c r="E324" s="1"/>
      <c r="F324" s="1"/>
      <c r="G324" s="1"/>
    </row>
    <row r="325" spans="1:7">
      <c r="A325" s="1"/>
      <c r="B325" s="1"/>
      <c r="C325" s="1"/>
      <c r="D325" s="1"/>
      <c r="E325" s="1"/>
      <c r="F325" s="1"/>
      <c r="G325" s="1"/>
    </row>
    <row r="326" spans="1:7">
      <c r="A326" s="1"/>
      <c r="B326" s="1"/>
      <c r="C326" s="1"/>
      <c r="D326" s="1"/>
      <c r="E326" s="1"/>
      <c r="F326" s="1"/>
      <c r="G326" s="1"/>
    </row>
    <row r="327" spans="1:7">
      <c r="A327" s="1"/>
      <c r="B327" s="1"/>
      <c r="C327" s="1"/>
      <c r="D327" s="1"/>
      <c r="E327" s="1"/>
      <c r="F327" s="1"/>
      <c r="G327" s="1"/>
    </row>
    <row r="328" spans="1:7">
      <c r="A328" s="1"/>
      <c r="B328" s="1"/>
      <c r="C328" s="1"/>
      <c r="D328" s="1"/>
      <c r="E328" s="1"/>
      <c r="F328" s="1"/>
      <c r="G328" s="1"/>
    </row>
    <row r="329" spans="1:7">
      <c r="A329" s="1"/>
      <c r="B329" s="1"/>
      <c r="C329" s="1"/>
      <c r="D329" s="1"/>
      <c r="E329" s="1"/>
      <c r="F329" s="1"/>
      <c r="G329" s="1"/>
    </row>
    <row r="330" spans="1:7">
      <c r="A330" s="1"/>
      <c r="B330" s="1"/>
      <c r="C330" s="1"/>
      <c r="D330" s="1"/>
      <c r="E330" s="1"/>
      <c r="F330" s="1"/>
      <c r="G330" s="1"/>
    </row>
    <row r="331" spans="1:7">
      <c r="A331" s="1"/>
      <c r="B331" s="1"/>
      <c r="C331" s="1"/>
      <c r="D331" s="1"/>
      <c r="E331" s="1"/>
      <c r="F331" s="1"/>
      <c r="G331" s="1"/>
    </row>
    <row r="332" spans="1:7">
      <c r="A332" s="1"/>
      <c r="B332" s="1"/>
      <c r="C332" s="1"/>
      <c r="D332" s="1"/>
      <c r="E332" s="1"/>
      <c r="F332" s="1"/>
      <c r="G332" s="1"/>
    </row>
    <row r="333" spans="1:7">
      <c r="A333" s="1"/>
      <c r="B333" s="1"/>
      <c r="C333" s="1"/>
      <c r="D333" s="1"/>
      <c r="E333" s="1"/>
      <c r="F333" s="1"/>
      <c r="G333" s="1"/>
    </row>
    <row r="334" spans="1:7">
      <c r="A334" s="1"/>
      <c r="B334" s="1"/>
      <c r="C334" s="1"/>
      <c r="D334" s="1"/>
      <c r="E334" s="1"/>
      <c r="F334" s="1"/>
      <c r="G334" s="1"/>
    </row>
    <row r="335" spans="1:7">
      <c r="A335" s="1"/>
      <c r="B335" s="1"/>
      <c r="C335" s="1"/>
      <c r="D335" s="1"/>
      <c r="E335" s="1"/>
      <c r="F335" s="1"/>
      <c r="G335" s="1"/>
    </row>
    <row r="336" spans="1:7">
      <c r="A336" s="1"/>
      <c r="B336" s="1"/>
      <c r="C336" s="1"/>
      <c r="D336" s="1"/>
      <c r="E336" s="1"/>
      <c r="F336" s="1"/>
      <c r="G336" s="1"/>
    </row>
    <row r="337" spans="1:7">
      <c r="A337" s="1"/>
      <c r="B337" s="1"/>
      <c r="C337" s="1"/>
      <c r="D337" s="1"/>
      <c r="E337" s="1"/>
      <c r="F337" s="1"/>
      <c r="G337" s="1"/>
    </row>
    <row r="338" spans="1:7">
      <c r="A338" s="1"/>
      <c r="B338" s="1"/>
      <c r="C338" s="1"/>
      <c r="D338" s="1"/>
      <c r="E338" s="1"/>
      <c r="F338" s="1"/>
      <c r="G338" s="1"/>
    </row>
    <row r="339" spans="1:7">
      <c r="A339" s="1"/>
      <c r="B339" s="1"/>
      <c r="C339" s="1"/>
      <c r="D339" s="1"/>
      <c r="E339" s="1"/>
      <c r="F339" s="1"/>
      <c r="G339" s="1"/>
    </row>
    <row r="340" spans="1:7">
      <c r="A340" s="1"/>
      <c r="B340" s="1"/>
      <c r="C340" s="1"/>
      <c r="D340" s="1"/>
      <c r="E340" s="1"/>
      <c r="F340" s="1"/>
      <c r="G340" s="1"/>
    </row>
    <row r="341" spans="1:7">
      <c r="A341" s="1"/>
      <c r="B341" s="1"/>
      <c r="C341" s="1"/>
      <c r="D341" s="1"/>
      <c r="E341" s="1"/>
      <c r="F341" s="1"/>
      <c r="G341" s="1"/>
    </row>
    <row r="342" spans="1:7">
      <c r="A342" s="1"/>
      <c r="B342" s="1"/>
      <c r="C342" s="1"/>
      <c r="D342" s="1"/>
      <c r="E342" s="1"/>
      <c r="F342" s="1"/>
      <c r="G342" s="1"/>
    </row>
    <row r="343" spans="1:7">
      <c r="A343" s="1"/>
      <c r="B343" s="1"/>
      <c r="C343" s="1"/>
      <c r="D343" s="1"/>
      <c r="E343" s="1"/>
      <c r="F343" s="1"/>
      <c r="G343" s="1"/>
    </row>
    <row r="344" spans="1:7">
      <c r="A344" s="1"/>
      <c r="B344" s="1"/>
      <c r="C344" s="1"/>
      <c r="D344" s="1"/>
      <c r="E344" s="1"/>
      <c r="F344" s="1"/>
      <c r="G344" s="1"/>
    </row>
    <row r="345" spans="1:7">
      <c r="A345" s="1"/>
      <c r="B345" s="1"/>
      <c r="C345" s="1"/>
      <c r="D345" s="1"/>
      <c r="E345" s="1"/>
      <c r="F345" s="1"/>
      <c r="G345" s="1"/>
    </row>
    <row r="346" spans="1:7">
      <c r="A346" s="1"/>
      <c r="B346" s="1"/>
      <c r="C346" s="1"/>
      <c r="D346" s="1"/>
      <c r="E346" s="1"/>
      <c r="F346" s="1"/>
      <c r="G346" s="1"/>
    </row>
    <row r="347" spans="1:7">
      <c r="A347" s="1"/>
      <c r="B347" s="1"/>
      <c r="C347" s="1"/>
      <c r="D347" s="1"/>
      <c r="E347" s="1"/>
      <c r="F347" s="1"/>
      <c r="G347" s="1"/>
    </row>
    <row r="348" spans="1:7">
      <c r="A348" s="1"/>
      <c r="B348" s="1"/>
      <c r="C348" s="1"/>
      <c r="D348" s="1"/>
      <c r="E348" s="1"/>
      <c r="F348" s="1"/>
      <c r="G348" s="1"/>
    </row>
    <row r="349" spans="1:7">
      <c r="A349" s="1"/>
      <c r="B349" s="1"/>
      <c r="C349" s="1"/>
      <c r="D349" s="1"/>
      <c r="E349" s="1"/>
      <c r="F349" s="1"/>
      <c r="G349" s="1"/>
    </row>
    <row r="350" spans="1:7">
      <c r="A350" s="1"/>
      <c r="B350" s="1"/>
      <c r="C350" s="1"/>
      <c r="D350" s="1"/>
      <c r="E350" s="1"/>
      <c r="F350" s="1"/>
      <c r="G350" s="1"/>
    </row>
    <row r="351" spans="1:7">
      <c r="A351" s="1"/>
      <c r="B351" s="1"/>
      <c r="C351" s="1"/>
      <c r="D351" s="1"/>
      <c r="E351" s="1"/>
      <c r="F351" s="1"/>
      <c r="G351" s="1"/>
    </row>
    <row r="352" spans="1:7">
      <c r="A352" s="1"/>
      <c r="B352" s="1"/>
      <c r="C352" s="1"/>
      <c r="D352" s="1"/>
      <c r="E352" s="1"/>
      <c r="F352" s="1"/>
      <c r="G352" s="1"/>
    </row>
    <row r="353" spans="1:7">
      <c r="A353" s="1"/>
      <c r="B353" s="1"/>
      <c r="C353" s="1"/>
      <c r="D353" s="1"/>
      <c r="E353" s="1"/>
      <c r="F353" s="1"/>
      <c r="G353" s="1"/>
    </row>
    <row r="354" spans="1:7">
      <c r="A354" s="1"/>
      <c r="B354" s="1"/>
      <c r="C354" s="1"/>
      <c r="D354" s="1"/>
      <c r="E354" s="1"/>
      <c r="F354" s="1"/>
      <c r="G354" s="1"/>
    </row>
    <row r="355" spans="1:7">
      <c r="A355" s="1"/>
      <c r="B355" s="1"/>
      <c r="C355" s="1"/>
      <c r="D355" s="1"/>
      <c r="E355" s="1"/>
      <c r="F355" s="1"/>
      <c r="G355" s="1"/>
    </row>
    <row r="356" spans="1:7">
      <c r="A356" s="1"/>
      <c r="B356" s="1"/>
      <c r="C356" s="1"/>
      <c r="D356" s="1"/>
      <c r="E356" s="1"/>
      <c r="F356" s="1"/>
      <c r="G356" s="1"/>
    </row>
    <row r="357" spans="1:7">
      <c r="A357" s="1"/>
      <c r="B357" s="1"/>
      <c r="C357" s="1"/>
      <c r="D357" s="1"/>
      <c r="E357" s="1"/>
      <c r="F357" s="1"/>
      <c r="G357" s="1"/>
    </row>
    <row r="358" spans="1:7">
      <c r="A358" s="1"/>
      <c r="B358" s="1"/>
      <c r="C358" s="1"/>
      <c r="D358" s="1"/>
      <c r="E358" s="1"/>
      <c r="F358" s="1"/>
      <c r="G358" s="1"/>
    </row>
    <row r="359" spans="1:7">
      <c r="A359" s="1"/>
      <c r="B359" s="1"/>
      <c r="C359" s="1"/>
      <c r="D359" s="1"/>
      <c r="E359" s="1"/>
      <c r="F359" s="1"/>
      <c r="G359" s="1"/>
    </row>
    <row r="360" spans="1:7">
      <c r="A360" s="1"/>
      <c r="B360" s="1"/>
      <c r="C360" s="1"/>
      <c r="D360" s="1"/>
      <c r="E360" s="1"/>
      <c r="F360" s="1"/>
      <c r="G360" s="1"/>
    </row>
    <row r="361" spans="1:7">
      <c r="A361" s="1"/>
      <c r="B361" s="1"/>
      <c r="C361" s="1"/>
      <c r="D361" s="1"/>
      <c r="E361" s="1"/>
      <c r="F361" s="1"/>
      <c r="G361" s="1"/>
    </row>
    <row r="362" spans="1:7">
      <c r="A362" s="1"/>
      <c r="B362" s="1"/>
      <c r="C362" s="1"/>
      <c r="D362" s="1"/>
      <c r="E362" s="1"/>
      <c r="F362" s="1"/>
      <c r="G362" s="1"/>
    </row>
    <row r="363" spans="1:7">
      <c r="A363" s="1"/>
      <c r="B363" s="1"/>
      <c r="C363" s="1"/>
      <c r="D363" s="1"/>
      <c r="E363" s="1"/>
      <c r="F363" s="1"/>
      <c r="G363" s="1"/>
    </row>
    <row r="364" spans="1:7">
      <c r="A364" s="1"/>
      <c r="B364" s="1"/>
      <c r="C364" s="1"/>
      <c r="D364" s="1"/>
      <c r="E364" s="1"/>
      <c r="F364" s="1"/>
      <c r="G364" s="1"/>
    </row>
    <row r="365" spans="1:7">
      <c r="A365" s="1"/>
      <c r="B365" s="1"/>
      <c r="C365" s="1"/>
      <c r="D365" s="1"/>
      <c r="E365" s="1"/>
      <c r="F365" s="1"/>
      <c r="G365" s="1"/>
    </row>
    <row r="366" spans="1:7">
      <c r="A366" s="1"/>
      <c r="B366" s="1"/>
      <c r="C366" s="1"/>
      <c r="D366" s="1"/>
      <c r="E366" s="1"/>
      <c r="F366" s="1"/>
      <c r="G366" s="1"/>
    </row>
    <row r="367" spans="1:7">
      <c r="A367" s="1"/>
      <c r="B367" s="1"/>
      <c r="C367" s="1"/>
      <c r="D367" s="1"/>
      <c r="E367" s="1"/>
      <c r="F367" s="1"/>
      <c r="G367" s="1"/>
    </row>
    <row r="368" spans="1:7">
      <c r="A368" s="1"/>
      <c r="B368" s="1"/>
      <c r="C368" s="1"/>
      <c r="D368" s="1"/>
      <c r="E368" s="1"/>
      <c r="F368" s="1"/>
      <c r="G368" s="1"/>
    </row>
    <row r="369" spans="1:7">
      <c r="A369" s="1"/>
      <c r="B369" s="1"/>
      <c r="C369" s="1"/>
      <c r="D369" s="1"/>
      <c r="E369" s="1"/>
      <c r="F369" s="1"/>
      <c r="G369" s="1"/>
    </row>
    <row r="370" spans="1:7">
      <c r="A370" s="1"/>
      <c r="B370" s="1"/>
      <c r="C370" s="1"/>
      <c r="D370" s="1"/>
      <c r="E370" s="1"/>
      <c r="F370" s="1"/>
      <c r="G370" s="1"/>
    </row>
    <row r="371" spans="1:7">
      <c r="A371" s="1"/>
      <c r="B371" s="1"/>
      <c r="C371" s="1"/>
      <c r="D371" s="1"/>
      <c r="E371" s="1"/>
      <c r="F371" s="1"/>
      <c r="G371" s="1"/>
    </row>
    <row r="372" spans="1:7">
      <c r="A372" s="1"/>
      <c r="B372" s="1"/>
      <c r="C372" s="1"/>
      <c r="D372" s="1"/>
      <c r="E372" s="1"/>
      <c r="F372" s="1"/>
      <c r="G372" s="1"/>
    </row>
    <row r="373" spans="1:7">
      <c r="A373" s="1"/>
      <c r="B373" s="1"/>
      <c r="C373" s="1"/>
      <c r="D373" s="1"/>
      <c r="E373" s="1"/>
      <c r="F373" s="1"/>
      <c r="G373" s="1"/>
    </row>
    <row r="374" spans="1:7">
      <c r="A374" s="1"/>
      <c r="B374" s="1"/>
      <c r="C374" s="1"/>
      <c r="D374" s="1"/>
      <c r="E374" s="1"/>
      <c r="F374" s="1"/>
      <c r="G374" s="1"/>
    </row>
    <row r="375" spans="1:7">
      <c r="A375" s="1"/>
      <c r="B375" s="1"/>
      <c r="C375" s="1"/>
      <c r="D375" s="1"/>
      <c r="E375" s="1"/>
      <c r="F375" s="1"/>
      <c r="G375" s="1"/>
    </row>
    <row r="376" spans="1:7">
      <c r="A376" s="1"/>
      <c r="B376" s="1"/>
      <c r="C376" s="1"/>
      <c r="D376" s="1"/>
      <c r="E376" s="1"/>
      <c r="F376" s="1"/>
      <c r="G376" s="1"/>
    </row>
    <row r="377" spans="1:7">
      <c r="A377" s="1"/>
      <c r="B377" s="1"/>
      <c r="C377" s="1"/>
      <c r="D377" s="1"/>
      <c r="E377" s="1"/>
      <c r="F377" s="1"/>
      <c r="G377" s="1"/>
    </row>
    <row r="378" spans="1:7">
      <c r="A378" s="1"/>
      <c r="B378" s="1"/>
      <c r="C378" s="1"/>
      <c r="D378" s="1"/>
      <c r="E378" s="1"/>
      <c r="F378" s="1"/>
      <c r="G378" s="1"/>
    </row>
    <row r="379" spans="1:7">
      <c r="A379" s="1"/>
      <c r="B379" s="1"/>
      <c r="C379" s="1"/>
      <c r="D379" s="1"/>
      <c r="E379" s="1"/>
      <c r="F379" s="1"/>
      <c r="G379" s="1"/>
    </row>
    <row r="380" spans="1:7">
      <c r="A380" s="1"/>
      <c r="B380" s="1"/>
      <c r="C380" s="1"/>
      <c r="D380" s="1"/>
      <c r="E380" s="1"/>
      <c r="F380" s="1"/>
      <c r="G380" s="1"/>
    </row>
    <row r="381" spans="1:7">
      <c r="A381" s="1"/>
      <c r="B381" s="1"/>
      <c r="C381" s="1"/>
      <c r="D381" s="1"/>
      <c r="E381" s="1"/>
      <c r="F381" s="1"/>
      <c r="G381" s="1"/>
    </row>
    <row r="382" spans="1:7">
      <c r="A382" s="1"/>
      <c r="B382" s="1"/>
      <c r="C382" s="1"/>
      <c r="D382" s="1"/>
      <c r="E382" s="1"/>
      <c r="F382" s="1"/>
      <c r="G382" s="1"/>
    </row>
    <row r="383" spans="1:7">
      <c r="A383" s="1"/>
      <c r="B383" s="1"/>
      <c r="C383" s="1"/>
      <c r="D383" s="1"/>
      <c r="E383" s="1"/>
      <c r="F383" s="1"/>
      <c r="G383" s="1"/>
    </row>
    <row r="384" spans="1:7">
      <c r="A384" s="1"/>
      <c r="B384" s="1"/>
      <c r="C384" s="1"/>
      <c r="D384" s="1"/>
      <c r="E384" s="1"/>
      <c r="F384" s="1"/>
      <c r="G384" s="1"/>
    </row>
    <row r="385" spans="1:7">
      <c r="A385" s="1"/>
      <c r="B385" s="1"/>
      <c r="C385" s="1"/>
      <c r="D385" s="1"/>
      <c r="E385" s="1"/>
      <c r="F385" s="1"/>
      <c r="G385" s="1"/>
    </row>
    <row r="386" spans="1:7">
      <c r="A386" s="1"/>
      <c r="B386" s="1"/>
      <c r="C386" s="1"/>
      <c r="D386" s="1"/>
      <c r="E386" s="1"/>
      <c r="F386" s="1"/>
      <c r="G386" s="1"/>
    </row>
    <row r="387" spans="1:7">
      <c r="A387" s="1"/>
      <c r="B387" s="1"/>
      <c r="C387" s="1"/>
      <c r="D387" s="1"/>
      <c r="E387" s="1"/>
      <c r="F387" s="1"/>
      <c r="G387" s="1"/>
    </row>
    <row r="388" spans="1:7">
      <c r="A388" s="1"/>
      <c r="B388" s="1"/>
      <c r="C388" s="1"/>
      <c r="D388" s="1"/>
      <c r="E388" s="1"/>
      <c r="F388" s="1"/>
      <c r="G388" s="1"/>
    </row>
    <row r="389" spans="1:7">
      <c r="A389" s="1"/>
      <c r="B389" s="1"/>
      <c r="C389" s="1"/>
      <c r="D389" s="1"/>
      <c r="E389" s="1"/>
      <c r="F389" s="1"/>
      <c r="G389" s="1"/>
    </row>
    <row r="390" spans="1:7">
      <c r="A390" s="1"/>
      <c r="B390" s="1"/>
      <c r="C390" s="1"/>
      <c r="D390" s="1"/>
      <c r="E390" s="1"/>
      <c r="F390" s="1"/>
      <c r="G390" s="1"/>
    </row>
    <row r="391" spans="1:7">
      <c r="A391" s="1"/>
      <c r="B391" s="1"/>
      <c r="C391" s="1"/>
      <c r="D391" s="1"/>
      <c r="E391" s="1"/>
      <c r="F391" s="1"/>
      <c r="G391" s="1"/>
    </row>
    <row r="392" spans="1:7">
      <c r="A392" s="1"/>
      <c r="B392" s="1"/>
      <c r="C392" s="1"/>
      <c r="D392" s="1"/>
      <c r="E392" s="1"/>
      <c r="F392" s="1"/>
      <c r="G392" s="1"/>
    </row>
    <row r="393" spans="1:7">
      <c r="A393" s="1"/>
      <c r="B393" s="1"/>
      <c r="C393" s="1"/>
      <c r="D393" s="1"/>
      <c r="E393" s="1"/>
      <c r="F393" s="1"/>
      <c r="G393" s="1"/>
    </row>
    <row r="394" spans="1:7">
      <c r="A394" s="1"/>
      <c r="B394" s="1"/>
      <c r="C394" s="1"/>
      <c r="D394" s="1"/>
      <c r="E394" s="1"/>
      <c r="F394" s="1"/>
      <c r="G394" s="1"/>
    </row>
    <row r="395" spans="1:7">
      <c r="A395" s="1"/>
      <c r="B395" s="1"/>
      <c r="C395" s="1"/>
      <c r="D395" s="1"/>
      <c r="E395" s="1"/>
      <c r="F395" s="1"/>
      <c r="G395" s="1"/>
    </row>
    <row r="396" spans="1:7">
      <c r="A396" s="1"/>
      <c r="B396" s="1"/>
      <c r="C396" s="1"/>
      <c r="D396" s="1"/>
      <c r="E396" s="1"/>
      <c r="F396" s="1"/>
      <c r="G396" s="1"/>
    </row>
    <row r="397" spans="1:7">
      <c r="A397" s="1"/>
      <c r="B397" s="1"/>
      <c r="C397" s="1"/>
      <c r="D397" s="1"/>
      <c r="E397" s="1"/>
      <c r="F397" s="1"/>
      <c r="G397" s="1"/>
    </row>
    <row r="398" spans="1:7">
      <c r="A398" s="1"/>
      <c r="B398" s="1"/>
      <c r="C398" s="1"/>
      <c r="D398" s="1"/>
      <c r="E398" s="1"/>
      <c r="F398" s="1"/>
      <c r="G398" s="1"/>
    </row>
    <row r="399" spans="1:7">
      <c r="A399" s="1"/>
      <c r="B399" s="1"/>
      <c r="C399" s="1"/>
      <c r="D399" s="1"/>
      <c r="E399" s="1"/>
      <c r="F399" s="1"/>
      <c r="G399" s="1"/>
    </row>
    <row r="400" spans="1:7">
      <c r="A400" s="1"/>
      <c r="B400" s="1"/>
      <c r="C400" s="1"/>
      <c r="D400" s="1"/>
      <c r="E400" s="1"/>
      <c r="F400" s="1"/>
      <c r="G400" s="1"/>
    </row>
    <row r="401" spans="1:7">
      <c r="A401" s="1"/>
      <c r="B401" s="1"/>
      <c r="C401" s="1"/>
      <c r="D401" s="1"/>
      <c r="E401" s="1"/>
      <c r="F401" s="1"/>
      <c r="G401" s="1"/>
    </row>
    <row r="402" spans="1:7">
      <c r="A402" s="1"/>
      <c r="B402" s="1"/>
      <c r="C402" s="1"/>
      <c r="D402" s="1"/>
      <c r="E402" s="1"/>
      <c r="F402" s="1"/>
      <c r="G402" s="1"/>
    </row>
    <row r="403" spans="1:7">
      <c r="A403" s="1"/>
      <c r="B403" s="1"/>
      <c r="C403" s="1"/>
      <c r="D403" s="1"/>
      <c r="E403" s="1"/>
      <c r="F403" s="1"/>
      <c r="G403" s="1"/>
    </row>
    <row r="404" spans="1:7">
      <c r="A404" s="1"/>
      <c r="B404" s="1"/>
      <c r="C404" s="1"/>
      <c r="D404" s="1"/>
      <c r="E404" s="1"/>
      <c r="F404" s="1"/>
      <c r="G404" s="1"/>
    </row>
    <row r="405" spans="1:7">
      <c r="A405" s="1"/>
      <c r="B405" s="1"/>
      <c r="C405" s="1"/>
      <c r="D405" s="1"/>
      <c r="E405" s="1"/>
      <c r="F405" s="1"/>
      <c r="G405" s="1"/>
    </row>
    <row r="406" spans="1:7">
      <c r="A406" s="1"/>
      <c r="B406" s="1"/>
      <c r="C406" s="1"/>
      <c r="D406" s="1"/>
      <c r="E406" s="1"/>
      <c r="F406" s="1"/>
      <c r="G406" s="1"/>
    </row>
    <row r="407" spans="1:7">
      <c r="A407" s="1"/>
      <c r="B407" s="1"/>
      <c r="C407" s="1"/>
      <c r="D407" s="1"/>
      <c r="E407" s="1"/>
      <c r="F407" s="1"/>
      <c r="G407" s="1"/>
    </row>
    <row r="408" spans="1:7">
      <c r="A408" s="1"/>
      <c r="B408" s="1"/>
      <c r="C408" s="1"/>
      <c r="D408" s="1"/>
      <c r="E408" s="1"/>
      <c r="F408" s="1"/>
      <c r="G408" s="1"/>
    </row>
    <row r="409" spans="1:7">
      <c r="A409" s="1"/>
      <c r="B409" s="1"/>
      <c r="C409" s="1"/>
      <c r="D409" s="1"/>
      <c r="E409" s="1"/>
      <c r="F409" s="1"/>
      <c r="G409" s="1"/>
    </row>
    <row r="410" spans="1:7">
      <c r="A410" s="1"/>
      <c r="B410" s="1"/>
      <c r="C410" s="1"/>
      <c r="D410" s="1"/>
      <c r="E410" s="1"/>
      <c r="F410" s="1"/>
      <c r="G410" s="1"/>
    </row>
    <row r="411" spans="1:7">
      <c r="A411" s="1"/>
      <c r="B411" s="1"/>
      <c r="C411" s="1"/>
      <c r="D411" s="1"/>
      <c r="E411" s="1"/>
      <c r="F411" s="1"/>
      <c r="G411" s="1"/>
    </row>
    <row r="412" spans="1:7">
      <c r="A412" s="1"/>
      <c r="B412" s="1"/>
      <c r="C412" s="1"/>
      <c r="D412" s="1"/>
      <c r="E412" s="1"/>
      <c r="F412" s="1"/>
      <c r="G412" s="1"/>
    </row>
    <row r="413" spans="1:7">
      <c r="A413" s="1"/>
      <c r="B413" s="1"/>
      <c r="C413" s="1"/>
      <c r="D413" s="1"/>
      <c r="E413" s="1"/>
      <c r="F413" s="1"/>
      <c r="G413" s="1"/>
    </row>
    <row r="414" spans="1:7">
      <c r="A414" s="1"/>
      <c r="B414" s="1"/>
      <c r="C414" s="1"/>
      <c r="D414" s="1"/>
      <c r="E414" s="1"/>
      <c r="F414" s="1"/>
      <c r="G414" s="1"/>
    </row>
    <row r="415" spans="1:7">
      <c r="A415" s="1"/>
      <c r="B415" s="1"/>
      <c r="C415" s="1"/>
      <c r="D415" s="1"/>
      <c r="E415" s="1"/>
      <c r="F415" s="1"/>
      <c r="G415" s="1"/>
    </row>
    <row r="416" spans="1:7">
      <c r="A416" s="1"/>
      <c r="B416" s="1"/>
      <c r="C416" s="1"/>
      <c r="D416" s="1"/>
      <c r="E416" s="1"/>
      <c r="F416" s="1"/>
      <c r="G416" s="1"/>
    </row>
    <row r="417" spans="1:7">
      <c r="A417" s="1"/>
      <c r="B417" s="1"/>
      <c r="C417" s="1"/>
      <c r="D417" s="1"/>
      <c r="E417" s="1"/>
      <c r="F417" s="1"/>
      <c r="G417" s="1"/>
    </row>
    <row r="418" spans="1:7">
      <c r="A418" s="1"/>
      <c r="B418" s="1"/>
      <c r="C418" s="1"/>
      <c r="D418" s="1"/>
      <c r="E418" s="1"/>
      <c r="F418" s="1"/>
      <c r="G418" s="1"/>
    </row>
    <row r="419" spans="1:7">
      <c r="A419" s="1"/>
      <c r="B419" s="1"/>
      <c r="C419" s="1"/>
      <c r="D419" s="1"/>
      <c r="E419" s="1"/>
      <c r="F419" s="1"/>
      <c r="G419" s="1"/>
    </row>
    <row r="420" spans="1:7">
      <c r="A420" s="1"/>
      <c r="B420" s="1"/>
      <c r="C420" s="1"/>
      <c r="D420" s="1"/>
      <c r="E420" s="1"/>
      <c r="F420" s="1"/>
      <c r="G420" s="1"/>
    </row>
    <row r="421" spans="1:7">
      <c r="A421" s="1"/>
      <c r="B421" s="1"/>
      <c r="C421" s="1"/>
      <c r="D421" s="1"/>
      <c r="E421" s="1"/>
      <c r="F421" s="1"/>
      <c r="G421" s="1"/>
    </row>
    <row r="422" spans="1:7">
      <c r="A422" s="1"/>
      <c r="B422" s="1"/>
      <c r="C422" s="1"/>
      <c r="D422" s="1"/>
      <c r="E422" s="1"/>
      <c r="F422" s="1"/>
      <c r="G422" s="1"/>
    </row>
    <row r="423" spans="1:7">
      <c r="A423" s="1"/>
      <c r="B423" s="1"/>
      <c r="C423" s="1"/>
      <c r="D423" s="1"/>
      <c r="E423" s="1"/>
      <c r="F423" s="1"/>
      <c r="G423" s="1"/>
    </row>
    <row r="424" spans="1:7">
      <c r="A424" s="1"/>
      <c r="B424" s="1"/>
      <c r="C424" s="1"/>
      <c r="D424" s="1"/>
      <c r="E424" s="1"/>
      <c r="F424" s="1"/>
      <c r="G424" s="1"/>
    </row>
    <row r="425" spans="1:7">
      <c r="A425" s="1"/>
      <c r="B425" s="1"/>
      <c r="C425" s="1"/>
      <c r="D425" s="1"/>
      <c r="E425" s="1"/>
      <c r="F425" s="1"/>
      <c r="G425" s="1"/>
    </row>
    <row r="426" spans="1:7">
      <c r="A426" s="1"/>
      <c r="B426" s="1"/>
      <c r="C426" s="1"/>
      <c r="D426" s="1"/>
      <c r="E426" s="1"/>
      <c r="F426" s="1"/>
      <c r="G426" s="1"/>
    </row>
    <row r="427" spans="1:7">
      <c r="A427" s="1"/>
      <c r="B427" s="1"/>
      <c r="C427" s="1"/>
      <c r="D427" s="1"/>
      <c r="E427" s="1"/>
      <c r="F427" s="1"/>
      <c r="G427" s="1"/>
    </row>
    <row r="428" spans="1:7">
      <c r="A428" s="1"/>
      <c r="B428" s="1"/>
      <c r="C428" s="1"/>
      <c r="D428" s="1"/>
      <c r="E428" s="1"/>
      <c r="F428" s="1"/>
      <c r="G428" s="1"/>
    </row>
    <row r="429" spans="1:7">
      <c r="A429" s="1"/>
      <c r="B429" s="1"/>
      <c r="C429" s="1"/>
      <c r="D429" s="1"/>
      <c r="E429" s="1"/>
      <c r="F429" s="1"/>
      <c r="G429" s="1"/>
    </row>
    <row r="430" spans="1:7">
      <c r="A430" s="1"/>
      <c r="B430" s="1"/>
      <c r="C430" s="1"/>
      <c r="D430" s="1"/>
      <c r="E430" s="1"/>
      <c r="F430" s="1"/>
      <c r="G430" s="1"/>
    </row>
    <row r="431" spans="1:7">
      <c r="A431" s="1"/>
      <c r="B431" s="1"/>
      <c r="C431" s="1"/>
      <c r="D431" s="1"/>
      <c r="E431" s="1"/>
      <c r="F431" s="1"/>
      <c r="G431" s="1"/>
    </row>
    <row r="432" spans="1:7">
      <c r="A432" s="1"/>
      <c r="B432" s="1"/>
      <c r="C432" s="1"/>
      <c r="D432" s="1"/>
      <c r="E432" s="1"/>
      <c r="F432" s="1"/>
      <c r="G432" s="1"/>
    </row>
    <row r="433" spans="1:7">
      <c r="A433" s="1"/>
      <c r="B433" s="1"/>
      <c r="C433" s="1"/>
      <c r="D433" s="1"/>
      <c r="E433" s="1"/>
      <c r="F433" s="1"/>
      <c r="G433" s="1"/>
    </row>
    <row r="434" spans="1:7">
      <c r="A434" s="1"/>
      <c r="B434" s="1"/>
      <c r="C434" s="1"/>
      <c r="D434" s="1"/>
      <c r="E434" s="1"/>
      <c r="F434" s="1"/>
      <c r="G434" s="1"/>
    </row>
    <row r="435" spans="1:7">
      <c r="A435" s="1"/>
      <c r="B435" s="1"/>
      <c r="C435" s="1"/>
      <c r="D435" s="1"/>
      <c r="E435" s="1"/>
      <c r="F435" s="1"/>
      <c r="G435" s="1"/>
    </row>
    <row r="436" spans="1:7">
      <c r="A436" s="1"/>
      <c r="B436" s="1"/>
      <c r="C436" s="1"/>
      <c r="D436" s="1"/>
      <c r="E436" s="1"/>
      <c r="F436" s="1"/>
      <c r="G436" s="1"/>
    </row>
    <row r="437" spans="1:7">
      <c r="A437" s="1"/>
      <c r="B437" s="1"/>
      <c r="C437" s="1"/>
      <c r="D437" s="1"/>
      <c r="E437" s="1"/>
      <c r="F437" s="1"/>
      <c r="G437" s="1"/>
    </row>
    <row r="438" spans="1:7">
      <c r="A438" s="1"/>
      <c r="B438" s="1"/>
      <c r="C438" s="1"/>
      <c r="D438" s="1"/>
      <c r="E438" s="1"/>
      <c r="F438" s="1"/>
      <c r="G438" s="1"/>
    </row>
    <row r="439" spans="1:7">
      <c r="A439" s="1"/>
      <c r="B439" s="1"/>
      <c r="C439" s="1"/>
      <c r="D439" s="1"/>
      <c r="E439" s="1"/>
      <c r="F439" s="1"/>
      <c r="G439" s="1"/>
    </row>
    <row r="440" spans="1:7">
      <c r="A440" s="1"/>
      <c r="B440" s="1"/>
      <c r="C440" s="1"/>
      <c r="D440" s="1"/>
      <c r="E440" s="1"/>
      <c r="F440" s="1"/>
      <c r="G440" s="1"/>
    </row>
    <row r="441" spans="1:7">
      <c r="A441" s="1"/>
      <c r="B441" s="1"/>
      <c r="C441" s="1"/>
      <c r="D441" s="1"/>
      <c r="E441" s="1"/>
      <c r="F441" s="1"/>
      <c r="G441" s="1"/>
    </row>
    <row r="442" spans="1:7">
      <c r="A442" s="1"/>
      <c r="B442" s="1"/>
      <c r="C442" s="1"/>
      <c r="D442" s="1"/>
      <c r="E442" s="1"/>
      <c r="F442" s="1"/>
      <c r="G442" s="1"/>
    </row>
    <row r="443" spans="1:7">
      <c r="A443" s="1"/>
      <c r="B443" s="1"/>
      <c r="C443" s="1"/>
      <c r="D443" s="1"/>
      <c r="E443" s="1"/>
      <c r="F443" s="1"/>
      <c r="G443" s="1"/>
    </row>
    <row r="444" spans="1:7">
      <c r="A444" s="1"/>
      <c r="B444" s="1"/>
      <c r="C444" s="1"/>
      <c r="D444" s="1"/>
      <c r="E444" s="1"/>
      <c r="F444" s="1"/>
      <c r="G444" s="1"/>
    </row>
    <row r="445" spans="1:7">
      <c r="A445" s="1"/>
      <c r="B445" s="1"/>
      <c r="C445" s="1"/>
      <c r="D445" s="1"/>
      <c r="E445" s="1"/>
      <c r="F445" s="1"/>
      <c r="G445" s="1"/>
    </row>
    <row r="446" spans="1:7">
      <c r="A446" s="1"/>
      <c r="B446" s="1"/>
      <c r="C446" s="1"/>
      <c r="D446" s="1"/>
      <c r="E446" s="1"/>
      <c r="F446" s="1"/>
      <c r="G446" s="1"/>
    </row>
    <row r="447" spans="1:7">
      <c r="A447" s="1"/>
      <c r="B447" s="1"/>
      <c r="C447" s="1"/>
      <c r="D447" s="1"/>
      <c r="E447" s="1"/>
      <c r="F447" s="1"/>
      <c r="G447" s="1"/>
    </row>
    <row r="448" spans="1:7">
      <c r="A448" s="1"/>
      <c r="B448" s="1"/>
      <c r="C448" s="1"/>
      <c r="D448" s="1"/>
      <c r="E448" s="1"/>
      <c r="F448" s="1"/>
      <c r="G448" s="1"/>
    </row>
    <row r="449" spans="1:7">
      <c r="A449" s="1"/>
      <c r="B449" s="1"/>
      <c r="C449" s="1"/>
      <c r="D449" s="1"/>
      <c r="E449" s="1"/>
      <c r="F449" s="1"/>
      <c r="G449" s="1"/>
    </row>
    <row r="450" spans="1:7">
      <c r="A450" s="1"/>
      <c r="B450" s="1"/>
      <c r="C450" s="1"/>
      <c r="D450" s="1"/>
      <c r="E450" s="1"/>
      <c r="F450" s="1"/>
      <c r="G450" s="1"/>
    </row>
    <row r="451" spans="1:7">
      <c r="A451" s="1"/>
      <c r="B451" s="1"/>
      <c r="C451" s="1"/>
      <c r="D451" s="1"/>
      <c r="E451" s="1"/>
      <c r="F451" s="1"/>
      <c r="G451" s="1"/>
    </row>
    <row r="452" spans="1:7">
      <c r="A452" s="1"/>
      <c r="B452" s="1"/>
      <c r="C452" s="1"/>
      <c r="D452" s="1"/>
      <c r="E452" s="1"/>
      <c r="F452" s="1"/>
      <c r="G452" s="1"/>
    </row>
    <row r="453" spans="1:7">
      <c r="A453" s="1"/>
      <c r="B453" s="1"/>
      <c r="C453" s="1"/>
      <c r="D453" s="1"/>
      <c r="E453" s="1"/>
      <c r="F453" s="1"/>
      <c r="G453" s="1"/>
    </row>
    <row r="454" spans="1:7">
      <c r="A454" s="1"/>
      <c r="B454" s="1"/>
      <c r="C454" s="1"/>
      <c r="D454" s="1"/>
      <c r="E454" s="1"/>
      <c r="F454" s="1"/>
      <c r="G454" s="1"/>
    </row>
    <row r="455" spans="1:7">
      <c r="A455" s="1"/>
      <c r="B455" s="1"/>
      <c r="C455" s="1"/>
      <c r="D455" s="1"/>
      <c r="E455" s="1"/>
      <c r="F455" s="1"/>
      <c r="G455" s="1"/>
    </row>
    <row r="456" spans="1:7">
      <c r="A456" s="1"/>
      <c r="B456" s="1"/>
      <c r="C456" s="1"/>
      <c r="D456" s="1"/>
      <c r="E456" s="1"/>
      <c r="F456" s="1"/>
      <c r="G456" s="1"/>
    </row>
    <row r="457" spans="1:7">
      <c r="A457" s="1"/>
      <c r="B457" s="1"/>
      <c r="C457" s="1"/>
      <c r="D457" s="1"/>
      <c r="E457" s="1"/>
      <c r="F457" s="1"/>
      <c r="G457" s="1"/>
    </row>
    <row r="458" spans="1:7">
      <c r="A458" s="1"/>
      <c r="B458" s="1"/>
      <c r="C458" s="1"/>
      <c r="D458" s="1"/>
      <c r="E458" s="1"/>
      <c r="F458" s="1"/>
      <c r="G458" s="1"/>
    </row>
    <row r="459" spans="1:7">
      <c r="A459" s="1"/>
      <c r="B459" s="1"/>
      <c r="C459" s="1"/>
      <c r="D459" s="1"/>
      <c r="E459" s="1"/>
      <c r="F459" s="1"/>
      <c r="G459" s="1"/>
    </row>
    <row r="460" spans="1:7">
      <c r="A460" s="1"/>
      <c r="B460" s="1"/>
      <c r="C460" s="1"/>
      <c r="D460" s="1"/>
      <c r="E460" s="1"/>
      <c r="F460" s="1"/>
      <c r="G460" s="1"/>
    </row>
    <row r="461" spans="1:7">
      <c r="A461" s="1"/>
      <c r="B461" s="1"/>
      <c r="C461" s="1"/>
      <c r="D461" s="1"/>
      <c r="E461" s="1"/>
      <c r="F461" s="1"/>
      <c r="G461" s="1"/>
    </row>
    <row r="462" spans="1:7">
      <c r="A462" s="1"/>
      <c r="B462" s="1"/>
      <c r="C462" s="1"/>
      <c r="D462" s="1"/>
      <c r="E462" s="1"/>
      <c r="F462" s="1"/>
      <c r="G462" s="1"/>
    </row>
    <row r="463" spans="1:7">
      <c r="A463" s="1"/>
      <c r="B463" s="1"/>
      <c r="C463" s="1"/>
      <c r="D463" s="1"/>
      <c r="E463" s="1"/>
      <c r="F463" s="1"/>
      <c r="G463" s="1"/>
    </row>
    <row r="464" spans="1:7">
      <c r="A464" s="1"/>
      <c r="B464" s="1"/>
      <c r="C464" s="1"/>
      <c r="D464" s="1"/>
      <c r="E464" s="1"/>
      <c r="F464" s="1"/>
      <c r="G464" s="1"/>
    </row>
    <row r="465" spans="1:7">
      <c r="A465" s="1"/>
      <c r="B465" s="1"/>
      <c r="C465" s="1"/>
      <c r="D465" s="1"/>
      <c r="E465" s="1"/>
      <c r="F465" s="1"/>
      <c r="G465" s="1"/>
    </row>
    <row r="466" spans="1:7">
      <c r="A466" s="1"/>
      <c r="B466" s="1"/>
      <c r="C466" s="1"/>
      <c r="D466" s="1"/>
      <c r="E466" s="1"/>
      <c r="F466" s="1"/>
      <c r="G466" s="1"/>
    </row>
    <row r="467" spans="1:7">
      <c r="A467" s="1"/>
      <c r="B467" s="1"/>
      <c r="C467" s="1"/>
      <c r="D467" s="1"/>
      <c r="E467" s="1"/>
      <c r="F467" s="1"/>
      <c r="G467" s="1"/>
    </row>
    <row r="468" spans="1:7">
      <c r="A468" s="1"/>
      <c r="B468" s="1"/>
      <c r="C468" s="1"/>
      <c r="D468" s="1"/>
      <c r="E468" s="1"/>
      <c r="F468" s="1"/>
      <c r="G468" s="1"/>
    </row>
    <row r="469" spans="1:7">
      <c r="A469" s="1"/>
      <c r="B469" s="1"/>
      <c r="C469" s="1"/>
      <c r="D469" s="1"/>
      <c r="E469" s="1"/>
      <c r="F469" s="1"/>
      <c r="G469" s="1"/>
    </row>
    <row r="470" spans="1:7">
      <c r="A470" s="1"/>
      <c r="B470" s="1"/>
      <c r="C470" s="1"/>
      <c r="D470" s="1"/>
      <c r="E470" s="1"/>
      <c r="F470" s="1"/>
      <c r="G470" s="1"/>
    </row>
    <row r="471" spans="1:7">
      <c r="A471" s="1"/>
      <c r="B471" s="1"/>
      <c r="C471" s="1"/>
      <c r="D471" s="1"/>
      <c r="E471" s="1"/>
      <c r="F471" s="1"/>
      <c r="G471" s="1"/>
    </row>
    <row r="472" spans="1:7">
      <c r="A472" s="1"/>
      <c r="B472" s="1"/>
      <c r="C472" s="1"/>
      <c r="D472" s="1"/>
      <c r="E472" s="1"/>
      <c r="F472" s="1"/>
      <c r="G472" s="1"/>
    </row>
    <row r="473" spans="1:7">
      <c r="A473" s="1"/>
      <c r="B473" s="1"/>
      <c r="C473" s="1"/>
      <c r="D473" s="1"/>
      <c r="E473" s="1"/>
      <c r="F473" s="1"/>
      <c r="G473" s="1"/>
    </row>
    <row r="474" spans="1:7">
      <c r="A474" s="1"/>
      <c r="B474" s="1"/>
      <c r="C474" s="1"/>
      <c r="D474" s="1"/>
      <c r="E474" s="1"/>
      <c r="F474" s="1"/>
      <c r="G474" s="1"/>
    </row>
    <row r="475" spans="1:7">
      <c r="A475" s="1"/>
      <c r="B475" s="1"/>
      <c r="C475" s="1"/>
      <c r="D475" s="1"/>
      <c r="E475" s="1"/>
      <c r="F475" s="1"/>
      <c r="G475" s="1"/>
    </row>
    <row r="476" spans="1:7">
      <c r="A476" s="1"/>
      <c r="B476" s="1"/>
      <c r="C476" s="1"/>
      <c r="D476" s="1"/>
      <c r="E476" s="1"/>
      <c r="F476" s="1"/>
      <c r="G476" s="1"/>
    </row>
    <row r="477" spans="1:7">
      <c r="A477" s="1"/>
      <c r="B477" s="1"/>
      <c r="C477" s="1"/>
      <c r="D477" s="1"/>
      <c r="E477" s="1"/>
      <c r="F477" s="1"/>
      <c r="G477" s="1"/>
    </row>
    <row r="478" spans="1:7">
      <c r="A478" s="1"/>
      <c r="B478" s="1"/>
      <c r="C478" s="1"/>
      <c r="D478" s="1"/>
      <c r="E478" s="1"/>
      <c r="F478" s="1"/>
      <c r="G478" s="1"/>
    </row>
    <row r="479" spans="1:7">
      <c r="A479" s="1"/>
      <c r="B479" s="1"/>
      <c r="C479" s="1"/>
      <c r="D479" s="1"/>
      <c r="E479" s="1"/>
      <c r="F479" s="1"/>
      <c r="G479" s="1"/>
    </row>
    <row r="480" spans="1:7">
      <c r="A480" s="1"/>
      <c r="B480" s="1"/>
      <c r="C480" s="1"/>
      <c r="D480" s="1"/>
      <c r="E480" s="1"/>
      <c r="F480" s="1"/>
      <c r="G480" s="1"/>
    </row>
    <row r="481" spans="1:7">
      <c r="A481" s="1"/>
      <c r="B481" s="1"/>
      <c r="C481" s="1"/>
      <c r="D481" s="1"/>
      <c r="E481" s="1"/>
      <c r="F481" s="1"/>
      <c r="G481" s="1"/>
    </row>
    <row r="482" spans="1:7">
      <c r="A482" s="1"/>
      <c r="B482" s="1"/>
      <c r="C482" s="1"/>
      <c r="D482" s="1"/>
      <c r="E482" s="1"/>
      <c r="F482" s="1"/>
      <c r="G482" s="1"/>
    </row>
    <row r="483" spans="1:7">
      <c r="A483" s="1"/>
      <c r="B483" s="1"/>
      <c r="C483" s="1"/>
      <c r="D483" s="1"/>
      <c r="E483" s="1"/>
      <c r="F483" s="1"/>
      <c r="G483" s="1"/>
    </row>
    <row r="484" spans="1:7">
      <c r="A484" s="1"/>
      <c r="B484" s="1"/>
      <c r="C484" s="1"/>
      <c r="D484" s="1"/>
      <c r="E484" s="1"/>
      <c r="F484" s="1"/>
      <c r="G484" s="1"/>
    </row>
    <row r="485" spans="1:7">
      <c r="A485" s="1"/>
      <c r="B485" s="1"/>
      <c r="C485" s="1"/>
      <c r="D485" s="1"/>
      <c r="E485" s="1"/>
      <c r="F485" s="1"/>
      <c r="G485" s="1"/>
    </row>
    <row r="486" spans="1:7">
      <c r="A486" s="1"/>
      <c r="B486" s="1"/>
      <c r="C486" s="1"/>
      <c r="D486" s="1"/>
      <c r="E486" s="1"/>
      <c r="F486" s="1"/>
      <c r="G486" s="1"/>
    </row>
    <row r="487" spans="1:7">
      <c r="A487" s="1"/>
      <c r="B487" s="1"/>
      <c r="C487" s="1"/>
      <c r="D487" s="1"/>
      <c r="E487" s="1"/>
      <c r="F487" s="1"/>
      <c r="G487" s="1"/>
    </row>
    <row r="488" spans="1:7">
      <c r="A488" s="1"/>
      <c r="B488" s="1"/>
      <c r="C488" s="1"/>
      <c r="D488" s="1"/>
      <c r="E488" s="1"/>
      <c r="F488" s="1"/>
      <c r="G488" s="1"/>
    </row>
    <row r="489" spans="1:7">
      <c r="A489" s="1"/>
      <c r="B489" s="1"/>
      <c r="C489" s="1"/>
      <c r="D489" s="1"/>
      <c r="E489" s="1"/>
      <c r="F489" s="1"/>
      <c r="G489" s="1"/>
    </row>
    <row r="490" spans="1:7">
      <c r="A490" s="1"/>
      <c r="B490" s="1"/>
      <c r="C490" s="1"/>
      <c r="D490" s="1"/>
      <c r="E490" s="1"/>
      <c r="F490" s="1"/>
      <c r="G490" s="1"/>
    </row>
    <row r="491" spans="1:7">
      <c r="A491" s="1"/>
      <c r="B491" s="1"/>
      <c r="C491" s="1"/>
      <c r="D491" s="1"/>
      <c r="E491" s="1"/>
      <c r="F491" s="1"/>
      <c r="G491" s="1"/>
    </row>
    <row r="492" spans="1:7">
      <c r="A492" s="1"/>
      <c r="B492" s="1"/>
      <c r="C492" s="1"/>
      <c r="D492" s="1"/>
      <c r="E492" s="1"/>
      <c r="F492" s="1"/>
      <c r="G492" s="1"/>
    </row>
    <row r="493" spans="1:7">
      <c r="A493" s="1"/>
      <c r="B493" s="1"/>
      <c r="C493" s="1"/>
      <c r="D493" s="1"/>
      <c r="E493" s="1"/>
      <c r="F493" s="1"/>
      <c r="G493" s="1"/>
    </row>
    <row r="494" spans="1:7">
      <c r="A494" s="1"/>
      <c r="B494" s="1"/>
      <c r="C494" s="1"/>
      <c r="D494" s="1"/>
      <c r="E494" s="1"/>
      <c r="F494" s="1"/>
      <c r="G494" s="1"/>
    </row>
    <row r="495" spans="1:7">
      <c r="A495" s="1"/>
      <c r="B495" s="1"/>
      <c r="C495" s="1"/>
      <c r="D495" s="1"/>
      <c r="E495" s="1"/>
      <c r="F495" s="1"/>
      <c r="G495" s="1"/>
    </row>
    <row r="496" spans="1:7">
      <c r="A496" s="1"/>
      <c r="B496" s="1"/>
      <c r="C496" s="1"/>
      <c r="D496" s="1"/>
      <c r="E496" s="1"/>
      <c r="F496" s="1"/>
      <c r="G496" s="1"/>
    </row>
    <row r="497" spans="1:7">
      <c r="A497" s="1"/>
      <c r="B497" s="1"/>
      <c r="C497" s="1"/>
      <c r="D497" s="1"/>
      <c r="E497" s="1"/>
      <c r="F497" s="1"/>
      <c r="G497" s="1"/>
    </row>
    <row r="498" spans="1:7">
      <c r="A498" s="1"/>
      <c r="B498" s="1"/>
      <c r="C498" s="1"/>
      <c r="D498" s="1"/>
      <c r="E498" s="1"/>
      <c r="F498" s="1"/>
      <c r="G498" s="1"/>
    </row>
    <row r="499" spans="1:7">
      <c r="A499" s="1"/>
      <c r="B499" s="1"/>
      <c r="C499" s="1"/>
      <c r="D499" s="1"/>
      <c r="E499" s="1"/>
      <c r="F499" s="1"/>
      <c r="G499" s="1"/>
    </row>
    <row r="500" spans="1:7">
      <c r="A500" s="1"/>
      <c r="B500" s="1"/>
      <c r="C500" s="1"/>
      <c r="D500" s="1"/>
      <c r="E500" s="1"/>
      <c r="F500" s="1"/>
      <c r="G500" s="1"/>
    </row>
    <row r="501" spans="1:7">
      <c r="A501" s="1"/>
      <c r="B501" s="1"/>
      <c r="C501" s="1"/>
      <c r="D501" s="1"/>
      <c r="E501" s="1"/>
      <c r="F501" s="1"/>
      <c r="G501" s="1"/>
    </row>
    <row r="502" spans="1:7">
      <c r="A502" s="1"/>
      <c r="B502" s="1"/>
      <c r="C502" s="1"/>
      <c r="D502" s="1"/>
      <c r="E502" s="1"/>
      <c r="F502" s="1"/>
      <c r="G502" s="1"/>
    </row>
    <row r="503" spans="1:7">
      <c r="A503" s="1"/>
      <c r="B503" s="1"/>
      <c r="C503" s="1"/>
      <c r="D503" s="1"/>
      <c r="E503" s="1"/>
      <c r="F503" s="1"/>
      <c r="G503" s="1"/>
    </row>
    <row r="504" spans="1:7">
      <c r="A504" s="1"/>
      <c r="B504" s="1"/>
      <c r="C504" s="1"/>
      <c r="D504" s="1"/>
      <c r="E504" s="1"/>
      <c r="F504" s="1"/>
      <c r="G504" s="1"/>
    </row>
    <row r="505" spans="1:7">
      <c r="A505" s="1"/>
      <c r="B505" s="1"/>
      <c r="C505" s="1"/>
      <c r="D505" s="1"/>
      <c r="E505" s="1"/>
      <c r="F505" s="1"/>
      <c r="G505" s="1"/>
    </row>
    <row r="506" spans="1:7">
      <c r="A506" s="1"/>
      <c r="B506" s="1"/>
      <c r="C506" s="1"/>
      <c r="D506" s="1"/>
      <c r="E506" s="1"/>
      <c r="F506" s="1"/>
      <c r="G506" s="1"/>
    </row>
    <row r="507" spans="1:7">
      <c r="A507" s="1"/>
      <c r="B507" s="1"/>
      <c r="C507" s="1"/>
      <c r="D507" s="1"/>
      <c r="E507" s="1"/>
      <c r="F507" s="1"/>
      <c r="G507" s="1"/>
    </row>
    <row r="508" spans="1:7">
      <c r="A508" s="1"/>
      <c r="B508" s="1"/>
      <c r="C508" s="1"/>
      <c r="D508" s="1"/>
      <c r="E508" s="1"/>
      <c r="F508" s="1"/>
      <c r="G508" s="1"/>
    </row>
    <row r="509" spans="1:7">
      <c r="A509" s="1"/>
      <c r="B509" s="1"/>
      <c r="C509" s="1"/>
      <c r="D509" s="1"/>
      <c r="E509" s="1"/>
      <c r="F509" s="1"/>
      <c r="G509" s="1"/>
    </row>
    <row r="510" spans="1:7">
      <c r="A510" s="1"/>
      <c r="B510" s="1"/>
      <c r="C510" s="1"/>
      <c r="D510" s="1"/>
      <c r="E510" s="1"/>
      <c r="F510" s="1"/>
      <c r="G510" s="1"/>
    </row>
    <row r="511" spans="1:7">
      <c r="A511" s="1"/>
      <c r="B511" s="1"/>
      <c r="C511" s="1"/>
      <c r="D511" s="1"/>
      <c r="E511" s="1"/>
      <c r="F511" s="1"/>
      <c r="G511" s="1"/>
    </row>
    <row r="512" spans="1:7">
      <c r="A512" s="1"/>
      <c r="B512" s="1"/>
      <c r="C512" s="1"/>
      <c r="D512" s="1"/>
      <c r="E512" s="1"/>
      <c r="F512" s="1"/>
      <c r="G512" s="1"/>
    </row>
    <row r="513" spans="1:7">
      <c r="A513" s="1"/>
      <c r="B513" s="1"/>
      <c r="C513" s="1"/>
      <c r="D513" s="1"/>
      <c r="E513" s="1"/>
      <c r="F513" s="1"/>
      <c r="G513" s="1"/>
    </row>
    <row r="514" spans="1:7">
      <c r="A514" s="1"/>
      <c r="B514" s="1"/>
      <c r="C514" s="1"/>
      <c r="D514" s="1"/>
      <c r="E514" s="1"/>
      <c r="F514" s="1"/>
      <c r="G514" s="1"/>
    </row>
    <row r="515" spans="1:7">
      <c r="A515" s="1"/>
      <c r="B515" s="1"/>
      <c r="C515" s="1"/>
      <c r="D515" s="1"/>
      <c r="E515" s="1"/>
      <c r="F515" s="1"/>
      <c r="G515" s="1"/>
    </row>
    <row r="516" spans="1:7">
      <c r="A516" s="1"/>
      <c r="B516" s="1"/>
      <c r="C516" s="1"/>
      <c r="D516" s="1"/>
      <c r="E516" s="1"/>
      <c r="F516" s="1"/>
      <c r="G516" s="1"/>
    </row>
    <row r="517" spans="1:7">
      <c r="A517" s="1"/>
      <c r="B517" s="1"/>
      <c r="C517" s="1"/>
      <c r="D517" s="1"/>
      <c r="E517" s="1"/>
      <c r="F517" s="1"/>
      <c r="G517" s="1"/>
    </row>
    <row r="518" spans="1:7">
      <c r="A518" s="1"/>
      <c r="B518" s="1"/>
      <c r="C518" s="1"/>
      <c r="D518" s="1"/>
      <c r="E518" s="1"/>
      <c r="F518" s="1"/>
      <c r="G518" s="1"/>
    </row>
    <row r="519" spans="1:7">
      <c r="A519" s="1"/>
      <c r="B519" s="1"/>
      <c r="C519" s="1"/>
      <c r="D519" s="1"/>
      <c r="E519" s="1"/>
      <c r="F519" s="1"/>
      <c r="G519" s="1"/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"/>
      <c r="D522" s="1"/>
      <c r="E522" s="1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A537" s="1"/>
      <c r="B537" s="1"/>
      <c r="C537" s="1"/>
      <c r="D537" s="1"/>
      <c r="E537" s="1"/>
      <c r="F537" s="1"/>
      <c r="G537" s="1"/>
    </row>
    <row r="538" spans="1:7">
      <c r="A538" s="1"/>
      <c r="B538" s="1"/>
      <c r="C538" s="1"/>
      <c r="D538" s="1"/>
      <c r="E538" s="1"/>
      <c r="F538" s="1"/>
      <c r="G538" s="1"/>
    </row>
    <row r="539" spans="1:7">
      <c r="A539" s="1"/>
      <c r="B539" s="1"/>
      <c r="C539" s="1"/>
      <c r="D539" s="1"/>
      <c r="E539" s="1"/>
      <c r="F539" s="1"/>
      <c r="G539" s="1"/>
    </row>
    <row r="540" spans="1:7">
      <c r="A540" s="1"/>
      <c r="B540" s="1"/>
      <c r="C540" s="1"/>
      <c r="D540" s="1"/>
      <c r="E540" s="1"/>
      <c r="F540" s="1"/>
      <c r="G540" s="1"/>
    </row>
    <row r="541" spans="1:7">
      <c r="A541" s="1"/>
      <c r="B541" s="1"/>
      <c r="C541" s="1"/>
      <c r="D541" s="1"/>
      <c r="E541" s="1"/>
      <c r="F541" s="1"/>
      <c r="G541" s="1"/>
    </row>
    <row r="542" spans="1:7">
      <c r="A542" s="1"/>
      <c r="B542" s="1"/>
      <c r="C542" s="1"/>
      <c r="D542" s="1"/>
      <c r="E542" s="1"/>
      <c r="F542" s="1"/>
      <c r="G542" s="1"/>
    </row>
    <row r="543" spans="1:7">
      <c r="A543" s="1"/>
      <c r="B543" s="1"/>
      <c r="C543" s="1"/>
      <c r="D543" s="1"/>
      <c r="E543" s="1"/>
      <c r="F543" s="1"/>
      <c r="G543" s="1"/>
    </row>
    <row r="544" spans="1:7">
      <c r="A544" s="1"/>
      <c r="B544" s="1"/>
      <c r="C544" s="1"/>
      <c r="D544" s="1"/>
      <c r="E544" s="1"/>
      <c r="F544" s="1"/>
      <c r="G544" s="1"/>
    </row>
    <row r="545" spans="1:7">
      <c r="A545" s="1"/>
      <c r="B545" s="1"/>
      <c r="C545" s="1"/>
      <c r="D545" s="1"/>
      <c r="E545" s="1"/>
      <c r="F545" s="1"/>
      <c r="G545" s="1"/>
    </row>
    <row r="546" spans="1:7">
      <c r="A546" s="1"/>
      <c r="B546" s="1"/>
      <c r="C546" s="1"/>
      <c r="D546" s="1"/>
      <c r="E546" s="1"/>
      <c r="F546" s="1"/>
      <c r="G546" s="1"/>
    </row>
    <row r="547" spans="1:7">
      <c r="A547" s="1"/>
      <c r="B547" s="1"/>
      <c r="C547" s="1"/>
      <c r="D547" s="1"/>
      <c r="E547" s="1"/>
      <c r="F547" s="1"/>
      <c r="G547" s="1"/>
    </row>
    <row r="548" spans="1:7">
      <c r="A548" s="1"/>
      <c r="B548" s="1"/>
      <c r="C548" s="1"/>
      <c r="D548" s="1"/>
      <c r="E548" s="1"/>
      <c r="F548" s="1"/>
      <c r="G548" s="1"/>
    </row>
    <row r="549" spans="1:7">
      <c r="A549" s="1"/>
      <c r="B549" s="1"/>
      <c r="C549" s="1"/>
      <c r="D549" s="1"/>
      <c r="E549" s="1"/>
      <c r="F549" s="1"/>
      <c r="G549" s="1"/>
    </row>
    <row r="550" spans="1:7">
      <c r="A550" s="1"/>
      <c r="B550" s="1"/>
      <c r="C550" s="1"/>
      <c r="D550" s="1"/>
      <c r="E550" s="1"/>
      <c r="F550" s="1"/>
      <c r="G550" s="1"/>
    </row>
    <row r="551" spans="1:7">
      <c r="A551" s="1"/>
      <c r="B551" s="1"/>
      <c r="C551" s="1"/>
      <c r="D551" s="1"/>
      <c r="E551" s="1"/>
      <c r="F551" s="1"/>
      <c r="G551" s="1"/>
    </row>
    <row r="552" spans="1:7">
      <c r="A552" s="1"/>
      <c r="B552" s="1"/>
      <c r="C552" s="1"/>
      <c r="D552" s="1"/>
      <c r="E552" s="1"/>
      <c r="F552" s="1"/>
      <c r="G552" s="1"/>
    </row>
    <row r="553" spans="1:7">
      <c r="A553" s="1"/>
      <c r="B553" s="1"/>
      <c r="C553" s="1"/>
      <c r="D553" s="1"/>
      <c r="E553" s="1"/>
      <c r="F553" s="1"/>
      <c r="G553" s="1"/>
    </row>
    <row r="554" spans="1:7">
      <c r="A554" s="1"/>
      <c r="B554" s="1"/>
      <c r="C554" s="1"/>
      <c r="D554" s="1"/>
      <c r="E554" s="1"/>
      <c r="F554" s="1"/>
      <c r="G554" s="1"/>
    </row>
    <row r="555" spans="1:7">
      <c r="A555" s="1"/>
      <c r="B555" s="1"/>
      <c r="C555" s="1"/>
      <c r="D555" s="1"/>
      <c r="E555" s="1"/>
      <c r="F555" s="1"/>
      <c r="G555" s="1"/>
    </row>
    <row r="556" spans="1:7">
      <c r="A556" s="1"/>
      <c r="B556" s="1"/>
      <c r="C556" s="1"/>
      <c r="D556" s="1"/>
      <c r="E556" s="1"/>
      <c r="F556" s="1"/>
      <c r="G556" s="1"/>
    </row>
    <row r="557" spans="1:7">
      <c r="A557" s="1"/>
      <c r="B557" s="1"/>
      <c r="C557" s="1"/>
      <c r="D557" s="1"/>
      <c r="E557" s="1"/>
      <c r="F557" s="1"/>
      <c r="G557" s="1"/>
    </row>
    <row r="558" spans="1:7">
      <c r="A558" s="1"/>
      <c r="B558" s="1"/>
      <c r="C558" s="1"/>
      <c r="D558" s="1"/>
      <c r="E558" s="1"/>
      <c r="F558" s="1"/>
      <c r="G558" s="1"/>
    </row>
    <row r="559" spans="1:7">
      <c r="A559" s="1"/>
      <c r="B559" s="1"/>
      <c r="C559" s="1"/>
      <c r="D559" s="1"/>
      <c r="E559" s="1"/>
      <c r="F559" s="1"/>
      <c r="G559" s="1"/>
    </row>
    <row r="560" spans="1:7">
      <c r="A560" s="1"/>
      <c r="B560" s="1"/>
      <c r="C560" s="1"/>
      <c r="D560" s="1"/>
      <c r="E560" s="1"/>
      <c r="F560" s="1"/>
      <c r="G560" s="1"/>
    </row>
    <row r="561" spans="1:7">
      <c r="A561" s="1"/>
      <c r="B561" s="1"/>
      <c r="C561" s="1"/>
      <c r="D561" s="1"/>
      <c r="E561" s="1"/>
      <c r="F561" s="1"/>
      <c r="G561" s="1"/>
    </row>
    <row r="562" spans="1:7">
      <c r="A562" s="1"/>
      <c r="B562" s="1"/>
      <c r="C562" s="1"/>
      <c r="D562" s="1"/>
      <c r="E562" s="1"/>
      <c r="F562" s="1"/>
      <c r="G562" s="1"/>
    </row>
    <row r="563" spans="1:7">
      <c r="A563" s="1"/>
      <c r="B563" s="1"/>
      <c r="C563" s="1"/>
      <c r="D563" s="1"/>
      <c r="E563" s="1"/>
      <c r="F563" s="1"/>
      <c r="G563" s="1"/>
    </row>
    <row r="564" spans="1:7">
      <c r="A564" s="1"/>
      <c r="B564" s="1"/>
      <c r="C564" s="1"/>
      <c r="D564" s="1"/>
      <c r="E564" s="1"/>
      <c r="F564" s="1"/>
      <c r="G564" s="1"/>
    </row>
    <row r="565" spans="1:7">
      <c r="A565" s="1"/>
      <c r="B565" s="1"/>
      <c r="C565" s="1"/>
      <c r="D565" s="1"/>
      <c r="E565" s="1"/>
      <c r="F565" s="1"/>
      <c r="G565" s="1"/>
    </row>
    <row r="566" spans="1:7">
      <c r="A566" s="1"/>
      <c r="B566" s="1"/>
      <c r="C566" s="1"/>
      <c r="D566" s="1"/>
      <c r="E566" s="1"/>
      <c r="F566" s="1"/>
      <c r="G566" s="1"/>
    </row>
    <row r="567" spans="1:7">
      <c r="A567" s="1"/>
      <c r="B567" s="1"/>
      <c r="C567" s="1"/>
      <c r="D567" s="1"/>
      <c r="E567" s="1"/>
      <c r="F567" s="1"/>
      <c r="G567" s="1"/>
    </row>
    <row r="568" spans="1:7">
      <c r="A568" s="1"/>
      <c r="B568" s="1"/>
      <c r="C568" s="1"/>
      <c r="D568" s="1"/>
      <c r="E568" s="1"/>
      <c r="F568" s="1"/>
      <c r="G568" s="1"/>
    </row>
    <row r="569" spans="1:7">
      <c r="A569" s="1"/>
      <c r="B569" s="1"/>
      <c r="C569" s="1"/>
      <c r="D569" s="1"/>
      <c r="E569" s="1"/>
      <c r="F569" s="1"/>
      <c r="G569" s="1"/>
    </row>
    <row r="570" spans="1:7">
      <c r="A570" s="1"/>
      <c r="B570" s="1"/>
      <c r="C570" s="1"/>
      <c r="D570" s="1"/>
      <c r="E570" s="1"/>
      <c r="F570" s="1"/>
      <c r="G570" s="1"/>
    </row>
    <row r="571" spans="1:7">
      <c r="A571" s="1"/>
      <c r="B571" s="1"/>
      <c r="C571" s="1"/>
      <c r="D571" s="1"/>
      <c r="E571" s="1"/>
      <c r="F571" s="1"/>
      <c r="G571" s="1"/>
    </row>
    <row r="572" spans="1:7">
      <c r="A572" s="1"/>
      <c r="B572" s="1"/>
      <c r="C572" s="1"/>
      <c r="D572" s="1"/>
      <c r="E572" s="1"/>
      <c r="F572" s="1"/>
      <c r="G572" s="1"/>
    </row>
    <row r="573" spans="1:7">
      <c r="A573" s="1"/>
      <c r="B573" s="1"/>
      <c r="C573" s="1"/>
      <c r="D573" s="1"/>
      <c r="E573" s="1"/>
      <c r="F573" s="1"/>
      <c r="G573" s="1"/>
    </row>
    <row r="574" spans="1:7">
      <c r="A574" s="1"/>
      <c r="B574" s="1"/>
      <c r="C574" s="1"/>
      <c r="D574" s="1"/>
      <c r="E574" s="1"/>
      <c r="F574" s="1"/>
      <c r="G574" s="1"/>
    </row>
    <row r="575" spans="1:7">
      <c r="A575" s="1"/>
      <c r="B575" s="1"/>
      <c r="C575" s="1"/>
      <c r="D575" s="1"/>
      <c r="E575" s="1"/>
      <c r="F575" s="1"/>
      <c r="G575" s="1"/>
    </row>
    <row r="576" spans="1:7">
      <c r="A576" s="1"/>
      <c r="B576" s="1"/>
      <c r="C576" s="1"/>
      <c r="D576" s="1"/>
      <c r="E576" s="1"/>
      <c r="F576" s="1"/>
      <c r="G576" s="1"/>
    </row>
    <row r="577" spans="1:7">
      <c r="A577" s="1"/>
      <c r="B577" s="1"/>
      <c r="C577" s="1"/>
      <c r="D577" s="1"/>
      <c r="E577" s="1"/>
      <c r="F577" s="1"/>
      <c r="G577" s="1"/>
    </row>
    <row r="578" spans="1:7">
      <c r="A578" s="1"/>
      <c r="B578" s="1"/>
      <c r="C578" s="1"/>
      <c r="D578" s="1"/>
      <c r="E578" s="1"/>
      <c r="F578" s="1"/>
      <c r="G578" s="1"/>
    </row>
    <row r="579" spans="1:7">
      <c r="A579" s="1"/>
      <c r="B579" s="1"/>
      <c r="C579" s="1"/>
      <c r="D579" s="1"/>
      <c r="E579" s="1"/>
      <c r="F579" s="1"/>
      <c r="G579" s="1"/>
    </row>
    <row r="580" spans="1:7">
      <c r="A580" s="1"/>
      <c r="B580" s="1"/>
      <c r="C580" s="1"/>
      <c r="D580" s="1"/>
      <c r="E580" s="1"/>
      <c r="F580" s="1"/>
      <c r="G580" s="1"/>
    </row>
    <row r="581" spans="1:7">
      <c r="A581" s="1"/>
      <c r="B581" s="1"/>
      <c r="C581" s="1"/>
      <c r="D581" s="1"/>
      <c r="E581" s="1"/>
      <c r="F581" s="1"/>
      <c r="G581" s="1"/>
    </row>
    <row r="582" spans="1:7">
      <c r="A582" s="1"/>
      <c r="B582" s="1"/>
      <c r="C582" s="1"/>
      <c r="D582" s="1"/>
      <c r="E582" s="1"/>
      <c r="F582" s="1"/>
      <c r="G582" s="1"/>
    </row>
    <row r="583" spans="1:7">
      <c r="A583" s="1"/>
      <c r="B583" s="1"/>
      <c r="C583" s="1"/>
      <c r="D583" s="1"/>
      <c r="E583" s="1"/>
      <c r="F583" s="1"/>
      <c r="G583" s="1"/>
    </row>
    <row r="584" spans="1:7">
      <c r="A584" s="1"/>
      <c r="B584" s="1"/>
      <c r="C584" s="1"/>
      <c r="D584" s="1"/>
      <c r="E584" s="1"/>
      <c r="F584" s="1"/>
      <c r="G584" s="1"/>
    </row>
    <row r="585" spans="1:7">
      <c r="A585" s="1"/>
      <c r="B585" s="1"/>
      <c r="C585" s="1"/>
      <c r="D585" s="1"/>
      <c r="E585" s="1"/>
      <c r="F585" s="1"/>
      <c r="G585" s="1"/>
    </row>
    <row r="586" spans="1:7">
      <c r="A586" s="1"/>
      <c r="B586" s="1"/>
      <c r="C586" s="1"/>
      <c r="D586" s="1"/>
      <c r="E586" s="1"/>
      <c r="F586" s="1"/>
      <c r="G586" s="1"/>
    </row>
    <row r="587" spans="1:7">
      <c r="A587" s="1"/>
      <c r="B587" s="1"/>
      <c r="C587" s="1"/>
      <c r="D587" s="1"/>
      <c r="E587" s="1"/>
      <c r="F587" s="1"/>
      <c r="G587" s="1"/>
    </row>
    <row r="588" spans="1:7">
      <c r="A588" s="1"/>
      <c r="B588" s="1"/>
      <c r="C588" s="1"/>
      <c r="D588" s="1"/>
      <c r="E588" s="1"/>
      <c r="F588" s="1"/>
      <c r="G588" s="1"/>
    </row>
    <row r="589" spans="1:7">
      <c r="A589" s="1"/>
      <c r="B589" s="1"/>
      <c r="C589" s="1"/>
      <c r="D589" s="1"/>
      <c r="E589" s="1"/>
      <c r="F589" s="1"/>
      <c r="G589" s="1"/>
    </row>
    <row r="590" spans="1:7">
      <c r="A590" s="1"/>
      <c r="B590" s="1"/>
      <c r="C590" s="1"/>
      <c r="D590" s="1"/>
      <c r="E590" s="1"/>
      <c r="F590" s="1"/>
      <c r="G590" s="1"/>
    </row>
    <row r="591" spans="1:7">
      <c r="A591" s="1"/>
      <c r="B591" s="1"/>
      <c r="C591" s="1"/>
      <c r="D591" s="1"/>
      <c r="E591" s="1"/>
      <c r="F591" s="1"/>
      <c r="G591" s="1"/>
    </row>
    <row r="592" spans="1:7">
      <c r="A592" s="1"/>
      <c r="B592" s="1"/>
      <c r="C592" s="1"/>
      <c r="D592" s="1"/>
      <c r="E592" s="1"/>
      <c r="F592" s="1"/>
      <c r="G592" s="1"/>
    </row>
    <row r="593" spans="1:7">
      <c r="A593" s="1"/>
      <c r="B593" s="1"/>
      <c r="C593" s="1"/>
      <c r="D593" s="1"/>
      <c r="E593" s="1"/>
      <c r="F593" s="1"/>
      <c r="G593" s="1"/>
    </row>
    <row r="594" spans="1:7">
      <c r="A594" s="1"/>
      <c r="B594" s="1"/>
      <c r="C594" s="1"/>
      <c r="D594" s="1"/>
      <c r="E594" s="1"/>
      <c r="F594" s="1"/>
      <c r="G594" s="1"/>
    </row>
    <row r="595" spans="1:7">
      <c r="A595" s="1"/>
      <c r="B595" s="1"/>
      <c r="C595" s="1"/>
      <c r="D595" s="1"/>
      <c r="E595" s="1"/>
      <c r="F595" s="1"/>
      <c r="G595" s="1"/>
    </row>
    <row r="596" spans="1:7">
      <c r="A596" s="1"/>
      <c r="B596" s="1"/>
      <c r="C596" s="1"/>
      <c r="D596" s="1"/>
      <c r="E596" s="1"/>
      <c r="F596" s="1"/>
      <c r="G596" s="1"/>
    </row>
    <row r="597" spans="1:7">
      <c r="A597" s="1"/>
      <c r="B597" s="1"/>
      <c r="C597" s="1"/>
      <c r="D597" s="1"/>
      <c r="E597" s="1"/>
      <c r="F597" s="1"/>
      <c r="G597" s="1"/>
    </row>
    <row r="598" spans="1:7">
      <c r="A598" s="1"/>
      <c r="B598" s="1"/>
      <c r="C598" s="1"/>
      <c r="D598" s="1"/>
      <c r="E598" s="1"/>
      <c r="F598" s="1"/>
      <c r="G598" s="1"/>
    </row>
    <row r="599" spans="1:7">
      <c r="A599" s="1"/>
      <c r="B599" s="1"/>
      <c r="C599" s="1"/>
      <c r="D599" s="1"/>
      <c r="E599" s="1"/>
      <c r="F599" s="1"/>
      <c r="G599" s="1"/>
    </row>
    <row r="600" spans="1:7">
      <c r="A600" s="1"/>
      <c r="B600" s="1"/>
      <c r="C600" s="1"/>
      <c r="D600" s="1"/>
      <c r="E600" s="1"/>
      <c r="F600" s="1"/>
      <c r="G600" s="1"/>
    </row>
    <row r="601" spans="1:7">
      <c r="A601" s="1"/>
      <c r="B601" s="1"/>
      <c r="C601" s="1"/>
      <c r="D601" s="1"/>
      <c r="E601" s="1"/>
      <c r="F601" s="1"/>
      <c r="G601" s="1"/>
    </row>
    <row r="602" spans="1:7">
      <c r="A602" s="1"/>
      <c r="B602" s="1"/>
      <c r="C602" s="1"/>
      <c r="D602" s="1"/>
      <c r="E602" s="1"/>
      <c r="F602" s="1"/>
      <c r="G602" s="1"/>
    </row>
    <row r="603" spans="1:7">
      <c r="A603" s="1"/>
      <c r="B603" s="1"/>
      <c r="C603" s="1"/>
      <c r="D603" s="1"/>
      <c r="E603" s="1"/>
      <c r="F603" s="1"/>
      <c r="G603" s="1"/>
    </row>
    <row r="604" spans="1:7">
      <c r="A604" s="1"/>
      <c r="B604" s="1"/>
      <c r="C604" s="1"/>
      <c r="D604" s="1"/>
      <c r="E604" s="1"/>
      <c r="F604" s="1"/>
      <c r="G604" s="1"/>
    </row>
    <row r="605" spans="1:7">
      <c r="A605" s="1"/>
      <c r="B605" s="1"/>
      <c r="C605" s="1"/>
      <c r="D605" s="1"/>
      <c r="E605" s="1"/>
      <c r="F605" s="1"/>
      <c r="G605" s="1"/>
    </row>
    <row r="606" spans="1:7">
      <c r="A606" s="1"/>
      <c r="B606" s="1"/>
      <c r="C606" s="1"/>
      <c r="D606" s="1"/>
      <c r="E606" s="1"/>
      <c r="F606" s="1"/>
      <c r="G606" s="1"/>
    </row>
    <row r="607" spans="1:7">
      <c r="A607" s="1"/>
      <c r="B607" s="1"/>
      <c r="C607" s="1"/>
      <c r="D607" s="1"/>
      <c r="E607" s="1"/>
      <c r="F607" s="1"/>
      <c r="G607" s="1"/>
    </row>
    <row r="608" spans="1:7">
      <c r="A608" s="1"/>
      <c r="B608" s="1"/>
      <c r="C608" s="1"/>
      <c r="D608" s="1"/>
      <c r="E608" s="1"/>
      <c r="F608" s="1"/>
      <c r="G608" s="1"/>
    </row>
    <row r="609" spans="1:7">
      <c r="A609" s="1"/>
      <c r="B609" s="1"/>
      <c r="C609" s="1"/>
      <c r="D609" s="1"/>
      <c r="E609" s="1"/>
      <c r="F609" s="1"/>
      <c r="G609" s="1"/>
    </row>
    <row r="610" spans="1:7">
      <c r="A610" s="1"/>
      <c r="B610" s="1"/>
      <c r="C610" s="1"/>
      <c r="D610" s="1"/>
      <c r="E610" s="1"/>
      <c r="F610" s="1"/>
      <c r="G610" s="1"/>
    </row>
    <row r="611" spans="1:7">
      <c r="A611" s="1"/>
      <c r="B611" s="1"/>
      <c r="C611" s="1"/>
      <c r="D611" s="1"/>
      <c r="E611" s="1"/>
      <c r="F611" s="1"/>
      <c r="G611" s="1"/>
    </row>
    <row r="612" spans="1:7">
      <c r="A612" s="1"/>
      <c r="B612" s="1"/>
      <c r="C612" s="1"/>
      <c r="D612" s="1"/>
      <c r="E612" s="1"/>
      <c r="F612" s="1"/>
      <c r="G612" s="1"/>
    </row>
    <row r="613" spans="1:7">
      <c r="A613" s="1"/>
      <c r="B613" s="1"/>
      <c r="C613" s="1"/>
      <c r="D613" s="1"/>
      <c r="E613" s="1"/>
      <c r="F613" s="1"/>
      <c r="G613" s="1"/>
    </row>
    <row r="614" spans="1:7">
      <c r="A614" s="1"/>
      <c r="B614" s="1"/>
      <c r="C614" s="1"/>
      <c r="D614" s="1"/>
      <c r="E614" s="1"/>
      <c r="F614" s="1"/>
      <c r="G614" s="1"/>
    </row>
    <row r="615" spans="1:7">
      <c r="A615" s="1"/>
      <c r="B615" s="1"/>
      <c r="C615" s="1"/>
      <c r="D615" s="1"/>
      <c r="E615" s="1"/>
      <c r="F615" s="1"/>
      <c r="G615" s="1"/>
    </row>
    <row r="616" spans="1:7">
      <c r="A616" s="1"/>
      <c r="B616" s="1"/>
      <c r="C616" s="1"/>
      <c r="D616" s="1"/>
      <c r="E616" s="1"/>
      <c r="F616" s="1"/>
      <c r="G616" s="1"/>
    </row>
    <row r="617" spans="1:7">
      <c r="A617" s="1"/>
      <c r="B617" s="1"/>
      <c r="C617" s="1"/>
      <c r="D617" s="1"/>
      <c r="E617" s="1"/>
      <c r="F617" s="1"/>
      <c r="G617" s="1"/>
    </row>
    <row r="618" spans="1:7">
      <c r="A618" s="1"/>
      <c r="B618" s="1"/>
      <c r="C618" s="1"/>
      <c r="D618" s="1"/>
      <c r="E618" s="1"/>
      <c r="F618" s="1"/>
      <c r="G618" s="1"/>
    </row>
    <row r="619" spans="1:7">
      <c r="A619" s="1"/>
      <c r="B619" s="1"/>
      <c r="C619" s="1"/>
      <c r="D619" s="1"/>
      <c r="E619" s="1"/>
      <c r="F619" s="1"/>
      <c r="G619" s="1"/>
    </row>
    <row r="620" spans="1:7">
      <c r="A620" s="1"/>
      <c r="B620" s="1"/>
      <c r="C620" s="1"/>
      <c r="D620" s="1"/>
      <c r="E620" s="1"/>
      <c r="F620" s="1"/>
      <c r="G620" s="1"/>
    </row>
    <row r="621" spans="1:7">
      <c r="A621" s="1"/>
      <c r="B621" s="1"/>
      <c r="C621" s="1"/>
      <c r="D621" s="1"/>
      <c r="E621" s="1"/>
      <c r="F621" s="1"/>
      <c r="G621" s="1"/>
    </row>
    <row r="622" spans="1:7">
      <c r="A622" s="1"/>
      <c r="B622" s="1"/>
      <c r="C622" s="1"/>
      <c r="D622" s="1"/>
      <c r="E622" s="1"/>
      <c r="F622" s="1"/>
      <c r="G622" s="1"/>
    </row>
    <row r="623" spans="1:7">
      <c r="A623" s="1"/>
      <c r="B623" s="1"/>
      <c r="C623" s="1"/>
      <c r="D623" s="1"/>
      <c r="E623" s="1"/>
      <c r="F623" s="1"/>
      <c r="G623" s="1"/>
    </row>
    <row r="624" spans="1:7">
      <c r="A624" s="1"/>
      <c r="B624" s="1"/>
      <c r="C624" s="1"/>
      <c r="D624" s="1"/>
      <c r="E624" s="1"/>
      <c r="F624" s="1"/>
      <c r="G624" s="1"/>
    </row>
    <row r="625" spans="1:7">
      <c r="A625" s="1"/>
      <c r="B625" s="1"/>
      <c r="C625" s="1"/>
      <c r="D625" s="1"/>
      <c r="E625" s="1"/>
      <c r="F625" s="1"/>
      <c r="G625" s="1"/>
    </row>
    <row r="626" spans="1:7">
      <c r="A626" s="1"/>
      <c r="B626" s="1"/>
      <c r="C626" s="1"/>
      <c r="D626" s="1"/>
      <c r="E626" s="1"/>
      <c r="F626" s="1"/>
      <c r="G626" s="1"/>
    </row>
    <row r="627" spans="1:7">
      <c r="A627" s="1"/>
      <c r="B627" s="1"/>
      <c r="C627" s="1"/>
      <c r="D627" s="1"/>
      <c r="E627" s="1"/>
      <c r="F627" s="1"/>
      <c r="G627" s="1"/>
    </row>
    <row r="628" spans="1:7">
      <c r="A628" s="1"/>
      <c r="B628" s="1"/>
      <c r="C628" s="1"/>
      <c r="D628" s="1"/>
      <c r="E628" s="1"/>
      <c r="F628" s="1"/>
      <c r="G628" s="1"/>
    </row>
    <row r="629" spans="1:7">
      <c r="A629" s="1"/>
      <c r="B629" s="1"/>
      <c r="C629" s="1"/>
      <c r="D629" s="1"/>
      <c r="E629" s="1"/>
      <c r="F629" s="1"/>
      <c r="G629" s="1"/>
    </row>
    <row r="630" spans="1:7">
      <c r="A630" s="1"/>
      <c r="B630" s="1"/>
      <c r="C630" s="1"/>
      <c r="D630" s="1"/>
      <c r="E630" s="1"/>
      <c r="F630" s="1"/>
      <c r="G630" s="1"/>
    </row>
    <row r="631" spans="1:7">
      <c r="A631" s="1"/>
      <c r="B631" s="1"/>
      <c r="C631" s="1"/>
      <c r="D631" s="1"/>
      <c r="E631" s="1"/>
      <c r="F631" s="1"/>
      <c r="G631" s="1"/>
    </row>
    <row r="632" spans="1:7">
      <c r="A632" s="1"/>
      <c r="B632" s="1"/>
      <c r="C632" s="1"/>
      <c r="D632" s="1"/>
      <c r="E632" s="1"/>
      <c r="F632" s="1"/>
      <c r="G632" s="1"/>
    </row>
    <row r="633" spans="1:7">
      <c r="A633" s="1"/>
      <c r="B633" s="1"/>
      <c r="C633" s="1"/>
      <c r="D633" s="1"/>
      <c r="E633" s="1"/>
      <c r="F633" s="1"/>
      <c r="G633" s="1"/>
    </row>
    <row r="634" spans="1:7">
      <c r="A634" s="1"/>
      <c r="B634" s="1"/>
      <c r="C634" s="1"/>
      <c r="D634" s="1"/>
      <c r="E634" s="1"/>
      <c r="F634" s="1"/>
      <c r="G634" s="1"/>
    </row>
    <row r="635" spans="1:7">
      <c r="A635" s="1"/>
      <c r="B635" s="1"/>
      <c r="C635" s="1"/>
      <c r="D635" s="1"/>
      <c r="E635" s="1"/>
      <c r="F635" s="1"/>
      <c r="G635" s="1"/>
    </row>
    <row r="636" spans="1:7">
      <c r="A636" s="1"/>
      <c r="B636" s="1"/>
      <c r="C636" s="1"/>
      <c r="D636" s="1"/>
      <c r="E636" s="1"/>
      <c r="F636" s="1"/>
      <c r="G636" s="1"/>
    </row>
    <row r="637" spans="1:7">
      <c r="A637" s="1"/>
      <c r="B637" s="1"/>
      <c r="C637" s="1"/>
      <c r="D637" s="1"/>
      <c r="E637" s="1"/>
      <c r="F637" s="1"/>
      <c r="G637" s="1"/>
    </row>
    <row r="638" spans="1:7">
      <c r="A638" s="1"/>
      <c r="B638" s="1"/>
      <c r="C638" s="1"/>
      <c r="D638" s="1"/>
      <c r="E638" s="1"/>
      <c r="F638" s="1"/>
      <c r="G638" s="1"/>
    </row>
    <row r="639" spans="1:7">
      <c r="A639" s="1"/>
      <c r="B639" s="1"/>
      <c r="C639" s="1"/>
      <c r="D639" s="1"/>
      <c r="E639" s="1"/>
      <c r="F639" s="1"/>
      <c r="G639" s="1"/>
    </row>
    <row r="640" spans="1:7">
      <c r="A640" s="1"/>
      <c r="B640" s="1"/>
      <c r="C640" s="1"/>
      <c r="D640" s="1"/>
      <c r="E640" s="1"/>
      <c r="F640" s="1"/>
      <c r="G640" s="1"/>
    </row>
    <row r="641" spans="1:7">
      <c r="A641" s="1"/>
      <c r="B641" s="1"/>
      <c r="C641" s="1"/>
      <c r="D641" s="1"/>
      <c r="E641" s="1"/>
      <c r="F641" s="1"/>
      <c r="G641" s="1"/>
    </row>
    <row r="642" spans="1:7">
      <c r="A642" s="1"/>
      <c r="B642" s="1"/>
      <c r="C642" s="1"/>
      <c r="D642" s="1"/>
      <c r="E642" s="1"/>
      <c r="F642" s="1"/>
      <c r="G642" s="1"/>
    </row>
    <row r="643" spans="1:7">
      <c r="A643" s="1"/>
      <c r="B643" s="1"/>
      <c r="C643" s="1"/>
      <c r="D643" s="1"/>
      <c r="E643" s="1"/>
      <c r="F643" s="1"/>
      <c r="G643" s="1"/>
    </row>
    <row r="644" spans="1:7">
      <c r="A644" s="1"/>
      <c r="B644" s="1"/>
      <c r="C644" s="1"/>
      <c r="D644" s="1"/>
      <c r="E644" s="1"/>
      <c r="F644" s="1"/>
      <c r="G644" s="1"/>
    </row>
    <row r="645" spans="1:7">
      <c r="A645" s="1"/>
      <c r="B645" s="1"/>
      <c r="C645" s="1"/>
      <c r="D645" s="1"/>
      <c r="E645" s="1"/>
      <c r="F645" s="1"/>
      <c r="G645" s="1"/>
    </row>
    <row r="646" spans="1:7">
      <c r="A646" s="1"/>
      <c r="B646" s="1"/>
      <c r="C646" s="1"/>
      <c r="D646" s="1"/>
      <c r="E646" s="1"/>
      <c r="F646" s="1"/>
      <c r="G646" s="1"/>
    </row>
    <row r="647" spans="1:7">
      <c r="A647" s="1"/>
      <c r="B647" s="1"/>
      <c r="C647" s="1"/>
      <c r="D647" s="1"/>
      <c r="E647" s="1"/>
      <c r="F647" s="1"/>
      <c r="G647" s="1"/>
    </row>
    <row r="648" spans="1:7">
      <c r="A648" s="1"/>
      <c r="B648" s="1"/>
      <c r="C648" s="1"/>
      <c r="D648" s="1"/>
      <c r="E648" s="1"/>
      <c r="F648" s="1"/>
      <c r="G648" s="1"/>
    </row>
    <row r="649" spans="1:7">
      <c r="A649" s="1"/>
      <c r="B649" s="1"/>
      <c r="C649" s="1"/>
      <c r="D649" s="1"/>
      <c r="E649" s="1"/>
      <c r="F649" s="1"/>
      <c r="G649" s="1"/>
    </row>
    <row r="650" spans="1:7">
      <c r="A650" s="1"/>
      <c r="B650" s="1"/>
      <c r="C650" s="1"/>
      <c r="D650" s="1"/>
      <c r="E650" s="1"/>
      <c r="F650" s="1"/>
      <c r="G650" s="1"/>
    </row>
    <row r="651" spans="1:7">
      <c r="A651" s="1"/>
      <c r="B651" s="1"/>
      <c r="C651" s="1"/>
      <c r="D651" s="1"/>
      <c r="E651" s="1"/>
      <c r="F651" s="1"/>
      <c r="G651" s="1"/>
    </row>
    <row r="652" spans="1:7">
      <c r="A652" s="1"/>
      <c r="B652" s="1"/>
      <c r="C652" s="1"/>
      <c r="D652" s="1"/>
      <c r="E652" s="1"/>
      <c r="F652" s="1"/>
      <c r="G652" s="1"/>
    </row>
    <row r="653" spans="1:7">
      <c r="A653" s="1"/>
      <c r="B653" s="1"/>
      <c r="C653" s="1"/>
      <c r="D653" s="1"/>
      <c r="E653" s="1"/>
      <c r="F653" s="1"/>
      <c r="G653" s="1"/>
    </row>
    <row r="654" spans="1:7">
      <c r="A654" s="1"/>
      <c r="B654" s="1"/>
      <c r="C654" s="1"/>
      <c r="D654" s="1"/>
      <c r="E654" s="1"/>
      <c r="F654" s="1"/>
      <c r="G654" s="1"/>
    </row>
    <row r="655" spans="1:7">
      <c r="A655" s="1"/>
      <c r="B655" s="1"/>
      <c r="C655" s="1"/>
      <c r="D655" s="1"/>
      <c r="E655" s="1"/>
      <c r="F655" s="1"/>
      <c r="G655" s="1"/>
    </row>
    <row r="656" spans="1:7">
      <c r="A656" s="1"/>
      <c r="B656" s="1"/>
      <c r="C656" s="1"/>
      <c r="D656" s="1"/>
      <c r="E656" s="1"/>
      <c r="F656" s="1"/>
      <c r="G656" s="1"/>
    </row>
    <row r="657" spans="1:7">
      <c r="A657" s="1"/>
      <c r="B657" s="1"/>
      <c r="C657" s="1"/>
      <c r="D657" s="1"/>
      <c r="E657" s="1"/>
      <c r="F657" s="1"/>
      <c r="G657" s="1"/>
    </row>
    <row r="658" spans="1:7">
      <c r="A658" s="1"/>
      <c r="B658" s="1"/>
      <c r="C658" s="1"/>
      <c r="D658" s="1"/>
      <c r="E658" s="1"/>
      <c r="F658" s="1"/>
      <c r="G658" s="1"/>
    </row>
    <row r="659" spans="1:7">
      <c r="A659" s="1"/>
      <c r="B659" s="1"/>
      <c r="C659" s="1"/>
      <c r="D659" s="1"/>
      <c r="E659" s="1"/>
      <c r="F659" s="1"/>
      <c r="G659" s="1"/>
    </row>
    <row r="660" spans="1:7">
      <c r="A660" s="1"/>
      <c r="B660" s="1"/>
      <c r="C660" s="1"/>
      <c r="D660" s="1"/>
      <c r="E660" s="1"/>
      <c r="F660" s="1"/>
      <c r="G660" s="1"/>
    </row>
    <row r="661" spans="1:7">
      <c r="A661" s="1"/>
      <c r="B661" s="1"/>
      <c r="C661" s="1"/>
      <c r="D661" s="1"/>
      <c r="E661" s="1"/>
      <c r="F661" s="1"/>
      <c r="G661" s="1"/>
    </row>
    <row r="662" spans="1:7">
      <c r="A662" s="1"/>
      <c r="B662" s="1"/>
      <c r="C662" s="1"/>
      <c r="D662" s="1"/>
      <c r="E662" s="1"/>
      <c r="F662" s="1"/>
      <c r="G662" s="1"/>
    </row>
    <row r="663" spans="1:7">
      <c r="A663" s="1"/>
      <c r="B663" s="1"/>
      <c r="C663" s="1"/>
      <c r="D663" s="1"/>
      <c r="E663" s="1"/>
      <c r="F663" s="1"/>
      <c r="G663" s="1"/>
    </row>
    <row r="664" spans="1:7">
      <c r="A664" s="1"/>
      <c r="B664" s="1"/>
      <c r="C664" s="1"/>
      <c r="D664" s="1"/>
      <c r="E664" s="1"/>
      <c r="F664" s="1"/>
      <c r="G664" s="1"/>
    </row>
    <row r="665" spans="1:7">
      <c r="A665" s="1"/>
      <c r="B665" s="1"/>
      <c r="C665" s="1"/>
      <c r="D665" s="1"/>
      <c r="E665" s="1"/>
      <c r="F665" s="1"/>
      <c r="G665" s="1"/>
    </row>
    <row r="666" spans="1:7">
      <c r="A666" s="1"/>
      <c r="B666" s="1"/>
      <c r="C666" s="1"/>
      <c r="D666" s="1"/>
      <c r="E666" s="1"/>
      <c r="F666" s="1"/>
      <c r="G666" s="1"/>
    </row>
    <row r="667" spans="1:7">
      <c r="A667" s="1"/>
      <c r="B667" s="1"/>
      <c r="C667" s="1"/>
      <c r="D667" s="1"/>
      <c r="E667" s="1"/>
      <c r="F667" s="1"/>
      <c r="G667" s="1"/>
    </row>
    <row r="668" spans="1:7">
      <c r="A668" s="1"/>
      <c r="B668" s="1"/>
      <c r="C668" s="1"/>
      <c r="D668" s="1"/>
      <c r="E668" s="1"/>
      <c r="F668" s="1"/>
      <c r="G668" s="1"/>
    </row>
    <row r="669" spans="1:7">
      <c r="A669" s="1"/>
      <c r="B669" s="1"/>
      <c r="C669" s="1"/>
      <c r="D669" s="1"/>
      <c r="E669" s="1"/>
      <c r="F669" s="1"/>
      <c r="G669" s="1"/>
    </row>
    <row r="670" spans="1:7">
      <c r="A670" s="1"/>
      <c r="B670" s="1"/>
      <c r="C670" s="1"/>
      <c r="D670" s="1"/>
      <c r="E670" s="1"/>
      <c r="F670" s="1"/>
      <c r="G670" s="1"/>
    </row>
    <row r="671" spans="1:7">
      <c r="A671" s="1"/>
      <c r="B671" s="1"/>
      <c r="C671" s="1"/>
      <c r="D671" s="1"/>
      <c r="E671" s="1"/>
      <c r="F671" s="1"/>
      <c r="G671" s="1"/>
    </row>
    <row r="672" spans="1:7">
      <c r="A672" s="1"/>
      <c r="B672" s="1"/>
      <c r="C672" s="1"/>
      <c r="D672" s="1"/>
      <c r="E672" s="1"/>
      <c r="F672" s="1"/>
      <c r="G672" s="1"/>
    </row>
    <row r="673" spans="1:7">
      <c r="A673" s="1"/>
      <c r="B673" s="1"/>
      <c r="C673" s="1"/>
      <c r="D673" s="1"/>
      <c r="E673" s="1"/>
      <c r="F673" s="1"/>
      <c r="G673" s="1"/>
    </row>
    <row r="674" spans="1:7">
      <c r="A674" s="1"/>
      <c r="B674" s="1"/>
      <c r="C674" s="1"/>
      <c r="D674" s="1"/>
      <c r="E674" s="1"/>
      <c r="F674" s="1"/>
      <c r="G674" s="1"/>
    </row>
    <row r="675" spans="1:7">
      <c r="A675" s="1"/>
      <c r="B675" s="1"/>
      <c r="C675" s="1"/>
      <c r="D675" s="1"/>
      <c r="E675" s="1"/>
      <c r="F675" s="1"/>
      <c r="G675" s="1"/>
    </row>
    <row r="676" spans="1:7">
      <c r="A676" s="1"/>
      <c r="B676" s="1"/>
      <c r="C676" s="1"/>
      <c r="D676" s="1"/>
      <c r="E676" s="1"/>
      <c r="F676" s="1"/>
      <c r="G676" s="1"/>
    </row>
    <row r="677" spans="1:7">
      <c r="A677" s="1"/>
      <c r="B677" s="1"/>
      <c r="C677" s="1"/>
      <c r="D677" s="1"/>
      <c r="E677" s="1"/>
      <c r="F677" s="1"/>
      <c r="G677" s="1"/>
    </row>
    <row r="678" spans="1:7">
      <c r="A678" s="1"/>
      <c r="B678" s="1"/>
      <c r="C678" s="1"/>
      <c r="D678" s="1"/>
      <c r="E678" s="1"/>
      <c r="F678" s="1"/>
      <c r="G678" s="1"/>
    </row>
    <row r="679" spans="1:7">
      <c r="A679" s="1"/>
      <c r="B679" s="1"/>
      <c r="C679" s="1"/>
      <c r="D679" s="1"/>
      <c r="E679" s="1"/>
      <c r="F679" s="1"/>
      <c r="G679" s="1"/>
    </row>
    <row r="680" spans="1:7">
      <c r="A680" s="1"/>
      <c r="B680" s="1"/>
      <c r="C680" s="1"/>
      <c r="D680" s="1"/>
      <c r="E680" s="1"/>
      <c r="F680" s="1"/>
      <c r="G680" s="1"/>
    </row>
    <row r="681" spans="1:7">
      <c r="A681" s="1"/>
      <c r="B681" s="1"/>
      <c r="C681" s="1"/>
      <c r="D681" s="1"/>
      <c r="E681" s="1"/>
      <c r="F681" s="1"/>
      <c r="G681" s="1"/>
    </row>
    <row r="682" spans="1:7">
      <c r="A682" s="1"/>
      <c r="B682" s="1"/>
      <c r="C682" s="1"/>
      <c r="D682" s="1"/>
      <c r="E682" s="1"/>
      <c r="F682" s="1"/>
      <c r="G682" s="1"/>
    </row>
    <row r="683" spans="1:7">
      <c r="A683" s="1"/>
      <c r="B683" s="1"/>
      <c r="C683" s="1"/>
      <c r="D683" s="1"/>
      <c r="E683" s="1"/>
      <c r="F683" s="1"/>
      <c r="G683" s="1"/>
    </row>
    <row r="684" spans="1:7">
      <c r="A684" s="1"/>
      <c r="B684" s="1"/>
      <c r="C684" s="1"/>
      <c r="D684" s="1"/>
      <c r="E684" s="1"/>
      <c r="F684" s="1"/>
      <c r="G684" s="1"/>
    </row>
    <row r="685" spans="1:7">
      <c r="A685" s="1"/>
      <c r="B685" s="1"/>
      <c r="C685" s="1"/>
      <c r="D685" s="1"/>
      <c r="E685" s="1"/>
      <c r="F685" s="1"/>
      <c r="G685" s="1"/>
    </row>
    <row r="686" spans="1:7">
      <c r="A686" s="1"/>
      <c r="B686" s="1"/>
      <c r="C686" s="1"/>
      <c r="D686" s="1"/>
      <c r="E686" s="1"/>
      <c r="F686" s="1"/>
      <c r="G686" s="1"/>
    </row>
    <row r="687" spans="1:7">
      <c r="A687" s="1"/>
      <c r="B687" s="1"/>
      <c r="C687" s="1"/>
      <c r="D687" s="1"/>
      <c r="E687" s="1"/>
      <c r="F687" s="1"/>
      <c r="G687" s="1"/>
    </row>
    <row r="688" spans="1:7">
      <c r="A688" s="1"/>
      <c r="B688" s="1"/>
      <c r="C688" s="1"/>
      <c r="D688" s="1"/>
      <c r="E688" s="1"/>
      <c r="F688" s="1"/>
      <c r="G688" s="1"/>
    </row>
    <row r="689" spans="1:7">
      <c r="A689" s="1"/>
      <c r="B689" s="1"/>
      <c r="C689" s="1"/>
      <c r="D689" s="1"/>
      <c r="E689" s="1"/>
      <c r="F689" s="1"/>
      <c r="G689" s="1"/>
    </row>
    <row r="690" spans="1:7">
      <c r="A690" s="1"/>
      <c r="B690" s="1"/>
      <c r="C690" s="1"/>
      <c r="D690" s="1"/>
      <c r="E690" s="1"/>
      <c r="F690" s="1"/>
      <c r="G690" s="1"/>
    </row>
    <row r="691" spans="1:7">
      <c r="A691" s="1"/>
      <c r="B691" s="1"/>
      <c r="C691" s="1"/>
      <c r="D691" s="1"/>
      <c r="E691" s="1"/>
      <c r="F691" s="1"/>
      <c r="G691" s="1"/>
    </row>
    <row r="692" spans="1:7">
      <c r="A692" s="1"/>
      <c r="B692" s="1"/>
      <c r="C692" s="1"/>
      <c r="D692" s="1"/>
      <c r="E692" s="1"/>
      <c r="F692" s="1"/>
      <c r="G692" s="1"/>
    </row>
    <row r="693" spans="1:7">
      <c r="A693" s="1"/>
      <c r="B693" s="1"/>
      <c r="C693" s="1"/>
      <c r="D693" s="1"/>
      <c r="E693" s="1"/>
      <c r="F693" s="1"/>
      <c r="G693" s="1"/>
    </row>
    <row r="694" spans="1:7">
      <c r="A694" s="1"/>
      <c r="B694" s="1"/>
      <c r="C694" s="1"/>
      <c r="D694" s="1"/>
      <c r="E694" s="1"/>
      <c r="F694" s="1"/>
      <c r="G694" s="1"/>
    </row>
    <row r="695" spans="1:7">
      <c r="A695" s="1"/>
      <c r="B695" s="1"/>
      <c r="C695" s="1"/>
      <c r="D695" s="1"/>
      <c r="E695" s="1"/>
      <c r="F695" s="1"/>
      <c r="G695" s="1"/>
    </row>
    <row r="696" spans="1:7">
      <c r="A696" s="1"/>
      <c r="B696" s="1"/>
      <c r="C696" s="1"/>
      <c r="D696" s="1"/>
      <c r="E696" s="1"/>
      <c r="F696" s="1"/>
      <c r="G696" s="1"/>
    </row>
    <row r="697" spans="1:7">
      <c r="A697" s="1"/>
      <c r="B697" s="1"/>
      <c r="C697" s="1"/>
      <c r="D697" s="1"/>
      <c r="E697" s="1"/>
      <c r="F697" s="1"/>
      <c r="G697" s="1"/>
    </row>
    <row r="698" spans="1:7">
      <c r="A698" s="1"/>
      <c r="B698" s="1"/>
      <c r="C698" s="1"/>
      <c r="D698" s="1"/>
      <c r="E698" s="1"/>
      <c r="F698" s="1"/>
      <c r="G698" s="1"/>
    </row>
    <row r="699" spans="1:7">
      <c r="A699" s="1"/>
      <c r="B699" s="1"/>
      <c r="C699" s="1"/>
      <c r="D699" s="1"/>
      <c r="E699" s="1"/>
      <c r="F699" s="1"/>
      <c r="G699" s="1"/>
    </row>
    <row r="700" spans="1:7">
      <c r="A700" s="1"/>
      <c r="B700" s="1"/>
      <c r="C700" s="1"/>
      <c r="D700" s="1"/>
      <c r="E700" s="1"/>
      <c r="F700" s="1"/>
      <c r="G700" s="1"/>
    </row>
    <row r="701" spans="1:7">
      <c r="A701" s="1"/>
      <c r="B701" s="1"/>
      <c r="C701" s="1"/>
      <c r="D701" s="1"/>
      <c r="E701" s="1"/>
      <c r="F701" s="1"/>
      <c r="G701" s="1"/>
    </row>
    <row r="702" spans="1:7">
      <c r="A702" s="1"/>
      <c r="B702" s="1"/>
      <c r="C702" s="1"/>
      <c r="D702" s="1"/>
      <c r="E702" s="1"/>
      <c r="F702" s="1"/>
      <c r="G702" s="1"/>
    </row>
    <row r="703" spans="1:7">
      <c r="A703" s="1"/>
      <c r="B703" s="1"/>
      <c r="C703" s="1"/>
      <c r="D703" s="1"/>
      <c r="E703" s="1"/>
      <c r="F703" s="1"/>
      <c r="G703" s="1"/>
    </row>
    <row r="704" spans="1:7">
      <c r="A704" s="1"/>
      <c r="B704" s="1"/>
      <c r="C704" s="1"/>
      <c r="D704" s="1"/>
      <c r="E704" s="1"/>
      <c r="F704" s="1"/>
      <c r="G704" s="1"/>
    </row>
    <row r="705" spans="1:7">
      <c r="A705" s="1"/>
      <c r="B705" s="1"/>
      <c r="C705" s="1"/>
      <c r="D705" s="1"/>
      <c r="E705" s="1"/>
      <c r="F705" s="1"/>
      <c r="G705" s="1"/>
    </row>
    <row r="706" spans="1:7">
      <c r="A706" s="1"/>
      <c r="B706" s="1"/>
      <c r="C706" s="1"/>
      <c r="D706" s="1"/>
      <c r="E706" s="1"/>
      <c r="F706" s="1"/>
      <c r="G706" s="1"/>
    </row>
    <row r="707" spans="1:7">
      <c r="A707" s="1"/>
      <c r="B707" s="1"/>
      <c r="C707" s="1"/>
      <c r="D707" s="1"/>
      <c r="E707" s="1"/>
      <c r="F707" s="1"/>
      <c r="G707" s="1"/>
    </row>
    <row r="708" spans="1:7">
      <c r="A708" s="1"/>
      <c r="B708" s="1"/>
      <c r="C708" s="1"/>
      <c r="D708" s="1"/>
      <c r="E708" s="1"/>
      <c r="F708" s="1"/>
      <c r="G708" s="1"/>
    </row>
    <row r="709" spans="1:7">
      <c r="A709" s="1"/>
      <c r="B709" s="1"/>
      <c r="C709" s="1"/>
      <c r="D709" s="1"/>
      <c r="E709" s="1"/>
      <c r="F709" s="1"/>
      <c r="G709" s="1"/>
    </row>
    <row r="710" spans="1:7">
      <c r="A710" s="1"/>
      <c r="B710" s="1"/>
      <c r="C710" s="1"/>
      <c r="D710" s="1"/>
      <c r="E710" s="1"/>
      <c r="F710" s="1"/>
      <c r="G710" s="1"/>
    </row>
    <row r="711" spans="1:7">
      <c r="A711" s="1"/>
      <c r="B711" s="1"/>
      <c r="C711" s="1"/>
      <c r="D711" s="1"/>
      <c r="E711" s="1"/>
      <c r="F711" s="1"/>
      <c r="G711" s="1"/>
    </row>
    <row r="712" spans="1:7">
      <c r="A712" s="1"/>
      <c r="B712" s="1"/>
      <c r="C712" s="1"/>
      <c r="D712" s="1"/>
      <c r="E712" s="1"/>
      <c r="F712" s="1"/>
      <c r="G712" s="1"/>
    </row>
    <row r="713" spans="1:7">
      <c r="A713" s="1"/>
      <c r="B713" s="1"/>
      <c r="C713" s="1"/>
      <c r="D713" s="1"/>
      <c r="E713" s="1"/>
      <c r="F713" s="1"/>
      <c r="G713" s="1"/>
    </row>
    <row r="714" spans="1:7">
      <c r="A714" s="1"/>
      <c r="B714" s="1"/>
      <c r="C714" s="1"/>
      <c r="D714" s="1"/>
      <c r="E714" s="1"/>
      <c r="F714" s="1"/>
      <c r="G714" s="1"/>
    </row>
    <row r="715" spans="1:7">
      <c r="A715" s="1"/>
      <c r="B715" s="1"/>
      <c r="C715" s="1"/>
      <c r="D715" s="1"/>
      <c r="E715" s="1"/>
      <c r="F715" s="1"/>
      <c r="G715" s="1"/>
    </row>
    <row r="716" spans="1:7">
      <c r="A716" s="1"/>
      <c r="B716" s="1"/>
      <c r="C716" s="1"/>
      <c r="D716" s="1"/>
      <c r="E716" s="1"/>
      <c r="F716" s="1"/>
      <c r="G716" s="1"/>
    </row>
    <row r="717" spans="1:7">
      <c r="A717" s="1"/>
      <c r="B717" s="1"/>
      <c r="C717" s="1"/>
      <c r="D717" s="1"/>
      <c r="E717" s="1"/>
      <c r="F717" s="1"/>
      <c r="G717" s="1"/>
    </row>
    <row r="718" spans="1:7">
      <c r="A718" s="1"/>
      <c r="B718" s="1"/>
      <c r="C718" s="1"/>
      <c r="D718" s="1"/>
      <c r="E718" s="1"/>
      <c r="F718" s="1"/>
      <c r="G718" s="1"/>
    </row>
    <row r="719" spans="1:7">
      <c r="A719" s="1"/>
      <c r="B719" s="1"/>
      <c r="C719" s="1"/>
      <c r="D719" s="1"/>
      <c r="E719" s="1"/>
      <c r="F719" s="1"/>
      <c r="G719" s="1"/>
    </row>
    <row r="720" spans="1:7">
      <c r="A720" s="1"/>
      <c r="B720" s="1"/>
      <c r="C720" s="1"/>
      <c r="D720" s="1"/>
      <c r="E720" s="1"/>
      <c r="F720" s="1"/>
      <c r="G720" s="1"/>
    </row>
    <row r="721" spans="1:7">
      <c r="A721" s="1"/>
      <c r="B721" s="1"/>
      <c r="C721" s="1"/>
      <c r="D721" s="1"/>
      <c r="E721" s="1"/>
      <c r="F721" s="1"/>
      <c r="G721" s="1"/>
    </row>
    <row r="722" spans="1:7">
      <c r="A722" s="1"/>
      <c r="B722" s="1"/>
      <c r="C722" s="1"/>
      <c r="D722" s="1"/>
      <c r="E722" s="1"/>
      <c r="F722" s="1"/>
      <c r="G722" s="1"/>
    </row>
    <row r="723" spans="1:7">
      <c r="A723" s="1"/>
      <c r="B723" s="1"/>
      <c r="C723" s="1"/>
      <c r="D723" s="1"/>
      <c r="E723" s="1"/>
      <c r="F723" s="1"/>
      <c r="G723" s="1"/>
    </row>
    <row r="724" spans="1:7">
      <c r="A724" s="1"/>
      <c r="B724" s="1"/>
      <c r="C724" s="1"/>
      <c r="D724" s="1"/>
      <c r="E724" s="1"/>
      <c r="F724" s="1"/>
      <c r="G724" s="1"/>
    </row>
    <row r="725" spans="1:7">
      <c r="A725" s="1"/>
      <c r="B725" s="1"/>
      <c r="C725" s="1"/>
      <c r="D725" s="1"/>
      <c r="E725" s="1"/>
      <c r="F725" s="1"/>
      <c r="G725" s="1"/>
    </row>
    <row r="726" spans="1:7">
      <c r="A726" s="1"/>
      <c r="B726" s="1"/>
      <c r="C726" s="1"/>
      <c r="D726" s="1"/>
      <c r="E726" s="1"/>
      <c r="F726" s="1"/>
      <c r="G726" s="1"/>
    </row>
    <row r="727" spans="1:7">
      <c r="A727" s="1"/>
      <c r="B727" s="1"/>
      <c r="C727" s="1"/>
      <c r="D727" s="1"/>
      <c r="E727" s="1"/>
      <c r="F727" s="1"/>
      <c r="G727" s="1"/>
    </row>
    <row r="728" spans="1:7">
      <c r="A728" s="1"/>
      <c r="B728" s="1"/>
      <c r="C728" s="1"/>
      <c r="D728" s="1"/>
      <c r="E728" s="1"/>
      <c r="F728" s="1"/>
      <c r="G728" s="1"/>
    </row>
    <row r="729" spans="1:7">
      <c r="A729" s="1"/>
      <c r="B729" s="1"/>
      <c r="C729" s="1"/>
      <c r="D729" s="1"/>
      <c r="E729" s="1"/>
      <c r="F729" s="1"/>
      <c r="G729" s="1"/>
    </row>
    <row r="730" spans="1:7">
      <c r="A730" s="1"/>
      <c r="B730" s="1"/>
      <c r="C730" s="1"/>
      <c r="D730" s="1"/>
      <c r="E730" s="1"/>
      <c r="F730" s="1"/>
      <c r="G730" s="1"/>
    </row>
    <row r="731" spans="1:7">
      <c r="A731" s="1"/>
      <c r="B731" s="1"/>
      <c r="C731" s="1"/>
      <c r="D731" s="1"/>
      <c r="E731" s="1"/>
      <c r="F731" s="1"/>
      <c r="G731" s="1"/>
    </row>
    <row r="732" spans="1:7">
      <c r="A732" s="1"/>
      <c r="B732" s="1"/>
      <c r="C732" s="1"/>
      <c r="D732" s="1"/>
      <c r="E732" s="1"/>
      <c r="F732" s="1"/>
      <c r="G732" s="1"/>
    </row>
    <row r="733" spans="1:7">
      <c r="A733" s="1"/>
      <c r="B733" s="1"/>
      <c r="C733" s="1"/>
      <c r="D733" s="1"/>
      <c r="E733" s="1"/>
      <c r="F733" s="1"/>
      <c r="G733" s="1"/>
    </row>
    <row r="734" spans="1:7">
      <c r="A734" s="1"/>
      <c r="B734" s="1"/>
      <c r="C734" s="1"/>
      <c r="D734" s="1"/>
      <c r="E734" s="1"/>
      <c r="F734" s="1"/>
      <c r="G734" s="1"/>
    </row>
    <row r="735" spans="1:7">
      <c r="A735" s="1"/>
      <c r="B735" s="1"/>
      <c r="C735" s="1"/>
      <c r="D735" s="1"/>
      <c r="E735" s="1"/>
      <c r="F735" s="1"/>
      <c r="G735" s="1"/>
    </row>
    <row r="736" spans="1:7">
      <c r="A736" s="1"/>
      <c r="B736" s="1"/>
      <c r="C736" s="1"/>
      <c r="D736" s="1"/>
      <c r="E736" s="1"/>
      <c r="F736" s="1"/>
      <c r="G736" s="1"/>
    </row>
    <row r="737" spans="1:7">
      <c r="A737" s="1"/>
      <c r="B737" s="1"/>
      <c r="C737" s="1"/>
      <c r="D737" s="1"/>
      <c r="E737" s="1"/>
      <c r="F737" s="1"/>
      <c r="G737" s="1"/>
    </row>
    <row r="738" spans="1:7">
      <c r="A738" s="1"/>
      <c r="B738" s="1"/>
      <c r="C738" s="1"/>
      <c r="D738" s="1"/>
      <c r="E738" s="1"/>
      <c r="F738" s="1"/>
      <c r="G738" s="1"/>
    </row>
    <row r="739" spans="1:7">
      <c r="A739" s="1"/>
      <c r="B739" s="1"/>
      <c r="C739" s="1"/>
      <c r="D739" s="1"/>
      <c r="E739" s="1"/>
      <c r="F739" s="1"/>
      <c r="G739" s="1"/>
    </row>
    <row r="740" spans="1:7">
      <c r="A740" s="1"/>
      <c r="B740" s="1"/>
      <c r="C740" s="1"/>
      <c r="D740" s="1"/>
      <c r="E740" s="1"/>
      <c r="F740" s="1"/>
      <c r="G740" s="1"/>
    </row>
    <row r="741" spans="1:7">
      <c r="A741" s="1"/>
      <c r="B741" s="1"/>
      <c r="C741" s="1"/>
      <c r="D741" s="1"/>
      <c r="E741" s="1"/>
      <c r="F741" s="1"/>
      <c r="G741" s="1"/>
    </row>
    <row r="742" spans="1:7">
      <c r="A742" s="1"/>
      <c r="B742" s="1"/>
      <c r="C742" s="1"/>
      <c r="D742" s="1"/>
      <c r="E742" s="1"/>
      <c r="F742" s="1"/>
      <c r="G742" s="1"/>
    </row>
    <row r="743" spans="1:7">
      <c r="A743" s="1"/>
      <c r="B743" s="1"/>
      <c r="C743" s="1"/>
      <c r="D743" s="1"/>
      <c r="E743" s="1"/>
      <c r="F743" s="1"/>
      <c r="G743" s="1"/>
    </row>
    <row r="744" spans="1:7">
      <c r="A744" s="1"/>
      <c r="B744" s="1"/>
      <c r="C744" s="1"/>
      <c r="D744" s="1"/>
      <c r="E744" s="1"/>
      <c r="F744" s="1"/>
      <c r="G744" s="1"/>
    </row>
    <row r="745" spans="1:7">
      <c r="A745" s="1"/>
      <c r="B745" s="1"/>
      <c r="C745" s="1"/>
      <c r="D745" s="1"/>
      <c r="E745" s="1"/>
      <c r="F745" s="1"/>
      <c r="G745" s="1"/>
    </row>
    <row r="746" spans="1:7">
      <c r="A746" s="1"/>
      <c r="B746" s="1"/>
      <c r="C746" s="1"/>
      <c r="D746" s="1"/>
      <c r="E746" s="1"/>
      <c r="F746" s="1"/>
      <c r="G746" s="1"/>
    </row>
    <row r="747" spans="1:7">
      <c r="A747" s="1"/>
      <c r="B747" s="1"/>
      <c r="C747" s="1"/>
      <c r="D747" s="1"/>
      <c r="E747" s="1"/>
      <c r="F747" s="1"/>
      <c r="G747" s="1"/>
    </row>
    <row r="748" spans="1:7">
      <c r="A748" s="1"/>
      <c r="B748" s="1"/>
      <c r="C748" s="1"/>
      <c r="D748" s="1"/>
      <c r="E748" s="1"/>
      <c r="F748" s="1"/>
      <c r="G748" s="1"/>
    </row>
    <row r="749" spans="1:7">
      <c r="A749" s="1"/>
      <c r="B749" s="1"/>
      <c r="C749" s="1"/>
      <c r="D749" s="1"/>
      <c r="E749" s="1"/>
      <c r="F749" s="1"/>
      <c r="G749" s="1"/>
    </row>
    <row r="750" spans="1:7">
      <c r="A750" s="1"/>
      <c r="B750" s="1"/>
      <c r="C750" s="1"/>
      <c r="D750" s="1"/>
      <c r="E750" s="1"/>
      <c r="F750" s="1"/>
      <c r="G750" s="1"/>
    </row>
    <row r="751" spans="1:7">
      <c r="A751" s="1"/>
      <c r="B751" s="1"/>
      <c r="C751" s="1"/>
      <c r="D751" s="1"/>
      <c r="E751" s="1"/>
      <c r="F751" s="1"/>
      <c r="G751" s="1"/>
    </row>
    <row r="752" spans="1:7">
      <c r="A752" s="1"/>
      <c r="B752" s="1"/>
      <c r="C752" s="1"/>
      <c r="D752" s="1"/>
      <c r="E752" s="1"/>
      <c r="F752" s="1"/>
      <c r="G752" s="1"/>
    </row>
    <row r="753" spans="1:7">
      <c r="A753" s="1"/>
      <c r="B753" s="1"/>
      <c r="C753" s="1"/>
      <c r="D753" s="1"/>
      <c r="E753" s="1"/>
      <c r="F753" s="1"/>
      <c r="G753" s="1"/>
    </row>
    <row r="754" spans="1:7">
      <c r="A754" s="1"/>
      <c r="B754" s="1"/>
      <c r="C754" s="1"/>
      <c r="D754" s="1"/>
      <c r="E754" s="1"/>
      <c r="F754" s="1"/>
      <c r="G754" s="1"/>
    </row>
    <row r="755" spans="1:7">
      <c r="A755" s="1"/>
      <c r="B755" s="1"/>
      <c r="C755" s="1"/>
      <c r="D755" s="1"/>
      <c r="E755" s="1"/>
      <c r="F755" s="1"/>
      <c r="G755" s="1"/>
    </row>
    <row r="756" spans="1:7">
      <c r="A756" s="1"/>
      <c r="B756" s="1"/>
      <c r="C756" s="1"/>
      <c r="D756" s="1"/>
      <c r="E756" s="1"/>
      <c r="F756" s="1"/>
      <c r="G756" s="1"/>
    </row>
    <row r="757" spans="1:7">
      <c r="A757" s="1"/>
      <c r="B757" s="1"/>
      <c r="C757" s="1"/>
      <c r="D757" s="1"/>
      <c r="E757" s="1"/>
      <c r="F757" s="1"/>
      <c r="G757" s="1"/>
    </row>
    <row r="758" spans="1:7">
      <c r="A758" s="1"/>
      <c r="B758" s="1"/>
      <c r="C758" s="1"/>
      <c r="D758" s="1"/>
      <c r="E758" s="1"/>
      <c r="F758" s="1"/>
      <c r="G758" s="1"/>
    </row>
    <row r="759" spans="1:7">
      <c r="A759" s="1"/>
      <c r="B759" s="1"/>
      <c r="C759" s="1"/>
      <c r="D759" s="1"/>
      <c r="E759" s="1"/>
      <c r="F759" s="1"/>
      <c r="G759" s="1"/>
    </row>
    <row r="760" spans="1:7">
      <c r="A760" s="1"/>
      <c r="B760" s="1"/>
      <c r="C760" s="1"/>
      <c r="D760" s="1"/>
      <c r="E760" s="1"/>
      <c r="F760" s="1"/>
      <c r="G760" s="1"/>
    </row>
    <row r="761" spans="1:7">
      <c r="A761" s="1"/>
      <c r="B761" s="1"/>
      <c r="C761" s="1"/>
      <c r="D761" s="1"/>
      <c r="E761" s="1"/>
      <c r="F761" s="1"/>
      <c r="G761" s="1"/>
    </row>
    <row r="762" spans="1:7">
      <c r="A762" s="1"/>
      <c r="B762" s="1"/>
      <c r="C762" s="1"/>
      <c r="D762" s="1"/>
      <c r="E762" s="1"/>
      <c r="F762" s="1"/>
      <c r="G762" s="1"/>
    </row>
    <row r="763" spans="1:7">
      <c r="A763" s="1"/>
      <c r="B763" s="1"/>
      <c r="C763" s="1"/>
      <c r="D763" s="1"/>
      <c r="E763" s="1"/>
      <c r="F763" s="1"/>
      <c r="G763" s="1"/>
    </row>
    <row r="764" spans="1:7">
      <c r="A764" s="1"/>
      <c r="B764" s="1"/>
      <c r="C764" s="1"/>
      <c r="D764" s="1"/>
      <c r="E764" s="1"/>
      <c r="F764" s="1"/>
      <c r="G764" s="1"/>
    </row>
    <row r="765" spans="1:7">
      <c r="A765" s="1"/>
      <c r="B765" s="1"/>
      <c r="C765" s="1"/>
      <c r="D765" s="1"/>
      <c r="E765" s="1"/>
      <c r="F765" s="1"/>
      <c r="G765" s="1"/>
    </row>
    <row r="766" spans="1:7">
      <c r="A766" s="1"/>
      <c r="B766" s="1"/>
      <c r="C766" s="1"/>
      <c r="D766" s="1"/>
      <c r="E766" s="1"/>
      <c r="F766" s="1"/>
      <c r="G766" s="1"/>
    </row>
    <row r="767" spans="1:7">
      <c r="A767" s="1"/>
      <c r="B767" s="1"/>
      <c r="C767" s="1"/>
      <c r="D767" s="1"/>
      <c r="E767" s="1"/>
      <c r="F767" s="1"/>
      <c r="G767" s="1"/>
    </row>
    <row r="768" spans="1:7">
      <c r="A768" s="1"/>
      <c r="B768" s="1"/>
      <c r="C768" s="1"/>
      <c r="D768" s="1"/>
      <c r="E768" s="1"/>
      <c r="F768" s="1"/>
      <c r="G768" s="1"/>
    </row>
    <row r="769" spans="1:7">
      <c r="A769" s="1"/>
      <c r="B769" s="1"/>
      <c r="C769" s="1"/>
      <c r="D769" s="1"/>
      <c r="E769" s="1"/>
      <c r="F769" s="1"/>
      <c r="G769" s="1"/>
    </row>
    <row r="770" spans="1:7">
      <c r="A770" s="1"/>
      <c r="B770" s="1"/>
      <c r="C770" s="1"/>
      <c r="D770" s="1"/>
      <c r="E770" s="1"/>
      <c r="F770" s="1"/>
      <c r="G770" s="1"/>
    </row>
    <row r="771" spans="1:7">
      <c r="A771" s="1"/>
      <c r="B771" s="1"/>
      <c r="C771" s="1"/>
      <c r="D771" s="1"/>
      <c r="E771" s="1"/>
      <c r="F771" s="1"/>
      <c r="G771" s="1"/>
    </row>
    <row r="772" spans="1:7">
      <c r="A772" s="1"/>
      <c r="B772" s="1"/>
      <c r="C772" s="1"/>
      <c r="D772" s="1"/>
      <c r="E772" s="1"/>
      <c r="F772" s="1"/>
      <c r="G772" s="1"/>
    </row>
    <row r="773" spans="1:7">
      <c r="A773" s="1"/>
      <c r="B773" s="1"/>
      <c r="C773" s="1"/>
      <c r="D773" s="1"/>
      <c r="E773" s="1"/>
      <c r="F773" s="1"/>
      <c r="G773" s="1"/>
    </row>
    <row r="774" spans="1:7">
      <c r="A774" s="1"/>
      <c r="B774" s="1"/>
      <c r="C774" s="1"/>
      <c r="D774" s="1"/>
      <c r="E774" s="1"/>
      <c r="F774" s="1"/>
      <c r="G774" s="1"/>
    </row>
    <row r="775" spans="1:7">
      <c r="A775" s="1"/>
      <c r="B775" s="1"/>
      <c r="C775" s="1"/>
      <c r="D775" s="1"/>
      <c r="E775" s="1"/>
      <c r="F775" s="1"/>
      <c r="G775" s="1"/>
    </row>
    <row r="776" spans="1:7">
      <c r="A776" s="1"/>
      <c r="B776" s="1"/>
      <c r="C776" s="1"/>
      <c r="D776" s="1"/>
      <c r="E776" s="1"/>
      <c r="F776" s="1"/>
      <c r="G776" s="1"/>
    </row>
    <row r="777" spans="1:7">
      <c r="A777" s="1"/>
      <c r="B777" s="1"/>
      <c r="C777" s="1"/>
      <c r="D777" s="1"/>
      <c r="E777" s="1"/>
      <c r="F777" s="1"/>
      <c r="G777" s="1"/>
    </row>
    <row r="778" spans="1:7">
      <c r="A778" s="1"/>
      <c r="B778" s="1"/>
      <c r="C778" s="1"/>
      <c r="D778" s="1"/>
      <c r="E778" s="1"/>
      <c r="F778" s="1"/>
      <c r="G778" s="1"/>
    </row>
    <row r="779" spans="1:7">
      <c r="A779" s="1"/>
      <c r="B779" s="1"/>
      <c r="C779" s="1"/>
      <c r="D779" s="1"/>
      <c r="E779" s="1"/>
      <c r="F779" s="1"/>
      <c r="G779" s="1"/>
    </row>
    <row r="780" spans="1:7">
      <c r="A780" s="1"/>
      <c r="B780" s="1"/>
      <c r="C780" s="1"/>
      <c r="D780" s="1"/>
      <c r="E780" s="1"/>
      <c r="F780" s="1"/>
      <c r="G780" s="1"/>
    </row>
    <row r="781" spans="1:7">
      <c r="A781" s="1"/>
      <c r="B781" s="1"/>
      <c r="C781" s="1"/>
      <c r="D781" s="1"/>
      <c r="E781" s="1"/>
      <c r="F781" s="1"/>
      <c r="G781" s="1"/>
    </row>
    <row r="782" spans="1:7">
      <c r="A782" s="1"/>
      <c r="B782" s="1"/>
      <c r="C782" s="1"/>
      <c r="D782" s="1"/>
      <c r="E782" s="1"/>
      <c r="F782" s="1"/>
      <c r="G782" s="1"/>
    </row>
    <row r="783" spans="1:7">
      <c r="A783" s="1"/>
      <c r="B783" s="1"/>
      <c r="C783" s="1"/>
      <c r="D783" s="1"/>
      <c r="E783" s="1"/>
      <c r="F783" s="1"/>
      <c r="G783" s="1"/>
    </row>
    <row r="784" spans="1:7">
      <c r="A784" s="1"/>
      <c r="B784" s="1"/>
      <c r="C784" s="1"/>
      <c r="D784" s="1"/>
      <c r="E784" s="1"/>
      <c r="F784" s="1"/>
      <c r="G784" s="1"/>
    </row>
    <row r="785" spans="1:7">
      <c r="A785" s="1"/>
      <c r="B785" s="1"/>
      <c r="C785" s="1"/>
      <c r="D785" s="1"/>
      <c r="E785" s="1"/>
      <c r="F785" s="1"/>
      <c r="G785" s="1"/>
    </row>
    <row r="786" spans="1:7">
      <c r="A786" s="1"/>
      <c r="B786" s="1"/>
      <c r="C786" s="1"/>
      <c r="D786" s="1"/>
      <c r="E786" s="1"/>
      <c r="F786" s="1"/>
      <c r="G786" s="1"/>
    </row>
    <row r="787" spans="1:7">
      <c r="A787" s="1"/>
      <c r="B787" s="1"/>
      <c r="C787" s="1"/>
      <c r="D787" s="1"/>
      <c r="E787" s="1"/>
      <c r="F787" s="1"/>
      <c r="G787" s="1"/>
    </row>
    <row r="788" spans="1:7">
      <c r="A788" s="1"/>
      <c r="B788" s="1"/>
      <c r="C788" s="1"/>
      <c r="D788" s="1"/>
      <c r="E788" s="1"/>
      <c r="F788" s="1"/>
      <c r="G788" s="1"/>
    </row>
    <row r="789" spans="1:7">
      <c r="A789" s="1"/>
      <c r="B789" s="1"/>
      <c r="C789" s="1"/>
      <c r="D789" s="1"/>
      <c r="E789" s="1"/>
      <c r="F789" s="1"/>
      <c r="G789" s="1"/>
    </row>
    <row r="790" spans="1:7">
      <c r="A790" s="1"/>
      <c r="B790" s="1"/>
      <c r="C790" s="1"/>
      <c r="D790" s="1"/>
      <c r="E790" s="1"/>
      <c r="F790" s="1"/>
      <c r="G790" s="1"/>
    </row>
    <row r="791" spans="1:7">
      <c r="A791" s="1"/>
      <c r="B791" s="1"/>
      <c r="C791" s="1"/>
      <c r="D791" s="1"/>
      <c r="E791" s="1"/>
      <c r="F791" s="1"/>
      <c r="G791" s="1"/>
    </row>
    <row r="792" spans="1:7">
      <c r="A792" s="1"/>
      <c r="B792" s="1"/>
      <c r="C792" s="1"/>
      <c r="D792" s="1"/>
      <c r="E792" s="1"/>
      <c r="F792" s="1"/>
      <c r="G792" s="1"/>
    </row>
    <row r="793" spans="1:7">
      <c r="A793" s="1"/>
      <c r="B793" s="1"/>
      <c r="C793" s="1"/>
      <c r="D793" s="1"/>
      <c r="E793" s="1"/>
      <c r="F793" s="1"/>
      <c r="G793" s="1"/>
    </row>
    <row r="794" spans="1:7">
      <c r="A794" s="1"/>
      <c r="B794" s="1"/>
      <c r="C794" s="1"/>
      <c r="D794" s="1"/>
      <c r="E794" s="1"/>
      <c r="F794" s="1"/>
      <c r="G794" s="1"/>
    </row>
    <row r="795" spans="1:7">
      <c r="A795" s="1"/>
      <c r="B795" s="1"/>
      <c r="C795" s="1"/>
      <c r="D795" s="1"/>
      <c r="E795" s="1"/>
      <c r="F795" s="1"/>
      <c r="G795" s="1"/>
    </row>
    <row r="796" spans="1:7">
      <c r="A796" s="1"/>
      <c r="B796" s="1"/>
      <c r="C796" s="1"/>
      <c r="D796" s="1"/>
      <c r="E796" s="1"/>
      <c r="F796" s="1"/>
      <c r="G796" s="1"/>
    </row>
    <row r="797" spans="1:7">
      <c r="A797" s="1"/>
      <c r="B797" s="1"/>
      <c r="C797" s="1"/>
      <c r="D797" s="1"/>
      <c r="E797" s="1"/>
      <c r="F797" s="1"/>
      <c r="G797" s="1"/>
    </row>
    <row r="798" spans="1:7">
      <c r="A798" s="1"/>
      <c r="B798" s="1"/>
      <c r="C798" s="1"/>
      <c r="D798" s="1"/>
      <c r="E798" s="1"/>
      <c r="F798" s="1"/>
      <c r="G798" s="1"/>
    </row>
    <row r="799" spans="1:7">
      <c r="A799" s="1"/>
      <c r="B799" s="1"/>
      <c r="C799" s="1"/>
      <c r="D799" s="1"/>
      <c r="E799" s="1"/>
      <c r="F799" s="1"/>
      <c r="G799" s="1"/>
    </row>
    <row r="800" spans="1:7">
      <c r="A800" s="1"/>
      <c r="B800" s="1"/>
      <c r="C800" s="1"/>
      <c r="D800" s="1"/>
      <c r="E800" s="1"/>
      <c r="F800" s="1"/>
      <c r="G800" s="1"/>
    </row>
    <row r="801" spans="1:7">
      <c r="A801" s="1"/>
      <c r="B801" s="1"/>
      <c r="C801" s="1"/>
      <c r="D801" s="1"/>
      <c r="E801" s="1"/>
      <c r="F801" s="1"/>
      <c r="G801" s="1"/>
    </row>
    <row r="802" spans="1:7">
      <c r="A802" s="1"/>
      <c r="B802" s="1"/>
      <c r="C802" s="1"/>
      <c r="D802" s="1"/>
      <c r="E802" s="1"/>
      <c r="F802" s="1"/>
      <c r="G802" s="1"/>
    </row>
    <row r="803" spans="1:7">
      <c r="A803" s="1"/>
      <c r="B803" s="1"/>
      <c r="C803" s="1"/>
      <c r="D803" s="1"/>
      <c r="E803" s="1"/>
      <c r="F803" s="1"/>
      <c r="G803" s="1"/>
    </row>
    <row r="804" spans="1:7">
      <c r="A804" s="1"/>
      <c r="B804" s="1"/>
      <c r="C804" s="1"/>
      <c r="D804" s="1"/>
      <c r="E804" s="1"/>
      <c r="F804" s="1"/>
      <c r="G804" s="1"/>
    </row>
    <row r="805" spans="1:7">
      <c r="A805" s="1"/>
      <c r="B805" s="1"/>
      <c r="C805" s="1"/>
      <c r="D805" s="1"/>
      <c r="E805" s="1"/>
      <c r="F805" s="1"/>
      <c r="G805" s="1"/>
    </row>
    <row r="806" spans="1:7">
      <c r="A806" s="1"/>
      <c r="B806" s="1"/>
      <c r="C806" s="1"/>
      <c r="D806" s="1"/>
      <c r="E806" s="1"/>
      <c r="F806" s="1"/>
      <c r="G806" s="1"/>
    </row>
    <row r="807" spans="1:7">
      <c r="A807" s="1"/>
      <c r="B807" s="1"/>
      <c r="C807" s="1"/>
      <c r="D807" s="1"/>
      <c r="E807" s="1"/>
      <c r="F807" s="1"/>
      <c r="G807" s="1"/>
    </row>
    <row r="808" spans="1:7">
      <c r="A808" s="1"/>
      <c r="B808" s="1"/>
      <c r="C808" s="1"/>
      <c r="D808" s="1"/>
      <c r="E808" s="1"/>
      <c r="F808" s="1"/>
      <c r="G808" s="1"/>
    </row>
    <row r="809" spans="1:7">
      <c r="A809" s="1"/>
      <c r="B809" s="1"/>
      <c r="C809" s="1"/>
      <c r="D809" s="1"/>
      <c r="E809" s="1"/>
      <c r="F809" s="1"/>
      <c r="G809" s="1"/>
    </row>
    <row r="810" spans="1:7">
      <c r="A810" s="1"/>
      <c r="B810" s="1"/>
      <c r="C810" s="1"/>
      <c r="D810" s="1"/>
      <c r="E810" s="1"/>
      <c r="F810" s="1"/>
      <c r="G810" s="1"/>
    </row>
    <row r="811" spans="1:7">
      <c r="A811" s="1"/>
      <c r="B811" s="1"/>
      <c r="C811" s="1"/>
      <c r="D811" s="1"/>
      <c r="E811" s="1"/>
      <c r="F811" s="1"/>
      <c r="G811" s="1"/>
    </row>
    <row r="812" spans="1:7">
      <c r="A812" s="1"/>
      <c r="B812" s="1"/>
      <c r="C812" s="1"/>
      <c r="D812" s="1"/>
      <c r="E812" s="1"/>
      <c r="F812" s="1"/>
      <c r="G812" s="1"/>
    </row>
    <row r="813" spans="1:7">
      <c r="A813" s="1"/>
      <c r="B813" s="1"/>
      <c r="C813" s="1"/>
      <c r="D813" s="1"/>
      <c r="E813" s="1"/>
      <c r="F813" s="1"/>
      <c r="G813" s="1"/>
    </row>
    <row r="814" spans="1:7">
      <c r="A814" s="1"/>
      <c r="B814" s="1"/>
      <c r="C814" s="1"/>
      <c r="D814" s="1"/>
      <c r="E814" s="1"/>
      <c r="F814" s="1"/>
      <c r="G814" s="1"/>
    </row>
  </sheetData>
  <pageMargins left="0.75" right="0.75" top="1" bottom="0.5" header="0.5" footer="0.5"/>
  <pageSetup fitToHeight="3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zoomScaleNormal="100" workbookViewId="0">
      <selection activeCell="A2" sqref="A2"/>
    </sheetView>
  </sheetViews>
  <sheetFormatPr defaultRowHeight="12.75"/>
  <cols>
    <col min="1" max="1" width="4.28515625" style="1" customWidth="1"/>
    <col min="2" max="2" width="1.140625" style="1" customWidth="1"/>
    <col min="3" max="3" width="65.42578125" style="1" bestFit="1" customWidth="1"/>
    <col min="4" max="4" width="1" style="1" customWidth="1"/>
    <col min="5" max="5" width="10.5703125" style="1" bestFit="1" customWidth="1"/>
    <col min="6" max="6" width="1" style="1" customWidth="1"/>
    <col min="7" max="7" width="16.85546875" style="1" customWidth="1"/>
    <col min="8" max="16384" width="9.140625" style="1"/>
  </cols>
  <sheetData>
    <row r="1" spans="1:9">
      <c r="A1" s="1" t="str">
        <f>Contents!A1</f>
        <v>Puget Sound Energy</v>
      </c>
      <c r="G1" s="109" t="str">
        <f>Contents!A3</f>
        <v>Exhibit RCS-4</v>
      </c>
      <c r="I1" s="109"/>
    </row>
    <row r="2" spans="1:9">
      <c r="A2" s="1" t="s">
        <v>261</v>
      </c>
      <c r="G2" s="6" t="s">
        <v>138</v>
      </c>
      <c r="I2" s="6"/>
    </row>
    <row r="3" spans="1:9">
      <c r="G3" s="6" t="str">
        <f>Contents!A2</f>
        <v>Docket No. UG-170034</v>
      </c>
      <c r="I3" s="6"/>
    </row>
    <row r="4" spans="1:9" ht="15.75">
      <c r="A4" s="1" t="str">
        <f>A!A4</f>
        <v>Test Year Ended September 30, 2016</v>
      </c>
      <c r="B4" s="3"/>
      <c r="C4" s="3"/>
      <c r="D4" s="3"/>
      <c r="E4" s="327"/>
      <c r="F4" s="4"/>
      <c r="G4" s="6" t="s">
        <v>27</v>
      </c>
      <c r="H4" s="4"/>
      <c r="I4" s="6"/>
    </row>
    <row r="5" spans="1:9">
      <c r="A5" s="3"/>
      <c r="B5" s="3"/>
      <c r="C5" s="3"/>
      <c r="D5" s="3"/>
      <c r="E5" s="3"/>
      <c r="F5" s="4"/>
      <c r="G5" s="4"/>
      <c r="H5" s="4"/>
      <c r="I5" s="6"/>
    </row>
    <row r="8" spans="1:9">
      <c r="A8" s="102" t="s">
        <v>0</v>
      </c>
    </row>
    <row r="9" spans="1:9">
      <c r="A9" s="132" t="s">
        <v>2</v>
      </c>
      <c r="C9" s="8" t="s">
        <v>3</v>
      </c>
      <c r="E9" s="132" t="s">
        <v>18</v>
      </c>
      <c r="F9" s="102"/>
      <c r="G9" s="102"/>
    </row>
    <row r="10" spans="1:9">
      <c r="A10" s="102"/>
      <c r="E10" s="102" t="s">
        <v>6</v>
      </c>
    </row>
    <row r="11" spans="1:9">
      <c r="A11" s="102"/>
      <c r="C11" s="1" t="s">
        <v>384</v>
      </c>
    </row>
    <row r="12" spans="1:9">
      <c r="A12" s="102"/>
      <c r="E12" s="11"/>
      <c r="G12" s="32"/>
    </row>
    <row r="13" spans="1:9">
      <c r="A13" s="102"/>
    </row>
    <row r="15" spans="1:9">
      <c r="G15" s="170"/>
    </row>
    <row r="18" spans="5:11">
      <c r="E18" s="41"/>
      <c r="F18" s="158"/>
      <c r="I18" s="11"/>
      <c r="J18" s="11"/>
      <c r="K18" s="11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zoomScaleNormal="100" workbookViewId="0"/>
  </sheetViews>
  <sheetFormatPr defaultRowHeight="12.75"/>
  <cols>
    <col min="1" max="1" width="5.42578125" style="1" customWidth="1"/>
    <col min="2" max="2" width="1.140625" style="1" customWidth="1"/>
    <col min="3" max="3" width="67.140625" style="1" customWidth="1"/>
    <col min="4" max="4" width="1" style="1" customWidth="1"/>
    <col min="5" max="5" width="12.140625" style="1" customWidth="1"/>
    <col min="6" max="6" width="1.140625" style="1" customWidth="1"/>
    <col min="7" max="16384" width="9.140625" style="1"/>
  </cols>
  <sheetData>
    <row r="1" spans="1:7">
      <c r="A1" s="1" t="str">
        <f>Contents!A1</f>
        <v>Puget Sound Energy</v>
      </c>
      <c r="G1" s="109" t="str">
        <f>Contents!A3</f>
        <v>Exhibit RCS-4</v>
      </c>
    </row>
    <row r="2" spans="1:7">
      <c r="A2" s="1" t="s">
        <v>382</v>
      </c>
      <c r="G2" s="6" t="s">
        <v>129</v>
      </c>
    </row>
    <row r="3" spans="1:7">
      <c r="G3" s="6" t="str">
        <f>Contents!A2</f>
        <v>Docket No. UG-170034</v>
      </c>
    </row>
    <row r="4" spans="1:7" ht="15.75">
      <c r="A4" s="1" t="str">
        <f>[1]A!A4</f>
        <v>Test Year Ended September 30, 2016</v>
      </c>
      <c r="B4" s="3"/>
      <c r="C4" s="3"/>
      <c r="D4" s="3"/>
      <c r="E4" s="327"/>
      <c r="F4" s="170"/>
      <c r="G4" s="6" t="s">
        <v>27</v>
      </c>
    </row>
    <row r="5" spans="1:7">
      <c r="A5" s="3"/>
      <c r="B5" s="3"/>
      <c r="C5" s="3"/>
      <c r="D5" s="3"/>
      <c r="E5" s="3"/>
      <c r="F5" s="170"/>
      <c r="G5" s="170"/>
    </row>
    <row r="8" spans="1:7">
      <c r="A8" s="102" t="s">
        <v>0</v>
      </c>
    </row>
    <row r="9" spans="1:7">
      <c r="A9" s="132" t="s">
        <v>2</v>
      </c>
      <c r="C9" s="8" t="s">
        <v>3</v>
      </c>
      <c r="E9" s="132" t="s">
        <v>18</v>
      </c>
      <c r="F9" s="102"/>
      <c r="G9" s="132" t="s">
        <v>17</v>
      </c>
    </row>
    <row r="10" spans="1:7">
      <c r="A10" s="102"/>
      <c r="E10" s="102" t="s">
        <v>6</v>
      </c>
      <c r="G10" s="102"/>
    </row>
    <row r="11" spans="1:7">
      <c r="A11" s="102"/>
      <c r="E11" s="102"/>
      <c r="G11" s="102"/>
    </row>
    <row r="12" spans="1:7">
      <c r="A12" s="102">
        <v>1</v>
      </c>
      <c r="C12" s="1" t="s">
        <v>385</v>
      </c>
      <c r="E12" s="12">
        <f>'C-12'!I32</f>
        <v>-16831097.991231456</v>
      </c>
      <c r="G12" s="102" t="s">
        <v>386</v>
      </c>
    </row>
    <row r="13" spans="1:7">
      <c r="A13" s="102">
        <v>2</v>
      </c>
      <c r="C13" s="1" t="s">
        <v>387</v>
      </c>
      <c r="E13" s="173">
        <v>0.5</v>
      </c>
    </row>
    <row r="14" spans="1:7" ht="13.5" thickBot="1">
      <c r="A14" s="102">
        <v>3</v>
      </c>
      <c r="C14" s="1" t="s">
        <v>388</v>
      </c>
      <c r="E14" s="16">
        <f>ROUND(-E12*E13,0)</f>
        <v>8415549</v>
      </c>
    </row>
    <row r="15" spans="1:7" ht="13.5" thickTop="1"/>
    <row r="18" spans="1:7">
      <c r="A18" s="8" t="s">
        <v>11</v>
      </c>
      <c r="B18" s="8"/>
      <c r="C18" s="8"/>
      <c r="D18" s="8"/>
      <c r="E18" s="8"/>
      <c r="F18" s="8"/>
      <c r="G18" s="8"/>
    </row>
    <row r="19" spans="1:7">
      <c r="A19" s="1" t="s">
        <v>389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2"/>
  <sheetViews>
    <sheetView zoomScaleNormal="100" workbookViewId="0"/>
  </sheetViews>
  <sheetFormatPr defaultColWidth="8.85546875" defaultRowHeight="12.75"/>
  <cols>
    <col min="1" max="1" width="8.85546875" style="248"/>
    <col min="2" max="2" width="21.7109375" style="248" customWidth="1"/>
    <col min="3" max="3" width="0.85546875" style="248" customWidth="1"/>
    <col min="4" max="4" width="10.42578125" style="248" customWidth="1"/>
    <col min="5" max="5" width="1" style="248" customWidth="1"/>
    <col min="6" max="6" width="14" style="248" customWidth="1"/>
    <col min="7" max="7" width="15" style="248" customWidth="1"/>
    <col min="8" max="8" width="13.7109375" style="248" customWidth="1"/>
    <col min="9" max="9" width="0.85546875" style="248" customWidth="1"/>
    <col min="10" max="10" width="14.140625" style="248" customWidth="1"/>
    <col min="11" max="11" width="0.85546875" style="248" customWidth="1"/>
    <col min="12" max="12" width="12.28515625" style="248" customWidth="1"/>
    <col min="13" max="13" width="21.140625" style="248" bestFit="1" customWidth="1"/>
    <col min="14" max="14" width="0.85546875" style="248" customWidth="1"/>
    <col min="15" max="15" width="10" style="248" customWidth="1"/>
    <col min="16" max="16" width="13.5703125" style="248" customWidth="1"/>
    <col min="17" max="17" width="0.85546875" style="248" customWidth="1"/>
    <col min="18" max="18" width="12.7109375" style="248" customWidth="1"/>
    <col min="19" max="19" width="0.85546875" style="248" customWidth="1"/>
    <col min="20" max="20" width="12.140625" style="248" customWidth="1"/>
    <col min="21" max="21" width="0.85546875" style="248" customWidth="1"/>
    <col min="22" max="22" width="12.28515625" style="248" customWidth="1"/>
    <col min="23" max="16384" width="8.85546875" style="248"/>
  </cols>
  <sheetData>
    <row r="1" spans="1:26" s="240" customFormat="1">
      <c r="A1" s="240" t="str">
        <f>Contents!A1</f>
        <v>Puget Sound Energy</v>
      </c>
      <c r="B1" s="1"/>
      <c r="C1" s="232"/>
      <c r="D1" s="232"/>
      <c r="E1" s="232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7"/>
      <c r="S1" s="236"/>
      <c r="T1" s="238"/>
      <c r="U1" s="236"/>
      <c r="V1" s="237" t="str">
        <f>Contents!A3</f>
        <v>Exhibit RCS-4</v>
      </c>
      <c r="W1" s="236"/>
      <c r="X1" s="239"/>
      <c r="Y1" s="236"/>
      <c r="Z1" s="237"/>
    </row>
    <row r="2" spans="1:26" s="240" customFormat="1">
      <c r="A2" s="139" t="s">
        <v>422</v>
      </c>
      <c r="B2" s="139"/>
      <c r="C2" s="139"/>
      <c r="D2" s="232"/>
      <c r="E2" s="1"/>
      <c r="F2" s="236"/>
      <c r="G2" s="236"/>
      <c r="H2" s="236"/>
      <c r="I2" s="236"/>
      <c r="J2" s="241"/>
      <c r="N2" s="242"/>
      <c r="O2" s="236"/>
      <c r="P2" s="239"/>
      <c r="R2" s="243"/>
      <c r="T2" s="238"/>
      <c r="U2" s="242"/>
      <c r="V2" s="244" t="s">
        <v>160</v>
      </c>
      <c r="Y2" s="239"/>
      <c r="Z2" s="239"/>
    </row>
    <row r="3" spans="1:26" s="240" customFormat="1">
      <c r="A3" s="233"/>
      <c r="B3" s="233"/>
      <c r="C3" s="233"/>
      <c r="D3" s="234"/>
      <c r="E3" s="234"/>
      <c r="F3" s="239"/>
      <c r="G3" s="239"/>
      <c r="H3" s="239"/>
      <c r="I3" s="239"/>
      <c r="N3" s="245"/>
      <c r="O3" s="246"/>
      <c r="P3" s="246"/>
      <c r="R3" s="243"/>
      <c r="T3" s="238"/>
      <c r="U3" s="245"/>
      <c r="V3" s="247" t="str">
        <f>Contents!A2</f>
        <v>Docket No. UG-170034</v>
      </c>
      <c r="Y3" s="239"/>
      <c r="Z3" s="239"/>
    </row>
    <row r="4" spans="1:26" s="240" customFormat="1" ht="16.5" customHeight="1">
      <c r="A4" s="235" t="s">
        <v>195</v>
      </c>
      <c r="B4" s="235"/>
      <c r="C4" s="235"/>
      <c r="D4" s="235"/>
      <c r="E4" s="329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V4" s="244" t="s">
        <v>27</v>
      </c>
      <c r="Y4" s="239"/>
      <c r="Z4" s="239"/>
    </row>
    <row r="5" spans="1:26" s="240" customFormat="1">
      <c r="B5" s="249"/>
      <c r="C5" s="250"/>
      <c r="D5" s="250"/>
      <c r="E5" s="250"/>
      <c r="F5" s="250"/>
      <c r="G5" s="250"/>
      <c r="H5" s="251"/>
      <c r="J5" s="252"/>
      <c r="K5" s="243"/>
      <c r="M5" s="253"/>
      <c r="O5" s="244"/>
      <c r="R5" s="239"/>
      <c r="S5" s="239"/>
    </row>
    <row r="6" spans="1:26" s="240" customFormat="1">
      <c r="B6" s="249"/>
      <c r="C6" s="254"/>
      <c r="D6" s="254"/>
      <c r="E6" s="254"/>
      <c r="F6" s="254"/>
      <c r="G6" s="254"/>
      <c r="H6" s="254"/>
      <c r="K6" s="243"/>
      <c r="M6" s="255"/>
      <c r="O6" s="256"/>
      <c r="R6" s="239"/>
      <c r="S6" s="239"/>
    </row>
    <row r="7" spans="1:26" s="240" customFormat="1" ht="5.0999999999999996" customHeight="1">
      <c r="B7" s="249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V7" s="239"/>
      <c r="Y7" s="239"/>
      <c r="Z7" s="239"/>
    </row>
    <row r="8" spans="1:26" ht="13.5" customHeight="1" thickBot="1"/>
    <row r="9" spans="1:26">
      <c r="B9" s="257"/>
      <c r="C9" s="258"/>
      <c r="D9" s="259" t="s">
        <v>392</v>
      </c>
      <c r="E9" s="260"/>
      <c r="F9" s="261"/>
      <c r="G9" s="261"/>
      <c r="H9" s="261"/>
      <c r="I9" s="258"/>
      <c r="J9" s="259" t="s">
        <v>393</v>
      </c>
      <c r="K9" s="260"/>
      <c r="L9" s="261"/>
      <c r="M9" s="261"/>
      <c r="N9" s="258"/>
      <c r="O9" s="259" t="s">
        <v>394</v>
      </c>
      <c r="P9" s="261"/>
      <c r="Q9" s="262"/>
      <c r="R9" s="263" t="s">
        <v>395</v>
      </c>
      <c r="S9" s="264"/>
      <c r="T9" s="263" t="s">
        <v>396</v>
      </c>
      <c r="U9" s="264"/>
      <c r="V9" s="263" t="s">
        <v>397</v>
      </c>
    </row>
    <row r="10" spans="1:26">
      <c r="B10" s="265"/>
      <c r="C10" s="266"/>
      <c r="D10" s="267"/>
      <c r="E10" s="268"/>
      <c r="F10" s="269"/>
      <c r="G10" s="270" t="s">
        <v>398</v>
      </c>
      <c r="H10" s="271"/>
      <c r="I10" s="266"/>
      <c r="J10" s="267"/>
      <c r="K10" s="268"/>
      <c r="L10" s="269"/>
      <c r="M10" s="269" t="s">
        <v>399</v>
      </c>
      <c r="N10" s="266"/>
      <c r="O10" s="267"/>
      <c r="P10" s="269"/>
      <c r="Q10" s="272"/>
      <c r="R10" s="273"/>
      <c r="S10" s="274"/>
      <c r="T10" s="273"/>
      <c r="U10" s="274"/>
      <c r="V10" s="273"/>
    </row>
    <row r="11" spans="1:26">
      <c r="B11" s="275"/>
      <c r="C11" s="251"/>
      <c r="D11" s="276" t="s">
        <v>400</v>
      </c>
      <c r="E11" s="251"/>
      <c r="F11" s="271" t="s">
        <v>401</v>
      </c>
      <c r="G11" s="271" t="s">
        <v>402</v>
      </c>
      <c r="H11" s="271"/>
      <c r="I11" s="249"/>
      <c r="J11" s="276" t="s">
        <v>400</v>
      </c>
      <c r="K11" s="251"/>
      <c r="L11" s="271" t="s">
        <v>401</v>
      </c>
      <c r="M11" s="271" t="s">
        <v>403</v>
      </c>
      <c r="N11" s="251"/>
      <c r="O11" s="276" t="s">
        <v>400</v>
      </c>
      <c r="P11" s="271" t="s">
        <v>401</v>
      </c>
      <c r="Q11" s="272"/>
      <c r="R11" s="273" t="s">
        <v>404</v>
      </c>
      <c r="S11" s="277"/>
      <c r="T11" s="278">
        <v>0.35</v>
      </c>
      <c r="U11" s="279"/>
      <c r="V11" s="280" t="s">
        <v>173</v>
      </c>
    </row>
    <row r="12" spans="1:26" ht="30" customHeight="1">
      <c r="B12" s="275"/>
      <c r="C12" s="251"/>
      <c r="D12" s="281" t="s">
        <v>405</v>
      </c>
      <c r="E12" s="251"/>
      <c r="F12" s="282" t="s">
        <v>406</v>
      </c>
      <c r="G12" s="271" t="s">
        <v>407</v>
      </c>
      <c r="H12" s="271" t="s">
        <v>408</v>
      </c>
      <c r="I12" s="249"/>
      <c r="J12" s="276"/>
      <c r="K12" s="251"/>
      <c r="L12" s="271"/>
      <c r="M12" s="271"/>
      <c r="N12" s="251"/>
      <c r="O12" s="276"/>
      <c r="P12" s="271"/>
      <c r="Q12" s="272"/>
      <c r="R12" s="273"/>
      <c r="S12" s="277"/>
      <c r="T12" s="278"/>
      <c r="U12" s="279"/>
      <c r="V12" s="283" t="s">
        <v>409</v>
      </c>
    </row>
    <row r="13" spans="1:26" ht="30" customHeight="1" thickBot="1">
      <c r="A13" s="304" t="s">
        <v>31</v>
      </c>
      <c r="B13" s="284" t="s">
        <v>391</v>
      </c>
      <c r="C13" s="285"/>
      <c r="D13" s="286" t="s">
        <v>410</v>
      </c>
      <c r="E13" s="285"/>
      <c r="F13" s="287" t="s">
        <v>423</v>
      </c>
      <c r="G13" s="287" t="s">
        <v>423</v>
      </c>
      <c r="H13" s="287" t="s">
        <v>411</v>
      </c>
      <c r="I13" s="285"/>
      <c r="J13" s="288" t="s">
        <v>412</v>
      </c>
      <c r="K13" s="285"/>
      <c r="L13" s="289" t="s">
        <v>413</v>
      </c>
      <c r="M13" s="289" t="s">
        <v>414</v>
      </c>
      <c r="N13" s="285"/>
      <c r="O13" s="288" t="s">
        <v>415</v>
      </c>
      <c r="P13" s="289" t="s">
        <v>416</v>
      </c>
      <c r="Q13" s="290"/>
      <c r="R13" s="291" t="s">
        <v>417</v>
      </c>
      <c r="S13" s="292"/>
      <c r="T13" s="293" t="s">
        <v>418</v>
      </c>
      <c r="U13" s="294"/>
      <c r="V13" s="295" t="s">
        <v>419</v>
      </c>
    </row>
    <row r="14" spans="1:26" ht="17.25" customHeight="1" thickTop="1">
      <c r="A14" s="299"/>
    </row>
    <row r="15" spans="1:26">
      <c r="A15" s="299">
        <v>1</v>
      </c>
      <c r="B15" s="309">
        <v>43100</v>
      </c>
      <c r="C15" s="310"/>
      <c r="D15" s="310">
        <v>0</v>
      </c>
      <c r="E15" s="310"/>
      <c r="F15" s="310">
        <v>0</v>
      </c>
      <c r="G15" s="310">
        <v>0</v>
      </c>
      <c r="H15" s="310"/>
      <c r="I15" s="310"/>
      <c r="J15" s="310">
        <v>0</v>
      </c>
      <c r="K15" s="310"/>
      <c r="L15" s="310">
        <v>0</v>
      </c>
      <c r="M15" s="310">
        <v>0</v>
      </c>
      <c r="N15" s="310"/>
      <c r="O15" s="310">
        <v>0</v>
      </c>
      <c r="P15" s="310">
        <v>0</v>
      </c>
      <c r="Q15" s="297"/>
      <c r="R15" s="310">
        <v>0</v>
      </c>
      <c r="S15" s="310"/>
      <c r="T15" s="310">
        <f t="shared" ref="T15:T27" si="0">-R15*$T$11</f>
        <v>0</v>
      </c>
      <c r="U15" s="310"/>
      <c r="V15" s="306">
        <v>0</v>
      </c>
    </row>
    <row r="16" spans="1:26">
      <c r="A16" s="299">
        <f>A15+1</f>
        <v>2</v>
      </c>
      <c r="B16" s="311">
        <v>43131</v>
      </c>
      <c r="C16" s="310"/>
      <c r="D16" s="310">
        <v>0</v>
      </c>
      <c r="E16" s="310"/>
      <c r="F16" s="310">
        <f>'C-12'!I32/12</f>
        <v>-1402591.499269288</v>
      </c>
      <c r="G16" s="310">
        <v>0</v>
      </c>
      <c r="H16" s="310">
        <f t="shared" ref="H16:H27" si="1">F16-G16</f>
        <v>-1402591.499269288</v>
      </c>
      <c r="I16" s="310"/>
      <c r="J16" s="307"/>
      <c r="K16" s="310"/>
      <c r="L16" s="307">
        <f>-F16</f>
        <v>1402591.499269288</v>
      </c>
      <c r="M16" s="307">
        <f>+H16</f>
        <v>-1402591.499269288</v>
      </c>
      <c r="N16" s="310"/>
      <c r="O16" s="307"/>
      <c r="P16" s="307">
        <f t="shared" ref="P16:P27" si="2">L16</f>
        <v>1402591.499269288</v>
      </c>
      <c r="Q16" s="297"/>
      <c r="R16" s="307">
        <f t="shared" ref="R16:R27" si="3">P16-O16</f>
        <v>1402591.499269288</v>
      </c>
      <c r="S16" s="310"/>
      <c r="T16" s="307">
        <f t="shared" si="0"/>
        <v>-490907.02474425075</v>
      </c>
      <c r="U16" s="310"/>
      <c r="V16" s="307">
        <f>-T16</f>
        <v>490907.02474425075</v>
      </c>
    </row>
    <row r="17" spans="1:22">
      <c r="A17" s="299">
        <f t="shared" ref="A17:A29" si="4">A16+1</f>
        <v>3</v>
      </c>
      <c r="B17" s="311">
        <v>43159</v>
      </c>
      <c r="C17" s="310"/>
      <c r="D17" s="310">
        <f t="shared" ref="D17:D27" si="5">D16</f>
        <v>0</v>
      </c>
      <c r="E17" s="310">
        <v>0</v>
      </c>
      <c r="F17" s="310">
        <f t="shared" ref="F17:F27" si="6">F16</f>
        <v>-1402591.499269288</v>
      </c>
      <c r="G17" s="310">
        <v>0</v>
      </c>
      <c r="H17" s="310">
        <f t="shared" si="1"/>
        <v>-1402591.499269288</v>
      </c>
      <c r="I17" s="310"/>
      <c r="J17" s="307"/>
      <c r="K17" s="310"/>
      <c r="L17" s="307">
        <f t="shared" ref="L17:L26" si="7">L16-F17</f>
        <v>2805182.9985385761</v>
      </c>
      <c r="M17" s="307">
        <f t="shared" ref="M17:M27" si="8">M16+H17</f>
        <v>-2805182.9985385761</v>
      </c>
      <c r="N17" s="310"/>
      <c r="O17" s="307"/>
      <c r="P17" s="307">
        <f t="shared" si="2"/>
        <v>2805182.9985385761</v>
      </c>
      <c r="Q17" s="297"/>
      <c r="R17" s="307">
        <f t="shared" si="3"/>
        <v>2805182.9985385761</v>
      </c>
      <c r="S17" s="310"/>
      <c r="T17" s="307">
        <f t="shared" si="0"/>
        <v>-981814.04948850151</v>
      </c>
      <c r="U17" s="310"/>
      <c r="V17" s="307">
        <f t="shared" ref="V17:V27" si="9">-T17+T16</f>
        <v>490907.02474425075</v>
      </c>
    </row>
    <row r="18" spans="1:22">
      <c r="A18" s="299">
        <f t="shared" si="4"/>
        <v>4</v>
      </c>
      <c r="B18" s="311">
        <v>43190</v>
      </c>
      <c r="C18" s="307"/>
      <c r="D18" s="310">
        <f t="shared" si="5"/>
        <v>0</v>
      </c>
      <c r="E18" s="307"/>
      <c r="F18" s="310">
        <f t="shared" si="6"/>
        <v>-1402591.499269288</v>
      </c>
      <c r="G18" s="310">
        <v>0</v>
      </c>
      <c r="H18" s="310">
        <f t="shared" si="1"/>
        <v>-1402591.499269288</v>
      </c>
      <c r="I18" s="307"/>
      <c r="J18" s="307"/>
      <c r="K18" s="307"/>
      <c r="L18" s="307">
        <f t="shared" si="7"/>
        <v>4207774.4978078641</v>
      </c>
      <c r="M18" s="307">
        <f t="shared" si="8"/>
        <v>-4207774.4978078641</v>
      </c>
      <c r="N18" s="307"/>
      <c r="O18" s="307"/>
      <c r="P18" s="307">
        <f t="shared" si="2"/>
        <v>4207774.4978078641</v>
      </c>
      <c r="Q18" s="272"/>
      <c r="R18" s="307">
        <f t="shared" si="3"/>
        <v>4207774.4978078641</v>
      </c>
      <c r="S18" s="307"/>
      <c r="T18" s="307">
        <f t="shared" si="0"/>
        <v>-1472721.0742327524</v>
      </c>
      <c r="U18" s="307"/>
      <c r="V18" s="307">
        <f t="shared" si="9"/>
        <v>490907.02474425093</v>
      </c>
    </row>
    <row r="19" spans="1:22">
      <c r="A19" s="299">
        <f t="shared" si="4"/>
        <v>5</v>
      </c>
      <c r="B19" s="311">
        <v>43220</v>
      </c>
      <c r="C19" s="307"/>
      <c r="D19" s="310">
        <f t="shared" si="5"/>
        <v>0</v>
      </c>
      <c r="E19" s="307"/>
      <c r="F19" s="310">
        <f t="shared" si="6"/>
        <v>-1402591.499269288</v>
      </c>
      <c r="G19" s="310">
        <v>0</v>
      </c>
      <c r="H19" s="310">
        <f t="shared" si="1"/>
        <v>-1402591.499269288</v>
      </c>
      <c r="I19" s="307"/>
      <c r="J19" s="307"/>
      <c r="K19" s="307"/>
      <c r="L19" s="307">
        <f t="shared" si="7"/>
        <v>5610365.9970771521</v>
      </c>
      <c r="M19" s="307">
        <f t="shared" si="8"/>
        <v>-5610365.9970771521</v>
      </c>
      <c r="N19" s="307"/>
      <c r="O19" s="307"/>
      <c r="P19" s="307">
        <f t="shared" si="2"/>
        <v>5610365.9970771521</v>
      </c>
      <c r="Q19" s="272"/>
      <c r="R19" s="307">
        <f t="shared" si="3"/>
        <v>5610365.9970771521</v>
      </c>
      <c r="S19" s="307"/>
      <c r="T19" s="307">
        <f t="shared" si="0"/>
        <v>-1963628.098977003</v>
      </c>
      <c r="U19" s="307"/>
      <c r="V19" s="307">
        <f t="shared" si="9"/>
        <v>490907.02474425058</v>
      </c>
    </row>
    <row r="20" spans="1:22">
      <c r="A20" s="299">
        <f t="shared" si="4"/>
        <v>6</v>
      </c>
      <c r="B20" s="311">
        <v>43251</v>
      </c>
      <c r="C20" s="307"/>
      <c r="D20" s="310">
        <f t="shared" si="5"/>
        <v>0</v>
      </c>
      <c r="E20" s="307"/>
      <c r="F20" s="310">
        <f t="shared" si="6"/>
        <v>-1402591.499269288</v>
      </c>
      <c r="G20" s="310">
        <v>0</v>
      </c>
      <c r="H20" s="310">
        <f t="shared" si="1"/>
        <v>-1402591.499269288</v>
      </c>
      <c r="I20" s="307"/>
      <c r="J20" s="307"/>
      <c r="K20" s="307"/>
      <c r="L20" s="307">
        <f t="shared" si="7"/>
        <v>7012957.4963464402</v>
      </c>
      <c r="M20" s="307">
        <f t="shared" si="8"/>
        <v>-7012957.4963464402</v>
      </c>
      <c r="N20" s="307"/>
      <c r="O20" s="307"/>
      <c r="P20" s="307">
        <f t="shared" si="2"/>
        <v>7012957.4963464402</v>
      </c>
      <c r="Q20" s="272"/>
      <c r="R20" s="307">
        <f t="shared" si="3"/>
        <v>7012957.4963464402</v>
      </c>
      <c r="S20" s="307"/>
      <c r="T20" s="307">
        <f t="shared" si="0"/>
        <v>-2454535.1237212541</v>
      </c>
      <c r="U20" s="307"/>
      <c r="V20" s="307">
        <f t="shared" si="9"/>
        <v>490907.02474425104</v>
      </c>
    </row>
    <row r="21" spans="1:22">
      <c r="A21" s="299">
        <f t="shared" si="4"/>
        <v>7</v>
      </c>
      <c r="B21" s="311">
        <v>43281</v>
      </c>
      <c r="C21" s="307"/>
      <c r="D21" s="310">
        <f t="shared" si="5"/>
        <v>0</v>
      </c>
      <c r="E21" s="307"/>
      <c r="F21" s="310">
        <f t="shared" si="6"/>
        <v>-1402591.499269288</v>
      </c>
      <c r="G21" s="310">
        <v>0</v>
      </c>
      <c r="H21" s="310">
        <f t="shared" si="1"/>
        <v>-1402591.499269288</v>
      </c>
      <c r="I21" s="307"/>
      <c r="J21" s="307"/>
      <c r="K21" s="307"/>
      <c r="L21" s="307">
        <f t="shared" si="7"/>
        <v>8415548.9956157282</v>
      </c>
      <c r="M21" s="307">
        <f t="shared" si="8"/>
        <v>-8415548.9956157282</v>
      </c>
      <c r="N21" s="307"/>
      <c r="O21" s="307"/>
      <c r="P21" s="307">
        <f t="shared" si="2"/>
        <v>8415548.9956157282</v>
      </c>
      <c r="Q21" s="272"/>
      <c r="R21" s="307">
        <f t="shared" si="3"/>
        <v>8415548.9956157282</v>
      </c>
      <c r="S21" s="307"/>
      <c r="T21" s="307">
        <f t="shared" si="0"/>
        <v>-2945442.1484655049</v>
      </c>
      <c r="U21" s="307"/>
      <c r="V21" s="307">
        <f t="shared" si="9"/>
        <v>490907.02474425081</v>
      </c>
    </row>
    <row r="22" spans="1:22">
      <c r="A22" s="299">
        <f t="shared" si="4"/>
        <v>8</v>
      </c>
      <c r="B22" s="311">
        <v>43312</v>
      </c>
      <c r="C22" s="307"/>
      <c r="D22" s="310">
        <f t="shared" si="5"/>
        <v>0</v>
      </c>
      <c r="E22" s="307"/>
      <c r="F22" s="310">
        <f t="shared" si="6"/>
        <v>-1402591.499269288</v>
      </c>
      <c r="G22" s="310">
        <v>0</v>
      </c>
      <c r="H22" s="310">
        <f t="shared" si="1"/>
        <v>-1402591.499269288</v>
      </c>
      <c r="I22" s="307"/>
      <c r="J22" s="307"/>
      <c r="K22" s="307"/>
      <c r="L22" s="307">
        <f t="shared" si="7"/>
        <v>9818140.4948850162</v>
      </c>
      <c r="M22" s="307">
        <f t="shared" si="8"/>
        <v>-9818140.4948850162</v>
      </c>
      <c r="N22" s="307"/>
      <c r="O22" s="307"/>
      <c r="P22" s="307">
        <f t="shared" si="2"/>
        <v>9818140.4948850162</v>
      </c>
      <c r="Q22" s="272"/>
      <c r="R22" s="307">
        <f t="shared" si="3"/>
        <v>9818140.4948850162</v>
      </c>
      <c r="S22" s="307"/>
      <c r="T22" s="307">
        <f t="shared" si="0"/>
        <v>-3436349.1732097557</v>
      </c>
      <c r="U22" s="307"/>
      <c r="V22" s="307">
        <f t="shared" si="9"/>
        <v>490907.02474425081</v>
      </c>
    </row>
    <row r="23" spans="1:22">
      <c r="A23" s="299">
        <f t="shared" si="4"/>
        <v>9</v>
      </c>
      <c r="B23" s="311">
        <v>43343</v>
      </c>
      <c r="C23" s="307"/>
      <c r="D23" s="310">
        <f t="shared" si="5"/>
        <v>0</v>
      </c>
      <c r="E23" s="307"/>
      <c r="F23" s="310">
        <f t="shared" si="6"/>
        <v>-1402591.499269288</v>
      </c>
      <c r="G23" s="310">
        <v>0</v>
      </c>
      <c r="H23" s="310">
        <f t="shared" si="1"/>
        <v>-1402591.499269288</v>
      </c>
      <c r="I23" s="307"/>
      <c r="J23" s="307"/>
      <c r="K23" s="307"/>
      <c r="L23" s="307">
        <f t="shared" si="7"/>
        <v>11220731.994154304</v>
      </c>
      <c r="M23" s="307">
        <f t="shared" si="8"/>
        <v>-11220731.994154304</v>
      </c>
      <c r="N23" s="307"/>
      <c r="O23" s="307"/>
      <c r="P23" s="307">
        <f t="shared" si="2"/>
        <v>11220731.994154304</v>
      </c>
      <c r="Q23" s="272"/>
      <c r="R23" s="307">
        <f t="shared" si="3"/>
        <v>11220731.994154304</v>
      </c>
      <c r="S23" s="307"/>
      <c r="T23" s="307">
        <f t="shared" si="0"/>
        <v>-3927256.197954006</v>
      </c>
      <c r="U23" s="307"/>
      <c r="V23" s="307">
        <f t="shared" si="9"/>
        <v>490907.02474425035</v>
      </c>
    </row>
    <row r="24" spans="1:22">
      <c r="A24" s="299">
        <f t="shared" si="4"/>
        <v>10</v>
      </c>
      <c r="B24" s="311">
        <v>43373</v>
      </c>
      <c r="C24" s="307"/>
      <c r="D24" s="310">
        <f t="shared" si="5"/>
        <v>0</v>
      </c>
      <c r="E24" s="307"/>
      <c r="F24" s="310">
        <f t="shared" si="6"/>
        <v>-1402591.499269288</v>
      </c>
      <c r="G24" s="310">
        <v>0</v>
      </c>
      <c r="H24" s="310">
        <f t="shared" si="1"/>
        <v>-1402591.499269288</v>
      </c>
      <c r="I24" s="307"/>
      <c r="J24" s="307"/>
      <c r="K24" s="307"/>
      <c r="L24" s="307">
        <f t="shared" si="7"/>
        <v>12623323.493423592</v>
      </c>
      <c r="M24" s="307">
        <f t="shared" si="8"/>
        <v>-12623323.493423592</v>
      </c>
      <c r="N24" s="307"/>
      <c r="O24" s="307"/>
      <c r="P24" s="307">
        <f t="shared" si="2"/>
        <v>12623323.493423592</v>
      </c>
      <c r="Q24" s="272"/>
      <c r="R24" s="307">
        <f t="shared" si="3"/>
        <v>12623323.493423592</v>
      </c>
      <c r="S24" s="307"/>
      <c r="T24" s="307">
        <f t="shared" si="0"/>
        <v>-4418163.2226982573</v>
      </c>
      <c r="U24" s="307"/>
      <c r="V24" s="307">
        <f t="shared" si="9"/>
        <v>490907.02474425128</v>
      </c>
    </row>
    <row r="25" spans="1:22">
      <c r="A25" s="299">
        <f t="shared" si="4"/>
        <v>11</v>
      </c>
      <c r="B25" s="311">
        <v>43404</v>
      </c>
      <c r="C25" s="307"/>
      <c r="D25" s="310">
        <f t="shared" si="5"/>
        <v>0</v>
      </c>
      <c r="E25" s="307"/>
      <c r="F25" s="310">
        <f t="shared" si="6"/>
        <v>-1402591.499269288</v>
      </c>
      <c r="G25" s="310">
        <v>0</v>
      </c>
      <c r="H25" s="310">
        <f t="shared" si="1"/>
        <v>-1402591.499269288</v>
      </c>
      <c r="I25" s="307"/>
      <c r="J25" s="307"/>
      <c r="K25" s="307"/>
      <c r="L25" s="307">
        <f t="shared" si="7"/>
        <v>14025914.99269288</v>
      </c>
      <c r="M25" s="307">
        <f t="shared" si="8"/>
        <v>-14025914.99269288</v>
      </c>
      <c r="N25" s="307"/>
      <c r="O25" s="307"/>
      <c r="P25" s="307">
        <f t="shared" si="2"/>
        <v>14025914.99269288</v>
      </c>
      <c r="Q25" s="272"/>
      <c r="R25" s="307">
        <f t="shared" si="3"/>
        <v>14025914.99269288</v>
      </c>
      <c r="S25" s="307"/>
      <c r="T25" s="307">
        <f t="shared" si="0"/>
        <v>-4909070.2474425081</v>
      </c>
      <c r="U25" s="307"/>
      <c r="V25" s="307">
        <f t="shared" si="9"/>
        <v>490907.02474425081</v>
      </c>
    </row>
    <row r="26" spans="1:22">
      <c r="A26" s="299">
        <f t="shared" si="4"/>
        <v>12</v>
      </c>
      <c r="B26" s="311">
        <v>43434</v>
      </c>
      <c r="C26" s="307"/>
      <c r="D26" s="310">
        <f t="shared" si="5"/>
        <v>0</v>
      </c>
      <c r="E26" s="307"/>
      <c r="F26" s="310">
        <f t="shared" si="6"/>
        <v>-1402591.499269288</v>
      </c>
      <c r="G26" s="310">
        <v>0</v>
      </c>
      <c r="H26" s="310">
        <f t="shared" si="1"/>
        <v>-1402591.499269288</v>
      </c>
      <c r="I26" s="307"/>
      <c r="J26" s="307"/>
      <c r="K26" s="307"/>
      <c r="L26" s="307">
        <f t="shared" si="7"/>
        <v>15428506.491962168</v>
      </c>
      <c r="M26" s="307">
        <f t="shared" si="8"/>
        <v>-15428506.491962168</v>
      </c>
      <c r="N26" s="307"/>
      <c r="O26" s="307"/>
      <c r="P26" s="307">
        <f t="shared" si="2"/>
        <v>15428506.491962168</v>
      </c>
      <c r="Q26" s="272"/>
      <c r="R26" s="307">
        <f t="shared" si="3"/>
        <v>15428506.491962168</v>
      </c>
      <c r="S26" s="307"/>
      <c r="T26" s="307">
        <f t="shared" si="0"/>
        <v>-5399977.2721867589</v>
      </c>
      <c r="U26" s="307"/>
      <c r="V26" s="307">
        <f t="shared" si="9"/>
        <v>490907.02474425081</v>
      </c>
    </row>
    <row r="27" spans="1:22">
      <c r="A27" s="299">
        <f t="shared" si="4"/>
        <v>13</v>
      </c>
      <c r="B27" s="311">
        <v>43465</v>
      </c>
      <c r="C27" s="307"/>
      <c r="D27" s="310">
        <f t="shared" si="5"/>
        <v>0</v>
      </c>
      <c r="E27" s="307"/>
      <c r="F27" s="312">
        <f t="shared" si="6"/>
        <v>-1402591.499269288</v>
      </c>
      <c r="G27" s="310">
        <v>0</v>
      </c>
      <c r="H27" s="312">
        <f t="shared" si="1"/>
        <v>-1402591.499269288</v>
      </c>
      <c r="I27" s="307"/>
      <c r="J27" s="307"/>
      <c r="K27" s="307"/>
      <c r="L27" s="308">
        <f>L26-F27</f>
        <v>16831097.991231456</v>
      </c>
      <c r="M27" s="308">
        <f t="shared" si="8"/>
        <v>-16831097.991231456</v>
      </c>
      <c r="N27" s="307"/>
      <c r="O27" s="307"/>
      <c r="P27" s="308">
        <f t="shared" si="2"/>
        <v>16831097.991231456</v>
      </c>
      <c r="Q27" s="272"/>
      <c r="R27" s="307">
        <f t="shared" si="3"/>
        <v>16831097.991231456</v>
      </c>
      <c r="S27" s="307"/>
      <c r="T27" s="308">
        <f t="shared" si="0"/>
        <v>-5890884.2969310097</v>
      </c>
      <c r="U27" s="307"/>
      <c r="V27" s="308">
        <f t="shared" si="9"/>
        <v>490907.02474425081</v>
      </c>
    </row>
    <row r="28" spans="1:22" ht="13.5" thickBot="1">
      <c r="A28" s="299">
        <f t="shared" si="4"/>
        <v>14</v>
      </c>
      <c r="B28" s="296" t="s">
        <v>420</v>
      </c>
      <c r="C28" s="297"/>
      <c r="D28" s="298"/>
      <c r="E28" s="298">
        <f>SUM(E19:E27)</f>
        <v>0</v>
      </c>
      <c r="F28" s="305">
        <f>SUM(F16:F27)</f>
        <v>-16831097.991231456</v>
      </c>
      <c r="G28" s="305">
        <f>SUM(G19:G27)</f>
        <v>0</v>
      </c>
      <c r="H28" s="305">
        <f>SUM(H16:H27)</f>
        <v>-16831097.991231456</v>
      </c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8">
        <f>SUM(V16:V27)</f>
        <v>5890884.2969310097</v>
      </c>
    </row>
    <row r="29" spans="1:22" ht="14.25" thickTop="1" thickBot="1">
      <c r="A29" s="299">
        <f t="shared" si="4"/>
        <v>15</v>
      </c>
      <c r="B29" s="296" t="s">
        <v>421</v>
      </c>
      <c r="C29" s="298"/>
      <c r="D29" s="297"/>
      <c r="E29" s="297"/>
      <c r="F29" s="298"/>
      <c r="G29" s="298"/>
      <c r="H29" s="298"/>
      <c r="I29" s="298"/>
      <c r="J29" s="298"/>
      <c r="K29" s="298">
        <f t="shared" ref="K29:N29" si="10">(K15+K27+SUM(K16:K26)*2)/24</f>
        <v>0</v>
      </c>
      <c r="L29" s="305">
        <f t="shared" si="10"/>
        <v>8415548.9956157282</v>
      </c>
      <c r="M29" s="305">
        <f t="shared" si="10"/>
        <v>-8415548.9956157282</v>
      </c>
      <c r="N29" s="298">
        <f t="shared" si="10"/>
        <v>0</v>
      </c>
      <c r="O29" s="298"/>
      <c r="P29" s="305">
        <f>(P15+P27+SUM(P16:P26)*2)/24</f>
        <v>8415548.9956157282</v>
      </c>
      <c r="Q29" s="298"/>
      <c r="R29" s="298"/>
      <c r="S29" s="298"/>
      <c r="T29" s="305">
        <f>(T15+T27+SUM(T16:T26)*2)/24</f>
        <v>-2945442.1484655049</v>
      </c>
      <c r="U29" s="298"/>
      <c r="V29" s="298"/>
    </row>
    <row r="30" spans="1:22" ht="13.5" thickTop="1">
      <c r="J30" s="299"/>
      <c r="K30" s="299"/>
      <c r="L30" s="299"/>
      <c r="P30" s="299"/>
    </row>
    <row r="31" spans="1:22" ht="13.5">
      <c r="B31" s="300"/>
      <c r="F31" s="301"/>
      <c r="G31" s="301"/>
      <c r="H31" s="301"/>
    </row>
    <row r="32" spans="1:22" ht="13.5">
      <c r="B32" s="302"/>
      <c r="J32" s="303"/>
    </row>
  </sheetData>
  <pageMargins left="0.7" right="0.7" top="0.75" bottom="0.75" header="0.3" footer="0.3"/>
  <pageSetup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1"/>
  <sheetViews>
    <sheetView zoomScaleNormal="100" zoomScaleSheetLayoutView="100" workbookViewId="0"/>
  </sheetViews>
  <sheetFormatPr defaultColWidth="12.42578125" defaultRowHeight="12.75"/>
  <cols>
    <col min="1" max="1" width="5.28515625" style="3" customWidth="1"/>
    <col min="2" max="2" width="1.28515625" style="3" customWidth="1"/>
    <col min="3" max="3" width="8.7109375" style="3" customWidth="1"/>
    <col min="4" max="4" width="1.42578125" style="3" customWidth="1"/>
    <col min="5" max="5" width="48" style="3" customWidth="1"/>
    <col min="6" max="6" width="1.28515625" style="3" customWidth="1"/>
    <col min="7" max="7" width="7" style="3" customWidth="1"/>
    <col min="8" max="8" width="1.140625" style="3" customWidth="1"/>
    <col min="9" max="9" width="10.140625" style="3" bestFit="1" customWidth="1"/>
    <col min="10" max="10" width="1.28515625" style="3" customWidth="1"/>
    <col min="11" max="11" width="12.28515625" style="3" customWidth="1"/>
    <col min="12" max="12" width="1.28515625" style="3" customWidth="1"/>
    <col min="13" max="13" width="10.5703125" style="3" customWidth="1"/>
    <col min="14" max="16" width="12.42578125" style="3"/>
    <col min="17" max="21" width="12.42578125" style="46"/>
    <col min="22" max="16384" width="12.42578125" style="3"/>
  </cols>
  <sheetData>
    <row r="1" spans="1:13">
      <c r="A1" s="1" t="str">
        <f>[2]Contents!A1</f>
        <v>Puget Sound Energy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9" t="str">
        <f>Contents!A3</f>
        <v>Exhibit RCS-4</v>
      </c>
    </row>
    <row r="2" spans="1:13">
      <c r="A2" s="1" t="s">
        <v>441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" t="s">
        <v>434</v>
      </c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" t="str">
        <f>[2]Contents!A2</f>
        <v>Docket No. UE-170033</v>
      </c>
    </row>
    <row r="4" spans="1:13" ht="15.75">
      <c r="A4" s="1" t="str">
        <f>[2]A!A4</f>
        <v>Test Year Ended September 30, 2016</v>
      </c>
      <c r="B4" s="1"/>
      <c r="C4" s="1"/>
      <c r="E4" s="327"/>
      <c r="L4" s="170"/>
      <c r="M4" s="6" t="s">
        <v>27</v>
      </c>
    </row>
    <row r="5" spans="1:13">
      <c r="L5" s="170"/>
      <c r="M5" s="170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02" t="s">
        <v>435</v>
      </c>
      <c r="J7" s="1"/>
      <c r="K7" s="1"/>
      <c r="L7" s="1"/>
      <c r="M7" s="1"/>
    </row>
    <row r="8" spans="1:13">
      <c r="A8" s="102" t="s">
        <v>0</v>
      </c>
      <c r="B8" s="102"/>
      <c r="C8" s="102" t="s">
        <v>436</v>
      </c>
      <c r="D8" s="1"/>
      <c r="E8" s="1"/>
      <c r="F8" s="1"/>
      <c r="G8" s="102" t="s">
        <v>437</v>
      </c>
      <c r="H8" s="102"/>
      <c r="I8" s="102" t="s">
        <v>438</v>
      </c>
      <c r="J8" s="1"/>
      <c r="K8" s="1"/>
      <c r="L8" s="1"/>
      <c r="M8" s="1"/>
    </row>
    <row r="9" spans="1:13">
      <c r="A9" s="132" t="s">
        <v>2</v>
      </c>
      <c r="B9" s="170"/>
      <c r="C9" s="132" t="s">
        <v>24</v>
      </c>
      <c r="D9" s="1"/>
      <c r="E9" s="8" t="s">
        <v>3</v>
      </c>
      <c r="F9" s="32"/>
      <c r="G9" s="132" t="s">
        <v>439</v>
      </c>
      <c r="H9" s="170"/>
      <c r="I9" s="132" t="s">
        <v>440</v>
      </c>
      <c r="J9" s="1"/>
      <c r="K9" s="132" t="s">
        <v>18</v>
      </c>
      <c r="L9" s="102"/>
      <c r="M9" s="132" t="s">
        <v>17</v>
      </c>
    </row>
    <row r="11" spans="1:13">
      <c r="A11" s="49"/>
      <c r="B11" s="49"/>
      <c r="C11" s="49"/>
      <c r="D11" s="47"/>
      <c r="E11" s="47"/>
      <c r="F11" s="47"/>
      <c r="G11" s="204"/>
      <c r="H11" s="47"/>
      <c r="I11" s="314"/>
      <c r="J11" s="47"/>
      <c r="K11" s="50"/>
      <c r="L11" s="47"/>
      <c r="M11" s="49"/>
    </row>
    <row r="12" spans="1:13">
      <c r="A12" s="49"/>
      <c r="B12" s="49"/>
      <c r="C12" s="49"/>
      <c r="D12" s="47"/>
      <c r="E12" s="47" t="s">
        <v>384</v>
      </c>
      <c r="F12" s="47"/>
      <c r="G12" s="204"/>
      <c r="H12" s="47"/>
      <c r="I12" s="314"/>
      <c r="J12" s="47"/>
      <c r="K12" s="50"/>
      <c r="L12" s="47"/>
      <c r="M12" s="49"/>
    </row>
    <row r="13" spans="1:13">
      <c r="A13" s="49"/>
      <c r="B13" s="47"/>
      <c r="C13" s="47"/>
      <c r="D13" s="47"/>
      <c r="E13" s="47"/>
      <c r="F13" s="47"/>
      <c r="G13" s="47"/>
      <c r="H13" s="47"/>
      <c r="I13" s="47"/>
      <c r="J13" s="47"/>
      <c r="K13" s="50"/>
      <c r="L13" s="47"/>
      <c r="M13" s="47"/>
    </row>
    <row r="14" spans="1:1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</row>
    <row r="18" spans="1:1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pageMargins left="0.75" right="0.75" top="0.75" bottom="0.75" header="0.5" footer="0.5"/>
  <pageSetup fitToHeight="3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zoomScaleNormal="100" workbookViewId="0"/>
  </sheetViews>
  <sheetFormatPr defaultRowHeight="12.75"/>
  <cols>
    <col min="1" max="1" width="5.140625" style="1" customWidth="1"/>
    <col min="2" max="2" width="1.28515625" style="1" customWidth="1"/>
    <col min="3" max="3" width="43" style="1" customWidth="1"/>
    <col min="4" max="4" width="1.28515625" style="1" customWidth="1"/>
    <col min="5" max="5" width="10" style="1" customWidth="1"/>
    <col min="6" max="6" width="1.140625" style="1" customWidth="1"/>
    <col min="7" max="7" width="11.5703125" style="1" customWidth="1"/>
    <col min="8" max="8" width="1.140625" style="1" customWidth="1"/>
    <col min="9" max="9" width="12.5703125" style="1" customWidth="1"/>
    <col min="10" max="10" width="1.140625" style="1" customWidth="1"/>
    <col min="11" max="11" width="10.85546875" style="1" bestFit="1" customWidth="1"/>
    <col min="12" max="16384" width="9.140625" style="1"/>
  </cols>
  <sheetData>
    <row r="1" spans="1:11">
      <c r="A1" s="159" t="str">
        <f>Contents!A1</f>
        <v>Puget Sound Energy</v>
      </c>
      <c r="I1" s="6"/>
      <c r="K1" s="6" t="str">
        <f>Contents!A3</f>
        <v>Exhibit RCS-4</v>
      </c>
    </row>
    <row r="2" spans="1:11">
      <c r="A2" s="159" t="s">
        <v>333</v>
      </c>
      <c r="I2" s="6"/>
      <c r="K2" s="6" t="s">
        <v>189</v>
      </c>
    </row>
    <row r="3" spans="1:11">
      <c r="A3" s="159"/>
      <c r="I3" s="6"/>
      <c r="K3" s="6" t="str">
        <f>Contents!A2</f>
        <v>Docket No. UG-170034</v>
      </c>
    </row>
    <row r="4" spans="1:11" ht="15.75">
      <c r="A4" s="1" t="s">
        <v>195</v>
      </c>
      <c r="E4" s="328"/>
      <c r="I4" s="6"/>
      <c r="K4" s="6" t="s">
        <v>27</v>
      </c>
    </row>
    <row r="6" spans="1:11">
      <c r="A6" s="15" t="s">
        <v>0</v>
      </c>
      <c r="B6" s="3"/>
      <c r="C6" s="3"/>
      <c r="D6" s="3"/>
      <c r="E6" s="15"/>
      <c r="F6" s="3"/>
      <c r="G6" s="49"/>
      <c r="H6" s="49"/>
      <c r="I6" s="49"/>
    </row>
    <row r="7" spans="1:11">
      <c r="A7" s="132" t="s">
        <v>2</v>
      </c>
      <c r="C7" s="138" t="s">
        <v>3</v>
      </c>
      <c r="D7" s="134"/>
      <c r="E7" s="165" t="s">
        <v>18</v>
      </c>
      <c r="G7" s="115" t="s">
        <v>17</v>
      </c>
      <c r="H7" s="49"/>
      <c r="I7" s="49"/>
    </row>
    <row r="8" spans="1:11">
      <c r="A8" s="102"/>
      <c r="C8" s="198"/>
      <c r="D8" s="113"/>
      <c r="E8" s="199" t="s">
        <v>6</v>
      </c>
      <c r="G8" s="143"/>
      <c r="H8" s="143"/>
      <c r="I8" s="143"/>
    </row>
    <row r="9" spans="1:11">
      <c r="A9" s="102"/>
    </row>
    <row r="10" spans="1:11">
      <c r="A10" s="102">
        <v>1</v>
      </c>
      <c r="C10" s="1" t="s">
        <v>197</v>
      </c>
      <c r="E10" s="39">
        <f>K40</f>
        <v>-50043.573246197884</v>
      </c>
      <c r="G10" s="102" t="s">
        <v>352</v>
      </c>
    </row>
    <row r="11" spans="1:11">
      <c r="A11" s="102"/>
      <c r="G11" s="102"/>
    </row>
    <row r="12" spans="1:11">
      <c r="A12" s="102">
        <v>2</v>
      </c>
      <c r="C12" s="1" t="s">
        <v>237</v>
      </c>
      <c r="E12" s="39">
        <f>K43</f>
        <v>-11594.347239695489</v>
      </c>
      <c r="G12" s="102" t="s">
        <v>353</v>
      </c>
    </row>
    <row r="13" spans="1:11">
      <c r="A13" s="102"/>
      <c r="E13" s="18"/>
      <c r="G13" s="102"/>
    </row>
    <row r="14" spans="1:11">
      <c r="A14" s="102">
        <v>3</v>
      </c>
      <c r="C14" s="1" t="s">
        <v>334</v>
      </c>
      <c r="E14" s="18">
        <f>K45</f>
        <v>-257</v>
      </c>
      <c r="G14" s="102" t="s">
        <v>354</v>
      </c>
    </row>
    <row r="15" spans="1:11">
      <c r="A15" s="102">
        <v>4</v>
      </c>
      <c r="C15" s="1" t="s">
        <v>206</v>
      </c>
      <c r="E15" s="18">
        <f>K46</f>
        <v>-100</v>
      </c>
      <c r="G15" s="102" t="s">
        <v>355</v>
      </c>
    </row>
    <row r="16" spans="1:11">
      <c r="A16" s="102">
        <v>5</v>
      </c>
      <c r="C16" s="1" t="s">
        <v>241</v>
      </c>
      <c r="E16" s="18">
        <f>K48</f>
        <v>-1918</v>
      </c>
      <c r="G16" s="102" t="s">
        <v>356</v>
      </c>
    </row>
    <row r="17" spans="1:11" ht="13.5" thickBot="1">
      <c r="A17" s="102">
        <v>6</v>
      </c>
      <c r="C17" s="1" t="s">
        <v>156</v>
      </c>
      <c r="E17" s="87">
        <f>SUM(E14:E16)</f>
        <v>-2275</v>
      </c>
    </row>
    <row r="18" spans="1:11" ht="13.5" thickTop="1">
      <c r="A18" s="102"/>
    </row>
    <row r="19" spans="1:11">
      <c r="A19" s="82" t="s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>
      <c r="A20" s="47" t="s">
        <v>358</v>
      </c>
    </row>
    <row r="21" spans="1:11">
      <c r="A21" s="47" t="s">
        <v>357</v>
      </c>
    </row>
    <row r="22" spans="1:11">
      <c r="A22" s="47"/>
      <c r="E22" s="15"/>
      <c r="F22" s="3"/>
      <c r="G22" s="15" t="s">
        <v>234</v>
      </c>
      <c r="H22" s="3"/>
      <c r="I22" s="15" t="s">
        <v>234</v>
      </c>
      <c r="J22" s="3"/>
      <c r="K22" s="3"/>
    </row>
    <row r="23" spans="1:11">
      <c r="A23" s="107"/>
      <c r="E23" s="15"/>
      <c r="F23" s="3"/>
      <c r="G23" s="15" t="s">
        <v>246</v>
      </c>
      <c r="H23" s="3"/>
      <c r="I23" s="15" t="s">
        <v>247</v>
      </c>
      <c r="J23" s="15"/>
      <c r="K23" s="15" t="s">
        <v>248</v>
      </c>
    </row>
    <row r="24" spans="1:11">
      <c r="A24" s="107"/>
      <c r="E24" s="15"/>
      <c r="F24" s="3"/>
      <c r="G24" s="15" t="s">
        <v>249</v>
      </c>
      <c r="H24" s="3"/>
      <c r="I24" s="15" t="s">
        <v>249</v>
      </c>
      <c r="J24" s="15"/>
      <c r="K24" s="15" t="s">
        <v>250</v>
      </c>
    </row>
    <row r="25" spans="1:11">
      <c r="A25" s="107"/>
      <c r="C25" s="8" t="s">
        <v>3</v>
      </c>
      <c r="E25" s="165" t="s">
        <v>115</v>
      </c>
      <c r="G25" s="165" t="s">
        <v>18</v>
      </c>
      <c r="I25" s="115" t="s">
        <v>18</v>
      </c>
      <c r="J25" s="49"/>
      <c r="K25" s="115" t="s">
        <v>136</v>
      </c>
    </row>
    <row r="26" spans="1:11">
      <c r="A26" s="102"/>
      <c r="E26" s="142" t="s">
        <v>7</v>
      </c>
      <c r="F26" s="142"/>
      <c r="G26" s="142" t="s">
        <v>20</v>
      </c>
      <c r="I26" s="102" t="s">
        <v>30</v>
      </c>
      <c r="K26" s="102" t="s">
        <v>44</v>
      </c>
    </row>
    <row r="27" spans="1:11">
      <c r="A27" s="102"/>
      <c r="C27" s="10" t="s">
        <v>335</v>
      </c>
    </row>
    <row r="28" spans="1:11">
      <c r="A28" s="102">
        <f>A17+1</f>
        <v>7</v>
      </c>
      <c r="C28" s="223" t="s">
        <v>336</v>
      </c>
      <c r="E28" s="225"/>
      <c r="G28" s="225">
        <v>44404445</v>
      </c>
      <c r="I28" s="225">
        <v>44523855</v>
      </c>
      <c r="K28" s="18">
        <f>G28-I28</f>
        <v>-119410</v>
      </c>
    </row>
    <row r="29" spans="1:11">
      <c r="A29" s="102">
        <f>A28+1</f>
        <v>8</v>
      </c>
      <c r="C29" s="224" t="s">
        <v>337</v>
      </c>
      <c r="E29" s="225"/>
      <c r="G29" s="225">
        <v>11258711.699999999</v>
      </c>
      <c r="I29" s="225">
        <v>11244974.079640001</v>
      </c>
      <c r="K29" s="18">
        <f t="shared" ref="K29:K39" si="0">G29-I29</f>
        <v>13737.620359998196</v>
      </c>
    </row>
    <row r="30" spans="1:11">
      <c r="A30" s="102">
        <f t="shared" ref="A30:A40" si="1">A29+1</f>
        <v>9</v>
      </c>
      <c r="C30" s="223" t="s">
        <v>338</v>
      </c>
      <c r="E30" s="225"/>
      <c r="G30" s="225">
        <v>1919219.37</v>
      </c>
      <c r="I30" s="225">
        <v>1860803.7289885674</v>
      </c>
      <c r="K30" s="18">
        <f t="shared" si="0"/>
        <v>58415.641011432745</v>
      </c>
    </row>
    <row r="31" spans="1:11">
      <c r="A31" s="102">
        <f t="shared" si="1"/>
        <v>10</v>
      </c>
      <c r="C31" s="223" t="s">
        <v>339</v>
      </c>
      <c r="E31" s="225"/>
      <c r="G31" s="225">
        <v>-156842.67000000001</v>
      </c>
      <c r="I31" s="225">
        <v>-155789.63152472442</v>
      </c>
      <c r="K31" s="18">
        <f t="shared" si="0"/>
        <v>-1053.0384752755926</v>
      </c>
    </row>
    <row r="32" spans="1:11">
      <c r="A32" s="102">
        <f t="shared" si="1"/>
        <v>11</v>
      </c>
      <c r="C32" s="223" t="s">
        <v>340</v>
      </c>
      <c r="E32" s="225"/>
      <c r="G32" s="225">
        <v>0</v>
      </c>
      <c r="I32" s="225">
        <v>0</v>
      </c>
      <c r="K32" s="18">
        <f t="shared" si="0"/>
        <v>0</v>
      </c>
    </row>
    <row r="33" spans="1:11">
      <c r="A33" s="102">
        <f t="shared" si="1"/>
        <v>12</v>
      </c>
      <c r="C33" s="223" t="s">
        <v>341</v>
      </c>
      <c r="E33" s="225"/>
      <c r="G33" s="225">
        <v>-290909.71999999997</v>
      </c>
      <c r="I33" s="225">
        <v>-269744.48913688213</v>
      </c>
      <c r="K33" s="18">
        <f t="shared" si="0"/>
        <v>-21165.230863117846</v>
      </c>
    </row>
    <row r="34" spans="1:11">
      <c r="A34" s="102">
        <f t="shared" si="1"/>
        <v>13</v>
      </c>
      <c r="C34" s="224" t="s">
        <v>342</v>
      </c>
      <c r="E34" s="225"/>
      <c r="G34" s="225">
        <v>206474.03</v>
      </c>
      <c r="I34" s="225">
        <v>209444.55109923612</v>
      </c>
      <c r="K34" s="18">
        <f t="shared" si="0"/>
        <v>-2970.5210992361244</v>
      </c>
    </row>
    <row r="35" spans="1:11">
      <c r="A35" s="102">
        <f t="shared" si="1"/>
        <v>14</v>
      </c>
      <c r="C35" s="223" t="s">
        <v>343</v>
      </c>
      <c r="E35" s="225"/>
      <c r="G35" s="225">
        <v>382863.45</v>
      </c>
      <c r="I35" s="225">
        <v>373192.1501000002</v>
      </c>
      <c r="K35" s="18">
        <f t="shared" si="0"/>
        <v>9671.299899999809</v>
      </c>
    </row>
    <row r="36" spans="1:11">
      <c r="A36" s="102">
        <f t="shared" si="1"/>
        <v>15</v>
      </c>
      <c r="C36" s="223" t="s">
        <v>344</v>
      </c>
      <c r="E36" s="225"/>
      <c r="G36" s="225">
        <v>0</v>
      </c>
      <c r="I36" s="225">
        <v>0</v>
      </c>
      <c r="K36" s="18">
        <f t="shared" si="0"/>
        <v>0</v>
      </c>
    </row>
    <row r="37" spans="1:11">
      <c r="A37" s="102">
        <f t="shared" si="1"/>
        <v>16</v>
      </c>
      <c r="C37" s="224" t="s">
        <v>345</v>
      </c>
      <c r="E37" s="225"/>
      <c r="G37" s="225">
        <v>270446.38</v>
      </c>
      <c r="I37" s="225">
        <v>257955.61679999903</v>
      </c>
      <c r="K37" s="18">
        <f t="shared" si="0"/>
        <v>12490.763200000976</v>
      </c>
    </row>
    <row r="38" spans="1:11">
      <c r="A38" s="102">
        <f t="shared" si="1"/>
        <v>17</v>
      </c>
      <c r="C38" s="224" t="s">
        <v>346</v>
      </c>
      <c r="E38" s="225"/>
      <c r="G38" s="225">
        <v>23316.29</v>
      </c>
      <c r="I38" s="225">
        <v>23923.69840000011</v>
      </c>
      <c r="K38" s="18">
        <f t="shared" si="0"/>
        <v>-607.4084000001094</v>
      </c>
    </row>
    <row r="39" spans="1:11">
      <c r="A39" s="102">
        <f t="shared" si="1"/>
        <v>18</v>
      </c>
      <c r="C39" s="224" t="s">
        <v>347</v>
      </c>
      <c r="E39" s="146"/>
      <c r="G39" s="226">
        <v>20802.14</v>
      </c>
      <c r="I39" s="225">
        <v>19954.838879999937</v>
      </c>
      <c r="K39" s="18">
        <f t="shared" si="0"/>
        <v>847.30112000006193</v>
      </c>
    </row>
    <row r="40" spans="1:11">
      <c r="A40" s="102">
        <f t="shared" si="1"/>
        <v>19</v>
      </c>
      <c r="C40" s="1" t="s">
        <v>351</v>
      </c>
      <c r="E40" s="41"/>
      <c r="G40" s="39">
        <f>SUM(G28:G39)</f>
        <v>58038525.970000006</v>
      </c>
      <c r="I40" s="39">
        <f>SUM(I28:I39)</f>
        <v>58088569.543246187</v>
      </c>
      <c r="K40" s="39">
        <f>SUM(K28:K39)</f>
        <v>-50043.573246197884</v>
      </c>
    </row>
    <row r="41" spans="1:11">
      <c r="A41" s="102"/>
    </row>
    <row r="42" spans="1:11">
      <c r="A42" s="102"/>
      <c r="C42" s="10" t="s">
        <v>348</v>
      </c>
    </row>
    <row r="43" spans="1:11">
      <c r="A43" s="102">
        <f>A40+1</f>
        <v>20</v>
      </c>
      <c r="C43" s="1" t="s">
        <v>349</v>
      </c>
      <c r="G43" s="12">
        <v>30713139.579999998</v>
      </c>
      <c r="H43" s="12"/>
      <c r="I43" s="227">
        <v>30724733.927239694</v>
      </c>
      <c r="J43" s="12"/>
      <c r="K43" s="18">
        <f t="shared" ref="K43:K48" si="2">G43-I43</f>
        <v>-11594.347239695489</v>
      </c>
    </row>
    <row r="44" spans="1:11">
      <c r="A44" s="102"/>
    </row>
    <row r="45" spans="1:11">
      <c r="A45" s="102">
        <f>A43+1</f>
        <v>21</v>
      </c>
      <c r="C45" s="1" t="s">
        <v>350</v>
      </c>
      <c r="E45" s="228">
        <v>5.1399999999999996E-3</v>
      </c>
      <c r="G45" s="12">
        <f>ROUND(G40*E45,0)</f>
        <v>298318</v>
      </c>
      <c r="H45" s="12"/>
      <c r="I45" s="12">
        <f>ROUND(I40*E45,0)</f>
        <v>298575</v>
      </c>
      <c r="J45" s="12"/>
      <c r="K45" s="18">
        <f t="shared" si="2"/>
        <v>-257</v>
      </c>
    </row>
    <row r="46" spans="1:11">
      <c r="A46" s="102">
        <f>A45+1</f>
        <v>22</v>
      </c>
      <c r="C46" s="1" t="s">
        <v>229</v>
      </c>
      <c r="E46" s="228">
        <v>2E-3</v>
      </c>
      <c r="G46" s="12">
        <f>ROUND(G40*E46,0)</f>
        <v>116077</v>
      </c>
      <c r="H46" s="12"/>
      <c r="I46" s="12">
        <f>ROUND(I40*E46,0)</f>
        <v>116177</v>
      </c>
      <c r="J46" s="12"/>
      <c r="K46" s="18">
        <f t="shared" si="2"/>
        <v>-100</v>
      </c>
    </row>
    <row r="47" spans="1:11">
      <c r="E47" s="102"/>
      <c r="G47" s="12"/>
      <c r="H47" s="12"/>
      <c r="I47" s="12"/>
      <c r="J47" s="12"/>
      <c r="K47" s="12"/>
    </row>
    <row r="48" spans="1:11">
      <c r="A48" s="102">
        <f>A46+1</f>
        <v>23</v>
      </c>
      <c r="C48" s="1" t="s">
        <v>241</v>
      </c>
      <c r="E48" s="229">
        <v>3.8322000000000002E-2</v>
      </c>
      <c r="G48" s="12">
        <f>ROUND(G40*E48,0)</f>
        <v>2224152</v>
      </c>
      <c r="H48" s="12"/>
      <c r="I48" s="12">
        <f>ROUND(I40*E48,0)</f>
        <v>2226070</v>
      </c>
      <c r="J48" s="12"/>
      <c r="K48" s="18">
        <f t="shared" si="2"/>
        <v>-1918</v>
      </c>
    </row>
  </sheetData>
  <pageMargins left="0.7" right="0.7" top="0.75" bottom="0.75" header="0.3" footer="0.3"/>
  <pageSetup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9"/>
  <sheetViews>
    <sheetView zoomScaleNormal="100" workbookViewId="0"/>
  </sheetViews>
  <sheetFormatPr defaultRowHeight="12.75"/>
  <cols>
    <col min="1" max="1" width="4.42578125" style="1" customWidth="1"/>
    <col min="2" max="2" width="1" style="1" customWidth="1"/>
    <col min="3" max="3" width="42.5703125" style="1" bestFit="1" customWidth="1"/>
    <col min="4" max="4" width="1.140625" style="1" customWidth="1"/>
    <col min="5" max="5" width="14" style="1" customWidth="1"/>
    <col min="6" max="6" width="1.140625" style="1" customWidth="1"/>
    <col min="7" max="7" width="14.140625" style="1" customWidth="1"/>
    <col min="8" max="8" width="1.42578125" style="1" customWidth="1"/>
    <col min="9" max="9" width="12.7109375" style="1" customWidth="1"/>
    <col min="10" max="10" width="1.28515625" style="1" customWidth="1"/>
    <col min="11" max="11" width="14.85546875" style="1" bestFit="1" customWidth="1"/>
    <col min="12" max="12" width="1.28515625" style="1" customWidth="1"/>
    <col min="13" max="13" width="13.7109375" style="1" customWidth="1"/>
    <col min="14" max="14" width="1.140625" style="1" customWidth="1"/>
    <col min="15" max="15" width="13.5703125" style="1" customWidth="1"/>
    <col min="16" max="16" width="1" style="1" customWidth="1"/>
    <col min="17" max="17" width="10.85546875" style="1" customWidth="1"/>
    <col min="18" max="18" width="1.42578125" style="1" customWidth="1"/>
    <col min="19" max="19" width="11" style="1" customWidth="1"/>
    <col min="20" max="16384" width="9.140625" style="1"/>
  </cols>
  <sheetData>
    <row r="1" spans="1:19">
      <c r="A1" s="159" t="str">
        <f>Contents!A1</f>
        <v>Puget Sound Energy</v>
      </c>
      <c r="F1" s="105"/>
      <c r="G1" s="105"/>
      <c r="I1" s="105"/>
      <c r="K1" s="6"/>
      <c r="M1" s="6" t="str">
        <f>Contents!A3</f>
        <v>Exhibit RCS-4</v>
      </c>
      <c r="Q1" s="6"/>
      <c r="S1" s="6"/>
    </row>
    <row r="2" spans="1:19">
      <c r="A2" s="159" t="s">
        <v>254</v>
      </c>
      <c r="F2" s="105"/>
      <c r="G2" s="105"/>
      <c r="I2" s="105"/>
      <c r="K2" s="105"/>
      <c r="M2" s="6" t="s">
        <v>137</v>
      </c>
      <c r="Q2" s="105"/>
      <c r="S2" s="105"/>
    </row>
    <row r="3" spans="1:19">
      <c r="A3" s="159"/>
      <c r="F3" s="105"/>
      <c r="G3" s="105"/>
      <c r="I3" s="105"/>
      <c r="K3" s="6"/>
      <c r="M3" s="6" t="str">
        <f>Contents!A2</f>
        <v>Docket No. UG-170034</v>
      </c>
      <c r="Q3" s="6"/>
      <c r="S3" s="6"/>
    </row>
    <row r="4" spans="1:19" ht="15.75">
      <c r="A4" s="1" t="s">
        <v>195</v>
      </c>
      <c r="E4" s="328"/>
      <c r="F4" s="105"/>
      <c r="G4" s="105"/>
      <c r="I4" s="105"/>
      <c r="K4" s="105"/>
      <c r="M4" s="6" t="s">
        <v>27</v>
      </c>
      <c r="Q4" s="105"/>
      <c r="S4" s="105"/>
    </row>
    <row r="5" spans="1:19">
      <c r="A5" s="3"/>
    </row>
    <row r="6" spans="1:19">
      <c r="A6" s="102" t="s">
        <v>190</v>
      </c>
    </row>
    <row r="7" spans="1:19">
      <c r="A7" s="132" t="s">
        <v>2</v>
      </c>
      <c r="C7" s="8" t="s">
        <v>3</v>
      </c>
      <c r="E7" s="132" t="s">
        <v>18</v>
      </c>
      <c r="F7" s="102"/>
      <c r="G7" s="132" t="s">
        <v>17</v>
      </c>
    </row>
    <row r="8" spans="1:19">
      <c r="A8" s="3"/>
      <c r="E8" s="102" t="s">
        <v>6</v>
      </c>
    </row>
    <row r="9" spans="1:19">
      <c r="A9" s="3"/>
      <c r="E9" s="102"/>
    </row>
    <row r="10" spans="1:19" ht="13.5" thickBot="1">
      <c r="A10" s="15">
        <v>1</v>
      </c>
      <c r="C10" s="1" t="s">
        <v>267</v>
      </c>
      <c r="E10" s="45">
        <f>M29</f>
        <v>-298575</v>
      </c>
      <c r="G10" s="102" t="s">
        <v>35</v>
      </c>
    </row>
    <row r="11" spans="1:19" ht="13.5" thickTop="1">
      <c r="A11" s="3"/>
    </row>
    <row r="12" spans="1:19">
      <c r="A12" s="3"/>
    </row>
    <row r="13" spans="1:19">
      <c r="A13" s="112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32"/>
      <c r="O13" s="32"/>
      <c r="P13" s="32"/>
      <c r="Q13" s="32"/>
      <c r="R13" s="32"/>
      <c r="S13" s="32"/>
    </row>
    <row r="14" spans="1:19">
      <c r="A14" s="47" t="s">
        <v>292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>
      <c r="A15" s="47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>
      <c r="A16" s="47"/>
      <c r="B16" s="32"/>
      <c r="C16" s="32"/>
      <c r="D16" s="32"/>
      <c r="E16" s="32"/>
      <c r="F16" s="32"/>
      <c r="G16" s="32"/>
      <c r="H16" s="32"/>
      <c r="I16" s="170" t="s">
        <v>176</v>
      </c>
      <c r="J16" s="32"/>
      <c r="K16" s="170" t="s">
        <v>176</v>
      </c>
      <c r="N16" s="32"/>
      <c r="O16" s="32"/>
      <c r="P16" s="32"/>
      <c r="Q16" s="32"/>
    </row>
    <row r="17" spans="1:19">
      <c r="A17" s="47"/>
      <c r="B17" s="32"/>
      <c r="C17" s="32"/>
      <c r="D17" s="32"/>
      <c r="E17" s="32"/>
      <c r="F17" s="32"/>
      <c r="G17" s="32"/>
      <c r="H17" s="32"/>
      <c r="I17" s="102" t="s">
        <v>268</v>
      </c>
      <c r="J17" s="102"/>
      <c r="K17" s="102" t="s">
        <v>268</v>
      </c>
      <c r="N17" s="32"/>
      <c r="O17" s="170"/>
      <c r="P17" s="32"/>
      <c r="Q17" s="32"/>
    </row>
    <row r="18" spans="1:19">
      <c r="E18" s="102"/>
      <c r="F18" s="102"/>
      <c r="G18" s="102" t="s">
        <v>172</v>
      </c>
      <c r="I18" s="102" t="s">
        <v>288</v>
      </c>
      <c r="J18" s="102"/>
      <c r="K18" s="102" t="s">
        <v>288</v>
      </c>
      <c r="N18" s="170"/>
      <c r="O18" s="170"/>
      <c r="P18" s="32"/>
      <c r="Q18" s="32"/>
    </row>
    <row r="19" spans="1:19">
      <c r="A19" s="102" t="s">
        <v>190</v>
      </c>
      <c r="E19" s="102" t="s">
        <v>269</v>
      </c>
      <c r="F19" s="102"/>
      <c r="G19" s="102" t="s">
        <v>270</v>
      </c>
      <c r="I19" s="102" t="s">
        <v>289</v>
      </c>
      <c r="J19" s="102"/>
      <c r="K19" s="102" t="s">
        <v>289</v>
      </c>
      <c r="N19" s="170"/>
      <c r="O19" s="170"/>
      <c r="P19" s="32"/>
      <c r="Q19" s="32"/>
    </row>
    <row r="20" spans="1:19">
      <c r="A20" s="132" t="s">
        <v>2</v>
      </c>
      <c r="C20" s="8" t="s">
        <v>3</v>
      </c>
      <c r="E20" s="132" t="s">
        <v>268</v>
      </c>
      <c r="F20" s="102"/>
      <c r="G20" s="132" t="s">
        <v>56</v>
      </c>
      <c r="I20" s="132" t="s">
        <v>290</v>
      </c>
      <c r="J20" s="102"/>
      <c r="K20" s="132" t="s">
        <v>291</v>
      </c>
      <c r="M20" s="132" t="s">
        <v>136</v>
      </c>
      <c r="N20" s="170"/>
      <c r="O20" s="170"/>
      <c r="P20" s="32"/>
      <c r="Q20" s="170"/>
      <c r="S20" s="170"/>
    </row>
    <row r="21" spans="1:19">
      <c r="A21" s="102"/>
      <c r="E21" s="102" t="s">
        <v>7</v>
      </c>
      <c r="F21" s="102"/>
      <c r="G21" s="102" t="s">
        <v>20</v>
      </c>
      <c r="H21" s="102"/>
      <c r="I21" s="102" t="s">
        <v>30</v>
      </c>
      <c r="J21" s="102"/>
      <c r="K21" s="170"/>
      <c r="L21" s="102"/>
      <c r="M21" s="170"/>
      <c r="N21" s="170"/>
      <c r="O21" s="170"/>
      <c r="P21" s="170"/>
      <c r="Q21" s="170"/>
      <c r="S21" s="32"/>
    </row>
    <row r="22" spans="1:19">
      <c r="A22" s="102"/>
      <c r="E22" s="102"/>
      <c r="F22" s="102"/>
      <c r="G22" s="102"/>
      <c r="H22" s="102"/>
      <c r="I22" s="102"/>
      <c r="J22" s="102"/>
      <c r="K22" s="170"/>
      <c r="L22" s="102"/>
      <c r="M22" s="170"/>
      <c r="N22" s="170"/>
      <c r="O22" s="170"/>
      <c r="P22" s="170"/>
      <c r="Q22" s="170"/>
      <c r="S22" s="32"/>
    </row>
    <row r="23" spans="1:19" ht="15">
      <c r="A23" s="102">
        <v>2</v>
      </c>
      <c r="C23" s="206" t="s">
        <v>271</v>
      </c>
      <c r="E23" s="12">
        <v>895472598.58000004</v>
      </c>
      <c r="F23" s="12"/>
      <c r="G23" s="12">
        <v>37980142.479999997</v>
      </c>
      <c r="H23" s="12"/>
      <c r="I23" s="12">
        <f>E23-G23</f>
        <v>857492456.10000002</v>
      </c>
      <c r="J23" s="12"/>
      <c r="K23" s="11">
        <f>I23</f>
        <v>857492456.10000002</v>
      </c>
      <c r="L23" s="12"/>
      <c r="M23" s="11"/>
      <c r="N23" s="170"/>
      <c r="O23" s="11"/>
      <c r="P23" s="170"/>
      <c r="Q23" s="48"/>
      <c r="S23" s="32"/>
    </row>
    <row r="24" spans="1:19" ht="15">
      <c r="A24" s="102">
        <v>3</v>
      </c>
      <c r="C24" s="207" t="s">
        <v>272</v>
      </c>
      <c r="E24" s="102"/>
      <c r="G24" s="102"/>
      <c r="H24" s="102"/>
      <c r="I24" s="65">
        <v>58088569.543246187</v>
      </c>
      <c r="J24" s="102"/>
      <c r="K24" s="65">
        <v>0</v>
      </c>
      <c r="L24" s="102"/>
      <c r="M24" s="11"/>
      <c r="N24" s="170"/>
      <c r="O24" s="11"/>
      <c r="P24" s="170"/>
      <c r="Q24" s="48"/>
      <c r="S24" s="32"/>
    </row>
    <row r="25" spans="1:19" ht="15">
      <c r="A25" s="102">
        <v>4</v>
      </c>
      <c r="C25" s="208" t="s">
        <v>273</v>
      </c>
      <c r="E25" s="102"/>
      <c r="G25" s="102"/>
      <c r="H25" s="102"/>
      <c r="I25" s="218">
        <f>I23+I24</f>
        <v>915581025.64324617</v>
      </c>
      <c r="J25" s="102"/>
      <c r="K25" s="218">
        <f>K23+K24</f>
        <v>857492456.10000002</v>
      </c>
      <c r="L25" s="102"/>
      <c r="M25" s="91"/>
      <c r="N25" s="170"/>
      <c r="O25" s="91"/>
      <c r="P25" s="170"/>
      <c r="Q25" s="91"/>
      <c r="S25" s="32"/>
    </row>
    <row r="26" spans="1:19" ht="15">
      <c r="A26" s="102">
        <v>5</v>
      </c>
      <c r="C26" s="207" t="s">
        <v>274</v>
      </c>
      <c r="E26" s="102"/>
      <c r="G26" s="102"/>
      <c r="H26" s="102"/>
      <c r="I26" s="219">
        <f>M39</f>
        <v>5.1399999999999996E-3</v>
      </c>
      <c r="J26" s="102"/>
      <c r="K26" s="219">
        <f>M39</f>
        <v>5.1399999999999996E-3</v>
      </c>
      <c r="L26" s="102"/>
      <c r="M26" s="209"/>
      <c r="N26" s="170"/>
      <c r="O26" s="209"/>
      <c r="P26" s="170"/>
      <c r="Q26" s="209"/>
      <c r="S26" s="32"/>
    </row>
    <row r="27" spans="1:19" ht="15">
      <c r="A27" s="102">
        <v>6</v>
      </c>
      <c r="C27" s="207" t="s">
        <v>275</v>
      </c>
      <c r="E27" s="102"/>
      <c r="G27" s="102"/>
      <c r="H27" s="102"/>
      <c r="I27" s="76">
        <f>ROUND(I25*I26,0)</f>
        <v>4706086</v>
      </c>
      <c r="J27" s="76"/>
      <c r="K27" s="76">
        <f>ROUND(K25*K26,0)</f>
        <v>4407511</v>
      </c>
      <c r="L27" s="102"/>
      <c r="M27" s="48"/>
      <c r="N27" s="170"/>
      <c r="O27" s="48"/>
      <c r="P27" s="170"/>
      <c r="Q27" s="48"/>
      <c r="S27" s="32"/>
    </row>
    <row r="28" spans="1:19" ht="15">
      <c r="A28" s="102">
        <v>7</v>
      </c>
      <c r="C28" s="210" t="s">
        <v>276</v>
      </c>
      <c r="E28" s="102"/>
      <c r="G28" s="102"/>
      <c r="H28" s="102"/>
      <c r="I28" s="76">
        <v>4461725.8499999996</v>
      </c>
      <c r="J28" s="76"/>
      <c r="K28" s="76">
        <v>4461725.8499999996</v>
      </c>
      <c r="L28" s="102"/>
      <c r="M28" s="11"/>
      <c r="N28" s="170"/>
      <c r="O28" s="11"/>
      <c r="P28" s="170"/>
      <c r="Q28" s="91"/>
      <c r="S28" s="32"/>
    </row>
    <row r="29" spans="1:19" ht="15.75" thickBot="1">
      <c r="A29" s="102">
        <v>8</v>
      </c>
      <c r="C29" s="211" t="s">
        <v>277</v>
      </c>
      <c r="E29" s="102"/>
      <c r="G29" s="102"/>
      <c r="H29" s="102"/>
      <c r="I29" s="220">
        <f>I27-I28</f>
        <v>244360.15000000037</v>
      </c>
      <c r="J29" s="76"/>
      <c r="K29" s="220">
        <f>K27-K28</f>
        <v>-54214.849999999627</v>
      </c>
      <c r="L29" s="102"/>
      <c r="M29" s="221">
        <f>K29-I29</f>
        <v>-298575</v>
      </c>
      <c r="N29" s="170"/>
      <c r="O29" s="91"/>
      <c r="P29" s="170"/>
      <c r="Q29" s="91"/>
      <c r="S29" s="41"/>
    </row>
    <row r="30" spans="1:19" ht="15.75" thickTop="1">
      <c r="A30" s="102"/>
      <c r="C30" s="211"/>
      <c r="E30" s="102"/>
      <c r="G30" s="102"/>
      <c r="H30" s="102"/>
      <c r="I30" s="76"/>
      <c r="J30" s="76"/>
      <c r="K30" s="76"/>
      <c r="L30" s="102"/>
      <c r="M30" s="91"/>
      <c r="N30" s="170"/>
      <c r="O30" s="91"/>
      <c r="P30" s="170"/>
      <c r="Q30" s="91"/>
      <c r="S30" s="41"/>
    </row>
    <row r="31" spans="1:19">
      <c r="A31" s="102"/>
      <c r="E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9">
      <c r="A32" s="102"/>
      <c r="E32" s="102"/>
      <c r="F32" s="102"/>
      <c r="G32" s="102"/>
      <c r="H32" s="102"/>
      <c r="I32" s="102" t="s">
        <v>172</v>
      </c>
      <c r="K32" s="102"/>
      <c r="L32" s="102"/>
      <c r="M32" s="102" t="s">
        <v>52</v>
      </c>
      <c r="N32" s="102"/>
      <c r="O32" s="170"/>
      <c r="P32" s="170"/>
      <c r="Q32" s="170"/>
    </row>
    <row r="33" spans="1:17">
      <c r="A33" s="102"/>
      <c r="E33" s="102" t="s">
        <v>278</v>
      </c>
      <c r="F33" s="102"/>
      <c r="G33" s="102" t="s">
        <v>269</v>
      </c>
      <c r="H33" s="102"/>
      <c r="I33" s="102" t="s">
        <v>270</v>
      </c>
      <c r="K33" s="102" t="s">
        <v>176</v>
      </c>
      <c r="L33" s="102"/>
      <c r="M33" s="102" t="s">
        <v>279</v>
      </c>
      <c r="N33" s="102"/>
      <c r="O33" s="170"/>
      <c r="P33" s="170"/>
      <c r="Q33" s="170"/>
    </row>
    <row r="34" spans="1:17">
      <c r="A34" s="102"/>
      <c r="E34" s="132" t="s">
        <v>280</v>
      </c>
      <c r="F34" s="102"/>
      <c r="G34" s="132" t="s">
        <v>268</v>
      </c>
      <c r="H34" s="102"/>
      <c r="I34" s="132" t="s">
        <v>56</v>
      </c>
      <c r="K34" s="132" t="s">
        <v>268</v>
      </c>
      <c r="L34" s="102"/>
      <c r="M34" s="132" t="s">
        <v>281</v>
      </c>
      <c r="N34" s="102"/>
      <c r="O34" s="170"/>
      <c r="P34" s="170"/>
      <c r="Q34" s="170"/>
    </row>
    <row r="35" spans="1:17">
      <c r="A35" s="102"/>
      <c r="E35" s="170" t="s">
        <v>282</v>
      </c>
      <c r="F35" s="102"/>
      <c r="G35" s="170" t="s">
        <v>283</v>
      </c>
      <c r="H35" s="102"/>
      <c r="I35" s="170" t="s">
        <v>283</v>
      </c>
      <c r="K35" s="170" t="s">
        <v>283</v>
      </c>
      <c r="L35" s="102"/>
      <c r="M35" s="170" t="s">
        <v>283</v>
      </c>
      <c r="N35" s="102"/>
      <c r="O35" s="170"/>
      <c r="P35" s="170"/>
      <c r="Q35" s="170"/>
    </row>
    <row r="36" spans="1:17" ht="15">
      <c r="A36" s="102">
        <v>9</v>
      </c>
      <c r="C36" s="212" t="s">
        <v>284</v>
      </c>
      <c r="E36" s="12">
        <v>4809211.959999999</v>
      </c>
      <c r="G36" s="12">
        <v>1027088768.78</v>
      </c>
      <c r="H36" s="12"/>
      <c r="I36" s="12">
        <v>13300355.07</v>
      </c>
      <c r="J36" s="12"/>
      <c r="K36" s="12">
        <f>G36-I36</f>
        <v>1013788413.7099999</v>
      </c>
      <c r="L36" s="12"/>
      <c r="M36" s="73">
        <f>ROUND(E36/K36,6)</f>
        <v>4.744E-3</v>
      </c>
      <c r="N36" s="12"/>
      <c r="O36" s="11"/>
      <c r="P36" s="32"/>
      <c r="Q36" s="217"/>
    </row>
    <row r="37" spans="1:17" ht="15">
      <c r="A37" s="102">
        <v>10</v>
      </c>
      <c r="C37" s="213" t="s">
        <v>285</v>
      </c>
      <c r="E37" s="12">
        <v>4346972.87</v>
      </c>
      <c r="G37" s="12">
        <v>979494165.91999996</v>
      </c>
      <c r="H37" s="12"/>
      <c r="I37" s="12">
        <v>69423909.329999998</v>
      </c>
      <c r="J37" s="12"/>
      <c r="K37" s="12">
        <f t="shared" ref="K37:K38" si="0">G37-I37</f>
        <v>910070256.58999991</v>
      </c>
      <c r="L37" s="12"/>
      <c r="M37" s="73">
        <f t="shared" ref="M37:M38" si="1">ROUND(E37/K37,6)</f>
        <v>4.777E-3</v>
      </c>
      <c r="N37" s="12"/>
      <c r="O37" s="11"/>
      <c r="P37" s="32"/>
      <c r="Q37" s="217"/>
    </row>
    <row r="38" spans="1:17" ht="15">
      <c r="A38" s="102">
        <v>11</v>
      </c>
      <c r="C38" s="213" t="s">
        <v>286</v>
      </c>
      <c r="E38" s="12">
        <v>5107471.959999999</v>
      </c>
      <c r="G38" s="12">
        <v>898177819.9799999</v>
      </c>
      <c r="H38" s="12"/>
      <c r="I38" s="12">
        <v>32301964.859999999</v>
      </c>
      <c r="J38" s="12"/>
      <c r="K38" s="12">
        <f t="shared" si="0"/>
        <v>865875855.11999989</v>
      </c>
      <c r="L38" s="12"/>
      <c r="M38" s="73">
        <f t="shared" si="1"/>
        <v>5.8989999999999997E-3</v>
      </c>
      <c r="N38" s="12"/>
      <c r="O38" s="11"/>
      <c r="P38" s="32"/>
      <c r="Q38" s="217"/>
    </row>
    <row r="39" spans="1:17" ht="15.75" thickBot="1">
      <c r="A39" s="102">
        <v>12</v>
      </c>
      <c r="C39" s="206" t="s">
        <v>287</v>
      </c>
      <c r="M39" s="214">
        <f>AVERAGE(M36:M38)</f>
        <v>5.1399999999999996E-3</v>
      </c>
      <c r="O39" s="32"/>
      <c r="P39" s="32"/>
      <c r="Q39" s="216"/>
    </row>
    <row r="40" spans="1:17" ht="15" thickTop="1">
      <c r="A40" s="102"/>
      <c r="C40" s="215"/>
    </row>
    <row r="41" spans="1:17" ht="15">
      <c r="A41" s="102"/>
      <c r="C41" s="206"/>
      <c r="G41" s="11"/>
      <c r="H41" s="11"/>
      <c r="I41" s="11"/>
      <c r="J41" s="11"/>
      <c r="K41" s="11"/>
      <c r="L41" s="11"/>
      <c r="M41" s="11"/>
      <c r="N41" s="11"/>
      <c r="O41" s="11"/>
      <c r="P41" s="32"/>
      <c r="Q41" s="32"/>
    </row>
    <row r="42" spans="1:17" ht="15">
      <c r="A42" s="102"/>
      <c r="C42" s="207"/>
      <c r="G42" s="32"/>
      <c r="H42" s="32"/>
      <c r="I42" s="32"/>
      <c r="J42" s="32"/>
      <c r="K42" s="32"/>
      <c r="L42" s="32"/>
      <c r="M42" s="32"/>
      <c r="N42" s="32"/>
      <c r="O42" s="11"/>
      <c r="P42" s="32"/>
      <c r="Q42" s="32"/>
    </row>
    <row r="43" spans="1:17" ht="15">
      <c r="A43" s="102"/>
      <c r="C43" s="208"/>
      <c r="G43" s="32"/>
      <c r="H43" s="32"/>
      <c r="I43" s="32"/>
      <c r="J43" s="32"/>
      <c r="K43" s="32"/>
      <c r="L43" s="32"/>
      <c r="M43" s="32"/>
      <c r="N43" s="32"/>
      <c r="O43" s="41"/>
      <c r="P43" s="32"/>
      <c r="Q43" s="32"/>
    </row>
    <row r="44" spans="1:17" ht="15">
      <c r="A44" s="102"/>
      <c r="C44" s="207"/>
      <c r="G44" s="32"/>
      <c r="H44" s="32"/>
      <c r="I44" s="32"/>
      <c r="J44" s="32"/>
      <c r="K44" s="32"/>
      <c r="L44" s="32"/>
      <c r="M44" s="32"/>
      <c r="N44" s="32"/>
      <c r="O44" s="216"/>
      <c r="P44" s="32"/>
      <c r="Q44" s="32"/>
    </row>
    <row r="45" spans="1:17" ht="15">
      <c r="A45" s="102"/>
      <c r="C45" s="207"/>
      <c r="G45" s="32"/>
      <c r="H45" s="32"/>
      <c r="I45" s="32"/>
      <c r="J45" s="32"/>
      <c r="K45" s="32"/>
      <c r="L45" s="32"/>
      <c r="M45" s="32"/>
      <c r="N45" s="32"/>
      <c r="O45" s="11"/>
      <c r="P45" s="32"/>
      <c r="Q45" s="32"/>
    </row>
    <row r="46" spans="1:17" ht="15">
      <c r="A46" s="102"/>
      <c r="C46" s="210"/>
      <c r="G46" s="32"/>
      <c r="H46" s="32"/>
      <c r="I46" s="32"/>
      <c r="J46" s="32"/>
      <c r="K46" s="32"/>
      <c r="L46" s="32"/>
      <c r="M46" s="32"/>
      <c r="N46" s="32"/>
      <c r="O46" s="11"/>
      <c r="P46" s="32"/>
      <c r="Q46" s="32"/>
    </row>
    <row r="47" spans="1:17" ht="15">
      <c r="A47" s="102"/>
      <c r="C47" s="211"/>
      <c r="G47" s="32"/>
      <c r="H47" s="32"/>
      <c r="I47" s="32"/>
      <c r="J47" s="32"/>
      <c r="K47" s="32"/>
      <c r="L47" s="32"/>
      <c r="M47" s="32"/>
      <c r="N47" s="32"/>
      <c r="O47" s="41"/>
      <c r="P47" s="32"/>
      <c r="Q47" s="32"/>
    </row>
    <row r="48" spans="1:17"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7:17"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</sheetData>
  <pageMargins left="0.7" right="0.7" top="0.75" bottom="0.75" header="0.3" footer="0.3"/>
  <pageSetup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23"/>
  <sheetViews>
    <sheetView zoomScaleNormal="100" zoomScaleSheetLayoutView="100" workbookViewId="0">
      <selection activeCell="A2" sqref="A2"/>
    </sheetView>
  </sheetViews>
  <sheetFormatPr defaultColWidth="12.42578125" defaultRowHeight="12.75"/>
  <cols>
    <col min="1" max="1" width="4.85546875" style="3" customWidth="1"/>
    <col min="2" max="2" width="1.5703125" style="3" customWidth="1"/>
    <col min="3" max="3" width="38.5703125" style="3" customWidth="1"/>
    <col min="4" max="4" width="1.28515625" style="3" customWidth="1"/>
    <col min="5" max="5" width="14.7109375" style="3" customWidth="1"/>
    <col min="6" max="6" width="1.140625" style="3" customWidth="1"/>
    <col min="7" max="7" width="14.42578125" style="3" bestFit="1" customWidth="1"/>
    <col min="8" max="8" width="1.28515625" style="3" customWidth="1"/>
    <col min="9" max="9" width="12.140625" style="3" customWidth="1"/>
    <col min="10" max="10" width="1.42578125" style="3" customWidth="1"/>
    <col min="11" max="11" width="1.140625" style="3" customWidth="1"/>
    <col min="12" max="12" width="12.42578125" style="3" customWidth="1"/>
    <col min="13" max="13" width="1.140625" style="3" customWidth="1"/>
    <col min="14" max="16384" width="12.42578125" style="3"/>
  </cols>
  <sheetData>
    <row r="1" spans="1:13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I1" s="6" t="str">
        <f>Contents!A3</f>
        <v>Exhibit RCS-4</v>
      </c>
      <c r="J1" s="1"/>
      <c r="K1" s="109"/>
    </row>
    <row r="2" spans="1:13">
      <c r="A2" s="1" t="s">
        <v>255</v>
      </c>
      <c r="B2" s="1"/>
      <c r="C2" s="1"/>
      <c r="D2" s="1"/>
      <c r="E2" s="1"/>
      <c r="F2" s="1"/>
      <c r="G2" s="1"/>
      <c r="H2" s="1"/>
      <c r="I2" s="6" t="s">
        <v>139</v>
      </c>
      <c r="J2" s="1"/>
      <c r="K2" s="6"/>
    </row>
    <row r="3" spans="1:13">
      <c r="A3" s="1"/>
      <c r="B3" s="1"/>
      <c r="C3" s="1"/>
      <c r="D3" s="1"/>
      <c r="E3" s="1"/>
      <c r="F3" s="1"/>
      <c r="G3" s="1"/>
      <c r="H3" s="1"/>
      <c r="I3" s="6" t="str">
        <f>Contents!A2</f>
        <v>Docket No. UG-170034</v>
      </c>
      <c r="J3" s="1"/>
      <c r="K3" s="6"/>
    </row>
    <row r="4" spans="1:13" ht="15.75">
      <c r="A4" s="1" t="s">
        <v>195</v>
      </c>
      <c r="B4" s="1"/>
      <c r="E4" s="327"/>
      <c r="I4" s="6" t="s">
        <v>27</v>
      </c>
      <c r="K4" s="6"/>
    </row>
    <row r="5" spans="1:13">
      <c r="A5" s="1"/>
      <c r="B5" s="1"/>
      <c r="K5" s="6"/>
    </row>
    <row r="6" spans="1:13">
      <c r="A6" s="1"/>
      <c r="B6" s="1"/>
      <c r="E6" s="15" t="s">
        <v>234</v>
      </c>
      <c r="G6" s="15" t="s">
        <v>234</v>
      </c>
      <c r="K6" s="6"/>
    </row>
    <row r="7" spans="1:13">
      <c r="E7" s="15" t="s">
        <v>246</v>
      </c>
      <c r="G7" s="15" t="s">
        <v>247</v>
      </c>
      <c r="H7" s="15"/>
      <c r="I7" s="15" t="s">
        <v>248</v>
      </c>
      <c r="J7" s="15"/>
      <c r="K7" s="15"/>
    </row>
    <row r="8" spans="1:13">
      <c r="A8" s="15" t="s">
        <v>0</v>
      </c>
      <c r="E8" s="15" t="s">
        <v>249</v>
      </c>
      <c r="G8" s="15" t="s">
        <v>249</v>
      </c>
      <c r="H8" s="15"/>
      <c r="I8" s="15" t="s">
        <v>250</v>
      </c>
      <c r="J8" s="15"/>
      <c r="K8" s="15"/>
    </row>
    <row r="9" spans="1:13">
      <c r="A9" s="132" t="s">
        <v>2</v>
      </c>
      <c r="B9" s="1"/>
      <c r="C9" s="138" t="s">
        <v>3</v>
      </c>
      <c r="D9" s="134"/>
      <c r="E9" s="165" t="s">
        <v>18</v>
      </c>
      <c r="F9" s="1"/>
      <c r="G9" s="115" t="s">
        <v>18</v>
      </c>
      <c r="H9" s="49"/>
      <c r="I9" s="115" t="s">
        <v>136</v>
      </c>
      <c r="J9" s="170"/>
    </row>
    <row r="10" spans="1:13">
      <c r="A10" s="102"/>
      <c r="B10" s="1"/>
      <c r="C10" s="198"/>
      <c r="D10" s="113"/>
      <c r="E10" s="199" t="s">
        <v>6</v>
      </c>
      <c r="F10" s="1"/>
      <c r="G10" s="142" t="s">
        <v>7</v>
      </c>
      <c r="H10" s="142"/>
      <c r="I10" s="142" t="s">
        <v>20</v>
      </c>
      <c r="J10" s="142"/>
    </row>
    <row r="11" spans="1:13">
      <c r="A11" s="102"/>
      <c r="B11" s="1"/>
      <c r="C11" s="198" t="s">
        <v>251</v>
      </c>
      <c r="D11" s="113"/>
      <c r="E11" s="199"/>
      <c r="F11" s="1"/>
      <c r="G11" s="142"/>
      <c r="H11" s="142"/>
      <c r="I11" s="142"/>
      <c r="J11" s="142"/>
    </row>
    <row r="12" spans="1:13">
      <c r="A12" s="102">
        <v>1</v>
      </c>
      <c r="B12" s="1"/>
      <c r="C12" s="113" t="s">
        <v>262</v>
      </c>
      <c r="D12" s="113"/>
      <c r="E12" s="46">
        <v>6788.5218636888931</v>
      </c>
      <c r="F12" s="12"/>
      <c r="G12" s="46">
        <v>6478.4818291354122</v>
      </c>
      <c r="H12" s="164"/>
      <c r="I12" s="203">
        <f>E12-G12</f>
        <v>310.04003455348084</v>
      </c>
      <c r="J12" s="114"/>
    </row>
    <row r="13" spans="1:13">
      <c r="A13" s="102">
        <v>2</v>
      </c>
      <c r="B13" s="1"/>
      <c r="C13" s="113" t="s">
        <v>263</v>
      </c>
      <c r="D13" s="113"/>
      <c r="E13" s="46">
        <v>22039.58838044836</v>
      </c>
      <c r="F13" s="12"/>
      <c r="G13" s="46">
        <v>21028.943034088737</v>
      </c>
      <c r="H13" s="200"/>
      <c r="I13" s="203">
        <f t="shared" ref="I13:I20" si="0">E13-G13</f>
        <v>1010.6453463596226</v>
      </c>
      <c r="J13" s="143"/>
      <c r="K13" s="134"/>
      <c r="L13" s="170"/>
      <c r="M13" s="47"/>
    </row>
    <row r="14" spans="1:13">
      <c r="A14" s="102">
        <v>3</v>
      </c>
      <c r="B14" s="1"/>
      <c r="C14" s="133" t="s">
        <v>264</v>
      </c>
      <c r="D14" s="133"/>
      <c r="E14" s="46">
        <v>59628.075553067647</v>
      </c>
      <c r="F14" s="11"/>
      <c r="G14" s="46">
        <v>56849.984196193305</v>
      </c>
      <c r="H14" s="200"/>
      <c r="I14" s="203">
        <f t="shared" si="0"/>
        <v>2778.0913568743417</v>
      </c>
      <c r="J14" s="143"/>
      <c r="K14" s="134"/>
      <c r="L14" s="170"/>
      <c r="M14" s="47"/>
    </row>
    <row r="15" spans="1:13">
      <c r="A15" s="102">
        <v>4</v>
      </c>
      <c r="B15" s="102"/>
      <c r="C15" s="3" t="s">
        <v>162</v>
      </c>
      <c r="E15" s="46">
        <v>0</v>
      </c>
      <c r="F15" s="46"/>
      <c r="G15" s="46">
        <v>0</v>
      </c>
      <c r="H15" s="46"/>
      <c r="I15" s="203">
        <f t="shared" si="0"/>
        <v>0</v>
      </c>
      <c r="J15" s="143"/>
      <c r="K15" s="134"/>
      <c r="L15" s="170"/>
      <c r="M15" s="47"/>
    </row>
    <row r="16" spans="1:13">
      <c r="A16" s="102">
        <v>5</v>
      </c>
      <c r="B16" s="102"/>
      <c r="C16" s="3" t="s">
        <v>153</v>
      </c>
      <c r="E16" s="46">
        <v>1808916.8904569219</v>
      </c>
      <c r="F16" s="46"/>
      <c r="G16" s="46">
        <v>1724487.9238056608</v>
      </c>
      <c r="H16" s="46"/>
      <c r="I16" s="203">
        <f t="shared" si="0"/>
        <v>84428.966651261086</v>
      </c>
      <c r="J16" s="145"/>
      <c r="K16" s="134"/>
      <c r="L16" s="170"/>
      <c r="M16" s="47"/>
    </row>
    <row r="17" spans="1:15">
      <c r="A17" s="102">
        <v>6</v>
      </c>
      <c r="B17" s="102"/>
      <c r="C17" s="3" t="s">
        <v>154</v>
      </c>
      <c r="E17" s="46">
        <v>512935.64544829133</v>
      </c>
      <c r="F17" s="46"/>
      <c r="G17" s="46">
        <v>488720.47298540262</v>
      </c>
      <c r="H17" s="46"/>
      <c r="I17" s="203">
        <f t="shared" si="0"/>
        <v>24215.172462888702</v>
      </c>
      <c r="J17" s="145"/>
      <c r="K17" s="134"/>
      <c r="L17" s="170"/>
      <c r="M17" s="47"/>
    </row>
    <row r="18" spans="1:15">
      <c r="A18" s="102">
        <v>7</v>
      </c>
      <c r="B18" s="102"/>
      <c r="C18" s="3" t="s">
        <v>163</v>
      </c>
      <c r="E18" s="46">
        <v>71452.359222851534</v>
      </c>
      <c r="F18" s="46"/>
      <c r="G18" s="46">
        <v>68242.838582208162</v>
      </c>
      <c r="H18" s="46"/>
      <c r="I18" s="203">
        <f t="shared" si="0"/>
        <v>3209.5206406433717</v>
      </c>
      <c r="J18" s="145"/>
      <c r="K18" s="134"/>
      <c r="L18" s="170"/>
      <c r="M18" s="47"/>
    </row>
    <row r="19" spans="1:15">
      <c r="A19" s="102">
        <v>8</v>
      </c>
      <c r="B19" s="102"/>
      <c r="C19" s="3" t="s">
        <v>265</v>
      </c>
      <c r="E19" s="46">
        <v>116.39422257459525</v>
      </c>
      <c r="F19" s="50"/>
      <c r="G19" s="46">
        <v>111.02237005574798</v>
      </c>
      <c r="H19" s="50"/>
      <c r="I19" s="203">
        <f t="shared" si="0"/>
        <v>5.3718525188472626</v>
      </c>
      <c r="J19" s="145"/>
      <c r="K19" s="134"/>
      <c r="L19" s="170"/>
      <c r="M19" s="47"/>
    </row>
    <row r="20" spans="1:15">
      <c r="A20" s="102">
        <v>9</v>
      </c>
      <c r="B20" s="102"/>
      <c r="C20" s="3" t="s">
        <v>164</v>
      </c>
      <c r="E20" s="46">
        <v>941485.47953000106</v>
      </c>
      <c r="F20" s="46"/>
      <c r="G20" s="46">
        <v>899444.46564281709</v>
      </c>
      <c r="H20" s="46"/>
      <c r="I20" s="203">
        <f t="shared" si="0"/>
        <v>42041.013887183974</v>
      </c>
      <c r="J20" s="145"/>
      <c r="K20" s="134"/>
      <c r="L20" s="170"/>
      <c r="M20" s="47"/>
    </row>
    <row r="21" spans="1:15" ht="13.5" thickBot="1">
      <c r="A21" s="102">
        <v>10</v>
      </c>
      <c r="B21" s="102"/>
      <c r="C21" s="3" t="s">
        <v>159</v>
      </c>
      <c r="E21" s="169">
        <f>SUM(E12:E20)</f>
        <v>3423362.9546778458</v>
      </c>
      <c r="F21" s="46"/>
      <c r="G21" s="169">
        <f>SUM(G12:G20)</f>
        <v>3265364.1324455617</v>
      </c>
      <c r="H21" s="46"/>
      <c r="I21" s="169">
        <f>SUM(I12:I20)</f>
        <v>157998.82223228342</v>
      </c>
      <c r="J21" s="145"/>
      <c r="K21" s="134"/>
      <c r="L21" s="170"/>
      <c r="M21" s="47"/>
    </row>
    <row r="22" spans="1:15" ht="13.5" thickTop="1">
      <c r="A22" s="1"/>
      <c r="B22" s="1"/>
      <c r="J22" s="145"/>
      <c r="K22" s="134"/>
      <c r="L22" s="170"/>
      <c r="M22" s="47"/>
    </row>
    <row r="23" spans="1:15" ht="13.5" thickBot="1">
      <c r="A23" s="102">
        <v>11</v>
      </c>
      <c r="B23" s="1"/>
      <c r="C23" s="3" t="s">
        <v>165</v>
      </c>
      <c r="E23" s="201">
        <v>211203.23116600796</v>
      </c>
      <c r="G23" s="201">
        <v>201455.54673474311</v>
      </c>
      <c r="I23" s="202">
        <f t="shared" ref="I23" si="1">E23-G23</f>
        <v>9747.6844312648464</v>
      </c>
      <c r="J23" s="145"/>
      <c r="K23" s="134"/>
      <c r="L23" s="170"/>
      <c r="M23" s="47"/>
    </row>
    <row r="24" spans="1:15" ht="13.5" thickTop="1">
      <c r="A24" s="1"/>
      <c r="B24" s="1"/>
      <c r="J24" s="145"/>
      <c r="K24" s="134"/>
      <c r="L24" s="170"/>
      <c r="M24" s="47"/>
    </row>
    <row r="25" spans="1:15" ht="13.5" thickBot="1">
      <c r="A25" s="102">
        <v>12</v>
      </c>
      <c r="B25" s="1"/>
      <c r="C25" s="3" t="s">
        <v>429</v>
      </c>
      <c r="I25" s="201">
        <f>I21+I23</f>
        <v>167746.50666354827</v>
      </c>
      <c r="J25" s="145"/>
      <c r="K25" s="134"/>
      <c r="L25" s="170"/>
      <c r="M25" s="47"/>
    </row>
    <row r="26" spans="1:15" ht="13.5" thickTop="1">
      <c r="A26" s="1"/>
      <c r="B26" s="1"/>
      <c r="J26" s="145"/>
      <c r="K26" s="134"/>
      <c r="L26" s="170"/>
      <c r="M26" s="47"/>
    </row>
    <row r="27" spans="1:15">
      <c r="A27" s="1"/>
      <c r="B27" s="1"/>
      <c r="J27" s="145"/>
      <c r="K27" s="134"/>
      <c r="L27" s="170"/>
      <c r="M27" s="47"/>
    </row>
    <row r="28" spans="1:15">
      <c r="A28" s="8" t="s">
        <v>11</v>
      </c>
      <c r="B28" s="8"/>
      <c r="C28" s="112"/>
      <c r="D28" s="112"/>
      <c r="E28" s="112"/>
      <c r="F28" s="112"/>
      <c r="G28" s="112"/>
      <c r="H28" s="112"/>
      <c r="I28" s="112"/>
      <c r="J28" s="141"/>
      <c r="K28" s="134"/>
      <c r="L28" s="170"/>
      <c r="M28" s="47"/>
      <c r="N28" s="46"/>
      <c r="O28" s="46"/>
    </row>
    <row r="29" spans="1:15">
      <c r="A29" s="47" t="s">
        <v>322</v>
      </c>
      <c r="N29" s="46"/>
      <c r="O29" s="46"/>
    </row>
    <row r="30" spans="1:15">
      <c r="A30" s="47" t="s">
        <v>321</v>
      </c>
      <c r="N30" s="46"/>
      <c r="O30" s="46"/>
    </row>
    <row r="31" spans="1:15">
      <c r="A31" s="47"/>
      <c r="N31" s="46"/>
      <c r="O31" s="46"/>
    </row>
    <row r="32" spans="1:15">
      <c r="A32" s="47"/>
      <c r="N32" s="46"/>
      <c r="O32" s="46"/>
    </row>
    <row r="33" spans="1:15">
      <c r="A33" s="47"/>
      <c r="N33" s="46"/>
      <c r="O33" s="46"/>
    </row>
    <row r="34" spans="1:15">
      <c r="A34" s="47"/>
      <c r="N34" s="46"/>
      <c r="O34" s="46"/>
    </row>
    <row r="35" spans="1:15">
      <c r="A35" s="47"/>
      <c r="N35" s="46"/>
      <c r="O35" s="46"/>
    </row>
    <row r="36" spans="1:15">
      <c r="A36" s="47"/>
      <c r="N36" s="46"/>
      <c r="O36" s="46"/>
    </row>
    <row r="37" spans="1:15">
      <c r="A37" s="47"/>
    </row>
    <row r="38" spans="1:15">
      <c r="A38" s="47"/>
    </row>
    <row r="39" spans="1:15">
      <c r="A39" s="47"/>
    </row>
    <row r="40" spans="1:15">
      <c r="A40" s="47"/>
    </row>
    <row r="41" spans="1:15">
      <c r="A41" s="47"/>
    </row>
    <row r="42" spans="1:15">
      <c r="A42" s="47"/>
    </row>
    <row r="43" spans="1:15">
      <c r="A43" s="47"/>
    </row>
    <row r="44" spans="1:15">
      <c r="A44" s="47"/>
    </row>
    <row r="45" spans="1:15">
      <c r="A45" s="47"/>
    </row>
    <row r="46" spans="1:15">
      <c r="A46" s="47"/>
    </row>
    <row r="47" spans="1:15">
      <c r="A47" s="47"/>
    </row>
    <row r="48" spans="1:15">
      <c r="A48" s="47"/>
      <c r="C48" s="113"/>
      <c r="D48" s="113"/>
      <c r="E48" s="113"/>
      <c r="F48" s="1"/>
      <c r="G48" s="114"/>
      <c r="H48" s="114"/>
      <c r="I48" s="114"/>
    </row>
    <row r="49" spans="1:11">
      <c r="A49" s="47"/>
      <c r="C49" s="113"/>
      <c r="D49" s="113"/>
      <c r="E49" s="113"/>
      <c r="F49" s="1"/>
      <c r="G49" s="114"/>
      <c r="H49" s="114"/>
      <c r="I49" s="114"/>
    </row>
    <row r="50" spans="1:11">
      <c r="A50" s="47"/>
      <c r="C50" s="113"/>
      <c r="D50" s="113"/>
      <c r="E50" s="113"/>
      <c r="F50" s="1"/>
      <c r="G50" s="114"/>
      <c r="H50" s="114"/>
      <c r="I50" s="114"/>
    </row>
    <row r="51" spans="1:11">
      <c r="A51" s="1"/>
      <c r="B51" s="1"/>
      <c r="C51" s="113"/>
      <c r="D51" s="113"/>
      <c r="E51" s="113"/>
      <c r="F51" s="1"/>
      <c r="G51" s="114"/>
      <c r="H51" s="114"/>
      <c r="I51" s="114"/>
      <c r="J51" s="114"/>
      <c r="K51" s="111"/>
    </row>
    <row r="52" spans="1:11">
      <c r="A52" s="1"/>
      <c r="B52" s="1"/>
      <c r="C52" s="113"/>
      <c r="D52" s="113"/>
      <c r="E52" s="113"/>
      <c r="F52" s="1"/>
      <c r="G52" s="114"/>
      <c r="H52" s="114"/>
      <c r="I52" s="114"/>
      <c r="J52" s="114"/>
      <c r="K52" s="111"/>
    </row>
    <row r="53" spans="1:11">
      <c r="A53" s="1"/>
      <c r="B53" s="1"/>
      <c r="C53" s="113"/>
      <c r="D53" s="113"/>
      <c r="E53" s="113"/>
      <c r="F53" s="1"/>
      <c r="G53" s="114"/>
      <c r="H53" s="114"/>
      <c r="I53" s="114"/>
      <c r="J53" s="114"/>
      <c r="K53" s="111"/>
    </row>
    <row r="54" spans="1:11">
      <c r="A54" s="1"/>
      <c r="B54" s="1"/>
      <c r="C54" s="113"/>
      <c r="D54" s="113"/>
      <c r="E54" s="113"/>
      <c r="F54" s="1"/>
      <c r="G54" s="114"/>
      <c r="H54" s="114"/>
      <c r="I54" s="114"/>
      <c r="J54" s="114"/>
      <c r="K54" s="111"/>
    </row>
    <row r="55" spans="1:11">
      <c r="A55" s="1"/>
      <c r="B55" s="1"/>
      <c r="C55" s="113"/>
      <c r="D55" s="113"/>
      <c r="E55" s="113"/>
      <c r="F55" s="1"/>
      <c r="G55" s="114"/>
      <c r="H55" s="114"/>
      <c r="I55" s="114"/>
      <c r="J55" s="114"/>
      <c r="K55" s="111"/>
    </row>
    <row r="56" spans="1:11">
      <c r="A56" s="1"/>
      <c r="B56" s="1"/>
      <c r="C56" s="113"/>
      <c r="D56" s="113"/>
      <c r="E56" s="113"/>
      <c r="F56" s="1"/>
      <c r="G56" s="114"/>
      <c r="H56" s="114"/>
      <c r="I56" s="114"/>
      <c r="J56" s="114"/>
      <c r="K56" s="111"/>
    </row>
    <row r="57" spans="1:11">
      <c r="A57" s="1"/>
      <c r="B57" s="1"/>
      <c r="C57" s="113"/>
      <c r="D57" s="113"/>
      <c r="E57" s="113"/>
      <c r="F57" s="1"/>
      <c r="G57" s="114"/>
      <c r="H57" s="114"/>
      <c r="I57" s="114"/>
      <c r="J57" s="114"/>
      <c r="K57" s="111"/>
    </row>
    <row r="58" spans="1:11">
      <c r="A58" s="1"/>
      <c r="B58" s="1"/>
      <c r="C58" s="113"/>
      <c r="D58" s="113"/>
      <c r="E58" s="113"/>
      <c r="F58" s="1"/>
      <c r="G58" s="114"/>
      <c r="H58" s="114"/>
      <c r="I58" s="114"/>
      <c r="J58" s="114"/>
      <c r="K58" s="111"/>
    </row>
    <row r="59" spans="1:11">
      <c r="A59" s="1"/>
      <c r="B59" s="1"/>
      <c r="C59" s="113"/>
      <c r="D59" s="113"/>
      <c r="E59" s="113"/>
      <c r="F59" s="1"/>
      <c r="G59" s="114"/>
      <c r="H59" s="114"/>
      <c r="I59" s="114"/>
      <c r="J59" s="114"/>
      <c r="K59" s="111"/>
    </row>
    <row r="60" spans="1:11">
      <c r="A60" s="1"/>
      <c r="B60" s="1"/>
      <c r="C60" s="113"/>
      <c r="D60" s="113"/>
      <c r="E60" s="113"/>
      <c r="F60" s="1"/>
      <c r="G60" s="114"/>
      <c r="H60" s="114"/>
      <c r="I60" s="114"/>
      <c r="J60" s="114"/>
      <c r="K60" s="111"/>
    </row>
    <row r="61" spans="1:11">
      <c r="A61" s="1"/>
      <c r="B61" s="1"/>
      <c r="C61" s="113"/>
      <c r="D61" s="113"/>
      <c r="E61" s="113"/>
      <c r="F61" s="1"/>
      <c r="G61" s="114"/>
      <c r="H61" s="114"/>
      <c r="I61" s="114"/>
      <c r="J61" s="114"/>
      <c r="K61" s="111"/>
    </row>
    <row r="62" spans="1:11">
      <c r="A62" s="1"/>
      <c r="B62" s="1"/>
      <c r="C62" s="113"/>
      <c r="D62" s="113"/>
      <c r="E62" s="113"/>
      <c r="F62" s="1"/>
      <c r="G62" s="114"/>
      <c r="H62" s="114"/>
      <c r="I62" s="114"/>
      <c r="J62" s="114"/>
      <c r="K62" s="111"/>
    </row>
    <row r="63" spans="1:11">
      <c r="A63" s="1"/>
      <c r="B63" s="1"/>
      <c r="C63" s="113"/>
      <c r="D63" s="113"/>
      <c r="E63" s="113"/>
      <c r="F63" s="1"/>
      <c r="G63" s="114"/>
      <c r="H63" s="114"/>
      <c r="I63" s="114"/>
      <c r="J63" s="114"/>
      <c r="K63" s="111"/>
    </row>
    <row r="64" spans="1:11">
      <c r="A64" s="1"/>
      <c r="B64" s="1"/>
      <c r="C64" s="113"/>
      <c r="D64" s="113"/>
      <c r="E64" s="113"/>
      <c r="F64" s="1"/>
      <c r="G64" s="114"/>
      <c r="H64" s="114"/>
      <c r="I64" s="114"/>
      <c r="J64" s="114"/>
      <c r="K64" s="111"/>
    </row>
    <row r="65" spans="1:11">
      <c r="A65" s="1"/>
      <c r="B65" s="1"/>
      <c r="C65" s="113"/>
      <c r="D65" s="113"/>
      <c r="E65" s="113"/>
      <c r="F65" s="1"/>
      <c r="G65" s="114"/>
      <c r="H65" s="114"/>
      <c r="I65" s="114"/>
      <c r="J65" s="114"/>
      <c r="K65" s="111"/>
    </row>
    <row r="66" spans="1:11">
      <c r="A66" s="1"/>
      <c r="B66" s="1"/>
      <c r="C66" s="113"/>
      <c r="D66" s="113"/>
      <c r="E66" s="113"/>
      <c r="F66" s="1"/>
      <c r="G66" s="114"/>
      <c r="H66" s="114"/>
      <c r="I66" s="114"/>
      <c r="J66" s="114"/>
      <c r="K66" s="111"/>
    </row>
    <row r="67" spans="1:11">
      <c r="A67" s="1"/>
      <c r="B67" s="1"/>
      <c r="C67" s="113"/>
      <c r="D67" s="113"/>
      <c r="E67" s="113"/>
      <c r="F67" s="1"/>
      <c r="G67" s="114"/>
      <c r="H67" s="114"/>
      <c r="I67" s="114"/>
      <c r="J67" s="114"/>
      <c r="K67" s="111"/>
    </row>
    <row r="68" spans="1:11">
      <c r="A68" s="1"/>
      <c r="B68" s="1"/>
      <c r="C68" s="113"/>
      <c r="D68" s="113"/>
      <c r="E68" s="113"/>
      <c r="F68" s="1"/>
      <c r="G68" s="114"/>
      <c r="H68" s="114"/>
      <c r="I68" s="114"/>
      <c r="J68" s="114"/>
      <c r="K68" s="111"/>
    </row>
    <row r="69" spans="1:11">
      <c r="A69" s="1"/>
      <c r="B69" s="1"/>
      <c r="C69" s="113"/>
      <c r="D69" s="113"/>
      <c r="E69" s="113"/>
      <c r="F69" s="1"/>
      <c r="G69" s="114"/>
      <c r="H69" s="114"/>
      <c r="I69" s="114"/>
      <c r="J69" s="114"/>
      <c r="K69" s="111"/>
    </row>
    <row r="70" spans="1:11">
      <c r="A70" s="1"/>
      <c r="B70" s="1"/>
      <c r="C70" s="113"/>
      <c r="D70" s="113"/>
      <c r="E70" s="113"/>
      <c r="F70" s="1"/>
      <c r="G70" s="114"/>
      <c r="H70" s="114"/>
      <c r="I70" s="114"/>
      <c r="J70" s="114"/>
      <c r="K70" s="111"/>
    </row>
    <row r="71" spans="1:11">
      <c r="A71" s="1"/>
      <c r="B71" s="1"/>
      <c r="C71" s="113"/>
      <c r="D71" s="113"/>
      <c r="E71" s="113"/>
      <c r="F71" s="1"/>
      <c r="G71" s="114"/>
      <c r="H71" s="114"/>
      <c r="I71" s="114"/>
      <c r="J71" s="114"/>
      <c r="K71" s="111"/>
    </row>
    <row r="72" spans="1:11">
      <c r="A72" s="1"/>
      <c r="B72" s="1"/>
      <c r="C72" s="113"/>
      <c r="D72" s="113"/>
      <c r="E72" s="113"/>
      <c r="F72" s="1"/>
      <c r="G72" s="114"/>
      <c r="H72" s="114"/>
      <c r="I72" s="114"/>
      <c r="J72" s="114"/>
      <c r="K72" s="111"/>
    </row>
    <row r="73" spans="1:11">
      <c r="A73" s="1"/>
      <c r="B73" s="1"/>
      <c r="C73" s="113"/>
      <c r="D73" s="113"/>
      <c r="E73" s="113"/>
      <c r="F73" s="1"/>
      <c r="G73" s="114"/>
      <c r="H73" s="114"/>
      <c r="I73" s="114"/>
      <c r="J73" s="114"/>
      <c r="K73" s="111"/>
    </row>
    <row r="74" spans="1:11">
      <c r="A74" s="1"/>
      <c r="B74" s="1"/>
      <c r="C74" s="113"/>
      <c r="D74" s="113"/>
      <c r="E74" s="113"/>
      <c r="F74" s="1"/>
      <c r="G74" s="114"/>
      <c r="H74" s="114"/>
      <c r="I74" s="114"/>
      <c r="J74" s="114"/>
      <c r="K74" s="111"/>
    </row>
    <row r="75" spans="1:11">
      <c r="A75" s="1"/>
      <c r="B75" s="1"/>
      <c r="C75" s="113"/>
      <c r="D75" s="113"/>
      <c r="E75" s="113"/>
      <c r="F75" s="1"/>
      <c r="G75" s="114"/>
      <c r="H75" s="114"/>
      <c r="I75" s="114"/>
      <c r="J75" s="114"/>
      <c r="K75" s="111"/>
    </row>
    <row r="76" spans="1:11">
      <c r="A76" s="1"/>
      <c r="B76" s="1"/>
      <c r="C76" s="113"/>
      <c r="D76" s="113"/>
      <c r="E76" s="113"/>
      <c r="F76" s="1"/>
      <c r="G76" s="114"/>
      <c r="H76" s="114"/>
      <c r="I76" s="114"/>
      <c r="J76" s="114"/>
      <c r="K76" s="111"/>
    </row>
    <row r="77" spans="1:11">
      <c r="A77" s="1"/>
      <c r="B77" s="1"/>
      <c r="C77" s="113"/>
      <c r="D77" s="113"/>
      <c r="E77" s="113"/>
      <c r="F77" s="1"/>
      <c r="G77" s="114"/>
      <c r="H77" s="114"/>
      <c r="I77" s="114"/>
      <c r="J77" s="114"/>
      <c r="K77" s="111"/>
    </row>
    <row r="78" spans="1:11">
      <c r="A78" s="1"/>
      <c r="B78" s="1"/>
      <c r="C78" s="133"/>
      <c r="D78" s="133"/>
      <c r="E78" s="133"/>
      <c r="F78" s="32"/>
      <c r="G78" s="134"/>
      <c r="H78" s="134"/>
      <c r="I78" s="134"/>
      <c r="J78" s="114"/>
      <c r="K78" s="111"/>
    </row>
    <row r="79" spans="1:11">
      <c r="A79" s="1"/>
      <c r="B79" s="1"/>
      <c r="C79" s="133"/>
      <c r="D79" s="133"/>
      <c r="E79" s="133"/>
      <c r="F79" s="32"/>
      <c r="G79" s="135"/>
      <c r="H79" s="135"/>
      <c r="I79" s="135"/>
      <c r="J79" s="114"/>
      <c r="K79" s="111"/>
    </row>
    <row r="80" spans="1:11">
      <c r="A80" s="1"/>
      <c r="B80" s="1"/>
      <c r="C80" s="133"/>
      <c r="D80" s="133"/>
      <c r="E80" s="133"/>
      <c r="F80" s="32"/>
      <c r="G80" s="136"/>
      <c r="H80" s="136"/>
      <c r="I80" s="136"/>
      <c r="J80" s="114"/>
      <c r="K80" s="111"/>
    </row>
    <row r="81" spans="1:12">
      <c r="A81" s="32"/>
      <c r="B81" s="32"/>
      <c r="C81" s="133"/>
      <c r="D81" s="133"/>
      <c r="E81" s="133"/>
      <c r="F81" s="32"/>
      <c r="G81" s="136"/>
      <c r="H81" s="136"/>
      <c r="I81" s="136"/>
      <c r="J81" s="134"/>
      <c r="K81" s="118"/>
      <c r="L81" s="47"/>
    </row>
    <row r="82" spans="1:12">
      <c r="A82" s="32"/>
      <c r="B82" s="32"/>
      <c r="C82" s="133"/>
      <c r="D82" s="133"/>
      <c r="E82" s="133"/>
      <c r="F82" s="32"/>
      <c r="G82" s="136"/>
      <c r="H82" s="136"/>
      <c r="I82" s="136"/>
      <c r="J82" s="135"/>
      <c r="K82" s="118"/>
      <c r="L82" s="47"/>
    </row>
    <row r="83" spans="1:12">
      <c r="A83" s="32"/>
      <c r="B83" s="32"/>
      <c r="C83" s="32"/>
      <c r="D83" s="32"/>
      <c r="E83" s="32"/>
      <c r="F83" s="32"/>
      <c r="G83" s="32"/>
      <c r="H83" s="32"/>
      <c r="I83" s="32"/>
      <c r="J83" s="136"/>
      <c r="K83" s="47"/>
      <c r="L83" s="47"/>
    </row>
    <row r="84" spans="1:12">
      <c r="A84" s="32"/>
      <c r="B84" s="32"/>
      <c r="C84" s="32"/>
      <c r="D84" s="32"/>
      <c r="E84" s="32"/>
      <c r="F84" s="32"/>
      <c r="G84" s="32"/>
      <c r="H84" s="32"/>
      <c r="I84" s="32"/>
      <c r="J84" s="136"/>
      <c r="K84" s="137"/>
      <c r="L84" s="47"/>
    </row>
    <row r="85" spans="1:12">
      <c r="A85" s="32"/>
      <c r="B85" s="32"/>
      <c r="C85" s="32"/>
      <c r="D85" s="32"/>
      <c r="E85" s="32"/>
      <c r="F85" s="32"/>
      <c r="G85" s="32"/>
      <c r="H85" s="32"/>
      <c r="I85" s="32"/>
      <c r="J85" s="136"/>
      <c r="K85" s="47"/>
      <c r="L85" s="47"/>
    </row>
    <row r="86" spans="1:1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118"/>
      <c r="L86" s="47"/>
    </row>
    <row r="87" spans="1:12">
      <c r="A87" s="32"/>
      <c r="B87" s="32"/>
      <c r="C87" s="1"/>
      <c r="D87" s="1"/>
      <c r="E87" s="1"/>
      <c r="F87" s="1"/>
      <c r="G87" s="1"/>
      <c r="H87" s="1"/>
      <c r="I87" s="1"/>
      <c r="J87" s="32"/>
      <c r="K87" s="47"/>
      <c r="L87" s="47"/>
    </row>
    <row r="88" spans="1:12">
      <c r="A88" s="32"/>
      <c r="B88" s="32"/>
      <c r="C88" s="1"/>
      <c r="D88" s="1"/>
      <c r="E88" s="1"/>
      <c r="F88" s="1"/>
      <c r="G88" s="1"/>
      <c r="H88" s="1"/>
      <c r="I88" s="1"/>
      <c r="J88" s="32"/>
      <c r="K88" s="47"/>
      <c r="L88" s="47"/>
    </row>
    <row r="89" spans="1:12">
      <c r="A89" s="32"/>
      <c r="B89" s="32"/>
      <c r="C89" s="1"/>
      <c r="D89" s="1"/>
      <c r="E89" s="1"/>
      <c r="F89" s="117"/>
      <c r="G89" s="1"/>
      <c r="H89" s="1"/>
      <c r="I89" s="1"/>
      <c r="J89" s="32"/>
      <c r="K89" s="47"/>
      <c r="L89" s="47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2">
      <c r="A92" s="116"/>
      <c r="B92" s="1"/>
      <c r="C92" s="1"/>
      <c r="D92" s="1"/>
      <c r="E92" s="1"/>
      <c r="F92" s="1"/>
      <c r="G92" s="1"/>
      <c r="H92" s="1"/>
      <c r="I92" s="1"/>
      <c r="J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J721" s="1"/>
    </row>
    <row r="722" spans="1:10">
      <c r="A722" s="1"/>
      <c r="B722" s="1"/>
      <c r="J722" s="1"/>
    </row>
    <row r="723" spans="1:10">
      <c r="A723" s="1"/>
      <c r="B723" s="1"/>
      <c r="J723" s="1"/>
    </row>
  </sheetData>
  <pageMargins left="0.75" right="0.75" top="1" bottom="1" header="0.5" footer="0.5"/>
  <pageSetup fitToHeight="3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05"/>
  <sheetViews>
    <sheetView zoomScaleNormal="100" zoomScaleSheetLayoutView="100" workbookViewId="0"/>
  </sheetViews>
  <sheetFormatPr defaultColWidth="12.42578125" defaultRowHeight="12.75"/>
  <cols>
    <col min="1" max="1" width="5" style="3" customWidth="1"/>
    <col min="2" max="2" width="1.5703125" style="3" customWidth="1"/>
    <col min="3" max="3" width="71.42578125" style="3" bestFit="1" customWidth="1"/>
    <col min="4" max="4" width="1.140625" style="3" customWidth="1"/>
    <col min="5" max="5" width="10.140625" style="3" customWidth="1"/>
    <col min="6" max="6" width="1.42578125" style="3" customWidth="1"/>
    <col min="7" max="7" width="11" style="3" bestFit="1" customWidth="1"/>
    <col min="8" max="8" width="10.28515625" style="3" customWidth="1"/>
    <col min="9" max="9" width="13.42578125" style="3" customWidth="1"/>
    <col min="10" max="16384" width="12.42578125" style="3"/>
  </cols>
  <sheetData>
    <row r="1" spans="1:9">
      <c r="A1" s="1" t="str">
        <f>Contents!A1</f>
        <v>Puget Sound Energy</v>
      </c>
      <c r="B1" s="1"/>
      <c r="C1" s="1"/>
      <c r="D1" s="1"/>
      <c r="E1" s="1"/>
      <c r="F1" s="1"/>
      <c r="G1" s="6" t="str">
        <f>Contents!A3</f>
        <v>Exhibit RCS-4</v>
      </c>
      <c r="H1" s="1"/>
    </row>
    <row r="2" spans="1:9">
      <c r="A2" s="1" t="s">
        <v>256</v>
      </c>
      <c r="B2" s="1"/>
      <c r="C2" s="1"/>
      <c r="D2" s="1"/>
      <c r="E2" s="1"/>
      <c r="F2" s="1"/>
      <c r="G2" s="6" t="s">
        <v>179</v>
      </c>
      <c r="H2" s="1"/>
    </row>
    <row r="3" spans="1:9">
      <c r="A3" s="1"/>
      <c r="B3" s="1"/>
      <c r="C3" s="1"/>
      <c r="D3" s="1"/>
      <c r="E3" s="1"/>
      <c r="F3" s="1"/>
      <c r="G3" s="6" t="str">
        <f>Contents!A2</f>
        <v>Docket No. UG-170034</v>
      </c>
      <c r="H3" s="1"/>
    </row>
    <row r="4" spans="1:9" ht="15.75">
      <c r="A4" s="1" t="s">
        <v>195</v>
      </c>
      <c r="B4" s="1"/>
      <c r="E4" s="327"/>
      <c r="G4" s="6" t="s">
        <v>27</v>
      </c>
    </row>
    <row r="5" spans="1:9">
      <c r="A5" s="1"/>
      <c r="B5" s="1"/>
    </row>
    <row r="6" spans="1:9">
      <c r="E6" s="15"/>
      <c r="F6" s="15"/>
      <c r="G6" s="15"/>
      <c r="H6" s="15"/>
    </row>
    <row r="7" spans="1:9">
      <c r="A7" s="15" t="s">
        <v>0</v>
      </c>
      <c r="E7" s="15"/>
      <c r="F7" s="15"/>
      <c r="G7" s="15"/>
      <c r="H7" s="15"/>
    </row>
    <row r="8" spans="1:9" ht="13.5" customHeight="1">
      <c r="A8" s="132" t="s">
        <v>2</v>
      </c>
      <c r="B8" s="1"/>
      <c r="C8" s="138" t="s">
        <v>3</v>
      </c>
      <c r="D8" s="1"/>
      <c r="E8" s="115" t="s">
        <v>18</v>
      </c>
      <c r="F8" s="170"/>
      <c r="G8" s="132" t="s">
        <v>17</v>
      </c>
      <c r="H8" s="170"/>
    </row>
    <row r="9" spans="1:9">
      <c r="A9" s="102"/>
      <c r="B9" s="1"/>
      <c r="C9" s="113"/>
      <c r="D9" s="1"/>
      <c r="E9" s="142" t="s">
        <v>6</v>
      </c>
      <c r="F9" s="142"/>
      <c r="G9" s="142"/>
      <c r="H9" s="142"/>
    </row>
    <row r="10" spans="1:9">
      <c r="A10" s="139"/>
      <c r="B10" s="1"/>
      <c r="C10" s="113"/>
      <c r="D10" s="1"/>
      <c r="E10" s="114"/>
      <c r="F10" s="114"/>
      <c r="G10" s="114"/>
      <c r="H10" s="114"/>
    </row>
    <row r="11" spans="1:9">
      <c r="A11" s="102">
        <v>1</v>
      </c>
      <c r="B11" s="1"/>
      <c r="C11" s="113" t="s">
        <v>323</v>
      </c>
      <c r="D11" s="1"/>
      <c r="E11" s="11">
        <v>50136.587352658156</v>
      </c>
      <c r="F11" s="32"/>
      <c r="G11" s="143" t="s">
        <v>35</v>
      </c>
      <c r="H11" s="32"/>
      <c r="I11" s="47"/>
    </row>
    <row r="12" spans="1:9">
      <c r="A12" s="102">
        <v>2</v>
      </c>
      <c r="B12" s="1"/>
      <c r="C12" s="113" t="s">
        <v>324</v>
      </c>
      <c r="D12" s="1"/>
      <c r="E12" s="146">
        <v>30708.659753503118</v>
      </c>
      <c r="F12" s="134"/>
      <c r="G12" s="143" t="s">
        <v>36</v>
      </c>
      <c r="H12" s="134"/>
      <c r="I12" s="47"/>
    </row>
    <row r="13" spans="1:9" ht="13.5" thickBot="1">
      <c r="A13" s="102">
        <v>3</v>
      </c>
      <c r="B13" s="1"/>
      <c r="C13" s="222" t="s">
        <v>325</v>
      </c>
      <c r="D13" s="1"/>
      <c r="E13" s="144">
        <f>E11-E12</f>
        <v>19427.927599155038</v>
      </c>
      <c r="F13" s="134"/>
      <c r="G13" s="143" t="s">
        <v>326</v>
      </c>
      <c r="H13" s="134"/>
      <c r="I13" s="47"/>
    </row>
    <row r="14" spans="1:9" ht="13.5" thickTop="1">
      <c r="A14" s="1"/>
      <c r="B14" s="1"/>
      <c r="C14" s="113"/>
      <c r="D14" s="1"/>
      <c r="E14" s="134"/>
      <c r="F14" s="134"/>
      <c r="G14" s="134"/>
      <c r="H14" s="134"/>
      <c r="I14" s="47"/>
    </row>
    <row r="15" spans="1:9">
      <c r="A15" s="1"/>
      <c r="B15" s="1"/>
      <c r="C15" s="113"/>
      <c r="D15" s="1"/>
      <c r="E15" s="134"/>
      <c r="F15" s="134"/>
      <c r="G15" s="134"/>
      <c r="H15" s="134"/>
      <c r="I15" s="47"/>
    </row>
    <row r="16" spans="1:9">
      <c r="A16" s="8" t="s">
        <v>11</v>
      </c>
      <c r="B16" s="8"/>
      <c r="C16" s="140"/>
      <c r="D16" s="8"/>
      <c r="E16" s="138"/>
      <c r="F16" s="138"/>
      <c r="G16" s="138"/>
      <c r="H16" s="134"/>
      <c r="I16" s="47"/>
    </row>
    <row r="17" spans="1:9">
      <c r="A17" s="1" t="s">
        <v>327</v>
      </c>
      <c r="B17" s="1"/>
      <c r="C17" s="113"/>
      <c r="D17" s="1"/>
      <c r="E17" s="134"/>
      <c r="F17" s="134"/>
      <c r="G17" s="134"/>
      <c r="H17" s="134"/>
      <c r="I17" s="47"/>
    </row>
    <row r="18" spans="1:9">
      <c r="A18" s="1" t="s">
        <v>328</v>
      </c>
      <c r="B18" s="1"/>
      <c r="C18" s="113"/>
      <c r="D18" s="1"/>
      <c r="E18" s="134"/>
      <c r="F18" s="134"/>
      <c r="G18" s="134"/>
      <c r="H18" s="134"/>
      <c r="I18" s="47"/>
    </row>
    <row r="19" spans="1:9">
      <c r="A19" s="32"/>
      <c r="B19" s="32"/>
      <c r="C19" s="133"/>
      <c r="D19" s="32"/>
      <c r="E19" s="143"/>
      <c r="F19" s="134"/>
      <c r="G19" s="134"/>
      <c r="H19" s="47"/>
    </row>
    <row r="20" spans="1:9">
      <c r="A20" s="170"/>
      <c r="B20" s="32"/>
      <c r="C20" s="133"/>
      <c r="D20" s="32"/>
      <c r="E20" s="134"/>
      <c r="F20" s="134"/>
      <c r="G20" s="134"/>
      <c r="H20" s="134"/>
      <c r="I20" s="47"/>
    </row>
    <row r="21" spans="1:9">
      <c r="A21" s="170"/>
      <c r="B21" s="32"/>
      <c r="C21" s="133"/>
      <c r="D21" s="32"/>
      <c r="E21" s="146"/>
      <c r="F21" s="134"/>
      <c r="G21" s="134"/>
      <c r="H21" s="134"/>
      <c r="I21" s="47"/>
    </row>
    <row r="22" spans="1:9">
      <c r="A22" s="170"/>
      <c r="B22" s="32"/>
      <c r="C22" s="133"/>
      <c r="D22" s="32"/>
      <c r="E22" s="171"/>
      <c r="F22" s="134"/>
      <c r="G22" s="134"/>
      <c r="H22" s="134"/>
      <c r="I22" s="47"/>
    </row>
    <row r="23" spans="1:9">
      <c r="A23" s="170"/>
      <c r="B23" s="32"/>
      <c r="C23" s="133"/>
      <c r="D23" s="32"/>
      <c r="E23" s="146"/>
      <c r="F23" s="134"/>
      <c r="G23" s="134"/>
      <c r="H23" s="134"/>
      <c r="I23" s="47"/>
    </row>
    <row r="24" spans="1:9">
      <c r="A24" s="32"/>
      <c r="B24" s="32"/>
      <c r="C24" s="133"/>
      <c r="D24" s="32"/>
      <c r="E24" s="134"/>
      <c r="F24" s="134"/>
      <c r="G24" s="134"/>
      <c r="H24" s="134"/>
      <c r="I24" s="47"/>
    </row>
    <row r="25" spans="1:9">
      <c r="A25" s="32"/>
      <c r="B25" s="32"/>
      <c r="C25" s="133"/>
      <c r="D25" s="32"/>
      <c r="E25" s="134"/>
      <c r="F25" s="134"/>
      <c r="G25" s="134"/>
      <c r="H25" s="134"/>
      <c r="I25" s="47"/>
    </row>
    <row r="26" spans="1:9">
      <c r="A26" s="32"/>
      <c r="B26" s="32"/>
      <c r="C26" s="133"/>
      <c r="D26" s="32"/>
      <c r="E26" s="134"/>
      <c r="F26" s="134"/>
      <c r="G26" s="134"/>
      <c r="H26" s="134"/>
      <c r="I26" s="47"/>
    </row>
    <row r="27" spans="1:9">
      <c r="A27" s="1"/>
      <c r="B27" s="1"/>
      <c r="C27" s="113"/>
      <c r="D27" s="1"/>
      <c r="E27" s="134"/>
      <c r="F27" s="134"/>
      <c r="G27" s="134"/>
      <c r="H27" s="134"/>
      <c r="I27" s="47"/>
    </row>
    <row r="28" spans="1:9">
      <c r="A28" s="1"/>
      <c r="B28" s="1"/>
      <c r="C28" s="113"/>
      <c r="D28" s="1"/>
      <c r="E28" s="134"/>
      <c r="F28" s="134"/>
      <c r="G28" s="134"/>
      <c r="H28" s="134"/>
      <c r="I28" s="47"/>
    </row>
    <row r="29" spans="1:9">
      <c r="A29" s="1"/>
      <c r="B29" s="1"/>
      <c r="C29" s="113"/>
      <c r="D29" s="1"/>
      <c r="E29" s="134"/>
      <c r="F29" s="134"/>
      <c r="G29" s="134"/>
      <c r="H29" s="134"/>
      <c r="I29" s="47"/>
    </row>
    <row r="30" spans="1:9">
      <c r="A30" s="1"/>
      <c r="B30" s="1"/>
      <c r="C30" s="113"/>
      <c r="D30" s="1"/>
      <c r="E30" s="134"/>
      <c r="F30" s="134"/>
      <c r="G30" s="134"/>
      <c r="H30" s="134"/>
      <c r="I30" s="47"/>
    </row>
    <row r="31" spans="1:9">
      <c r="A31" s="1"/>
      <c r="B31" s="1"/>
      <c r="C31" s="113"/>
      <c r="D31" s="1"/>
      <c r="E31" s="134"/>
      <c r="F31" s="134"/>
      <c r="G31" s="134"/>
      <c r="H31" s="134"/>
      <c r="I31" s="47"/>
    </row>
    <row r="32" spans="1:9">
      <c r="A32" s="1"/>
      <c r="B32" s="1"/>
      <c r="C32" s="113"/>
      <c r="D32" s="1"/>
      <c r="E32" s="134"/>
      <c r="F32" s="134"/>
      <c r="G32" s="134"/>
      <c r="H32" s="134"/>
      <c r="I32" s="47"/>
    </row>
    <row r="33" spans="1:8">
      <c r="A33" s="1"/>
      <c r="B33" s="1"/>
      <c r="C33" s="113"/>
      <c r="D33" s="1"/>
      <c r="E33" s="114"/>
      <c r="F33" s="114"/>
      <c r="G33" s="114"/>
      <c r="H33" s="114"/>
    </row>
    <row r="34" spans="1:8">
      <c r="A34" s="1"/>
      <c r="B34" s="1"/>
      <c r="C34" s="113"/>
      <c r="D34" s="1"/>
      <c r="E34" s="114"/>
      <c r="F34" s="114"/>
      <c r="G34" s="114"/>
      <c r="H34" s="114"/>
    </row>
    <row r="35" spans="1:8">
      <c r="A35" s="1"/>
      <c r="B35" s="1"/>
      <c r="C35" s="113"/>
      <c r="D35" s="1"/>
      <c r="E35" s="114"/>
      <c r="F35" s="114"/>
      <c r="G35" s="114"/>
      <c r="H35" s="114"/>
    </row>
    <row r="36" spans="1:8">
      <c r="A36" s="1"/>
      <c r="B36" s="1"/>
      <c r="C36" s="113"/>
      <c r="D36" s="1"/>
      <c r="E36" s="114"/>
      <c r="F36" s="114"/>
      <c r="G36" s="114"/>
      <c r="H36" s="114"/>
    </row>
    <row r="37" spans="1:8">
      <c r="A37" s="1"/>
      <c r="B37" s="1"/>
      <c r="C37" s="113"/>
      <c r="D37" s="1"/>
      <c r="E37" s="114"/>
      <c r="F37" s="114"/>
      <c r="G37" s="114"/>
      <c r="H37" s="114"/>
    </row>
    <row r="38" spans="1:8">
      <c r="A38" s="1"/>
      <c r="B38" s="1"/>
      <c r="C38" s="113"/>
      <c r="D38" s="1"/>
      <c r="E38" s="114"/>
      <c r="F38" s="114"/>
      <c r="G38" s="114"/>
      <c r="H38" s="114"/>
    </row>
    <row r="39" spans="1:8">
      <c r="A39" s="1"/>
      <c r="B39" s="1"/>
      <c r="C39" s="113"/>
      <c r="D39" s="1"/>
      <c r="E39" s="114"/>
      <c r="F39" s="114"/>
      <c r="G39" s="114"/>
      <c r="H39" s="114"/>
    </row>
    <row r="40" spans="1:8">
      <c r="A40" s="1"/>
      <c r="B40" s="1"/>
      <c r="C40" s="113"/>
      <c r="D40" s="1"/>
      <c r="E40" s="114"/>
      <c r="F40" s="114"/>
      <c r="G40" s="114"/>
      <c r="H40" s="114"/>
    </row>
    <row r="41" spans="1:8">
      <c r="A41" s="1"/>
      <c r="B41" s="1"/>
      <c r="C41" s="113"/>
      <c r="D41" s="1"/>
      <c r="E41" s="114"/>
      <c r="F41" s="114"/>
      <c r="G41" s="114"/>
      <c r="H41" s="114"/>
    </row>
    <row r="42" spans="1:8">
      <c r="A42" s="1"/>
      <c r="B42" s="1"/>
      <c r="C42" s="113"/>
      <c r="D42" s="1"/>
      <c r="E42" s="114"/>
      <c r="F42" s="114"/>
      <c r="G42" s="114"/>
      <c r="H42" s="114"/>
    </row>
    <row r="43" spans="1:8">
      <c r="A43" s="1"/>
      <c r="B43" s="1"/>
      <c r="C43" s="113"/>
      <c r="D43" s="1"/>
      <c r="E43" s="114"/>
      <c r="F43" s="114"/>
      <c r="G43" s="114"/>
      <c r="H43" s="114"/>
    </row>
    <row r="44" spans="1:8">
      <c r="A44" s="1"/>
      <c r="B44" s="1"/>
      <c r="C44" s="113"/>
      <c r="D44" s="1"/>
      <c r="E44" s="114"/>
      <c r="F44" s="114"/>
      <c r="G44" s="114"/>
      <c r="H44" s="114"/>
    </row>
    <row r="45" spans="1:8">
      <c r="A45" s="1"/>
      <c r="B45" s="1"/>
      <c r="C45" s="113"/>
      <c r="D45" s="1"/>
      <c r="E45" s="114"/>
      <c r="F45" s="114"/>
      <c r="G45" s="114"/>
      <c r="H45" s="114"/>
    </row>
    <row r="46" spans="1:8">
      <c r="A46" s="1"/>
      <c r="B46" s="1"/>
      <c r="C46" s="113"/>
      <c r="D46" s="1"/>
      <c r="E46" s="114"/>
      <c r="F46" s="114"/>
      <c r="G46" s="114"/>
      <c r="H46" s="114"/>
    </row>
    <row r="47" spans="1:8">
      <c r="A47" s="1"/>
      <c r="B47" s="1"/>
      <c r="C47" s="113"/>
      <c r="D47" s="1"/>
      <c r="E47" s="114"/>
      <c r="F47" s="114"/>
      <c r="G47" s="114"/>
      <c r="H47" s="114"/>
    </row>
    <row r="48" spans="1:8">
      <c r="A48" s="1"/>
      <c r="B48" s="1"/>
      <c r="C48" s="113"/>
      <c r="D48" s="1"/>
      <c r="E48" s="114"/>
      <c r="F48" s="114"/>
      <c r="G48" s="114"/>
      <c r="H48" s="114"/>
    </row>
    <row r="49" spans="1:8">
      <c r="A49" s="1"/>
      <c r="B49" s="1"/>
      <c r="C49" s="113"/>
      <c r="D49" s="1"/>
      <c r="E49" s="114"/>
      <c r="F49" s="114"/>
      <c r="G49" s="114"/>
      <c r="H49" s="114"/>
    </row>
    <row r="50" spans="1:8">
      <c r="A50" s="1"/>
      <c r="B50" s="1"/>
      <c r="C50" s="113"/>
      <c r="D50" s="1"/>
      <c r="E50" s="114"/>
      <c r="F50" s="114"/>
      <c r="G50" s="114"/>
      <c r="H50" s="114"/>
    </row>
    <row r="51" spans="1:8">
      <c r="A51" s="1"/>
      <c r="B51" s="1"/>
      <c r="C51" s="113"/>
      <c r="D51" s="1"/>
      <c r="E51" s="114"/>
      <c r="F51" s="114"/>
      <c r="G51" s="114"/>
      <c r="H51" s="114"/>
    </row>
    <row r="52" spans="1:8">
      <c r="A52" s="1"/>
      <c r="B52" s="1"/>
      <c r="C52" s="113"/>
      <c r="D52" s="1"/>
      <c r="E52" s="114"/>
      <c r="F52" s="114"/>
      <c r="G52" s="114"/>
      <c r="H52" s="114"/>
    </row>
    <row r="53" spans="1:8">
      <c r="A53" s="1"/>
      <c r="B53" s="1"/>
      <c r="C53" s="113"/>
      <c r="D53" s="1"/>
      <c r="E53" s="114"/>
      <c r="F53" s="114"/>
      <c r="G53" s="114"/>
      <c r="H53" s="114"/>
    </row>
    <row r="54" spans="1:8">
      <c r="A54" s="1"/>
      <c r="B54" s="1"/>
      <c r="C54" s="113"/>
      <c r="D54" s="1"/>
      <c r="E54" s="114"/>
      <c r="F54" s="114"/>
      <c r="G54" s="114"/>
      <c r="H54" s="114"/>
    </row>
    <row r="55" spans="1:8">
      <c r="A55" s="1"/>
      <c r="B55" s="1"/>
      <c r="C55" s="113"/>
      <c r="D55" s="1"/>
      <c r="E55" s="114"/>
      <c r="F55" s="114"/>
      <c r="G55" s="114"/>
      <c r="H55" s="114"/>
    </row>
    <row r="56" spans="1:8">
      <c r="A56" s="1"/>
      <c r="B56" s="1"/>
      <c r="C56" s="113"/>
      <c r="D56" s="1"/>
      <c r="E56" s="114"/>
      <c r="F56" s="114"/>
      <c r="G56" s="114"/>
      <c r="H56" s="114"/>
    </row>
    <row r="57" spans="1:8">
      <c r="A57" s="1"/>
      <c r="B57" s="1"/>
      <c r="C57" s="113"/>
      <c r="D57" s="1"/>
      <c r="E57" s="114"/>
      <c r="F57" s="114"/>
      <c r="G57" s="114"/>
      <c r="H57" s="114"/>
    </row>
    <row r="58" spans="1:8">
      <c r="A58" s="1"/>
      <c r="B58" s="1"/>
      <c r="C58" s="113"/>
      <c r="D58" s="1"/>
      <c r="E58" s="114"/>
      <c r="F58" s="114"/>
      <c r="G58" s="114"/>
      <c r="H58" s="114"/>
    </row>
    <row r="59" spans="1:8">
      <c r="A59" s="1"/>
      <c r="B59" s="1"/>
      <c r="C59" s="113"/>
      <c r="D59" s="1"/>
      <c r="E59" s="114"/>
      <c r="F59" s="114"/>
      <c r="G59" s="114"/>
      <c r="H59" s="114"/>
    </row>
    <row r="60" spans="1:8">
      <c r="A60" s="1"/>
      <c r="B60" s="1"/>
      <c r="C60" s="113"/>
      <c r="D60" s="1"/>
      <c r="E60" s="114"/>
      <c r="F60" s="114"/>
      <c r="G60" s="114"/>
      <c r="H60" s="114"/>
    </row>
    <row r="61" spans="1:8">
      <c r="A61" s="1"/>
      <c r="B61" s="1"/>
      <c r="C61" s="113"/>
      <c r="D61" s="1"/>
      <c r="E61" s="114"/>
      <c r="F61" s="114"/>
      <c r="G61" s="114"/>
      <c r="H61" s="114"/>
    </row>
    <row r="62" spans="1:8">
      <c r="A62" s="1"/>
      <c r="B62" s="1"/>
      <c r="C62" s="113"/>
      <c r="D62" s="1"/>
      <c r="E62" s="114"/>
      <c r="F62" s="114"/>
      <c r="G62" s="114"/>
      <c r="H62" s="114"/>
    </row>
    <row r="63" spans="1:8">
      <c r="A63" s="32"/>
      <c r="B63" s="32"/>
      <c r="C63" s="133"/>
      <c r="D63" s="32"/>
      <c r="E63" s="134"/>
      <c r="F63" s="134"/>
      <c r="G63" s="134"/>
      <c r="H63" s="134"/>
    </row>
    <row r="64" spans="1:8">
      <c r="A64" s="32"/>
      <c r="B64" s="32"/>
      <c r="C64" s="133"/>
      <c r="D64" s="32"/>
      <c r="E64" s="135"/>
      <c r="F64" s="135"/>
      <c r="G64" s="135"/>
      <c r="H64" s="135"/>
    </row>
    <row r="65" spans="1:8">
      <c r="A65" s="32"/>
      <c r="B65" s="32"/>
      <c r="C65" s="133"/>
      <c r="D65" s="32"/>
      <c r="E65" s="136"/>
      <c r="F65" s="136"/>
      <c r="G65" s="136"/>
      <c r="H65" s="136"/>
    </row>
    <row r="66" spans="1:8">
      <c r="A66" s="32"/>
      <c r="B66" s="32"/>
      <c r="C66" s="133"/>
      <c r="D66" s="32"/>
      <c r="E66" s="136"/>
      <c r="F66" s="136"/>
      <c r="G66" s="136"/>
      <c r="H66" s="136"/>
    </row>
    <row r="67" spans="1:8">
      <c r="A67" s="32"/>
      <c r="B67" s="32"/>
      <c r="C67" s="133"/>
      <c r="D67" s="32"/>
      <c r="E67" s="136"/>
      <c r="F67" s="136"/>
      <c r="G67" s="136"/>
      <c r="H67" s="136"/>
    </row>
    <row r="68" spans="1:8">
      <c r="A68" s="32"/>
      <c r="B68" s="32"/>
      <c r="C68" s="32"/>
      <c r="D68" s="32"/>
      <c r="E68" s="32"/>
      <c r="F68" s="32"/>
      <c r="G68" s="32"/>
      <c r="H68" s="32"/>
    </row>
    <row r="69" spans="1:8">
      <c r="A69" s="32"/>
      <c r="B69" s="32"/>
      <c r="C69" s="32"/>
      <c r="D69" s="32"/>
      <c r="E69" s="32"/>
      <c r="F69" s="32"/>
      <c r="G69" s="32"/>
      <c r="H69" s="32"/>
    </row>
    <row r="70" spans="1:8">
      <c r="A70" s="32"/>
      <c r="B70" s="32"/>
      <c r="C70" s="32"/>
      <c r="D70" s="32"/>
      <c r="E70" s="32"/>
      <c r="F70" s="32"/>
      <c r="G70" s="32"/>
      <c r="H70" s="32"/>
    </row>
    <row r="71" spans="1:8">
      <c r="A71" s="32"/>
      <c r="B71" s="32"/>
      <c r="C71" s="32"/>
      <c r="D71" s="32"/>
      <c r="E71" s="32"/>
      <c r="F71" s="32"/>
      <c r="G71" s="32"/>
      <c r="H71" s="32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16"/>
      <c r="B74" s="1"/>
      <c r="C74" s="1"/>
      <c r="D74" s="117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</sheetData>
  <pageMargins left="0.75" right="0.75" top="1" bottom="0.5" header="0.5" footer="0.5"/>
  <pageSetup fitToHeight="3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23"/>
  <sheetViews>
    <sheetView zoomScaleNormal="100" workbookViewId="0"/>
  </sheetViews>
  <sheetFormatPr defaultColWidth="12.42578125" defaultRowHeight="12.75"/>
  <cols>
    <col min="1" max="1" width="4.85546875" style="3" customWidth="1"/>
    <col min="2" max="2" width="1.5703125" style="3" customWidth="1"/>
    <col min="3" max="3" width="38.5703125" style="3" customWidth="1"/>
    <col min="4" max="4" width="1.28515625" style="3" customWidth="1"/>
    <col min="5" max="5" width="14.7109375" style="3" customWidth="1"/>
    <col min="6" max="6" width="1.140625" style="3" customWidth="1"/>
    <col min="7" max="7" width="14.42578125" style="3" bestFit="1" customWidth="1"/>
    <col min="8" max="8" width="1.28515625" style="3" customWidth="1"/>
    <col min="9" max="9" width="12.140625" style="3" customWidth="1"/>
    <col min="10" max="10" width="1.42578125" style="3" customWidth="1"/>
    <col min="11" max="11" width="1.140625" style="3" customWidth="1"/>
    <col min="12" max="12" width="12.42578125" style="3" customWidth="1"/>
    <col min="13" max="13" width="1.140625" style="3" customWidth="1"/>
    <col min="14" max="16384" width="12.42578125" style="3"/>
  </cols>
  <sheetData>
    <row r="1" spans="1:13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I1" s="6" t="str">
        <f>Contents!A3</f>
        <v>Exhibit RCS-4</v>
      </c>
      <c r="J1" s="1"/>
      <c r="K1" s="109"/>
    </row>
    <row r="2" spans="1:13">
      <c r="A2" s="1" t="s">
        <v>161</v>
      </c>
      <c r="B2" s="1"/>
      <c r="C2" s="1"/>
      <c r="D2" s="1"/>
      <c r="E2" s="1"/>
      <c r="F2" s="1"/>
      <c r="G2" s="1"/>
      <c r="H2" s="1"/>
      <c r="I2" s="6" t="s">
        <v>140</v>
      </c>
      <c r="J2" s="1"/>
      <c r="K2" s="6"/>
    </row>
    <row r="3" spans="1:13">
      <c r="A3" s="1"/>
      <c r="B3" s="1"/>
      <c r="C3" s="1"/>
      <c r="D3" s="1"/>
      <c r="E3" s="1"/>
      <c r="F3" s="1"/>
      <c r="G3" s="1"/>
      <c r="H3" s="1"/>
      <c r="I3" s="6" t="str">
        <f>Contents!A2</f>
        <v>Docket No. UG-170034</v>
      </c>
      <c r="J3" s="1"/>
      <c r="K3" s="6"/>
    </row>
    <row r="4" spans="1:13" ht="15.75">
      <c r="A4" s="1" t="s">
        <v>195</v>
      </c>
      <c r="B4" s="1"/>
      <c r="E4" s="327"/>
      <c r="I4" s="6" t="s">
        <v>27</v>
      </c>
      <c r="K4" s="6"/>
    </row>
    <row r="5" spans="1:13">
      <c r="A5" s="1"/>
      <c r="B5" s="1"/>
      <c r="K5" s="6"/>
    </row>
    <row r="6" spans="1:13">
      <c r="A6" s="1"/>
      <c r="B6" s="1"/>
      <c r="E6" s="15" t="s">
        <v>234</v>
      </c>
      <c r="G6" s="15" t="s">
        <v>234</v>
      </c>
      <c r="K6" s="6"/>
    </row>
    <row r="7" spans="1:13">
      <c r="E7" s="15" t="s">
        <v>246</v>
      </c>
      <c r="G7" s="15" t="s">
        <v>247</v>
      </c>
      <c r="H7" s="15"/>
      <c r="I7" s="15" t="s">
        <v>248</v>
      </c>
      <c r="J7" s="15"/>
      <c r="K7" s="15"/>
    </row>
    <row r="8" spans="1:13">
      <c r="A8" s="15" t="s">
        <v>0</v>
      </c>
      <c r="E8" s="15" t="s">
        <v>249</v>
      </c>
      <c r="G8" s="15" t="s">
        <v>249</v>
      </c>
      <c r="H8" s="15"/>
      <c r="I8" s="15" t="s">
        <v>250</v>
      </c>
      <c r="J8" s="15"/>
      <c r="K8" s="15"/>
    </row>
    <row r="9" spans="1:13">
      <c r="A9" s="132" t="s">
        <v>2</v>
      </c>
      <c r="B9" s="1"/>
      <c r="C9" s="138" t="s">
        <v>3</v>
      </c>
      <c r="D9" s="134"/>
      <c r="E9" s="165" t="s">
        <v>18</v>
      </c>
      <c r="F9" s="1"/>
      <c r="G9" s="115" t="s">
        <v>18</v>
      </c>
      <c r="H9" s="49"/>
      <c r="I9" s="115" t="s">
        <v>136</v>
      </c>
      <c r="J9" s="170"/>
    </row>
    <row r="10" spans="1:13">
      <c r="A10" s="102"/>
      <c r="B10" s="1"/>
      <c r="C10" s="198"/>
      <c r="D10" s="113"/>
      <c r="E10" s="199" t="s">
        <v>6</v>
      </c>
      <c r="F10" s="1"/>
      <c r="G10" s="142" t="s">
        <v>7</v>
      </c>
      <c r="H10" s="142"/>
      <c r="I10" s="142" t="s">
        <v>20</v>
      </c>
      <c r="J10" s="142"/>
    </row>
    <row r="11" spans="1:13">
      <c r="A11" s="102"/>
      <c r="B11" s="1"/>
      <c r="C11" s="198" t="s">
        <v>251</v>
      </c>
      <c r="D11" s="113"/>
      <c r="E11" s="199"/>
      <c r="F11" s="1"/>
      <c r="G11" s="142"/>
      <c r="H11" s="142"/>
      <c r="I11" s="142"/>
      <c r="J11" s="142"/>
    </row>
    <row r="12" spans="1:13">
      <c r="A12" s="102">
        <v>1</v>
      </c>
      <c r="B12" s="1"/>
      <c r="C12" s="113" t="s">
        <v>262</v>
      </c>
      <c r="D12" s="113"/>
      <c r="E12" s="172">
        <v>100992.53803730529</v>
      </c>
      <c r="F12" s="12"/>
      <c r="G12" s="164">
        <v>101219.16120665375</v>
      </c>
      <c r="H12" s="164"/>
      <c r="I12" s="203">
        <f>E12-G12</f>
        <v>-226.62316934845876</v>
      </c>
      <c r="J12" s="114"/>
    </row>
    <row r="13" spans="1:13">
      <c r="A13" s="102">
        <v>2</v>
      </c>
      <c r="B13" s="1"/>
      <c r="C13" s="113" t="s">
        <v>263</v>
      </c>
      <c r="D13" s="113"/>
      <c r="E13" s="172">
        <v>327922.3141909691</v>
      </c>
      <c r="F13" s="12"/>
      <c r="G13" s="200">
        <v>328605.72865901311</v>
      </c>
      <c r="H13" s="200"/>
      <c r="I13" s="203">
        <f t="shared" ref="I13:I20" si="0">E13-G13</f>
        <v>-683.41446804400766</v>
      </c>
      <c r="J13" s="143"/>
      <c r="K13" s="134"/>
      <c r="L13" s="170"/>
      <c r="M13" s="47"/>
    </row>
    <row r="14" spans="1:13">
      <c r="A14" s="102">
        <v>3</v>
      </c>
      <c r="B14" s="1"/>
      <c r="C14" s="133" t="s">
        <v>264</v>
      </c>
      <c r="D14" s="133"/>
      <c r="E14" s="200">
        <v>887146.07885643083</v>
      </c>
      <c r="F14" s="11"/>
      <c r="G14" s="200">
        <v>888425.1733595382</v>
      </c>
      <c r="H14" s="200"/>
      <c r="I14" s="203">
        <f t="shared" si="0"/>
        <v>-1279.0945031073643</v>
      </c>
      <c r="J14" s="143"/>
      <c r="K14" s="134"/>
      <c r="L14" s="170"/>
      <c r="M14" s="47"/>
    </row>
    <row r="15" spans="1:13">
      <c r="A15" s="102">
        <v>4</v>
      </c>
      <c r="B15" s="102"/>
      <c r="C15" s="3" t="s">
        <v>162</v>
      </c>
      <c r="E15" s="46">
        <v>0</v>
      </c>
      <c r="F15" s="46"/>
      <c r="G15" s="46">
        <v>0</v>
      </c>
      <c r="H15" s="46"/>
      <c r="I15" s="203">
        <f t="shared" si="0"/>
        <v>0</v>
      </c>
      <c r="J15" s="143"/>
      <c r="K15" s="134"/>
      <c r="L15" s="170"/>
      <c r="M15" s="47"/>
    </row>
    <row r="16" spans="1:13">
      <c r="A16" s="102">
        <v>5</v>
      </c>
      <c r="B16" s="102"/>
      <c r="C16" s="3" t="s">
        <v>153</v>
      </c>
      <c r="E16" s="46">
        <v>26912646.367236782</v>
      </c>
      <c r="F16" s="46"/>
      <c r="G16" s="46">
        <v>26948764.950638987</v>
      </c>
      <c r="H16" s="46"/>
      <c r="I16" s="203">
        <f t="shared" si="0"/>
        <v>-36118.583402205259</v>
      </c>
      <c r="J16" s="145"/>
      <c r="K16" s="134"/>
      <c r="L16" s="170"/>
      <c r="M16" s="47"/>
    </row>
    <row r="17" spans="1:13">
      <c r="A17" s="102">
        <v>6</v>
      </c>
      <c r="B17" s="102"/>
      <c r="C17" s="3" t="s">
        <v>154</v>
      </c>
      <c r="E17" s="46">
        <v>7631377.5784219485</v>
      </c>
      <c r="F17" s="46"/>
      <c r="G17" s="46">
        <v>7637304.3781785369</v>
      </c>
      <c r="H17" s="46"/>
      <c r="I17" s="203">
        <f t="shared" si="0"/>
        <v>-5926.7997565884143</v>
      </c>
      <c r="J17" s="145"/>
      <c r="K17" s="134"/>
      <c r="L17" s="170"/>
      <c r="M17" s="47"/>
    </row>
    <row r="18" spans="1:13">
      <c r="A18" s="102">
        <v>7</v>
      </c>
      <c r="B18" s="102"/>
      <c r="C18" s="3" t="s">
        <v>163</v>
      </c>
      <c r="E18" s="46">
        <v>1063037.027629493</v>
      </c>
      <c r="F18" s="46"/>
      <c r="G18" s="46">
        <v>1066415.4927500868</v>
      </c>
      <c r="H18" s="46"/>
      <c r="I18" s="203">
        <f t="shared" si="0"/>
        <v>-3378.4651205937844</v>
      </c>
      <c r="J18" s="145"/>
      <c r="K18" s="134"/>
      <c r="L18" s="170"/>
      <c r="M18" s="47"/>
    </row>
    <row r="19" spans="1:13">
      <c r="A19" s="102">
        <v>8</v>
      </c>
      <c r="B19" s="102"/>
      <c r="C19" s="3" t="s">
        <v>265</v>
      </c>
      <c r="E19" s="50">
        <v>1729.4657133650271</v>
      </c>
      <c r="F19" s="50"/>
      <c r="G19" s="50">
        <v>1735.6795637626294</v>
      </c>
      <c r="H19" s="50"/>
      <c r="I19" s="203">
        <f t="shared" si="0"/>
        <v>-6.2138503976023003</v>
      </c>
      <c r="J19" s="145"/>
      <c r="K19" s="134"/>
      <c r="L19" s="170"/>
      <c r="M19" s="47"/>
    </row>
    <row r="20" spans="1:13">
      <c r="A20" s="102">
        <v>9</v>
      </c>
      <c r="B20" s="102"/>
      <c r="C20" s="3" t="s">
        <v>164</v>
      </c>
      <c r="E20" s="50">
        <v>14007221.420023177</v>
      </c>
      <c r="F20" s="46"/>
      <c r="G20" s="50">
        <v>14055710.521142324</v>
      </c>
      <c r="H20" s="46"/>
      <c r="I20" s="203">
        <f t="shared" si="0"/>
        <v>-48489.101119147614</v>
      </c>
      <c r="J20" s="145"/>
      <c r="K20" s="134"/>
      <c r="L20" s="170"/>
      <c r="M20" s="47"/>
    </row>
    <row r="21" spans="1:13" ht="13.5" thickBot="1">
      <c r="A21" s="102">
        <v>10</v>
      </c>
      <c r="B21" s="102"/>
      <c r="C21" s="3" t="s">
        <v>159</v>
      </c>
      <c r="E21" s="169">
        <f>SUM(E12:E20)</f>
        <v>50932072.79010947</v>
      </c>
      <c r="F21" s="46"/>
      <c r="G21" s="169">
        <f>SUM(G12:G20)</f>
        <v>51028181.085498899</v>
      </c>
      <c r="H21" s="46"/>
      <c r="I21" s="169">
        <f>SUM(I12:I20)</f>
        <v>-96108.295389432504</v>
      </c>
      <c r="J21" s="145"/>
      <c r="K21" s="134"/>
      <c r="L21" s="170"/>
      <c r="M21" s="47"/>
    </row>
    <row r="22" spans="1:13" ht="13.5" thickTop="1">
      <c r="A22" s="1"/>
      <c r="B22" s="1"/>
      <c r="J22" s="145"/>
      <c r="K22" s="134"/>
      <c r="L22" s="170"/>
      <c r="M22" s="47"/>
    </row>
    <row r="23" spans="1:13" ht="13.5" thickBot="1">
      <c r="A23" s="102">
        <v>11</v>
      </c>
      <c r="B23" s="1"/>
      <c r="C23" s="3" t="s">
        <v>165</v>
      </c>
      <c r="E23" s="201">
        <v>4528781.8363178382</v>
      </c>
      <c r="G23" s="201">
        <v>4532301.5982538164</v>
      </c>
      <c r="I23" s="202">
        <f t="shared" ref="I23" si="1">E23-G23</f>
        <v>-3519.7619359781966</v>
      </c>
      <c r="J23" s="145"/>
      <c r="K23" s="134"/>
      <c r="L23" s="170"/>
      <c r="M23" s="47"/>
    </row>
    <row r="24" spans="1:13" ht="13.5" thickTop="1">
      <c r="A24" s="1"/>
      <c r="B24" s="1"/>
      <c r="J24" s="145"/>
      <c r="K24" s="134"/>
      <c r="L24" s="170"/>
      <c r="M24" s="47"/>
    </row>
    <row r="25" spans="1:13">
      <c r="A25" s="1"/>
      <c r="B25" s="1"/>
      <c r="J25" s="145"/>
      <c r="K25" s="134"/>
      <c r="L25" s="170"/>
      <c r="M25" s="47"/>
    </row>
    <row r="26" spans="1:13">
      <c r="A26" s="1"/>
      <c r="B26" s="1"/>
      <c r="J26" s="145"/>
      <c r="K26" s="134"/>
      <c r="L26" s="170"/>
      <c r="M26" s="47"/>
    </row>
    <row r="27" spans="1:13">
      <c r="A27" s="1"/>
      <c r="B27" s="1"/>
      <c r="J27" s="145"/>
      <c r="K27" s="134"/>
      <c r="L27" s="170"/>
      <c r="M27" s="47"/>
    </row>
    <row r="28" spans="1:13">
      <c r="A28" s="8" t="s">
        <v>11</v>
      </c>
      <c r="B28" s="8"/>
      <c r="C28" s="112"/>
      <c r="D28" s="112"/>
      <c r="E28" s="112"/>
      <c r="F28" s="112"/>
      <c r="G28" s="112"/>
      <c r="H28" s="112"/>
      <c r="I28" s="112"/>
      <c r="J28" s="141"/>
      <c r="K28" s="134"/>
      <c r="L28" s="170"/>
      <c r="M28" s="47"/>
    </row>
    <row r="29" spans="1:13">
      <c r="A29" s="47" t="s">
        <v>252</v>
      </c>
    </row>
    <row r="30" spans="1:13">
      <c r="A30" s="47" t="s">
        <v>253</v>
      </c>
    </row>
    <row r="31" spans="1:13">
      <c r="A31" s="47"/>
    </row>
    <row r="32" spans="1:13">
      <c r="A32" s="47"/>
    </row>
    <row r="33" spans="1:9">
      <c r="A33" s="47"/>
    </row>
    <row r="34" spans="1:9">
      <c r="A34" s="47"/>
    </row>
    <row r="35" spans="1:9">
      <c r="A35" s="47"/>
    </row>
    <row r="36" spans="1:9">
      <c r="A36" s="47"/>
    </row>
    <row r="37" spans="1:9">
      <c r="A37" s="47"/>
    </row>
    <row r="38" spans="1:9">
      <c r="A38" s="47"/>
    </row>
    <row r="39" spans="1:9">
      <c r="A39" s="47"/>
    </row>
    <row r="40" spans="1:9">
      <c r="A40" s="47"/>
    </row>
    <row r="41" spans="1:9">
      <c r="A41" s="47"/>
    </row>
    <row r="42" spans="1:9">
      <c r="A42" s="47"/>
    </row>
    <row r="43" spans="1:9">
      <c r="A43" s="47"/>
    </row>
    <row r="44" spans="1:9">
      <c r="A44" s="47"/>
    </row>
    <row r="45" spans="1:9">
      <c r="A45" s="47"/>
    </row>
    <row r="46" spans="1:9">
      <c r="A46" s="47"/>
    </row>
    <row r="47" spans="1:9">
      <c r="A47" s="47"/>
    </row>
    <row r="48" spans="1:9">
      <c r="A48" s="47"/>
      <c r="C48" s="113"/>
      <c r="D48" s="113"/>
      <c r="E48" s="113"/>
      <c r="F48" s="1"/>
      <c r="G48" s="114"/>
      <c r="H48" s="114"/>
      <c r="I48" s="114"/>
    </row>
    <row r="49" spans="1:11">
      <c r="A49" s="47"/>
      <c r="C49" s="113"/>
      <c r="D49" s="113"/>
      <c r="E49" s="113"/>
      <c r="F49" s="1"/>
      <c r="G49" s="114"/>
      <c r="H49" s="114"/>
      <c r="I49" s="114"/>
    </row>
    <row r="50" spans="1:11">
      <c r="A50" s="47"/>
      <c r="C50" s="113"/>
      <c r="D50" s="113"/>
      <c r="E50" s="113"/>
      <c r="F50" s="1"/>
      <c r="G50" s="114"/>
      <c r="H50" s="114"/>
      <c r="I50" s="114"/>
    </row>
    <row r="51" spans="1:11">
      <c r="A51" s="1"/>
      <c r="B51" s="1"/>
      <c r="C51" s="113"/>
      <c r="D51" s="113"/>
      <c r="E51" s="113"/>
      <c r="F51" s="1"/>
      <c r="G51" s="114"/>
      <c r="H51" s="114"/>
      <c r="I51" s="114"/>
      <c r="J51" s="114"/>
      <c r="K51" s="111"/>
    </row>
    <row r="52" spans="1:11">
      <c r="A52" s="1"/>
      <c r="B52" s="1"/>
      <c r="C52" s="113"/>
      <c r="D52" s="113"/>
      <c r="E52" s="113"/>
      <c r="F52" s="1"/>
      <c r="G52" s="114"/>
      <c r="H52" s="114"/>
      <c r="I52" s="114"/>
      <c r="J52" s="114"/>
      <c r="K52" s="111"/>
    </row>
    <row r="53" spans="1:11">
      <c r="A53" s="1"/>
      <c r="B53" s="1"/>
      <c r="C53" s="113"/>
      <c r="D53" s="113"/>
      <c r="E53" s="113"/>
      <c r="F53" s="1"/>
      <c r="G53" s="114"/>
      <c r="H53" s="114"/>
      <c r="I53" s="114"/>
      <c r="J53" s="114"/>
      <c r="K53" s="111"/>
    </row>
    <row r="54" spans="1:11">
      <c r="A54" s="1"/>
      <c r="B54" s="1"/>
      <c r="C54" s="113"/>
      <c r="D54" s="113"/>
      <c r="E54" s="113"/>
      <c r="F54" s="1"/>
      <c r="G54" s="114"/>
      <c r="H54" s="114"/>
      <c r="I54" s="114"/>
      <c r="J54" s="114"/>
      <c r="K54" s="111"/>
    </row>
    <row r="55" spans="1:11">
      <c r="A55" s="1"/>
      <c r="B55" s="1"/>
      <c r="C55" s="113"/>
      <c r="D55" s="113"/>
      <c r="E55" s="113"/>
      <c r="F55" s="1"/>
      <c r="G55" s="114"/>
      <c r="H55" s="114"/>
      <c r="I55" s="114"/>
      <c r="J55" s="114"/>
      <c r="K55" s="111"/>
    </row>
    <row r="56" spans="1:11">
      <c r="A56" s="1"/>
      <c r="B56" s="1"/>
      <c r="C56" s="113"/>
      <c r="D56" s="113"/>
      <c r="E56" s="113"/>
      <c r="F56" s="1"/>
      <c r="G56" s="114"/>
      <c r="H56" s="114"/>
      <c r="I56" s="114"/>
      <c r="J56" s="114"/>
      <c r="K56" s="111"/>
    </row>
    <row r="57" spans="1:11">
      <c r="A57" s="1"/>
      <c r="B57" s="1"/>
      <c r="C57" s="113"/>
      <c r="D57" s="113"/>
      <c r="E57" s="113"/>
      <c r="F57" s="1"/>
      <c r="G57" s="114"/>
      <c r="H57" s="114"/>
      <c r="I57" s="114"/>
      <c r="J57" s="114"/>
      <c r="K57" s="111"/>
    </row>
    <row r="58" spans="1:11">
      <c r="A58" s="1"/>
      <c r="B58" s="1"/>
      <c r="C58" s="113"/>
      <c r="D58" s="113"/>
      <c r="E58" s="113"/>
      <c r="F58" s="1"/>
      <c r="G58" s="114"/>
      <c r="H58" s="114"/>
      <c r="I58" s="114"/>
      <c r="J58" s="114"/>
      <c r="K58" s="111"/>
    </row>
    <row r="59" spans="1:11">
      <c r="A59" s="1"/>
      <c r="B59" s="1"/>
      <c r="C59" s="113"/>
      <c r="D59" s="113"/>
      <c r="E59" s="113"/>
      <c r="F59" s="1"/>
      <c r="G59" s="114"/>
      <c r="H59" s="114"/>
      <c r="I59" s="114"/>
      <c r="J59" s="114"/>
      <c r="K59" s="111"/>
    </row>
    <row r="60" spans="1:11">
      <c r="A60" s="1"/>
      <c r="B60" s="1"/>
      <c r="C60" s="113"/>
      <c r="D60" s="113"/>
      <c r="E60" s="113"/>
      <c r="F60" s="1"/>
      <c r="G60" s="114"/>
      <c r="H60" s="114"/>
      <c r="I60" s="114"/>
      <c r="J60" s="114"/>
      <c r="K60" s="111"/>
    </row>
    <row r="61" spans="1:11">
      <c r="A61" s="1"/>
      <c r="B61" s="1"/>
      <c r="C61" s="113"/>
      <c r="D61" s="113"/>
      <c r="E61" s="113"/>
      <c r="F61" s="1"/>
      <c r="G61" s="114"/>
      <c r="H61" s="114"/>
      <c r="I61" s="114"/>
      <c r="J61" s="114"/>
      <c r="K61" s="111"/>
    </row>
    <row r="62" spans="1:11">
      <c r="A62" s="1"/>
      <c r="B62" s="1"/>
      <c r="C62" s="113"/>
      <c r="D62" s="113"/>
      <c r="E62" s="113"/>
      <c r="F62" s="1"/>
      <c r="G62" s="114"/>
      <c r="H62" s="114"/>
      <c r="I62" s="114"/>
      <c r="J62" s="114"/>
      <c r="K62" s="111"/>
    </row>
    <row r="63" spans="1:11">
      <c r="A63" s="1"/>
      <c r="B63" s="1"/>
      <c r="C63" s="113"/>
      <c r="D63" s="113"/>
      <c r="E63" s="113"/>
      <c r="F63" s="1"/>
      <c r="G63" s="114"/>
      <c r="H63" s="114"/>
      <c r="I63" s="114"/>
      <c r="J63" s="114"/>
      <c r="K63" s="111"/>
    </row>
    <row r="64" spans="1:11">
      <c r="A64" s="1"/>
      <c r="B64" s="1"/>
      <c r="C64" s="113"/>
      <c r="D64" s="113"/>
      <c r="E64" s="113"/>
      <c r="F64" s="1"/>
      <c r="G64" s="114"/>
      <c r="H64" s="114"/>
      <c r="I64" s="114"/>
      <c r="J64" s="114"/>
      <c r="K64" s="111"/>
    </row>
    <row r="65" spans="1:11">
      <c r="A65" s="1"/>
      <c r="B65" s="1"/>
      <c r="C65" s="113"/>
      <c r="D65" s="113"/>
      <c r="E65" s="113"/>
      <c r="F65" s="1"/>
      <c r="G65" s="114"/>
      <c r="H65" s="114"/>
      <c r="I65" s="114"/>
      <c r="J65" s="114"/>
      <c r="K65" s="111"/>
    </row>
    <row r="66" spans="1:11">
      <c r="A66" s="1"/>
      <c r="B66" s="1"/>
      <c r="C66" s="113"/>
      <c r="D66" s="113"/>
      <c r="E66" s="113"/>
      <c r="F66" s="1"/>
      <c r="G66" s="114"/>
      <c r="H66" s="114"/>
      <c r="I66" s="114"/>
      <c r="J66" s="114"/>
      <c r="K66" s="111"/>
    </row>
    <row r="67" spans="1:11">
      <c r="A67" s="1"/>
      <c r="B67" s="1"/>
      <c r="C67" s="113"/>
      <c r="D67" s="113"/>
      <c r="E67" s="113"/>
      <c r="F67" s="1"/>
      <c r="G67" s="114"/>
      <c r="H67" s="114"/>
      <c r="I67" s="114"/>
      <c r="J67" s="114"/>
      <c r="K67" s="111"/>
    </row>
    <row r="68" spans="1:11">
      <c r="A68" s="1"/>
      <c r="B68" s="1"/>
      <c r="C68" s="113"/>
      <c r="D68" s="113"/>
      <c r="E68" s="113"/>
      <c r="F68" s="1"/>
      <c r="G68" s="114"/>
      <c r="H68" s="114"/>
      <c r="I68" s="114"/>
      <c r="J68" s="114"/>
      <c r="K68" s="111"/>
    </row>
    <row r="69" spans="1:11">
      <c r="A69" s="1"/>
      <c r="B69" s="1"/>
      <c r="C69" s="113"/>
      <c r="D69" s="113"/>
      <c r="E69" s="113"/>
      <c r="F69" s="1"/>
      <c r="G69" s="114"/>
      <c r="H69" s="114"/>
      <c r="I69" s="114"/>
      <c r="J69" s="114"/>
      <c r="K69" s="111"/>
    </row>
    <row r="70" spans="1:11">
      <c r="A70" s="1"/>
      <c r="B70" s="1"/>
      <c r="C70" s="113"/>
      <c r="D70" s="113"/>
      <c r="E70" s="113"/>
      <c r="F70" s="1"/>
      <c r="G70" s="114"/>
      <c r="H70" s="114"/>
      <c r="I70" s="114"/>
      <c r="J70" s="114"/>
      <c r="K70" s="111"/>
    </row>
    <row r="71" spans="1:11">
      <c r="A71" s="1"/>
      <c r="B71" s="1"/>
      <c r="C71" s="113"/>
      <c r="D71" s="113"/>
      <c r="E71" s="113"/>
      <c r="F71" s="1"/>
      <c r="G71" s="114"/>
      <c r="H71" s="114"/>
      <c r="I71" s="114"/>
      <c r="J71" s="114"/>
      <c r="K71" s="111"/>
    </row>
    <row r="72" spans="1:11">
      <c r="A72" s="1"/>
      <c r="B72" s="1"/>
      <c r="C72" s="113"/>
      <c r="D72" s="113"/>
      <c r="E72" s="113"/>
      <c r="F72" s="1"/>
      <c r="G72" s="114"/>
      <c r="H72" s="114"/>
      <c r="I72" s="114"/>
      <c r="J72" s="114"/>
      <c r="K72" s="111"/>
    </row>
    <row r="73" spans="1:11">
      <c r="A73" s="1"/>
      <c r="B73" s="1"/>
      <c r="C73" s="113"/>
      <c r="D73" s="113"/>
      <c r="E73" s="113"/>
      <c r="F73" s="1"/>
      <c r="G73" s="114"/>
      <c r="H73" s="114"/>
      <c r="I73" s="114"/>
      <c r="J73" s="114"/>
      <c r="K73" s="111"/>
    </row>
    <row r="74" spans="1:11">
      <c r="A74" s="1"/>
      <c r="B74" s="1"/>
      <c r="C74" s="113"/>
      <c r="D74" s="113"/>
      <c r="E74" s="113"/>
      <c r="F74" s="1"/>
      <c r="G74" s="114"/>
      <c r="H74" s="114"/>
      <c r="I74" s="114"/>
      <c r="J74" s="114"/>
      <c r="K74" s="111"/>
    </row>
    <row r="75" spans="1:11">
      <c r="A75" s="1"/>
      <c r="B75" s="1"/>
      <c r="C75" s="113"/>
      <c r="D75" s="113"/>
      <c r="E75" s="113"/>
      <c r="F75" s="1"/>
      <c r="G75" s="114"/>
      <c r="H75" s="114"/>
      <c r="I75" s="114"/>
      <c r="J75" s="114"/>
      <c r="K75" s="111"/>
    </row>
    <row r="76" spans="1:11">
      <c r="A76" s="1"/>
      <c r="B76" s="1"/>
      <c r="C76" s="113"/>
      <c r="D76" s="113"/>
      <c r="E76" s="113"/>
      <c r="F76" s="1"/>
      <c r="G76" s="114"/>
      <c r="H76" s="114"/>
      <c r="I76" s="114"/>
      <c r="J76" s="114"/>
      <c r="K76" s="111"/>
    </row>
    <row r="77" spans="1:11">
      <c r="A77" s="1"/>
      <c r="B77" s="1"/>
      <c r="C77" s="113"/>
      <c r="D77" s="113"/>
      <c r="E77" s="113"/>
      <c r="F77" s="1"/>
      <c r="G77" s="114"/>
      <c r="H77" s="114"/>
      <c r="I77" s="114"/>
      <c r="J77" s="114"/>
      <c r="K77" s="111"/>
    </row>
    <row r="78" spans="1:11">
      <c r="A78" s="1"/>
      <c r="B78" s="1"/>
      <c r="C78" s="133"/>
      <c r="D78" s="133"/>
      <c r="E78" s="133"/>
      <c r="F78" s="32"/>
      <c r="G78" s="134"/>
      <c r="H78" s="134"/>
      <c r="I78" s="134"/>
      <c r="J78" s="114"/>
      <c r="K78" s="111"/>
    </row>
    <row r="79" spans="1:11">
      <c r="A79" s="1"/>
      <c r="B79" s="1"/>
      <c r="C79" s="133"/>
      <c r="D79" s="133"/>
      <c r="E79" s="133"/>
      <c r="F79" s="32"/>
      <c r="G79" s="135"/>
      <c r="H79" s="135"/>
      <c r="I79" s="135"/>
      <c r="J79" s="114"/>
      <c r="K79" s="111"/>
    </row>
    <row r="80" spans="1:11">
      <c r="A80" s="1"/>
      <c r="B80" s="1"/>
      <c r="C80" s="133"/>
      <c r="D80" s="133"/>
      <c r="E80" s="133"/>
      <c r="F80" s="32"/>
      <c r="G80" s="136"/>
      <c r="H80" s="136"/>
      <c r="I80" s="136"/>
      <c r="J80" s="114"/>
      <c r="K80" s="111"/>
    </row>
    <row r="81" spans="1:12">
      <c r="A81" s="32"/>
      <c r="B81" s="32"/>
      <c r="C81" s="133"/>
      <c r="D81" s="133"/>
      <c r="E81" s="133"/>
      <c r="F81" s="32"/>
      <c r="G81" s="136"/>
      <c r="H81" s="136"/>
      <c r="I81" s="136"/>
      <c r="J81" s="134"/>
      <c r="K81" s="118"/>
      <c r="L81" s="47"/>
    </row>
    <row r="82" spans="1:12">
      <c r="A82" s="32"/>
      <c r="B82" s="32"/>
      <c r="C82" s="133"/>
      <c r="D82" s="133"/>
      <c r="E82" s="133"/>
      <c r="F82" s="32"/>
      <c r="G82" s="136"/>
      <c r="H82" s="136"/>
      <c r="I82" s="136"/>
      <c r="J82" s="135"/>
      <c r="K82" s="118"/>
      <c r="L82" s="47"/>
    </row>
    <row r="83" spans="1:12">
      <c r="A83" s="32"/>
      <c r="B83" s="32"/>
      <c r="C83" s="32"/>
      <c r="D83" s="32"/>
      <c r="E83" s="32"/>
      <c r="F83" s="32"/>
      <c r="G83" s="32"/>
      <c r="H83" s="32"/>
      <c r="I83" s="32"/>
      <c r="J83" s="136"/>
      <c r="K83" s="47"/>
      <c r="L83" s="47"/>
    </row>
    <row r="84" spans="1:12">
      <c r="A84" s="32"/>
      <c r="B84" s="32"/>
      <c r="C84" s="32"/>
      <c r="D84" s="32"/>
      <c r="E84" s="32"/>
      <c r="F84" s="32"/>
      <c r="G84" s="32"/>
      <c r="H84" s="32"/>
      <c r="I84" s="32"/>
      <c r="J84" s="136"/>
      <c r="K84" s="137"/>
      <c r="L84" s="47"/>
    </row>
    <row r="85" spans="1:12">
      <c r="A85" s="32"/>
      <c r="B85" s="32"/>
      <c r="C85" s="32"/>
      <c r="D85" s="32"/>
      <c r="E85" s="32"/>
      <c r="F85" s="32"/>
      <c r="G85" s="32"/>
      <c r="H85" s="32"/>
      <c r="I85" s="32"/>
      <c r="J85" s="136"/>
      <c r="K85" s="47"/>
      <c r="L85" s="47"/>
    </row>
    <row r="86" spans="1:12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118"/>
      <c r="L86" s="47"/>
    </row>
    <row r="87" spans="1:12">
      <c r="A87" s="32"/>
      <c r="B87" s="32"/>
      <c r="C87" s="1"/>
      <c r="D87" s="1"/>
      <c r="E87" s="1"/>
      <c r="F87" s="1"/>
      <c r="G87" s="1"/>
      <c r="H87" s="1"/>
      <c r="I87" s="1"/>
      <c r="J87" s="32"/>
      <c r="K87" s="47"/>
      <c r="L87" s="47"/>
    </row>
    <row r="88" spans="1:12">
      <c r="A88" s="32"/>
      <c r="B88" s="32"/>
      <c r="C88" s="1"/>
      <c r="D88" s="1"/>
      <c r="E88" s="1"/>
      <c r="F88" s="1"/>
      <c r="G88" s="1"/>
      <c r="H88" s="1"/>
      <c r="I88" s="1"/>
      <c r="J88" s="32"/>
      <c r="K88" s="47"/>
      <c r="L88" s="47"/>
    </row>
    <row r="89" spans="1:12">
      <c r="A89" s="32"/>
      <c r="B89" s="32"/>
      <c r="C89" s="1"/>
      <c r="D89" s="1"/>
      <c r="E89" s="1"/>
      <c r="F89" s="117"/>
      <c r="G89" s="1"/>
      <c r="H89" s="1"/>
      <c r="I89" s="1"/>
      <c r="J89" s="32"/>
      <c r="K89" s="47"/>
      <c r="L89" s="47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2">
      <c r="A92" s="116"/>
      <c r="B92" s="1"/>
      <c r="C92" s="1"/>
      <c r="D92" s="1"/>
      <c r="E92" s="1"/>
      <c r="F92" s="1"/>
      <c r="G92" s="1"/>
      <c r="H92" s="1"/>
      <c r="I92" s="1"/>
      <c r="J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J721" s="1"/>
    </row>
    <row r="722" spans="1:10">
      <c r="A722" s="1"/>
      <c r="B722" s="1"/>
      <c r="J722" s="1"/>
    </row>
    <row r="723" spans="1:10">
      <c r="A723" s="1"/>
      <c r="B723" s="1"/>
      <c r="J723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zoomScaleNormal="100" zoomScaleSheetLayoutView="110" workbookViewId="0">
      <selection activeCell="C6" sqref="C6"/>
    </sheetView>
  </sheetViews>
  <sheetFormatPr defaultRowHeight="12.75"/>
  <cols>
    <col min="1" max="1" width="5.28515625" style="1" customWidth="1"/>
    <col min="2" max="2" width="1" style="1" customWidth="1"/>
    <col min="3" max="3" width="35.42578125" style="1" customWidth="1"/>
    <col min="4" max="4" width="1" style="1" customWidth="1"/>
    <col min="5" max="5" width="9.140625" style="1"/>
    <col min="6" max="6" width="0.7109375" style="1" customWidth="1"/>
    <col min="7" max="7" width="13.7109375" style="1" customWidth="1"/>
    <col min="8" max="8" width="0.85546875" style="1" customWidth="1"/>
    <col min="9" max="9" width="14.140625" style="1" customWidth="1"/>
    <col min="10" max="10" width="0.7109375" style="1" customWidth="1"/>
    <col min="11" max="11" width="14.28515625" style="1" customWidth="1"/>
    <col min="12" max="16384" width="9.140625" style="1"/>
  </cols>
  <sheetData>
    <row r="1" spans="1:11">
      <c r="A1" s="1" t="s">
        <v>424</v>
      </c>
      <c r="K1" s="6" t="str">
        <f>Contents!A3</f>
        <v>Exhibit RCS-4</v>
      </c>
    </row>
    <row r="2" spans="1:11">
      <c r="A2" s="1" t="s">
        <v>65</v>
      </c>
      <c r="K2" s="6" t="s">
        <v>74</v>
      </c>
    </row>
    <row r="3" spans="1:11">
      <c r="K3" s="6" t="str">
        <f>Contents!A2</f>
        <v>Docket No. UG-170034</v>
      </c>
    </row>
    <row r="4" spans="1:11" ht="15.75">
      <c r="A4" s="1" t="s">
        <v>195</v>
      </c>
      <c r="E4" s="328"/>
      <c r="K4" s="6" t="s">
        <v>77</v>
      </c>
    </row>
    <row r="5" spans="1:11">
      <c r="K5" s="6"/>
    </row>
    <row r="6" spans="1:11">
      <c r="K6" s="6"/>
    </row>
    <row r="7" spans="1:11">
      <c r="A7" s="102" t="s">
        <v>0</v>
      </c>
      <c r="E7" s="102" t="s">
        <v>80</v>
      </c>
      <c r="G7" s="7" t="s">
        <v>5</v>
      </c>
      <c r="H7" s="7"/>
      <c r="I7" s="7" t="s">
        <v>5</v>
      </c>
      <c r="J7" s="7"/>
    </row>
    <row r="8" spans="1:11">
      <c r="A8" s="128" t="s">
        <v>2</v>
      </c>
      <c r="C8" s="8" t="s">
        <v>3</v>
      </c>
      <c r="D8" s="8"/>
      <c r="E8" s="132" t="s">
        <v>17</v>
      </c>
      <c r="G8" s="9" t="s">
        <v>37</v>
      </c>
      <c r="H8" s="7"/>
      <c r="I8" s="132" t="s">
        <v>466</v>
      </c>
      <c r="J8" s="7"/>
      <c r="K8" s="9" t="s">
        <v>22</v>
      </c>
    </row>
    <row r="9" spans="1:11">
      <c r="G9" s="7" t="s">
        <v>6</v>
      </c>
      <c r="H9" s="7"/>
      <c r="I9" s="7" t="s">
        <v>7</v>
      </c>
      <c r="J9" s="7"/>
      <c r="K9" s="7" t="s">
        <v>8</v>
      </c>
    </row>
    <row r="11" spans="1:11" ht="13.5" thickBot="1">
      <c r="A11" s="7">
        <v>1</v>
      </c>
      <c r="C11" s="1" t="s">
        <v>38</v>
      </c>
      <c r="E11" s="7" t="s">
        <v>75</v>
      </c>
      <c r="G11" s="12">
        <f>B!E20</f>
        <v>1760693633.2691975</v>
      </c>
      <c r="I11" s="12">
        <f>B!I20</f>
        <v>1766163740.1207318</v>
      </c>
      <c r="K11" s="45">
        <f>I11-G11</f>
        <v>5470106.8515343666</v>
      </c>
    </row>
    <row r="12" spans="1:11" ht="13.5" thickTop="1">
      <c r="A12" s="7">
        <f t="shared" ref="A12:A17" si="0">A11+1</f>
        <v>2</v>
      </c>
      <c r="C12" s="1" t="s">
        <v>13</v>
      </c>
      <c r="E12" s="7" t="s">
        <v>118</v>
      </c>
      <c r="G12" s="86">
        <f>D!I13</f>
        <v>7.7399999999999997E-2</v>
      </c>
      <c r="I12" s="86">
        <f>D!I22</f>
        <v>7.2800000000000004E-2</v>
      </c>
    </row>
    <row r="13" spans="1:11">
      <c r="A13" s="7">
        <f t="shared" si="0"/>
        <v>3</v>
      </c>
      <c r="C13" s="1" t="s">
        <v>149</v>
      </c>
      <c r="E13" s="7"/>
      <c r="G13" s="12">
        <f>ROUND(G11*G12,0)</f>
        <v>136277687</v>
      </c>
      <c r="I13" s="12">
        <f>ROUND(I11*I12,0)</f>
        <v>128576720</v>
      </c>
      <c r="K13" s="18">
        <f>I13-G13</f>
        <v>-7700967</v>
      </c>
    </row>
    <row r="14" spans="1:11">
      <c r="A14" s="102">
        <f t="shared" si="0"/>
        <v>4</v>
      </c>
      <c r="C14" s="1" t="s">
        <v>14</v>
      </c>
      <c r="E14" s="7" t="s">
        <v>76</v>
      </c>
      <c r="G14" s="13">
        <f>'C'!E38</f>
        <v>122011946.92247772</v>
      </c>
      <c r="I14" s="13">
        <f>'C'!I38</f>
        <v>136973644.31987238</v>
      </c>
      <c r="K14" s="18">
        <f>I14-G14</f>
        <v>14961697.397394657</v>
      </c>
    </row>
    <row r="15" spans="1:11" ht="13.5" thickBot="1">
      <c r="A15" s="7">
        <f t="shared" si="0"/>
        <v>5</v>
      </c>
      <c r="C15" s="1" t="s">
        <v>15</v>
      </c>
      <c r="E15" s="7"/>
      <c r="G15" s="12">
        <f>G13-G14</f>
        <v>14265740.077522278</v>
      </c>
      <c r="I15" s="12">
        <f>I13-I14</f>
        <v>-8396924.3198723793</v>
      </c>
      <c r="K15" s="87">
        <f>I15-G15</f>
        <v>-22662664.397394657</v>
      </c>
    </row>
    <row r="16" spans="1:11" ht="13.5" thickTop="1">
      <c r="A16" s="7">
        <f t="shared" si="0"/>
        <v>6</v>
      </c>
      <c r="C16" s="1" t="s">
        <v>16</v>
      </c>
      <c r="E16" s="7" t="s">
        <v>119</v>
      </c>
      <c r="G16" s="92">
        <f>'A-1'!$G$20</f>
        <v>0.62044999999999995</v>
      </c>
      <c r="H16" s="77"/>
      <c r="I16" s="127">
        <f>'A-1'!K20</f>
        <v>0.62044999999999995</v>
      </c>
    </row>
    <row r="17" spans="1:11" ht="13.5" thickBot="1">
      <c r="A17" s="7">
        <f t="shared" si="0"/>
        <v>7</v>
      </c>
      <c r="C17" s="1" t="s">
        <v>45</v>
      </c>
      <c r="G17" s="16">
        <f>ROUND(G15/G16,0)</f>
        <v>22992570</v>
      </c>
      <c r="I17" s="16">
        <f>ROUND(I15/I16,0)</f>
        <v>-13533604</v>
      </c>
      <c r="K17" s="16">
        <f>I17-G17</f>
        <v>-36526174</v>
      </c>
    </row>
    <row r="18" spans="1:11" ht="13.5" thickTop="1"/>
    <row r="20" spans="1:11">
      <c r="A20" s="8" t="s">
        <v>11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32" t="s">
        <v>489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 t="s">
        <v>490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>
      <c r="A23" s="7"/>
      <c r="G23" s="7"/>
    </row>
    <row r="24" spans="1:11">
      <c r="A24" s="4">
        <f>A17+1</f>
        <v>8</v>
      </c>
      <c r="B24" s="32"/>
      <c r="C24" s="32" t="s">
        <v>124</v>
      </c>
      <c r="D24" s="32"/>
      <c r="E24" s="4" t="s">
        <v>62</v>
      </c>
      <c r="F24" s="32"/>
      <c r="G24" s="48">
        <f>'C'!E15</f>
        <v>815784351.17716432</v>
      </c>
      <c r="H24" s="32"/>
      <c r="I24" s="48">
        <f>'C'!I15</f>
        <v>815734307.60391808</v>
      </c>
      <c r="J24" s="32"/>
    </row>
    <row r="25" spans="1:11" ht="13.5" thickBot="1">
      <c r="A25" s="7">
        <f>A24+1</f>
        <v>9</v>
      </c>
      <c r="B25" s="32"/>
      <c r="C25" s="32" t="s">
        <v>125</v>
      </c>
      <c r="D25" s="32"/>
      <c r="E25" s="170" t="s">
        <v>238</v>
      </c>
      <c r="F25" s="32"/>
      <c r="G25" s="193">
        <f>G17/G24</f>
        <v>2.8184617622073867E-2</v>
      </c>
      <c r="H25" s="32"/>
      <c r="I25" s="193">
        <f>I17/I24</f>
        <v>-1.6590701008705494E-2</v>
      </c>
      <c r="J25" s="32"/>
    </row>
    <row r="26" spans="1:11" ht="13.5" thickTop="1">
      <c r="A26" s="4"/>
      <c r="B26" s="32"/>
      <c r="C26" s="32"/>
      <c r="D26" s="32"/>
      <c r="E26" s="32"/>
      <c r="F26" s="32"/>
      <c r="G26" s="88"/>
      <c r="H26" s="32"/>
      <c r="I26" s="89"/>
      <c r="J26" s="32"/>
    </row>
    <row r="27" spans="1:11">
      <c r="A27" s="72"/>
      <c r="B27" s="32"/>
      <c r="C27" s="32"/>
      <c r="D27" s="32"/>
      <c r="E27" s="32"/>
      <c r="F27" s="32"/>
      <c r="G27" s="88"/>
      <c r="H27" s="32"/>
      <c r="I27" s="89"/>
      <c r="J27" s="32"/>
    </row>
    <row r="28" spans="1:11">
      <c r="A28" s="4"/>
      <c r="B28" s="32"/>
      <c r="C28" s="32"/>
      <c r="D28" s="32"/>
      <c r="E28" s="32"/>
      <c r="F28" s="32"/>
      <c r="G28" s="88"/>
      <c r="H28" s="32"/>
      <c r="I28" s="194"/>
      <c r="J28" s="32"/>
    </row>
    <row r="29" spans="1:11">
      <c r="I29" s="18"/>
    </row>
    <row r="31" spans="1:11">
      <c r="I31" s="230"/>
    </row>
    <row r="32" spans="1:11">
      <c r="I32" s="80"/>
    </row>
    <row r="33" spans="9:9">
      <c r="I33" s="80"/>
    </row>
  </sheetData>
  <pageMargins left="0.75" right="0.75" top="1" bottom="1" header="0.5" footer="0.5"/>
  <pageSetup fitToHeight="3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5"/>
  <sheetViews>
    <sheetView zoomScaleNormal="100" zoomScaleSheetLayoutView="100" workbookViewId="0"/>
  </sheetViews>
  <sheetFormatPr defaultColWidth="12.42578125" defaultRowHeight="12.75"/>
  <cols>
    <col min="1" max="1" width="4.7109375" style="3" customWidth="1"/>
    <col min="2" max="2" width="1.28515625" style="3" customWidth="1"/>
    <col min="3" max="3" width="49.140625" style="3" bestFit="1" customWidth="1"/>
    <col min="4" max="4" width="1" style="3" customWidth="1"/>
    <col min="5" max="5" width="12" style="3" bestFit="1" customWidth="1"/>
    <col min="6" max="6" width="1" style="3" customWidth="1"/>
    <col min="7" max="7" width="11.140625" style="3" customWidth="1"/>
    <col min="8" max="8" width="1" style="3" customWidth="1"/>
    <col min="9" max="9" width="11.7109375" style="3" customWidth="1"/>
    <col min="10" max="10" width="1.28515625" style="3" customWidth="1"/>
    <col min="11" max="11" width="8.5703125" style="3" bestFit="1" customWidth="1"/>
    <col min="12" max="12" width="1.28515625" style="3" customWidth="1"/>
    <col min="13" max="13" width="12.28515625" style="3" customWidth="1"/>
    <col min="14" max="14" width="1.5703125" style="3" customWidth="1"/>
    <col min="15" max="15" width="17.140625" style="3" customWidth="1"/>
    <col min="16" max="16384" width="12.42578125" style="3"/>
  </cols>
  <sheetData>
    <row r="1" spans="1:15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I1" s="109"/>
      <c r="J1" s="1"/>
      <c r="K1" s="109" t="str">
        <f>Contents!A3</f>
        <v>Exhibit RCS-4</v>
      </c>
      <c r="L1" s="1"/>
      <c r="O1" s="109"/>
    </row>
    <row r="2" spans="1:15">
      <c r="A2" s="1" t="s">
        <v>293</v>
      </c>
      <c r="B2" s="1"/>
      <c r="C2" s="1"/>
      <c r="D2" s="1"/>
      <c r="E2" s="1"/>
      <c r="F2" s="1"/>
      <c r="G2" s="1"/>
      <c r="H2" s="1"/>
      <c r="I2" s="6"/>
      <c r="J2" s="1"/>
      <c r="K2" s="6" t="s">
        <v>141</v>
      </c>
      <c r="L2" s="1"/>
      <c r="O2" s="6"/>
    </row>
    <row r="3" spans="1:15">
      <c r="A3" s="1"/>
      <c r="B3" s="1"/>
      <c r="C3" s="1"/>
      <c r="D3" s="1"/>
      <c r="E3" s="1"/>
      <c r="F3" s="1"/>
      <c r="G3" s="1"/>
      <c r="H3" s="1"/>
      <c r="I3" s="6"/>
      <c r="J3" s="1"/>
      <c r="K3" s="6" t="str">
        <f>Contents!A2</f>
        <v>Docket No. UG-170034</v>
      </c>
      <c r="L3" s="1"/>
      <c r="O3" s="6"/>
    </row>
    <row r="4" spans="1:15" ht="15.75">
      <c r="A4" s="1" t="str">
        <f>[3]A!A4</f>
        <v>Test Year Ended September 30, 2016</v>
      </c>
      <c r="B4" s="1"/>
      <c r="E4" s="327"/>
      <c r="F4" s="170"/>
      <c r="G4" s="170"/>
      <c r="H4" s="170"/>
      <c r="I4" s="6"/>
      <c r="J4" s="170"/>
      <c r="K4" s="6" t="s">
        <v>27</v>
      </c>
      <c r="L4" s="5"/>
      <c r="O4" s="6"/>
    </row>
    <row r="5" spans="1:15">
      <c r="A5" s="1"/>
      <c r="B5" s="1"/>
      <c r="F5" s="170"/>
      <c r="G5" s="170"/>
      <c r="H5" s="170"/>
      <c r="I5" s="6"/>
      <c r="J5" s="170"/>
      <c r="K5" s="6"/>
      <c r="L5" s="5"/>
      <c r="O5" s="6"/>
    </row>
    <row r="6" spans="1:15">
      <c r="A6" s="49" t="s">
        <v>0</v>
      </c>
      <c r="B6" s="47"/>
      <c r="C6" s="47"/>
      <c r="D6" s="47"/>
      <c r="E6" s="15"/>
      <c r="G6" s="15"/>
      <c r="H6" s="170"/>
      <c r="I6" s="49"/>
      <c r="J6" s="170"/>
      <c r="K6" s="48"/>
      <c r="L6" s="149"/>
      <c r="M6" s="48"/>
      <c r="N6" s="47"/>
      <c r="O6" s="49"/>
    </row>
    <row r="7" spans="1:15">
      <c r="A7" s="115" t="s">
        <v>2</v>
      </c>
      <c r="B7" s="47"/>
      <c r="C7" s="112" t="s">
        <v>3</v>
      </c>
      <c r="D7" s="47"/>
      <c r="E7" s="165" t="s">
        <v>18</v>
      </c>
      <c r="F7" s="1"/>
      <c r="G7" s="115" t="s">
        <v>17</v>
      </c>
      <c r="H7" s="170"/>
      <c r="I7" s="49"/>
      <c r="J7" s="170"/>
      <c r="K7" s="48"/>
      <c r="L7" s="50"/>
      <c r="M7" s="11"/>
      <c r="N7" s="47"/>
      <c r="O7" s="49"/>
    </row>
    <row r="8" spans="1:15">
      <c r="A8" s="170"/>
      <c r="B8" s="32"/>
      <c r="C8" s="32"/>
      <c r="D8" s="32"/>
      <c r="E8" s="170" t="s">
        <v>6</v>
      </c>
      <c r="F8" s="32"/>
      <c r="G8" s="170"/>
      <c r="H8" s="170"/>
      <c r="I8" s="170"/>
      <c r="J8" s="32"/>
      <c r="K8" s="11"/>
      <c r="L8" s="50"/>
      <c r="M8" s="11"/>
      <c r="N8" s="47"/>
      <c r="O8" s="49"/>
    </row>
    <row r="9" spans="1:15">
      <c r="A9" s="170"/>
      <c r="B9" s="32"/>
      <c r="C9" s="150"/>
      <c r="D9" s="32"/>
      <c r="E9" s="147"/>
      <c r="F9" s="148"/>
      <c r="G9" s="148"/>
      <c r="H9" s="148"/>
      <c r="I9" s="148"/>
      <c r="J9" s="148"/>
      <c r="K9" s="11"/>
      <c r="L9" s="50"/>
      <c r="M9" s="11"/>
      <c r="N9" s="47"/>
      <c r="O9" s="49"/>
    </row>
    <row r="10" spans="1:15" ht="13.5" thickBot="1">
      <c r="A10" s="102">
        <v>1</v>
      </c>
      <c r="B10" s="1"/>
      <c r="C10" s="1" t="s">
        <v>294</v>
      </c>
      <c r="D10" s="1"/>
      <c r="E10" s="44">
        <f>I42</f>
        <v>-7307</v>
      </c>
      <c r="F10" s="32"/>
      <c r="G10" s="170" t="s">
        <v>35</v>
      </c>
      <c r="H10" s="32"/>
      <c r="I10" s="32"/>
      <c r="J10" s="1"/>
      <c r="K10" s="1"/>
      <c r="M10" s="1"/>
    </row>
    <row r="11" spans="1:15" ht="13.5" thickTop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M12" s="1"/>
    </row>
    <row r="13" spans="1:15">
      <c r="A13" s="8" t="s">
        <v>11</v>
      </c>
      <c r="B13" s="8"/>
      <c r="C13" s="8"/>
      <c r="D13" s="8"/>
      <c r="E13" s="8"/>
      <c r="F13" s="8"/>
      <c r="G13" s="8"/>
      <c r="H13" s="8"/>
      <c r="I13" s="8"/>
      <c r="J13" s="1"/>
      <c r="K13" s="1"/>
      <c r="M13" s="1"/>
    </row>
    <row r="14" spans="1:15">
      <c r="A14" s="47" t="s">
        <v>319</v>
      </c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</row>
    <row r="15" spans="1:15">
      <c r="A15" s="47" t="s">
        <v>320</v>
      </c>
      <c r="B15" s="1"/>
      <c r="C15" s="1"/>
      <c r="D15" s="1"/>
      <c r="E15" s="1"/>
      <c r="F15" s="1"/>
      <c r="G15" s="1"/>
      <c r="H15" s="1"/>
      <c r="I15" s="1"/>
      <c r="J15" s="1"/>
      <c r="K15" s="1"/>
      <c r="M15" s="1"/>
    </row>
    <row r="16" spans="1:15">
      <c r="A16" s="47"/>
      <c r="B16" s="1"/>
      <c r="C16" s="1"/>
      <c r="D16" s="1"/>
      <c r="E16" s="1"/>
      <c r="F16" s="1"/>
      <c r="G16" s="1"/>
      <c r="H16" s="1"/>
      <c r="I16" s="1"/>
      <c r="J16" s="1"/>
      <c r="K16" s="1"/>
      <c r="M16" s="1"/>
    </row>
    <row r="17" spans="1:13">
      <c r="A17" s="1"/>
      <c r="B17" s="1"/>
      <c r="C17" s="47"/>
      <c r="D17" s="47"/>
      <c r="E17" s="15" t="s">
        <v>234</v>
      </c>
      <c r="G17" s="15" t="s">
        <v>234</v>
      </c>
      <c r="H17" s="170"/>
      <c r="I17" s="170"/>
      <c r="J17" s="1"/>
      <c r="K17" s="1"/>
      <c r="M17" s="1"/>
    </row>
    <row r="18" spans="1:13">
      <c r="A18" s="1"/>
      <c r="B18" s="1"/>
      <c r="C18" s="47"/>
      <c r="D18" s="47"/>
      <c r="E18" s="15" t="s">
        <v>246</v>
      </c>
      <c r="G18" s="15" t="s">
        <v>247</v>
      </c>
      <c r="H18" s="170"/>
      <c r="I18" s="15" t="s">
        <v>248</v>
      </c>
      <c r="J18" s="1"/>
      <c r="K18" s="1"/>
      <c r="M18" s="1"/>
    </row>
    <row r="19" spans="1:13">
      <c r="A19" s="1"/>
      <c r="B19" s="1"/>
      <c r="C19" s="47"/>
      <c r="D19" s="47"/>
      <c r="E19" s="15" t="s">
        <v>249</v>
      </c>
      <c r="G19" s="15" t="s">
        <v>249</v>
      </c>
      <c r="H19" s="170"/>
      <c r="I19" s="15" t="s">
        <v>250</v>
      </c>
      <c r="J19" s="1"/>
      <c r="K19" s="1"/>
      <c r="M19" s="1"/>
    </row>
    <row r="20" spans="1:13">
      <c r="A20" s="102"/>
      <c r="B20" s="1"/>
      <c r="C20" s="112" t="s">
        <v>3</v>
      </c>
      <c r="D20" s="47"/>
      <c r="E20" s="165" t="s">
        <v>18</v>
      </c>
      <c r="F20" s="1"/>
      <c r="G20" s="115" t="s">
        <v>18</v>
      </c>
      <c r="H20" s="170"/>
      <c r="I20" s="115" t="s">
        <v>136</v>
      </c>
      <c r="J20" s="1"/>
      <c r="K20" s="132" t="s">
        <v>17</v>
      </c>
      <c r="M20" s="1"/>
    </row>
    <row r="21" spans="1:13">
      <c r="A21" s="102"/>
      <c r="B21" s="1"/>
      <c r="C21" s="10" t="s">
        <v>295</v>
      </c>
      <c r="D21" s="1"/>
      <c r="E21" s="102" t="s">
        <v>7</v>
      </c>
      <c r="F21" s="102"/>
      <c r="G21" s="102" t="s">
        <v>20</v>
      </c>
      <c r="H21" s="102"/>
      <c r="I21" s="102" t="s">
        <v>30</v>
      </c>
      <c r="J21" s="1"/>
      <c r="K21" s="1"/>
      <c r="M21" s="1"/>
    </row>
    <row r="22" spans="1:13">
      <c r="A22" s="102">
        <v>2</v>
      </c>
      <c r="B22" s="1"/>
      <c r="C22" s="1" t="s">
        <v>296</v>
      </c>
      <c r="D22" s="1"/>
      <c r="E22" s="12">
        <v>3612889.2418080005</v>
      </c>
      <c r="F22" s="12"/>
      <c r="G22" s="12">
        <f>E22</f>
        <v>3612889.2418080005</v>
      </c>
      <c r="H22" s="12"/>
      <c r="I22" s="12"/>
      <c r="J22" s="1"/>
      <c r="K22" s="1"/>
      <c r="M22" s="1"/>
    </row>
    <row r="23" spans="1:13">
      <c r="A23" s="102">
        <v>3</v>
      </c>
      <c r="B23" s="1"/>
      <c r="C23" s="1" t="s">
        <v>297</v>
      </c>
      <c r="D23" s="1"/>
      <c r="E23" s="86">
        <v>2.98E-2</v>
      </c>
      <c r="F23" s="29"/>
      <c r="G23" s="86">
        <v>3.3500000000000002E-2</v>
      </c>
      <c r="H23" s="1"/>
      <c r="I23" s="1"/>
      <c r="J23" s="1"/>
      <c r="K23" s="1"/>
      <c r="M23" s="1"/>
    </row>
    <row r="24" spans="1:13">
      <c r="A24" s="102">
        <v>4</v>
      </c>
      <c r="B24" s="1"/>
      <c r="C24" s="1" t="s">
        <v>298</v>
      </c>
      <c r="D24" s="1"/>
      <c r="E24" s="12">
        <f>ROUND(E22*E23,0)</f>
        <v>107664</v>
      </c>
      <c r="F24" s="12"/>
      <c r="G24" s="12">
        <f>ROUND(G22*G23,0)</f>
        <v>121032</v>
      </c>
      <c r="H24" s="12"/>
      <c r="I24" s="12"/>
      <c r="J24" s="1"/>
      <c r="K24" s="102" t="s">
        <v>299</v>
      </c>
      <c r="M24" s="1"/>
    </row>
    <row r="25" spans="1:13">
      <c r="A25" s="102">
        <v>5</v>
      </c>
      <c r="B25" s="1"/>
      <c r="C25" s="1" t="s">
        <v>300</v>
      </c>
      <c r="D25" s="1"/>
      <c r="E25" s="14">
        <f>E22+E24</f>
        <v>3720553.2418080005</v>
      </c>
      <c r="F25" s="12"/>
      <c r="G25" s="14">
        <f>G22+G24</f>
        <v>3733921.2418080005</v>
      </c>
      <c r="H25" s="12"/>
      <c r="I25" s="12"/>
      <c r="J25" s="1"/>
      <c r="K25" s="102" t="s">
        <v>301</v>
      </c>
      <c r="M25" s="1"/>
    </row>
    <row r="26" spans="1:13">
      <c r="A26" s="102"/>
      <c r="B26" s="1"/>
      <c r="C26" s="1"/>
      <c r="D26" s="1"/>
      <c r="E26" s="1"/>
      <c r="F26" s="1"/>
      <c r="G26" s="1"/>
      <c r="H26" s="1"/>
      <c r="I26" s="1"/>
      <c r="J26" s="1"/>
      <c r="K26" s="102"/>
      <c r="M26" s="1"/>
    </row>
    <row r="27" spans="1:13">
      <c r="A27" s="102"/>
      <c r="B27" s="1"/>
      <c r="C27" s="10" t="s">
        <v>302</v>
      </c>
      <c r="D27" s="1"/>
      <c r="E27" s="1"/>
      <c r="F27" s="1"/>
      <c r="G27" s="1"/>
      <c r="H27" s="1"/>
      <c r="I27" s="1"/>
      <c r="J27" s="1"/>
      <c r="K27" s="102"/>
      <c r="M27" s="1"/>
    </row>
    <row r="28" spans="1:13">
      <c r="A28" s="102">
        <v>6</v>
      </c>
      <c r="B28" s="1"/>
      <c r="C28" s="1" t="s">
        <v>303</v>
      </c>
      <c r="D28" s="1"/>
      <c r="E28" s="12">
        <v>1319812.7623999999</v>
      </c>
      <c r="F28" s="12"/>
      <c r="G28" s="12">
        <f>E28</f>
        <v>1319812.7623999999</v>
      </c>
      <c r="H28" s="12"/>
      <c r="I28" s="12"/>
      <c r="J28" s="1"/>
      <c r="K28" s="102"/>
      <c r="M28" s="1"/>
    </row>
    <row r="29" spans="1:13">
      <c r="A29" s="102">
        <v>7</v>
      </c>
      <c r="B29" s="1"/>
      <c r="C29" s="1" t="s">
        <v>304</v>
      </c>
      <c r="D29" s="1"/>
      <c r="E29" s="86">
        <v>6.875E-3</v>
      </c>
      <c r="F29" s="29"/>
      <c r="G29" s="86">
        <v>6.875E-3</v>
      </c>
      <c r="H29" s="1"/>
      <c r="I29" s="1"/>
      <c r="J29" s="1"/>
      <c r="K29" s="102"/>
      <c r="M29" s="1"/>
    </row>
    <row r="30" spans="1:13">
      <c r="A30" s="102">
        <v>8</v>
      </c>
      <c r="B30" s="1"/>
      <c r="C30" s="1" t="s">
        <v>305</v>
      </c>
      <c r="D30" s="1"/>
      <c r="E30" s="12">
        <f>ROUND(E28*E29,0)</f>
        <v>9074</v>
      </c>
      <c r="F30" s="12"/>
      <c r="G30" s="12">
        <f>ROUND(G28*G29,0)</f>
        <v>9074</v>
      </c>
      <c r="H30" s="12"/>
      <c r="I30" s="12"/>
      <c r="J30" s="1"/>
      <c r="K30" s="102" t="s">
        <v>306</v>
      </c>
      <c r="M30" s="1"/>
    </row>
    <row r="31" spans="1:13">
      <c r="A31" s="102">
        <v>9</v>
      </c>
      <c r="B31" s="1"/>
      <c r="C31" s="1" t="s">
        <v>307</v>
      </c>
      <c r="D31" s="1"/>
      <c r="E31" s="14">
        <f>E28+E30</f>
        <v>1328886.7623999999</v>
      </c>
      <c r="F31" s="12"/>
      <c r="G31" s="14">
        <f>G28+G30</f>
        <v>1328886.7623999999</v>
      </c>
      <c r="H31" s="12"/>
      <c r="I31" s="12"/>
      <c r="J31" s="1"/>
      <c r="K31" s="102" t="s">
        <v>188</v>
      </c>
      <c r="M31" s="1"/>
    </row>
    <row r="32" spans="1:13">
      <c r="A32" s="102"/>
      <c r="B32" s="1"/>
      <c r="C32" s="1"/>
      <c r="D32" s="1"/>
      <c r="E32" s="1"/>
      <c r="F32" s="1"/>
      <c r="G32" s="1"/>
      <c r="H32" s="1"/>
      <c r="I32" s="1"/>
      <c r="J32" s="1"/>
      <c r="K32" s="102"/>
      <c r="M32" s="1"/>
    </row>
    <row r="33" spans="1:13">
      <c r="A33" s="102"/>
      <c r="B33" s="1"/>
      <c r="C33" s="10" t="s">
        <v>308</v>
      </c>
      <c r="D33" s="1"/>
      <c r="E33" s="1"/>
      <c r="F33" s="1"/>
      <c r="G33" s="1"/>
      <c r="H33" s="1"/>
      <c r="I33" s="1"/>
      <c r="J33" s="1"/>
      <c r="K33" s="102"/>
      <c r="M33" s="1"/>
    </row>
    <row r="34" spans="1:13">
      <c r="A34" s="102">
        <v>10</v>
      </c>
      <c r="B34" s="1"/>
      <c r="C34" s="1" t="s">
        <v>309</v>
      </c>
      <c r="D34" s="1"/>
      <c r="E34" s="12">
        <v>489150.71963999997</v>
      </c>
      <c r="F34" s="12"/>
      <c r="G34" s="12">
        <f>E34</f>
        <v>489150.71963999997</v>
      </c>
      <c r="H34" s="12"/>
      <c r="I34" s="12"/>
      <c r="J34" s="1"/>
      <c r="K34" s="102"/>
      <c r="M34" s="1"/>
    </row>
    <row r="35" spans="1:13">
      <c r="A35" s="102">
        <v>11</v>
      </c>
      <c r="B35" s="1"/>
      <c r="C35" s="1" t="s">
        <v>310</v>
      </c>
      <c r="D35" s="1"/>
      <c r="E35" s="86">
        <v>0.03</v>
      </c>
      <c r="F35" s="29"/>
      <c r="G35" s="86">
        <v>0.03</v>
      </c>
      <c r="H35" s="29"/>
      <c r="I35" s="1"/>
      <c r="J35" s="1"/>
      <c r="K35" s="102"/>
      <c r="M35" s="1"/>
    </row>
    <row r="36" spans="1:13">
      <c r="A36" s="102">
        <v>12</v>
      </c>
      <c r="B36" s="1"/>
      <c r="C36" s="1" t="s">
        <v>311</v>
      </c>
      <c r="D36" s="1"/>
      <c r="E36" s="12">
        <f>ROUND(E34*E35,0)</f>
        <v>14675</v>
      </c>
      <c r="F36" s="12"/>
      <c r="G36" s="12">
        <f>ROUND(G34*G35,0)</f>
        <v>14675</v>
      </c>
      <c r="H36" s="12"/>
      <c r="I36" s="12"/>
      <c r="J36" s="1"/>
      <c r="K36" s="102" t="s">
        <v>312</v>
      </c>
      <c r="M36" s="1"/>
    </row>
    <row r="37" spans="1:13">
      <c r="A37" s="102">
        <v>13</v>
      </c>
      <c r="B37" s="1"/>
      <c r="C37" s="1" t="s">
        <v>313</v>
      </c>
      <c r="D37" s="1"/>
      <c r="E37" s="14">
        <f>E34+E36</f>
        <v>503825.71963999997</v>
      </c>
      <c r="F37" s="12"/>
      <c r="G37" s="14">
        <f>G34+G36</f>
        <v>503825.71963999997</v>
      </c>
      <c r="H37" s="12"/>
      <c r="I37" s="12"/>
      <c r="J37" s="1"/>
      <c r="K37" s="102" t="s">
        <v>314</v>
      </c>
      <c r="M37" s="1"/>
    </row>
    <row r="38" spans="1:13">
      <c r="A38" s="102"/>
      <c r="B38" s="1"/>
      <c r="C38" s="1"/>
      <c r="D38" s="1"/>
      <c r="E38" s="1"/>
      <c r="F38" s="1"/>
      <c r="G38" s="1"/>
      <c r="H38" s="1"/>
      <c r="I38" s="1"/>
      <c r="J38" s="1"/>
      <c r="K38" s="102"/>
      <c r="M38" s="1"/>
    </row>
    <row r="39" spans="1:13">
      <c r="A39" s="102"/>
      <c r="B39" s="1"/>
      <c r="C39" s="10" t="s">
        <v>159</v>
      </c>
      <c r="D39" s="1"/>
      <c r="E39" s="1"/>
      <c r="F39" s="1"/>
      <c r="G39" s="1"/>
      <c r="H39" s="1"/>
      <c r="I39" s="1"/>
      <c r="J39" s="1"/>
      <c r="K39" s="102"/>
      <c r="M39" s="1"/>
    </row>
    <row r="40" spans="1:13">
      <c r="A40" s="102">
        <v>14</v>
      </c>
      <c r="B40" s="1"/>
      <c r="C40" s="1" t="s">
        <v>315</v>
      </c>
      <c r="D40" s="1"/>
      <c r="E40" s="12">
        <f>E25+E31+E37</f>
        <v>5553265.7238480002</v>
      </c>
      <c r="F40" s="12"/>
      <c r="G40" s="12">
        <f>G25+G31+G37</f>
        <v>5566633.7238480002</v>
      </c>
      <c r="H40" s="12"/>
      <c r="I40" s="12"/>
      <c r="J40" s="1"/>
      <c r="K40" s="102"/>
      <c r="M40" s="1"/>
    </row>
    <row r="41" spans="1:13">
      <c r="A41" s="102">
        <v>15</v>
      </c>
      <c r="B41" s="1"/>
      <c r="C41" s="1" t="s">
        <v>316</v>
      </c>
      <c r="D41" s="1"/>
      <c r="E41" s="86">
        <v>0.54659120593235488</v>
      </c>
      <c r="F41" s="29"/>
      <c r="G41" s="86">
        <v>0.54659120593235488</v>
      </c>
      <c r="H41" s="1"/>
      <c r="I41" s="1"/>
      <c r="J41" s="1"/>
      <c r="K41" s="102"/>
      <c r="M41" s="1"/>
    </row>
    <row r="42" spans="1:13" ht="13.5" thickBot="1">
      <c r="A42" s="102">
        <v>16</v>
      </c>
      <c r="B42" s="1"/>
      <c r="C42" s="1" t="s">
        <v>317</v>
      </c>
      <c r="D42" s="1"/>
      <c r="E42" s="16">
        <f>ROUND(E40*E41,0)</f>
        <v>3035366</v>
      </c>
      <c r="F42" s="12"/>
      <c r="G42" s="16">
        <f>ROUND(G40*G41,0)</f>
        <v>3042673</v>
      </c>
      <c r="H42" s="12"/>
      <c r="I42" s="87">
        <f>E42-G42</f>
        <v>-7307</v>
      </c>
      <c r="J42" s="1"/>
      <c r="K42" s="102" t="s">
        <v>318</v>
      </c>
      <c r="M42" s="1"/>
    </row>
    <row r="43" spans="1:13" ht="13.5" thickTop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M371" s="1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M372" s="1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M373" s="1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M374" s="1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M375" s="1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M376" s="1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M377" s="1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M378" s="1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M379" s="1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M380" s="1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M381" s="1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M382" s="1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M383" s="1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M384" s="1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M385" s="1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M386" s="1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M387" s="1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M388" s="1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M389" s="1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M390" s="1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M391" s="1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M392" s="1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M393" s="1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M394" s="1"/>
    </row>
    <row r="395" spans="1: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M395" s="1"/>
    </row>
    <row r="396" spans="1: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M396" s="1"/>
    </row>
    <row r="397" spans="1: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M397" s="1"/>
    </row>
    <row r="398" spans="1: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M398" s="1"/>
    </row>
    <row r="399" spans="1: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M399" s="1"/>
    </row>
    <row r="400" spans="1: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M400" s="1"/>
    </row>
    <row r="401" spans="1: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M401" s="1"/>
    </row>
    <row r="402" spans="1: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M402" s="1"/>
    </row>
    <row r="403" spans="1: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M403" s="1"/>
    </row>
    <row r="404" spans="1: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M404" s="1"/>
    </row>
    <row r="405" spans="1: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M405" s="1"/>
    </row>
    <row r="406" spans="1: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M406" s="1"/>
    </row>
    <row r="407" spans="1: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M407" s="1"/>
    </row>
    <row r="408" spans="1: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M408" s="1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M409" s="1"/>
    </row>
    <row r="410" spans="1: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M410" s="1"/>
    </row>
    <row r="411" spans="1: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M411" s="1"/>
    </row>
    <row r="412" spans="1: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M412" s="1"/>
    </row>
    <row r="413" spans="1: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M413" s="1"/>
    </row>
    <row r="414" spans="1: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M414" s="1"/>
    </row>
    <row r="415" spans="1: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M415" s="1"/>
    </row>
    <row r="416" spans="1: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M416" s="1"/>
    </row>
    <row r="417" spans="1: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M417" s="1"/>
    </row>
    <row r="418" spans="1: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M418" s="1"/>
    </row>
    <row r="419" spans="1: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M419" s="1"/>
    </row>
    <row r="420" spans="1: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M420" s="1"/>
    </row>
    <row r="421" spans="1: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M421" s="1"/>
    </row>
    <row r="422" spans="1: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M422" s="1"/>
    </row>
    <row r="423" spans="1: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M423" s="1"/>
    </row>
    <row r="424" spans="1: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M424" s="1"/>
    </row>
    <row r="425" spans="1: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M425" s="1"/>
    </row>
    <row r="426" spans="1: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M426" s="1"/>
    </row>
    <row r="427" spans="1: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M427" s="1"/>
    </row>
    <row r="428" spans="1: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M428" s="1"/>
    </row>
    <row r="429" spans="1: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M429" s="1"/>
    </row>
    <row r="430" spans="1: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M430" s="1"/>
    </row>
    <row r="431" spans="1: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M431" s="1"/>
    </row>
    <row r="432" spans="1: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M432" s="1"/>
    </row>
    <row r="433" spans="1: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M433" s="1"/>
    </row>
    <row r="434" spans="1: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M434" s="1"/>
    </row>
    <row r="435" spans="1: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M435" s="1"/>
    </row>
    <row r="436" spans="1: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M436" s="1"/>
    </row>
    <row r="437" spans="1: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M437" s="1"/>
    </row>
    <row r="438" spans="1: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M438" s="1"/>
    </row>
    <row r="439" spans="1: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M439" s="1"/>
    </row>
    <row r="440" spans="1: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M440" s="1"/>
    </row>
    <row r="441" spans="1: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M441" s="1"/>
    </row>
    <row r="442" spans="1: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M442" s="1"/>
    </row>
    <row r="443" spans="1: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M443" s="1"/>
    </row>
    <row r="444" spans="1: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M444" s="1"/>
    </row>
    <row r="445" spans="1: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M445" s="1"/>
    </row>
    <row r="446" spans="1: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M446" s="1"/>
    </row>
    <row r="447" spans="1: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M447" s="1"/>
    </row>
    <row r="448" spans="1: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M448" s="1"/>
    </row>
    <row r="449" spans="1: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M449" s="1"/>
    </row>
    <row r="450" spans="1: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M450" s="1"/>
    </row>
    <row r="451" spans="1: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M451" s="1"/>
    </row>
    <row r="452" spans="1: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M452" s="1"/>
    </row>
    <row r="453" spans="1: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M453" s="1"/>
    </row>
    <row r="454" spans="1: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M454" s="1"/>
    </row>
    <row r="455" spans="1: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M455" s="1"/>
    </row>
    <row r="456" spans="1: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M456" s="1"/>
    </row>
    <row r="457" spans="1: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M457" s="1"/>
    </row>
    <row r="458" spans="1: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M458" s="1"/>
    </row>
    <row r="459" spans="1: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M459" s="1"/>
    </row>
    <row r="460" spans="1: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M460" s="1"/>
    </row>
    <row r="461" spans="1: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M461" s="1"/>
    </row>
    <row r="462" spans="1: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M462" s="1"/>
    </row>
    <row r="463" spans="1: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M463" s="1"/>
    </row>
    <row r="464" spans="1: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M464" s="1"/>
    </row>
    <row r="465" spans="1: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M465" s="1"/>
    </row>
    <row r="466" spans="1: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M466" s="1"/>
    </row>
    <row r="467" spans="1: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M467" s="1"/>
    </row>
    <row r="468" spans="1: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M468" s="1"/>
    </row>
    <row r="469" spans="1: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M469" s="1"/>
    </row>
    <row r="470" spans="1: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M470" s="1"/>
    </row>
    <row r="471" spans="1: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M471" s="1"/>
    </row>
    <row r="472" spans="1: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M472" s="1"/>
    </row>
    <row r="473" spans="1: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M473" s="1"/>
    </row>
    <row r="474" spans="1: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M474" s="1"/>
    </row>
    <row r="475" spans="1: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M475" s="1"/>
    </row>
    <row r="476" spans="1: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M476" s="1"/>
    </row>
    <row r="477" spans="1: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M477" s="1"/>
    </row>
    <row r="478" spans="1: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M478" s="1"/>
    </row>
    <row r="479" spans="1: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M479" s="1"/>
    </row>
    <row r="480" spans="1: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M480" s="1"/>
    </row>
    <row r="481" spans="1: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M481" s="1"/>
    </row>
    <row r="482" spans="1: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M482" s="1"/>
    </row>
    <row r="483" spans="1: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M483" s="1"/>
    </row>
    <row r="484" spans="1: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M484" s="1"/>
    </row>
    <row r="485" spans="1: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M485" s="1"/>
    </row>
    <row r="486" spans="1: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M486" s="1"/>
    </row>
    <row r="487" spans="1: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M487" s="1"/>
    </row>
    <row r="488" spans="1: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M488" s="1"/>
    </row>
    <row r="489" spans="1: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M489" s="1"/>
    </row>
    <row r="490" spans="1: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M490" s="1"/>
    </row>
    <row r="491" spans="1: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M491" s="1"/>
    </row>
    <row r="492" spans="1: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M492" s="1"/>
    </row>
    <row r="493" spans="1: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M493" s="1"/>
    </row>
    <row r="494" spans="1: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M494" s="1"/>
    </row>
    <row r="495" spans="1: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M495" s="1"/>
    </row>
    <row r="496" spans="1: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M496" s="1"/>
    </row>
    <row r="497" spans="1: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M497" s="1"/>
    </row>
    <row r="498" spans="1: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M498" s="1"/>
    </row>
    <row r="499" spans="1: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M499" s="1"/>
    </row>
    <row r="500" spans="1: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M500" s="1"/>
    </row>
    <row r="501" spans="1: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M501" s="1"/>
    </row>
    <row r="502" spans="1: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M502" s="1"/>
    </row>
    <row r="503" spans="1: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M503" s="1"/>
    </row>
    <row r="504" spans="1: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M504" s="1"/>
    </row>
    <row r="505" spans="1: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M505" s="1"/>
    </row>
    <row r="506" spans="1: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M506" s="1"/>
    </row>
    <row r="507" spans="1: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M507" s="1"/>
    </row>
    <row r="508" spans="1: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M508" s="1"/>
    </row>
    <row r="509" spans="1: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M509" s="1"/>
    </row>
    <row r="510" spans="1: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M510" s="1"/>
    </row>
    <row r="511" spans="1: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M511" s="1"/>
    </row>
    <row r="512" spans="1: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M512" s="1"/>
    </row>
    <row r="513" spans="1: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M513" s="1"/>
    </row>
    <row r="514" spans="1: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M514" s="1"/>
    </row>
    <row r="515" spans="1: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M515" s="1"/>
    </row>
    <row r="516" spans="1: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M516" s="1"/>
    </row>
    <row r="517" spans="1: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M517" s="1"/>
    </row>
    <row r="518" spans="1: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M518" s="1"/>
    </row>
    <row r="519" spans="1: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M519" s="1"/>
    </row>
    <row r="520" spans="1: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M520" s="1"/>
    </row>
    <row r="521" spans="1: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M521" s="1"/>
    </row>
    <row r="522" spans="1: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M522" s="1"/>
    </row>
    <row r="523" spans="1: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M523" s="1"/>
    </row>
    <row r="524" spans="1: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M524" s="1"/>
    </row>
    <row r="525" spans="1: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M525" s="1"/>
    </row>
    <row r="526" spans="1: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M526" s="1"/>
    </row>
    <row r="527" spans="1: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M527" s="1"/>
    </row>
    <row r="528" spans="1: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M528" s="1"/>
    </row>
    <row r="529" spans="1: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M529" s="1"/>
    </row>
    <row r="530" spans="1: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M530" s="1"/>
    </row>
    <row r="531" spans="1: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M531" s="1"/>
    </row>
    <row r="532" spans="1: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M532" s="1"/>
    </row>
    <row r="533" spans="1: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M533" s="1"/>
    </row>
    <row r="534" spans="1: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M534" s="1"/>
    </row>
    <row r="535" spans="1: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M535" s="1"/>
    </row>
    <row r="536" spans="1: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M536" s="1"/>
    </row>
    <row r="537" spans="1: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M537" s="1"/>
    </row>
    <row r="538" spans="1: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M538" s="1"/>
    </row>
    <row r="539" spans="1: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M539" s="1"/>
    </row>
    <row r="540" spans="1: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M540" s="1"/>
    </row>
    <row r="541" spans="1: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M541" s="1"/>
    </row>
    <row r="542" spans="1: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M542" s="1"/>
    </row>
    <row r="543" spans="1: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M543" s="1"/>
    </row>
    <row r="544" spans="1: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M544" s="1"/>
    </row>
    <row r="545" spans="1: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M545" s="1"/>
    </row>
    <row r="546" spans="1: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M546" s="1"/>
    </row>
    <row r="547" spans="1: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M547" s="1"/>
    </row>
    <row r="548" spans="1: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M548" s="1"/>
    </row>
    <row r="549" spans="1: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M549" s="1"/>
    </row>
    <row r="550" spans="1: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M550" s="1"/>
    </row>
    <row r="551" spans="1: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M551" s="1"/>
    </row>
    <row r="552" spans="1: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M552" s="1"/>
    </row>
    <row r="553" spans="1: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M553" s="1"/>
    </row>
    <row r="554" spans="1: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M554" s="1"/>
    </row>
    <row r="555" spans="1: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M555" s="1"/>
    </row>
    <row r="556" spans="1: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M556" s="1"/>
    </row>
    <row r="557" spans="1: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M557" s="1"/>
    </row>
    <row r="558" spans="1: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M558" s="1"/>
    </row>
    <row r="559" spans="1: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M559" s="1"/>
    </row>
    <row r="560" spans="1: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M560" s="1"/>
    </row>
    <row r="561" spans="1: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M561" s="1"/>
    </row>
    <row r="562" spans="1: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M562" s="1"/>
    </row>
    <row r="563" spans="1: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M563" s="1"/>
    </row>
    <row r="564" spans="1: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M564" s="1"/>
    </row>
    <row r="565" spans="1: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M565" s="1"/>
    </row>
    <row r="566" spans="1: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M566" s="1"/>
    </row>
    <row r="567" spans="1: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M567" s="1"/>
    </row>
    <row r="568" spans="1: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M568" s="1"/>
    </row>
    <row r="569" spans="1: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M569" s="1"/>
    </row>
    <row r="570" spans="1: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M570" s="1"/>
    </row>
    <row r="571" spans="1: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M571" s="1"/>
    </row>
    <row r="572" spans="1: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M572" s="1"/>
    </row>
    <row r="573" spans="1: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M573" s="1"/>
    </row>
    <row r="574" spans="1: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M574" s="1"/>
    </row>
    <row r="575" spans="1: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M575" s="1"/>
    </row>
    <row r="576" spans="1: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M576" s="1"/>
    </row>
    <row r="577" spans="1: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M577" s="1"/>
    </row>
    <row r="578" spans="1: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M578" s="1"/>
    </row>
    <row r="579" spans="1: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M579" s="1"/>
    </row>
    <row r="580" spans="1: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M580" s="1"/>
    </row>
    <row r="581" spans="1: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M581" s="1"/>
    </row>
    <row r="582" spans="1: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M582" s="1"/>
    </row>
    <row r="583" spans="1: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M583" s="1"/>
    </row>
    <row r="584" spans="1: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M584" s="1"/>
    </row>
    <row r="585" spans="1: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M585" s="1"/>
    </row>
    <row r="586" spans="1: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M586" s="1"/>
    </row>
    <row r="587" spans="1: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M587" s="1"/>
    </row>
    <row r="588" spans="1: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M588" s="1"/>
    </row>
    <row r="589" spans="1: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M589" s="1"/>
    </row>
    <row r="590" spans="1: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M590" s="1"/>
    </row>
    <row r="591" spans="1: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M591" s="1"/>
    </row>
    <row r="592" spans="1: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M592" s="1"/>
    </row>
    <row r="593" spans="1: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M593" s="1"/>
    </row>
    <row r="594" spans="1: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M594" s="1"/>
    </row>
    <row r="595" spans="1: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M595" s="1"/>
    </row>
    <row r="596" spans="1: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M596" s="1"/>
    </row>
    <row r="597" spans="1: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M597" s="1"/>
    </row>
    <row r="598" spans="1: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M598" s="1"/>
    </row>
    <row r="599" spans="1: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M599" s="1"/>
    </row>
    <row r="600" spans="1: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M600" s="1"/>
    </row>
    <row r="601" spans="1: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M601" s="1"/>
    </row>
    <row r="602" spans="1: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M602" s="1"/>
    </row>
    <row r="603" spans="1: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M603" s="1"/>
    </row>
    <row r="604" spans="1: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M604" s="1"/>
    </row>
    <row r="605" spans="1: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M605" s="1"/>
    </row>
    <row r="606" spans="1: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M606" s="1"/>
    </row>
    <row r="607" spans="1: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M607" s="1"/>
    </row>
    <row r="608" spans="1: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M608" s="1"/>
    </row>
    <row r="609" spans="1: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M609" s="1"/>
    </row>
    <row r="610" spans="1: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M610" s="1"/>
    </row>
    <row r="611" spans="1: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M611" s="1"/>
    </row>
    <row r="612" spans="1:13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3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3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3">
      <c r="A615" s="1"/>
      <c r="B615" s="1"/>
      <c r="C615" s="1"/>
      <c r="D615" s="1"/>
      <c r="E615" s="1"/>
      <c r="F615" s="1"/>
      <c r="G615" s="1"/>
      <c r="H615" s="1"/>
      <c r="I615" s="1"/>
      <c r="J615" s="1"/>
    </row>
  </sheetData>
  <pageMargins left="0.75" right="0.75" top="1" bottom="1" header="0.5" footer="0.5"/>
  <pageSetup scale="87" fitToHeight="3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1"/>
  <sheetViews>
    <sheetView zoomScaleNormal="100" zoomScaleSheetLayoutView="100" workbookViewId="0"/>
  </sheetViews>
  <sheetFormatPr defaultColWidth="12.42578125" defaultRowHeight="12.75"/>
  <cols>
    <col min="1" max="1" width="4.85546875" style="47" customWidth="1"/>
    <col min="2" max="2" width="1.140625" style="47" customWidth="1"/>
    <col min="3" max="3" width="55.140625" style="47" bestFit="1" customWidth="1"/>
    <col min="4" max="4" width="0.85546875" style="47" customWidth="1"/>
    <col min="5" max="5" width="8.42578125" style="47" bestFit="1" customWidth="1"/>
    <col min="6" max="6" width="1" style="47" customWidth="1"/>
    <col min="7" max="7" width="13.42578125" style="47" customWidth="1"/>
    <col min="8" max="8" width="1.140625" style="47" customWidth="1"/>
    <col min="9" max="9" width="12" style="47" customWidth="1"/>
    <col min="10" max="10" width="1.28515625" style="47" customWidth="1"/>
    <col min="11" max="11" width="13.85546875" style="47" customWidth="1"/>
    <col min="12" max="12" width="1.5703125" style="47" customWidth="1"/>
    <col min="13" max="13" width="13.7109375" style="47" customWidth="1"/>
    <col min="14" max="16384" width="12.42578125" style="47"/>
  </cols>
  <sheetData>
    <row r="1" spans="1:13">
      <c r="A1" s="1" t="str">
        <f>Contents!A1</f>
        <v>Puget Sound Energy</v>
      </c>
      <c r="B1" s="1"/>
      <c r="C1" s="1"/>
      <c r="D1" s="1"/>
      <c r="E1" s="1"/>
      <c r="F1" s="1"/>
      <c r="G1" s="109" t="str">
        <f>Contents!A3</f>
        <v>Exhibit RCS-4</v>
      </c>
      <c r="H1" s="1"/>
      <c r="I1" s="1"/>
      <c r="J1" s="1"/>
      <c r="K1" s="109"/>
      <c r="L1" s="1"/>
      <c r="M1" s="109"/>
    </row>
    <row r="2" spans="1:13">
      <c r="A2" s="1" t="s">
        <v>198</v>
      </c>
      <c r="B2" s="1"/>
      <c r="C2" s="1"/>
      <c r="D2" s="1"/>
      <c r="E2" s="1"/>
      <c r="F2" s="1"/>
      <c r="G2" s="6" t="s">
        <v>166</v>
      </c>
      <c r="H2" s="1"/>
      <c r="I2" s="1"/>
      <c r="J2" s="1"/>
      <c r="K2" s="6"/>
      <c r="L2" s="1"/>
      <c r="M2" s="6"/>
    </row>
    <row r="3" spans="1:13">
      <c r="A3" s="1"/>
      <c r="B3" s="1"/>
      <c r="C3" s="1"/>
      <c r="D3" s="1"/>
      <c r="E3" s="1"/>
      <c r="F3" s="1"/>
      <c r="G3" s="6" t="str">
        <f>Contents!A2</f>
        <v>Docket No. UG-170034</v>
      </c>
      <c r="H3" s="1"/>
      <c r="I3" s="1"/>
      <c r="J3" s="1"/>
      <c r="K3" s="6"/>
      <c r="L3" s="1"/>
      <c r="M3" s="6"/>
    </row>
    <row r="4" spans="1:13" ht="15.75">
      <c r="A4" s="1" t="str">
        <f>A!A4</f>
        <v>Test Year Ended September 30, 2016</v>
      </c>
      <c r="B4" s="1"/>
      <c r="C4" s="3"/>
      <c r="D4" s="3"/>
      <c r="E4" s="327"/>
      <c r="F4" s="3"/>
      <c r="G4" s="6" t="s">
        <v>27</v>
      </c>
      <c r="H4" s="4"/>
      <c r="I4" s="4"/>
      <c r="J4" s="4"/>
      <c r="K4" s="6"/>
      <c r="L4" s="1"/>
      <c r="M4" s="6"/>
    </row>
    <row r="5" spans="1:13">
      <c r="A5" s="32"/>
      <c r="B5" s="32"/>
      <c r="H5" s="4"/>
      <c r="I5" s="4"/>
      <c r="J5" s="4"/>
      <c r="K5" s="4"/>
      <c r="L5" s="1"/>
      <c r="M5" s="1"/>
    </row>
    <row r="6" spans="1:13">
      <c r="A6" s="125"/>
      <c r="B6" s="125"/>
      <c r="C6" s="125"/>
      <c r="D6" s="125"/>
      <c r="E6" s="125"/>
      <c r="F6" s="125"/>
      <c r="G6" s="125"/>
      <c r="H6" s="74"/>
      <c r="I6" s="152"/>
      <c r="J6" s="151"/>
      <c r="K6" s="74"/>
      <c r="L6" s="125"/>
      <c r="M6" s="152"/>
    </row>
    <row r="7" spans="1:13">
      <c r="A7" s="152" t="s">
        <v>0</v>
      </c>
      <c r="B7" s="152"/>
      <c r="C7" s="125"/>
      <c r="D7" s="125"/>
      <c r="E7" s="125"/>
      <c r="F7" s="125"/>
      <c r="G7" s="152"/>
      <c r="H7" s="74"/>
      <c r="I7" s="152"/>
      <c r="J7" s="151"/>
      <c r="K7" s="74"/>
      <c r="L7" s="125"/>
      <c r="M7" s="152"/>
    </row>
    <row r="8" spans="1:13">
      <c r="A8" s="122" t="s">
        <v>2</v>
      </c>
      <c r="B8" s="74"/>
      <c r="C8" s="124" t="s">
        <v>3</v>
      </c>
      <c r="D8" s="17"/>
      <c r="E8" s="122" t="s">
        <v>18</v>
      </c>
      <c r="F8" s="17"/>
      <c r="G8" s="157" t="s">
        <v>17</v>
      </c>
      <c r="H8" s="17"/>
      <c r="I8" s="74"/>
      <c r="J8" s="151"/>
      <c r="K8" s="74"/>
      <c r="L8" s="125"/>
      <c r="M8" s="152"/>
    </row>
    <row r="9" spans="1:13">
      <c r="A9" s="74"/>
      <c r="B9" s="74"/>
      <c r="C9" s="74"/>
      <c r="D9" s="74"/>
      <c r="E9" s="74" t="s">
        <v>6</v>
      </c>
      <c r="F9" s="17"/>
      <c r="G9" s="153"/>
      <c r="H9" s="154"/>
      <c r="I9" s="153"/>
      <c r="J9" s="155"/>
      <c r="K9" s="153"/>
      <c r="L9" s="156"/>
      <c r="M9" s="153"/>
    </row>
    <row r="10" spans="1:13">
      <c r="A10" s="74"/>
      <c r="B10" s="74"/>
      <c r="C10" s="17"/>
      <c r="D10" s="17"/>
      <c r="E10" s="17"/>
      <c r="F10" s="17"/>
      <c r="G10" s="74"/>
      <c r="H10" s="74"/>
      <c r="I10" s="74"/>
      <c r="J10" s="151"/>
      <c r="K10" s="74"/>
      <c r="L10" s="125"/>
      <c r="M10" s="152"/>
    </row>
    <row r="11" spans="1:13" ht="13.5" customHeight="1">
      <c r="A11" s="125"/>
      <c r="B11" s="17"/>
      <c r="C11" s="125" t="s">
        <v>384</v>
      </c>
      <c r="D11" s="125"/>
    </row>
    <row r="12" spans="1:13">
      <c r="A12" s="126"/>
      <c r="B12" s="123"/>
      <c r="C12" s="126"/>
      <c r="D12" s="126"/>
    </row>
    <row r="13" spans="1:13">
      <c r="B13" s="32"/>
    </row>
    <row r="14" spans="1:13">
      <c r="B14" s="32"/>
    </row>
    <row r="33" spans="1:11">
      <c r="A33" s="32"/>
      <c r="B33" s="32"/>
      <c r="C33" s="32"/>
      <c r="D33" s="32"/>
      <c r="E33" s="32"/>
      <c r="F33" s="32"/>
      <c r="G33" s="32"/>
      <c r="H33" s="32"/>
      <c r="I33" s="32"/>
      <c r="K33" s="32"/>
    </row>
    <row r="34" spans="1:11">
      <c r="A34" s="32"/>
      <c r="B34" s="32"/>
      <c r="C34" s="32"/>
      <c r="D34" s="32"/>
      <c r="E34" s="32"/>
      <c r="F34" s="32"/>
      <c r="G34" s="32"/>
      <c r="H34" s="32"/>
      <c r="I34" s="32"/>
      <c r="K34" s="32"/>
    </row>
    <row r="35" spans="1:11">
      <c r="A35" s="32"/>
      <c r="B35" s="32"/>
      <c r="C35" s="32"/>
      <c r="D35" s="32"/>
      <c r="E35" s="32"/>
      <c r="F35" s="32"/>
      <c r="G35" s="32"/>
      <c r="H35" s="32"/>
      <c r="I35" s="32"/>
      <c r="K35" s="32"/>
    </row>
    <row r="36" spans="1:11">
      <c r="A36" s="32"/>
      <c r="B36" s="32"/>
      <c r="C36" s="32"/>
      <c r="D36" s="32"/>
      <c r="E36" s="32"/>
      <c r="F36" s="32"/>
      <c r="G36" s="32"/>
      <c r="H36" s="32"/>
      <c r="I36" s="32"/>
      <c r="K36" s="32"/>
    </row>
    <row r="37" spans="1:11">
      <c r="A37" s="32"/>
      <c r="B37" s="32"/>
      <c r="C37" s="32"/>
      <c r="D37" s="32"/>
      <c r="E37" s="32"/>
      <c r="F37" s="32"/>
      <c r="G37" s="32"/>
      <c r="H37" s="32"/>
      <c r="I37" s="32"/>
      <c r="K37" s="32"/>
    </row>
    <row r="38" spans="1:11">
      <c r="A38" s="32"/>
      <c r="B38" s="32"/>
      <c r="C38" s="32"/>
      <c r="D38" s="32"/>
      <c r="E38" s="32"/>
      <c r="F38" s="32"/>
      <c r="G38" s="32"/>
      <c r="H38" s="32"/>
      <c r="I38" s="32"/>
      <c r="K38" s="32"/>
    </row>
    <row r="39" spans="1:11">
      <c r="A39" s="32"/>
      <c r="B39" s="32"/>
      <c r="C39" s="32"/>
      <c r="D39" s="32"/>
      <c r="E39" s="32"/>
      <c r="F39" s="32"/>
      <c r="G39" s="32"/>
      <c r="H39" s="32"/>
      <c r="I39" s="32"/>
      <c r="K39" s="32"/>
    </row>
    <row r="40" spans="1:11">
      <c r="A40" s="32"/>
      <c r="B40" s="32"/>
      <c r="C40" s="32"/>
      <c r="D40" s="32"/>
      <c r="E40" s="32"/>
      <c r="F40" s="32"/>
      <c r="G40" s="32"/>
      <c r="H40" s="32"/>
      <c r="I40" s="32"/>
      <c r="K40" s="32"/>
    </row>
    <row r="41" spans="1:11">
      <c r="A41" s="32"/>
      <c r="B41" s="32"/>
      <c r="C41" s="32"/>
      <c r="D41" s="32"/>
      <c r="E41" s="32"/>
      <c r="F41" s="32"/>
      <c r="G41" s="32"/>
      <c r="H41" s="32"/>
      <c r="I41" s="32"/>
      <c r="K41" s="32"/>
    </row>
    <row r="42" spans="1:11">
      <c r="A42" s="32"/>
      <c r="B42" s="32"/>
      <c r="C42" s="32"/>
      <c r="D42" s="32"/>
      <c r="E42" s="32"/>
      <c r="F42" s="32"/>
      <c r="G42" s="32"/>
      <c r="H42" s="32"/>
      <c r="I42" s="32"/>
      <c r="K42" s="32"/>
    </row>
    <row r="43" spans="1:11">
      <c r="A43" s="32"/>
      <c r="B43" s="32"/>
      <c r="C43" s="32"/>
      <c r="D43" s="32"/>
      <c r="E43" s="32"/>
      <c r="F43" s="32"/>
      <c r="G43" s="32"/>
      <c r="H43" s="32"/>
      <c r="I43" s="32"/>
      <c r="K43" s="32"/>
    </row>
    <row r="44" spans="1:11">
      <c r="A44" s="32"/>
      <c r="B44" s="32"/>
      <c r="C44" s="32"/>
      <c r="D44" s="32"/>
      <c r="E44" s="32"/>
      <c r="F44" s="32"/>
      <c r="G44" s="32"/>
      <c r="H44" s="32"/>
      <c r="I44" s="32"/>
      <c r="K44" s="32"/>
    </row>
    <row r="45" spans="1:11">
      <c r="A45" s="32"/>
      <c r="B45" s="32"/>
      <c r="C45" s="32"/>
      <c r="D45" s="32"/>
      <c r="E45" s="32"/>
      <c r="F45" s="32"/>
      <c r="G45" s="32"/>
      <c r="H45" s="32"/>
      <c r="I45" s="32"/>
      <c r="K45" s="32"/>
    </row>
    <row r="46" spans="1:11">
      <c r="A46" s="32"/>
      <c r="B46" s="32"/>
      <c r="C46" s="32"/>
      <c r="D46" s="32"/>
      <c r="E46" s="32"/>
      <c r="F46" s="32"/>
      <c r="G46" s="32"/>
      <c r="H46" s="32"/>
      <c r="I46" s="32"/>
      <c r="K46" s="32"/>
    </row>
    <row r="47" spans="1:11">
      <c r="A47" s="32"/>
      <c r="B47" s="32"/>
      <c r="C47" s="32"/>
      <c r="D47" s="32"/>
      <c r="E47" s="32"/>
      <c r="F47" s="32"/>
      <c r="G47" s="32"/>
      <c r="H47" s="32"/>
      <c r="I47" s="32"/>
      <c r="K47" s="32"/>
    </row>
    <row r="48" spans="1:11">
      <c r="A48" s="32"/>
      <c r="B48" s="32"/>
      <c r="C48" s="32"/>
      <c r="D48" s="32"/>
      <c r="E48" s="32"/>
      <c r="F48" s="32"/>
      <c r="G48" s="32"/>
      <c r="H48" s="32"/>
      <c r="I48" s="32"/>
      <c r="K48" s="32"/>
    </row>
    <row r="49" spans="1:11">
      <c r="A49" s="32"/>
      <c r="B49" s="32"/>
      <c r="C49" s="32"/>
      <c r="D49" s="32"/>
      <c r="E49" s="32"/>
      <c r="F49" s="32"/>
      <c r="G49" s="32"/>
      <c r="H49" s="32"/>
      <c r="I49" s="32"/>
      <c r="K49" s="32"/>
    </row>
    <row r="50" spans="1:11">
      <c r="A50" s="32"/>
      <c r="B50" s="32"/>
      <c r="C50" s="32"/>
      <c r="D50" s="32"/>
      <c r="E50" s="32"/>
      <c r="F50" s="32"/>
      <c r="G50" s="32"/>
      <c r="H50" s="32"/>
      <c r="I50" s="32"/>
      <c r="K50" s="32"/>
    </row>
    <row r="51" spans="1:11">
      <c r="A51" s="32"/>
      <c r="B51" s="32"/>
      <c r="C51" s="32"/>
      <c r="D51" s="32"/>
      <c r="E51" s="32"/>
      <c r="F51" s="32"/>
      <c r="G51" s="32"/>
      <c r="H51" s="32"/>
      <c r="I51" s="32"/>
      <c r="K51" s="32"/>
    </row>
    <row r="52" spans="1:11">
      <c r="A52" s="32"/>
      <c r="B52" s="32"/>
      <c r="C52" s="32"/>
      <c r="D52" s="32"/>
      <c r="E52" s="32"/>
      <c r="F52" s="32"/>
      <c r="G52" s="32"/>
      <c r="H52" s="32"/>
      <c r="I52" s="32"/>
      <c r="K52" s="32"/>
    </row>
    <row r="53" spans="1:11">
      <c r="A53" s="32"/>
      <c r="B53" s="32"/>
      <c r="C53" s="32"/>
      <c r="D53" s="32"/>
      <c r="E53" s="32"/>
      <c r="F53" s="32"/>
      <c r="G53" s="32"/>
      <c r="H53" s="32"/>
      <c r="I53" s="32"/>
      <c r="K53" s="32"/>
    </row>
    <row r="54" spans="1:11">
      <c r="A54" s="32"/>
      <c r="B54" s="32"/>
      <c r="C54" s="32"/>
      <c r="D54" s="32"/>
      <c r="E54" s="32"/>
      <c r="F54" s="32"/>
      <c r="G54" s="32"/>
      <c r="H54" s="32"/>
      <c r="I54" s="32"/>
      <c r="K54" s="32"/>
    </row>
    <row r="55" spans="1:11">
      <c r="A55" s="32"/>
      <c r="B55" s="32"/>
      <c r="C55" s="32"/>
      <c r="D55" s="32"/>
      <c r="E55" s="32"/>
      <c r="F55" s="32"/>
      <c r="G55" s="32"/>
      <c r="H55" s="32"/>
      <c r="I55" s="32"/>
      <c r="K55" s="32"/>
    </row>
    <row r="56" spans="1:11">
      <c r="A56" s="32"/>
      <c r="B56" s="32"/>
      <c r="C56" s="32"/>
      <c r="D56" s="32"/>
      <c r="E56" s="32"/>
      <c r="F56" s="32"/>
      <c r="G56" s="32"/>
      <c r="H56" s="32"/>
      <c r="I56" s="32"/>
      <c r="K56" s="32"/>
    </row>
    <row r="57" spans="1:11">
      <c r="A57" s="32"/>
      <c r="B57" s="32"/>
      <c r="C57" s="32"/>
      <c r="D57" s="32"/>
      <c r="E57" s="32"/>
      <c r="F57" s="32"/>
      <c r="G57" s="32"/>
      <c r="H57" s="32"/>
      <c r="I57" s="32"/>
      <c r="K57" s="32"/>
    </row>
    <row r="58" spans="1:11">
      <c r="A58" s="32"/>
      <c r="B58" s="32"/>
      <c r="C58" s="32"/>
      <c r="D58" s="32"/>
      <c r="E58" s="32"/>
      <c r="F58" s="32"/>
      <c r="G58" s="32"/>
      <c r="H58" s="32"/>
      <c r="I58" s="32"/>
      <c r="K58" s="32"/>
    </row>
    <row r="59" spans="1:11">
      <c r="A59" s="32"/>
      <c r="B59" s="32"/>
      <c r="C59" s="32"/>
      <c r="D59" s="32"/>
      <c r="E59" s="32"/>
      <c r="F59" s="32"/>
      <c r="G59" s="32"/>
      <c r="H59" s="32"/>
      <c r="I59" s="32"/>
      <c r="K59" s="32"/>
    </row>
    <row r="60" spans="1:11">
      <c r="A60" s="32"/>
      <c r="B60" s="32"/>
      <c r="C60" s="32"/>
      <c r="D60" s="32"/>
      <c r="E60" s="32"/>
      <c r="F60" s="32"/>
      <c r="G60" s="32"/>
      <c r="H60" s="32"/>
      <c r="I60" s="32"/>
      <c r="K60" s="32"/>
    </row>
    <row r="61" spans="1:11">
      <c r="A61" s="32"/>
      <c r="B61" s="32"/>
      <c r="C61" s="32"/>
      <c r="D61" s="32"/>
      <c r="E61" s="32"/>
      <c r="F61" s="32"/>
      <c r="G61" s="32"/>
      <c r="H61" s="32"/>
      <c r="I61" s="32"/>
      <c r="K61" s="32"/>
    </row>
    <row r="62" spans="1:11">
      <c r="A62" s="32"/>
      <c r="B62" s="32"/>
      <c r="C62" s="32"/>
      <c r="D62" s="32"/>
      <c r="E62" s="32"/>
      <c r="F62" s="32"/>
      <c r="G62" s="32"/>
      <c r="H62" s="32"/>
      <c r="I62" s="32"/>
      <c r="K62" s="32"/>
    </row>
    <row r="63" spans="1:11">
      <c r="A63" s="32"/>
      <c r="B63" s="32"/>
      <c r="C63" s="32"/>
      <c r="D63" s="32"/>
      <c r="E63" s="32"/>
      <c r="F63" s="32"/>
      <c r="G63" s="32"/>
      <c r="H63" s="32"/>
      <c r="I63" s="32"/>
      <c r="K63" s="32"/>
    </row>
    <row r="64" spans="1:11">
      <c r="A64" s="32"/>
      <c r="B64" s="32"/>
      <c r="C64" s="32"/>
      <c r="D64" s="32"/>
      <c r="E64" s="32"/>
      <c r="F64" s="32"/>
      <c r="G64" s="32"/>
      <c r="H64" s="32"/>
      <c r="I64" s="32"/>
      <c r="K64" s="32"/>
    </row>
    <row r="65" spans="1:11">
      <c r="A65" s="32"/>
      <c r="B65" s="32"/>
      <c r="C65" s="32"/>
      <c r="D65" s="32"/>
      <c r="E65" s="32"/>
      <c r="F65" s="32"/>
      <c r="G65" s="32"/>
      <c r="H65" s="32"/>
      <c r="I65" s="32"/>
      <c r="K65" s="32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K66" s="32"/>
    </row>
    <row r="67" spans="1:11">
      <c r="A67" s="32"/>
      <c r="B67" s="32"/>
      <c r="C67" s="32"/>
      <c r="D67" s="32"/>
      <c r="E67" s="32"/>
      <c r="F67" s="32"/>
      <c r="G67" s="32"/>
      <c r="H67" s="32"/>
      <c r="I67" s="32"/>
      <c r="K67" s="32"/>
    </row>
    <row r="68" spans="1:11">
      <c r="A68" s="32"/>
      <c r="B68" s="32"/>
      <c r="C68" s="32"/>
      <c r="D68" s="32"/>
      <c r="E68" s="32"/>
      <c r="F68" s="32"/>
      <c r="G68" s="32"/>
      <c r="H68" s="32"/>
      <c r="I68" s="32"/>
      <c r="K68" s="32"/>
    </row>
    <row r="69" spans="1:11">
      <c r="A69" s="32"/>
      <c r="B69" s="32"/>
      <c r="C69" s="32"/>
      <c r="D69" s="32"/>
      <c r="E69" s="32"/>
      <c r="F69" s="32"/>
      <c r="G69" s="32"/>
      <c r="H69" s="32"/>
      <c r="I69" s="32"/>
      <c r="K69" s="32"/>
    </row>
    <row r="70" spans="1:11">
      <c r="A70" s="32"/>
      <c r="B70" s="32"/>
      <c r="C70" s="32"/>
      <c r="D70" s="32"/>
      <c r="E70" s="32"/>
      <c r="F70" s="32"/>
      <c r="G70" s="32"/>
      <c r="H70" s="32"/>
      <c r="I70" s="32"/>
      <c r="K70" s="32"/>
    </row>
    <row r="71" spans="1:11">
      <c r="A71" s="32"/>
      <c r="B71" s="32"/>
      <c r="C71" s="32"/>
      <c r="D71" s="32"/>
      <c r="E71" s="32"/>
      <c r="F71" s="32"/>
      <c r="G71" s="32"/>
      <c r="H71" s="32"/>
      <c r="I71" s="32"/>
      <c r="K71" s="32"/>
    </row>
    <row r="72" spans="1:11">
      <c r="A72" s="32"/>
      <c r="B72" s="32"/>
      <c r="C72" s="32"/>
      <c r="D72" s="32"/>
      <c r="E72" s="32"/>
      <c r="F72" s="32"/>
      <c r="G72" s="32"/>
      <c r="H72" s="32"/>
      <c r="I72" s="32"/>
      <c r="K72" s="32"/>
    </row>
    <row r="73" spans="1:11">
      <c r="A73" s="32"/>
      <c r="B73" s="32"/>
      <c r="C73" s="32"/>
      <c r="D73" s="32"/>
      <c r="E73" s="32"/>
      <c r="F73" s="32"/>
      <c r="G73" s="32"/>
      <c r="H73" s="32"/>
      <c r="I73" s="32"/>
      <c r="K73" s="32"/>
    </row>
    <row r="74" spans="1:11">
      <c r="A74" s="32"/>
      <c r="B74" s="32"/>
      <c r="C74" s="32"/>
      <c r="D74" s="32"/>
      <c r="E74" s="32"/>
      <c r="F74" s="32"/>
      <c r="G74" s="32"/>
      <c r="H74" s="32"/>
      <c r="I74" s="32"/>
      <c r="K74" s="32"/>
    </row>
    <row r="75" spans="1:11">
      <c r="A75" s="32"/>
      <c r="B75" s="32"/>
      <c r="C75" s="32"/>
      <c r="D75" s="32"/>
      <c r="E75" s="32"/>
      <c r="F75" s="32"/>
      <c r="G75" s="32"/>
      <c r="H75" s="32"/>
      <c r="I75" s="32"/>
      <c r="K75" s="32"/>
    </row>
    <row r="76" spans="1:11">
      <c r="A76" s="32"/>
      <c r="B76" s="32"/>
      <c r="C76" s="32"/>
      <c r="D76" s="32"/>
      <c r="E76" s="32"/>
      <c r="F76" s="32"/>
      <c r="G76" s="32"/>
      <c r="H76" s="32"/>
      <c r="I76" s="32"/>
      <c r="K76" s="32"/>
    </row>
    <row r="77" spans="1:11">
      <c r="A77" s="32"/>
      <c r="B77" s="32"/>
      <c r="C77" s="32"/>
      <c r="D77" s="32"/>
      <c r="E77" s="32"/>
      <c r="F77" s="32"/>
      <c r="G77" s="32"/>
      <c r="H77" s="32"/>
      <c r="I77" s="32"/>
      <c r="K77" s="32"/>
    </row>
    <row r="78" spans="1:11">
      <c r="A78" s="32"/>
      <c r="B78" s="32"/>
      <c r="C78" s="32"/>
      <c r="D78" s="32"/>
      <c r="E78" s="32"/>
      <c r="F78" s="32"/>
      <c r="G78" s="32"/>
      <c r="H78" s="32"/>
      <c r="I78" s="32"/>
      <c r="K78" s="32"/>
    </row>
    <row r="79" spans="1:11">
      <c r="A79" s="32"/>
      <c r="B79" s="32"/>
      <c r="C79" s="32"/>
      <c r="D79" s="32"/>
      <c r="E79" s="32"/>
      <c r="F79" s="32"/>
      <c r="G79" s="32"/>
      <c r="H79" s="32"/>
      <c r="I79" s="32"/>
      <c r="K79" s="32"/>
    </row>
    <row r="80" spans="1:11">
      <c r="A80" s="32"/>
      <c r="B80" s="32"/>
      <c r="C80" s="32"/>
      <c r="D80" s="32"/>
      <c r="E80" s="32"/>
      <c r="F80" s="32"/>
      <c r="G80" s="32"/>
      <c r="H80" s="32"/>
      <c r="I80" s="32"/>
      <c r="K80" s="32"/>
    </row>
    <row r="81" spans="1:11">
      <c r="A81" s="32"/>
      <c r="B81" s="32"/>
      <c r="C81" s="32"/>
      <c r="D81" s="32"/>
      <c r="E81" s="32"/>
      <c r="F81" s="32"/>
      <c r="G81" s="32"/>
      <c r="H81" s="32"/>
      <c r="I81" s="32"/>
      <c r="K81" s="32"/>
    </row>
    <row r="82" spans="1:11">
      <c r="A82" s="32"/>
      <c r="B82" s="32"/>
      <c r="C82" s="32"/>
      <c r="D82" s="32"/>
      <c r="E82" s="32"/>
      <c r="F82" s="32"/>
      <c r="G82" s="32"/>
      <c r="H82" s="32"/>
      <c r="I82" s="32"/>
      <c r="K82" s="32"/>
    </row>
    <row r="83" spans="1:11">
      <c r="A83" s="32"/>
      <c r="B83" s="32"/>
      <c r="C83" s="32"/>
      <c r="D83" s="32"/>
      <c r="E83" s="32"/>
      <c r="F83" s="32"/>
      <c r="G83" s="32"/>
      <c r="H83" s="32"/>
      <c r="I83" s="32"/>
      <c r="K83" s="32"/>
    </row>
    <row r="84" spans="1:11">
      <c r="A84" s="32"/>
      <c r="B84" s="32"/>
      <c r="C84" s="32"/>
      <c r="D84" s="32"/>
      <c r="E84" s="32"/>
      <c r="F84" s="32"/>
      <c r="G84" s="32"/>
      <c r="H84" s="32"/>
      <c r="I84" s="32"/>
      <c r="K84" s="32"/>
    </row>
    <row r="85" spans="1:11">
      <c r="A85" s="32"/>
      <c r="B85" s="32"/>
      <c r="C85" s="32"/>
      <c r="D85" s="32"/>
      <c r="E85" s="32"/>
      <c r="F85" s="32"/>
      <c r="G85" s="32"/>
      <c r="H85" s="32"/>
      <c r="I85" s="32"/>
      <c r="K85" s="32"/>
    </row>
    <row r="86" spans="1:11">
      <c r="A86" s="32"/>
      <c r="B86" s="32"/>
      <c r="C86" s="32"/>
      <c r="D86" s="32"/>
      <c r="E86" s="32"/>
      <c r="F86" s="32"/>
      <c r="G86" s="32"/>
      <c r="H86" s="32"/>
      <c r="I86" s="32"/>
      <c r="K86" s="32"/>
    </row>
    <row r="87" spans="1:11">
      <c r="A87" s="32"/>
      <c r="B87" s="32"/>
      <c r="C87" s="32"/>
      <c r="D87" s="32"/>
      <c r="E87" s="32"/>
      <c r="F87" s="32"/>
      <c r="G87" s="32"/>
      <c r="H87" s="32"/>
      <c r="I87" s="32"/>
      <c r="K87" s="32"/>
    </row>
    <row r="88" spans="1:11">
      <c r="A88" s="32"/>
      <c r="B88" s="32"/>
      <c r="C88" s="32"/>
      <c r="D88" s="32"/>
      <c r="E88" s="32"/>
      <c r="F88" s="32"/>
      <c r="G88" s="32"/>
      <c r="H88" s="32"/>
      <c r="I88" s="32"/>
      <c r="K88" s="32"/>
    </row>
    <row r="89" spans="1:11">
      <c r="A89" s="32"/>
      <c r="B89" s="32"/>
      <c r="C89" s="32"/>
      <c r="D89" s="32"/>
      <c r="E89" s="32"/>
      <c r="F89" s="32"/>
      <c r="G89" s="32"/>
      <c r="H89" s="32"/>
      <c r="I89" s="32"/>
      <c r="K89" s="32"/>
    </row>
    <row r="90" spans="1:11">
      <c r="A90" s="32"/>
      <c r="B90" s="32"/>
      <c r="C90" s="32"/>
      <c r="D90" s="32"/>
      <c r="E90" s="32"/>
      <c r="F90" s="32"/>
      <c r="G90" s="32"/>
      <c r="H90" s="32"/>
      <c r="I90" s="32"/>
      <c r="K90" s="32"/>
    </row>
    <row r="91" spans="1:11">
      <c r="A91" s="32"/>
      <c r="B91" s="32"/>
      <c r="C91" s="32"/>
      <c r="D91" s="32"/>
      <c r="E91" s="32"/>
      <c r="F91" s="32"/>
      <c r="G91" s="32"/>
      <c r="H91" s="32"/>
      <c r="I91" s="32"/>
      <c r="K91" s="32"/>
    </row>
    <row r="92" spans="1:11">
      <c r="A92" s="32"/>
      <c r="B92" s="32"/>
      <c r="C92" s="32"/>
      <c r="D92" s="32"/>
      <c r="E92" s="32"/>
      <c r="F92" s="32"/>
      <c r="G92" s="32"/>
      <c r="H92" s="32"/>
      <c r="I92" s="32"/>
      <c r="K92" s="32"/>
    </row>
    <row r="93" spans="1:11">
      <c r="A93" s="32"/>
      <c r="B93" s="32"/>
      <c r="C93" s="32"/>
      <c r="D93" s="32"/>
      <c r="E93" s="32"/>
      <c r="F93" s="32"/>
      <c r="G93" s="32"/>
      <c r="H93" s="32"/>
      <c r="I93" s="32"/>
      <c r="K93" s="32"/>
    </row>
    <row r="94" spans="1:11">
      <c r="A94" s="32"/>
      <c r="B94" s="32"/>
      <c r="C94" s="32"/>
      <c r="D94" s="32"/>
      <c r="E94" s="32"/>
      <c r="F94" s="32"/>
      <c r="G94" s="32"/>
      <c r="H94" s="32"/>
      <c r="I94" s="32"/>
      <c r="K94" s="32"/>
    </row>
    <row r="95" spans="1:11">
      <c r="A95" s="32"/>
      <c r="B95" s="32"/>
      <c r="C95" s="32"/>
      <c r="D95" s="32"/>
      <c r="E95" s="32"/>
      <c r="F95" s="32"/>
      <c r="G95" s="32"/>
      <c r="H95" s="32"/>
      <c r="I95" s="32"/>
      <c r="K95" s="32"/>
    </row>
    <row r="96" spans="1:11">
      <c r="A96" s="32"/>
      <c r="B96" s="32"/>
      <c r="C96" s="32"/>
      <c r="D96" s="32"/>
      <c r="E96" s="32"/>
      <c r="F96" s="32"/>
      <c r="G96" s="32"/>
      <c r="H96" s="32"/>
      <c r="I96" s="32"/>
      <c r="K96" s="32"/>
    </row>
    <row r="97" spans="1:11">
      <c r="A97" s="32"/>
      <c r="B97" s="32"/>
      <c r="C97" s="32"/>
      <c r="D97" s="32"/>
      <c r="E97" s="32"/>
      <c r="F97" s="32"/>
      <c r="G97" s="32"/>
      <c r="H97" s="32"/>
      <c r="I97" s="32"/>
      <c r="K97" s="32"/>
    </row>
    <row r="98" spans="1:11">
      <c r="A98" s="32"/>
      <c r="B98" s="32"/>
      <c r="C98" s="32"/>
      <c r="D98" s="32"/>
      <c r="E98" s="32"/>
      <c r="F98" s="32"/>
      <c r="G98" s="32"/>
      <c r="H98" s="32"/>
      <c r="I98" s="32"/>
      <c r="K98" s="32"/>
    </row>
    <row r="99" spans="1:11">
      <c r="A99" s="32"/>
      <c r="B99" s="32"/>
      <c r="C99" s="32"/>
      <c r="D99" s="32"/>
      <c r="E99" s="32"/>
      <c r="F99" s="32"/>
      <c r="G99" s="32"/>
      <c r="H99" s="32"/>
      <c r="I99" s="32"/>
      <c r="K99" s="32"/>
    </row>
    <row r="100" spans="1:11">
      <c r="A100" s="32"/>
      <c r="B100" s="32"/>
      <c r="C100" s="32"/>
      <c r="D100" s="32"/>
      <c r="E100" s="32"/>
      <c r="F100" s="32"/>
      <c r="G100" s="32"/>
      <c r="H100" s="32"/>
      <c r="I100" s="32"/>
      <c r="K100" s="32"/>
    </row>
    <row r="101" spans="1:11">
      <c r="A101" s="32"/>
      <c r="B101" s="32"/>
      <c r="C101" s="32"/>
      <c r="D101" s="32"/>
      <c r="E101" s="32"/>
      <c r="F101" s="32"/>
      <c r="G101" s="32"/>
      <c r="H101" s="32"/>
      <c r="I101" s="32"/>
      <c r="K101" s="32"/>
    </row>
    <row r="102" spans="1:11">
      <c r="A102" s="32"/>
      <c r="B102" s="32"/>
      <c r="C102" s="32"/>
      <c r="D102" s="32"/>
      <c r="E102" s="32"/>
      <c r="F102" s="32"/>
      <c r="G102" s="32"/>
      <c r="H102" s="32"/>
      <c r="I102" s="32"/>
      <c r="K102" s="32"/>
    </row>
    <row r="103" spans="1:11">
      <c r="A103" s="32"/>
      <c r="B103" s="32"/>
      <c r="C103" s="32"/>
      <c r="D103" s="32"/>
      <c r="E103" s="32"/>
      <c r="F103" s="32"/>
      <c r="G103" s="32"/>
      <c r="H103" s="32"/>
      <c r="I103" s="32"/>
      <c r="K103" s="32"/>
    </row>
    <row r="104" spans="1:11">
      <c r="A104" s="32"/>
      <c r="B104" s="32"/>
      <c r="C104" s="32"/>
      <c r="D104" s="32"/>
      <c r="E104" s="32"/>
      <c r="F104" s="32"/>
      <c r="G104" s="32"/>
      <c r="H104" s="32"/>
      <c r="I104" s="32"/>
      <c r="K104" s="32"/>
    </row>
    <row r="105" spans="1:11">
      <c r="A105" s="32"/>
      <c r="B105" s="32"/>
      <c r="C105" s="32"/>
      <c r="D105" s="32"/>
      <c r="E105" s="32"/>
      <c r="F105" s="32"/>
      <c r="G105" s="32"/>
      <c r="H105" s="32"/>
      <c r="I105" s="32"/>
      <c r="K105" s="32"/>
    </row>
    <row r="106" spans="1:11">
      <c r="A106" s="32"/>
      <c r="B106" s="32"/>
      <c r="C106" s="32"/>
      <c r="D106" s="32"/>
      <c r="E106" s="32"/>
      <c r="F106" s="32"/>
      <c r="G106" s="32"/>
      <c r="H106" s="32"/>
      <c r="I106" s="32"/>
      <c r="K106" s="32"/>
    </row>
    <row r="107" spans="1:11">
      <c r="A107" s="32"/>
      <c r="B107" s="32"/>
      <c r="C107" s="32"/>
      <c r="D107" s="32"/>
      <c r="E107" s="32"/>
      <c r="F107" s="32"/>
      <c r="G107" s="32"/>
      <c r="H107" s="32"/>
      <c r="I107" s="32"/>
      <c r="K107" s="32"/>
    </row>
    <row r="108" spans="1:11">
      <c r="A108" s="32"/>
      <c r="B108" s="32"/>
      <c r="C108" s="32"/>
      <c r="D108" s="32"/>
      <c r="E108" s="32"/>
      <c r="F108" s="32"/>
      <c r="G108" s="32"/>
      <c r="H108" s="32"/>
      <c r="I108" s="32"/>
      <c r="K108" s="32"/>
    </row>
    <row r="109" spans="1:11">
      <c r="A109" s="32"/>
      <c r="B109" s="32"/>
      <c r="C109" s="32"/>
      <c r="D109" s="32"/>
      <c r="E109" s="32"/>
      <c r="F109" s="32"/>
      <c r="G109" s="32"/>
      <c r="H109" s="32"/>
      <c r="I109" s="32"/>
      <c r="K109" s="32"/>
    </row>
    <row r="110" spans="1:11">
      <c r="A110" s="32"/>
      <c r="B110" s="32"/>
      <c r="C110" s="32"/>
      <c r="D110" s="32"/>
      <c r="E110" s="32"/>
      <c r="F110" s="32"/>
      <c r="G110" s="32"/>
      <c r="H110" s="32"/>
      <c r="I110" s="32"/>
      <c r="K110" s="32"/>
    </row>
    <row r="111" spans="1:11">
      <c r="A111" s="32"/>
      <c r="B111" s="32"/>
      <c r="C111" s="32"/>
      <c r="D111" s="32"/>
      <c r="E111" s="32"/>
      <c r="F111" s="32"/>
      <c r="G111" s="32"/>
      <c r="H111" s="32"/>
      <c r="I111" s="32"/>
      <c r="K111" s="32"/>
    </row>
    <row r="112" spans="1:11">
      <c r="A112" s="32"/>
      <c r="B112" s="32"/>
      <c r="C112" s="32"/>
      <c r="D112" s="32"/>
      <c r="E112" s="32"/>
      <c r="F112" s="32"/>
      <c r="G112" s="32"/>
      <c r="H112" s="32"/>
      <c r="I112" s="32"/>
      <c r="K112" s="32"/>
    </row>
    <row r="113" spans="1:11">
      <c r="A113" s="32"/>
      <c r="B113" s="32"/>
      <c r="C113" s="32"/>
      <c r="D113" s="32"/>
      <c r="E113" s="32"/>
      <c r="F113" s="32"/>
      <c r="G113" s="32"/>
      <c r="H113" s="32"/>
      <c r="I113" s="32"/>
      <c r="K113" s="32"/>
    </row>
    <row r="114" spans="1:11">
      <c r="A114" s="32"/>
      <c r="B114" s="32"/>
      <c r="C114" s="32"/>
      <c r="D114" s="32"/>
      <c r="E114" s="32"/>
      <c r="F114" s="32"/>
      <c r="G114" s="32"/>
      <c r="H114" s="32"/>
      <c r="I114" s="32"/>
      <c r="K114" s="32"/>
    </row>
    <row r="115" spans="1:11">
      <c r="A115" s="32"/>
      <c r="B115" s="32"/>
      <c r="C115" s="32"/>
      <c r="D115" s="32"/>
      <c r="E115" s="32"/>
      <c r="F115" s="32"/>
      <c r="G115" s="32"/>
      <c r="H115" s="32"/>
      <c r="I115" s="32"/>
      <c r="K115" s="32"/>
    </row>
    <row r="116" spans="1:11">
      <c r="A116" s="32"/>
      <c r="B116" s="32"/>
      <c r="C116" s="32"/>
      <c r="D116" s="32"/>
      <c r="E116" s="32"/>
      <c r="F116" s="32"/>
      <c r="G116" s="32"/>
      <c r="H116" s="32"/>
      <c r="I116" s="32"/>
      <c r="K116" s="32"/>
    </row>
    <row r="117" spans="1:11">
      <c r="A117" s="32"/>
      <c r="B117" s="32"/>
      <c r="C117" s="32"/>
      <c r="D117" s="32"/>
      <c r="E117" s="32"/>
      <c r="F117" s="32"/>
      <c r="G117" s="32"/>
      <c r="H117" s="32"/>
      <c r="I117" s="32"/>
      <c r="K117" s="32"/>
    </row>
    <row r="118" spans="1:11">
      <c r="A118" s="32"/>
      <c r="B118" s="32"/>
      <c r="C118" s="32"/>
      <c r="D118" s="32"/>
      <c r="E118" s="32"/>
      <c r="F118" s="32"/>
      <c r="G118" s="32"/>
      <c r="H118" s="32"/>
      <c r="I118" s="32"/>
      <c r="K118" s="32"/>
    </row>
    <row r="119" spans="1:11">
      <c r="A119" s="32"/>
      <c r="B119" s="32"/>
      <c r="C119" s="32"/>
      <c r="D119" s="32"/>
      <c r="E119" s="32"/>
      <c r="F119" s="32"/>
      <c r="G119" s="32"/>
      <c r="H119" s="32"/>
      <c r="I119" s="32"/>
      <c r="K119" s="32"/>
    </row>
    <row r="120" spans="1:11">
      <c r="A120" s="32"/>
      <c r="B120" s="32"/>
      <c r="C120" s="32"/>
      <c r="D120" s="32"/>
      <c r="E120" s="32"/>
      <c r="F120" s="32"/>
      <c r="G120" s="32"/>
      <c r="H120" s="32"/>
      <c r="I120" s="32"/>
      <c r="K120" s="32"/>
    </row>
    <row r="121" spans="1:11">
      <c r="A121" s="32"/>
      <c r="B121" s="32"/>
      <c r="C121" s="32"/>
      <c r="D121" s="32"/>
      <c r="E121" s="32"/>
      <c r="F121" s="32"/>
      <c r="G121" s="32"/>
      <c r="H121" s="32"/>
      <c r="I121" s="32"/>
      <c r="K121" s="32"/>
    </row>
    <row r="122" spans="1:11">
      <c r="A122" s="32"/>
      <c r="B122" s="32"/>
      <c r="C122" s="32"/>
      <c r="D122" s="32"/>
      <c r="E122" s="32"/>
      <c r="F122" s="32"/>
      <c r="G122" s="32"/>
      <c r="H122" s="32"/>
      <c r="I122" s="32"/>
      <c r="K122" s="32"/>
    </row>
    <row r="123" spans="1:11">
      <c r="A123" s="32"/>
      <c r="B123" s="32"/>
      <c r="C123" s="32"/>
      <c r="D123" s="32"/>
      <c r="E123" s="32"/>
      <c r="F123" s="32"/>
      <c r="G123" s="32"/>
      <c r="H123" s="32"/>
      <c r="I123" s="32"/>
      <c r="K123" s="32"/>
    </row>
    <row r="124" spans="1:11">
      <c r="A124" s="32"/>
      <c r="B124" s="32"/>
      <c r="C124" s="32"/>
      <c r="D124" s="32"/>
      <c r="E124" s="32"/>
      <c r="F124" s="32"/>
      <c r="G124" s="32"/>
      <c r="H124" s="32"/>
      <c r="I124" s="32"/>
      <c r="K124" s="32"/>
    </row>
    <row r="125" spans="1:11">
      <c r="A125" s="32"/>
      <c r="B125" s="32"/>
      <c r="C125" s="32"/>
      <c r="D125" s="32"/>
      <c r="E125" s="32"/>
      <c r="F125" s="32"/>
      <c r="G125" s="32"/>
      <c r="H125" s="32"/>
      <c r="I125" s="32"/>
      <c r="K125" s="32"/>
    </row>
    <row r="126" spans="1:11">
      <c r="A126" s="32"/>
      <c r="B126" s="32"/>
      <c r="C126" s="32"/>
      <c r="D126" s="32"/>
      <c r="E126" s="32"/>
      <c r="F126" s="32"/>
      <c r="G126" s="32"/>
      <c r="H126" s="32"/>
      <c r="I126" s="32"/>
      <c r="K126" s="32"/>
    </row>
    <row r="127" spans="1:11">
      <c r="A127" s="32"/>
      <c r="B127" s="32"/>
      <c r="C127" s="32"/>
      <c r="D127" s="32"/>
      <c r="E127" s="32"/>
      <c r="F127" s="32"/>
      <c r="G127" s="32"/>
      <c r="H127" s="32"/>
      <c r="I127" s="32"/>
      <c r="K127" s="32"/>
    </row>
    <row r="128" spans="1:11">
      <c r="A128" s="32"/>
      <c r="B128" s="32"/>
      <c r="C128" s="32"/>
      <c r="D128" s="32"/>
      <c r="E128" s="32"/>
      <c r="F128" s="32"/>
      <c r="G128" s="32"/>
      <c r="H128" s="32"/>
      <c r="I128" s="32"/>
      <c r="K128" s="32"/>
    </row>
    <row r="129" spans="1:11">
      <c r="A129" s="32"/>
      <c r="B129" s="32"/>
      <c r="C129" s="32"/>
      <c r="D129" s="32"/>
      <c r="E129" s="32"/>
      <c r="F129" s="32"/>
      <c r="G129" s="32"/>
      <c r="H129" s="32"/>
      <c r="I129" s="32"/>
      <c r="K129" s="32"/>
    </row>
    <row r="130" spans="1:11">
      <c r="A130" s="32"/>
      <c r="B130" s="32"/>
      <c r="C130" s="32"/>
      <c r="D130" s="32"/>
      <c r="E130" s="32"/>
      <c r="F130" s="32"/>
      <c r="G130" s="32"/>
      <c r="H130" s="32"/>
      <c r="I130" s="32"/>
      <c r="K130" s="32"/>
    </row>
    <row r="131" spans="1:11">
      <c r="A131" s="32"/>
      <c r="B131" s="32"/>
      <c r="C131" s="32"/>
      <c r="D131" s="32"/>
      <c r="E131" s="32"/>
      <c r="F131" s="32"/>
      <c r="G131" s="32"/>
      <c r="H131" s="32"/>
      <c r="I131" s="32"/>
      <c r="K131" s="32"/>
    </row>
    <row r="132" spans="1:11">
      <c r="A132" s="32"/>
      <c r="B132" s="32"/>
      <c r="C132" s="32"/>
      <c r="D132" s="32"/>
      <c r="E132" s="32"/>
      <c r="F132" s="32"/>
      <c r="G132" s="32"/>
      <c r="H132" s="32"/>
      <c r="I132" s="32"/>
      <c r="K132" s="32"/>
    </row>
    <row r="133" spans="1:11">
      <c r="A133" s="32"/>
      <c r="B133" s="32"/>
      <c r="C133" s="32"/>
      <c r="D133" s="32"/>
      <c r="E133" s="32"/>
      <c r="F133" s="32"/>
      <c r="G133" s="32"/>
      <c r="H133" s="32"/>
      <c r="I133" s="32"/>
      <c r="K133" s="32"/>
    </row>
    <row r="134" spans="1:11">
      <c r="A134" s="32"/>
      <c r="B134" s="32"/>
      <c r="C134" s="32"/>
      <c r="D134" s="32"/>
      <c r="E134" s="32"/>
      <c r="F134" s="32"/>
      <c r="G134" s="32"/>
      <c r="H134" s="32"/>
      <c r="I134" s="32"/>
      <c r="K134" s="32"/>
    </row>
    <row r="135" spans="1:11">
      <c r="A135" s="32"/>
      <c r="B135" s="32"/>
      <c r="C135" s="32"/>
      <c r="D135" s="32"/>
      <c r="E135" s="32"/>
      <c r="F135" s="32"/>
      <c r="G135" s="32"/>
      <c r="H135" s="32"/>
      <c r="I135" s="32"/>
      <c r="K135" s="32"/>
    </row>
    <row r="136" spans="1:11">
      <c r="A136" s="32"/>
      <c r="B136" s="32"/>
      <c r="C136" s="32"/>
      <c r="D136" s="32"/>
      <c r="E136" s="32"/>
      <c r="F136" s="32"/>
      <c r="G136" s="32"/>
      <c r="H136" s="32"/>
      <c r="I136" s="32"/>
      <c r="K136" s="32"/>
    </row>
    <row r="137" spans="1:11">
      <c r="A137" s="32"/>
      <c r="B137" s="32"/>
      <c r="C137" s="32"/>
      <c r="D137" s="32"/>
      <c r="E137" s="32"/>
      <c r="F137" s="32"/>
      <c r="G137" s="32"/>
      <c r="H137" s="32"/>
      <c r="I137" s="32"/>
      <c r="K137" s="32"/>
    </row>
    <row r="138" spans="1:11">
      <c r="A138" s="32"/>
      <c r="B138" s="32"/>
      <c r="C138" s="32"/>
      <c r="D138" s="32"/>
      <c r="E138" s="32"/>
      <c r="F138" s="32"/>
      <c r="G138" s="32"/>
      <c r="H138" s="32"/>
      <c r="I138" s="32"/>
      <c r="K138" s="32"/>
    </row>
    <row r="139" spans="1:11">
      <c r="A139" s="32"/>
      <c r="B139" s="32"/>
      <c r="C139" s="32"/>
      <c r="D139" s="32"/>
      <c r="E139" s="32"/>
      <c r="F139" s="32"/>
      <c r="G139" s="32"/>
      <c r="H139" s="32"/>
      <c r="I139" s="32"/>
      <c r="K139" s="32"/>
    </row>
    <row r="140" spans="1:11">
      <c r="A140" s="32"/>
      <c r="B140" s="32"/>
      <c r="C140" s="32"/>
      <c r="D140" s="32"/>
      <c r="E140" s="32"/>
      <c r="F140" s="32"/>
      <c r="G140" s="32"/>
      <c r="H140" s="32"/>
      <c r="I140" s="32"/>
      <c r="K140" s="32"/>
    </row>
    <row r="141" spans="1:11">
      <c r="A141" s="32"/>
      <c r="B141" s="32"/>
      <c r="C141" s="32"/>
      <c r="D141" s="32"/>
      <c r="E141" s="32"/>
      <c r="F141" s="32"/>
      <c r="G141" s="32"/>
      <c r="H141" s="32"/>
      <c r="I141" s="32"/>
      <c r="K141" s="32"/>
    </row>
    <row r="142" spans="1:11">
      <c r="A142" s="32"/>
      <c r="B142" s="32"/>
      <c r="C142" s="32"/>
      <c r="D142" s="32"/>
      <c r="E142" s="32"/>
      <c r="F142" s="32"/>
      <c r="G142" s="32"/>
      <c r="H142" s="32"/>
      <c r="I142" s="32"/>
      <c r="K142" s="32"/>
    </row>
    <row r="143" spans="1:11">
      <c r="A143" s="32"/>
      <c r="B143" s="32"/>
      <c r="C143" s="32"/>
      <c r="D143" s="32"/>
      <c r="E143" s="32"/>
      <c r="F143" s="32"/>
      <c r="G143" s="32"/>
      <c r="H143" s="32"/>
      <c r="I143" s="32"/>
      <c r="K143" s="32"/>
    </row>
    <row r="144" spans="1:11">
      <c r="A144" s="32"/>
      <c r="B144" s="32"/>
      <c r="C144" s="32"/>
      <c r="D144" s="32"/>
      <c r="E144" s="32"/>
      <c r="F144" s="32"/>
      <c r="G144" s="32"/>
      <c r="H144" s="32"/>
      <c r="I144" s="32"/>
      <c r="K144" s="32"/>
    </row>
    <row r="145" spans="1:11">
      <c r="A145" s="32"/>
      <c r="B145" s="32"/>
      <c r="C145" s="32"/>
      <c r="D145" s="32"/>
      <c r="E145" s="32"/>
      <c r="F145" s="32"/>
      <c r="G145" s="32"/>
      <c r="H145" s="32"/>
      <c r="I145" s="32"/>
      <c r="K145" s="32"/>
    </row>
    <row r="146" spans="1:11">
      <c r="A146" s="32"/>
      <c r="B146" s="32"/>
      <c r="C146" s="32"/>
      <c r="D146" s="32"/>
      <c r="E146" s="32"/>
      <c r="F146" s="32"/>
      <c r="G146" s="32"/>
      <c r="H146" s="32"/>
      <c r="I146" s="32"/>
      <c r="K146" s="32"/>
    </row>
    <row r="147" spans="1:11">
      <c r="A147" s="32"/>
      <c r="B147" s="32"/>
      <c r="C147" s="32"/>
      <c r="D147" s="32"/>
      <c r="E147" s="32"/>
      <c r="F147" s="32"/>
      <c r="G147" s="32"/>
      <c r="H147" s="32"/>
      <c r="I147" s="32"/>
      <c r="K147" s="32"/>
    </row>
    <row r="148" spans="1:11">
      <c r="A148" s="32"/>
      <c r="B148" s="32"/>
      <c r="C148" s="32"/>
      <c r="D148" s="32"/>
      <c r="E148" s="32"/>
      <c r="F148" s="32"/>
      <c r="G148" s="32"/>
      <c r="H148" s="32"/>
      <c r="I148" s="32"/>
      <c r="K148" s="32"/>
    </row>
    <row r="149" spans="1:11">
      <c r="A149" s="32"/>
      <c r="B149" s="32"/>
      <c r="C149" s="32"/>
      <c r="D149" s="32"/>
      <c r="E149" s="32"/>
      <c r="F149" s="32"/>
      <c r="G149" s="32"/>
      <c r="H149" s="32"/>
      <c r="I149" s="32"/>
      <c r="K149" s="32"/>
    </row>
    <row r="150" spans="1:11">
      <c r="A150" s="32"/>
      <c r="B150" s="32"/>
      <c r="C150" s="32"/>
      <c r="D150" s="32"/>
      <c r="E150" s="32"/>
      <c r="F150" s="32"/>
      <c r="G150" s="32"/>
      <c r="H150" s="32"/>
      <c r="I150" s="32"/>
      <c r="K150" s="32"/>
    </row>
    <row r="151" spans="1:11">
      <c r="A151" s="32"/>
      <c r="B151" s="32"/>
      <c r="C151" s="32"/>
      <c r="D151" s="32"/>
      <c r="E151" s="32"/>
      <c r="F151" s="32"/>
      <c r="G151" s="32"/>
      <c r="H151" s="32"/>
      <c r="I151" s="32"/>
      <c r="K151" s="32"/>
    </row>
    <row r="152" spans="1:11">
      <c r="A152" s="32"/>
      <c r="B152" s="32"/>
      <c r="C152" s="32"/>
      <c r="D152" s="32"/>
      <c r="E152" s="32"/>
      <c r="F152" s="32"/>
      <c r="G152" s="32"/>
      <c r="H152" s="32"/>
      <c r="I152" s="32"/>
      <c r="K152" s="32"/>
    </row>
    <row r="153" spans="1:11">
      <c r="A153" s="32"/>
      <c r="B153" s="32"/>
      <c r="C153" s="32"/>
      <c r="D153" s="32"/>
      <c r="E153" s="32"/>
      <c r="F153" s="32"/>
      <c r="G153" s="32"/>
      <c r="H153" s="32"/>
      <c r="I153" s="32"/>
      <c r="K153" s="32"/>
    </row>
    <row r="154" spans="1:11">
      <c r="A154" s="32"/>
      <c r="B154" s="32"/>
      <c r="C154" s="32"/>
      <c r="D154" s="32"/>
      <c r="E154" s="32"/>
      <c r="F154" s="32"/>
      <c r="G154" s="32"/>
      <c r="H154" s="32"/>
      <c r="I154" s="32"/>
      <c r="K154" s="32"/>
    </row>
    <row r="155" spans="1:11">
      <c r="A155" s="32"/>
      <c r="B155" s="32"/>
      <c r="C155" s="32"/>
      <c r="D155" s="32"/>
      <c r="E155" s="32"/>
      <c r="F155" s="32"/>
      <c r="G155" s="32"/>
      <c r="H155" s="32"/>
      <c r="I155" s="32"/>
      <c r="K155" s="32"/>
    </row>
    <row r="156" spans="1:11">
      <c r="A156" s="32"/>
      <c r="B156" s="32"/>
      <c r="C156" s="32"/>
      <c r="D156" s="32"/>
      <c r="E156" s="32"/>
      <c r="F156" s="32"/>
      <c r="G156" s="32"/>
      <c r="H156" s="32"/>
      <c r="I156" s="32"/>
      <c r="K156" s="32"/>
    </row>
    <row r="157" spans="1:11">
      <c r="A157" s="32"/>
      <c r="B157" s="32"/>
      <c r="C157" s="32"/>
      <c r="D157" s="32"/>
      <c r="E157" s="32"/>
      <c r="F157" s="32"/>
      <c r="G157" s="32"/>
      <c r="H157" s="32"/>
      <c r="I157" s="32"/>
      <c r="K157" s="32"/>
    </row>
    <row r="158" spans="1:11">
      <c r="A158" s="32"/>
      <c r="B158" s="32"/>
      <c r="C158" s="32"/>
      <c r="D158" s="32"/>
      <c r="E158" s="32"/>
      <c r="F158" s="32"/>
      <c r="G158" s="32"/>
      <c r="H158" s="32"/>
      <c r="I158" s="32"/>
      <c r="K158" s="32"/>
    </row>
    <row r="159" spans="1:11">
      <c r="A159" s="32"/>
      <c r="B159" s="32"/>
      <c r="C159" s="32"/>
      <c r="D159" s="32"/>
      <c r="E159" s="32"/>
      <c r="F159" s="32"/>
      <c r="G159" s="32"/>
      <c r="H159" s="32"/>
      <c r="I159" s="32"/>
      <c r="K159" s="32"/>
    </row>
    <row r="160" spans="1:11">
      <c r="A160" s="32"/>
      <c r="B160" s="32"/>
      <c r="C160" s="32"/>
      <c r="D160" s="32"/>
      <c r="E160" s="32"/>
      <c r="F160" s="32"/>
      <c r="G160" s="32"/>
      <c r="H160" s="32"/>
      <c r="I160" s="32"/>
      <c r="K160" s="32"/>
    </row>
    <row r="161" spans="1:11">
      <c r="A161" s="32"/>
      <c r="B161" s="32"/>
      <c r="C161" s="32"/>
      <c r="D161" s="32"/>
      <c r="E161" s="32"/>
      <c r="F161" s="32"/>
      <c r="G161" s="32"/>
      <c r="H161" s="32"/>
      <c r="I161" s="32"/>
      <c r="K161" s="32"/>
    </row>
    <row r="162" spans="1:11">
      <c r="A162" s="32"/>
      <c r="B162" s="32"/>
      <c r="C162" s="32"/>
      <c r="D162" s="32"/>
      <c r="E162" s="32"/>
      <c r="F162" s="32"/>
      <c r="G162" s="32"/>
      <c r="H162" s="32"/>
      <c r="I162" s="32"/>
      <c r="K162" s="32"/>
    </row>
    <row r="163" spans="1:11">
      <c r="A163" s="32"/>
      <c r="B163" s="32"/>
      <c r="C163" s="32"/>
      <c r="D163" s="32"/>
      <c r="E163" s="32"/>
      <c r="F163" s="32"/>
      <c r="G163" s="32"/>
      <c r="H163" s="32"/>
      <c r="I163" s="32"/>
      <c r="K163" s="32"/>
    </row>
    <row r="164" spans="1:11">
      <c r="A164" s="32"/>
      <c r="B164" s="32"/>
      <c r="C164" s="32"/>
      <c r="D164" s="32"/>
      <c r="E164" s="32"/>
      <c r="F164" s="32"/>
      <c r="G164" s="32"/>
      <c r="H164" s="32"/>
      <c r="I164" s="32"/>
      <c r="K164" s="32"/>
    </row>
    <row r="165" spans="1:11">
      <c r="A165" s="32"/>
      <c r="B165" s="32"/>
      <c r="C165" s="32"/>
      <c r="D165" s="32"/>
      <c r="E165" s="32"/>
      <c r="F165" s="32"/>
      <c r="G165" s="32"/>
      <c r="H165" s="32"/>
      <c r="I165" s="32"/>
      <c r="K165" s="32"/>
    </row>
    <row r="166" spans="1:11">
      <c r="A166" s="32"/>
      <c r="B166" s="32"/>
      <c r="C166" s="32"/>
      <c r="D166" s="32"/>
      <c r="E166" s="32"/>
      <c r="F166" s="32"/>
      <c r="G166" s="32"/>
      <c r="H166" s="32"/>
      <c r="I166" s="32"/>
      <c r="K166" s="32"/>
    </row>
    <row r="167" spans="1:11">
      <c r="A167" s="32"/>
      <c r="B167" s="32"/>
      <c r="C167" s="32"/>
      <c r="D167" s="32"/>
      <c r="E167" s="32"/>
      <c r="F167" s="32"/>
      <c r="G167" s="32"/>
      <c r="H167" s="32"/>
      <c r="I167" s="32"/>
      <c r="K167" s="32"/>
    </row>
    <row r="168" spans="1:11">
      <c r="A168" s="32"/>
      <c r="B168" s="32"/>
      <c r="C168" s="32"/>
      <c r="D168" s="32"/>
      <c r="E168" s="32"/>
      <c r="F168" s="32"/>
      <c r="G168" s="32"/>
      <c r="H168" s="32"/>
      <c r="I168" s="32"/>
      <c r="K168" s="32"/>
    </row>
    <row r="169" spans="1:11">
      <c r="A169" s="32"/>
      <c r="B169" s="32"/>
      <c r="C169" s="32"/>
      <c r="D169" s="32"/>
      <c r="E169" s="32"/>
      <c r="F169" s="32"/>
      <c r="G169" s="32"/>
      <c r="H169" s="32"/>
      <c r="I169" s="32"/>
      <c r="K169" s="32"/>
    </row>
    <row r="170" spans="1:11">
      <c r="A170" s="32"/>
      <c r="B170" s="32"/>
      <c r="C170" s="32"/>
      <c r="D170" s="32"/>
      <c r="E170" s="32"/>
      <c r="F170" s="32"/>
      <c r="G170" s="32"/>
      <c r="H170" s="32"/>
      <c r="I170" s="32"/>
      <c r="K170" s="32"/>
    </row>
    <row r="171" spans="1:11">
      <c r="A171" s="32"/>
      <c r="B171" s="32"/>
      <c r="C171" s="32"/>
      <c r="D171" s="32"/>
      <c r="E171" s="32"/>
      <c r="F171" s="32"/>
      <c r="G171" s="32"/>
      <c r="H171" s="32"/>
      <c r="I171" s="32"/>
      <c r="K171" s="32"/>
    </row>
    <row r="172" spans="1:11">
      <c r="A172" s="32"/>
      <c r="B172" s="32"/>
      <c r="C172" s="32"/>
      <c r="D172" s="32"/>
      <c r="E172" s="32"/>
      <c r="F172" s="32"/>
      <c r="G172" s="32"/>
      <c r="H172" s="32"/>
      <c r="I172" s="32"/>
      <c r="K172" s="32"/>
    </row>
    <row r="173" spans="1:11">
      <c r="A173" s="32"/>
      <c r="B173" s="32"/>
      <c r="C173" s="32"/>
      <c r="D173" s="32"/>
      <c r="E173" s="32"/>
      <c r="F173" s="32"/>
      <c r="G173" s="32"/>
      <c r="H173" s="32"/>
      <c r="I173" s="32"/>
      <c r="K173" s="32"/>
    </row>
    <row r="174" spans="1:11">
      <c r="A174" s="32"/>
      <c r="B174" s="32"/>
      <c r="C174" s="32"/>
      <c r="D174" s="32"/>
      <c r="E174" s="32"/>
      <c r="F174" s="32"/>
      <c r="G174" s="32"/>
      <c r="H174" s="32"/>
      <c r="I174" s="32"/>
      <c r="K174" s="32"/>
    </row>
    <row r="175" spans="1:11">
      <c r="A175" s="32"/>
      <c r="B175" s="32"/>
      <c r="C175" s="32"/>
      <c r="D175" s="32"/>
      <c r="E175" s="32"/>
      <c r="F175" s="32"/>
      <c r="G175" s="32"/>
      <c r="H175" s="32"/>
      <c r="I175" s="32"/>
      <c r="K175" s="32"/>
    </row>
    <row r="176" spans="1:11">
      <c r="A176" s="32"/>
      <c r="B176" s="32"/>
      <c r="C176" s="32"/>
      <c r="D176" s="32"/>
      <c r="E176" s="32"/>
      <c r="F176" s="32"/>
      <c r="G176" s="32"/>
      <c r="H176" s="32"/>
      <c r="I176" s="32"/>
      <c r="K176" s="32"/>
    </row>
    <row r="177" spans="1:11">
      <c r="A177" s="32"/>
      <c r="B177" s="32"/>
      <c r="C177" s="32"/>
      <c r="D177" s="32"/>
      <c r="E177" s="32"/>
      <c r="F177" s="32"/>
      <c r="G177" s="32"/>
      <c r="H177" s="32"/>
      <c r="I177" s="32"/>
      <c r="K177" s="32"/>
    </row>
    <row r="178" spans="1:11">
      <c r="A178" s="32"/>
      <c r="B178" s="32"/>
      <c r="C178" s="32"/>
      <c r="D178" s="32"/>
      <c r="E178" s="32"/>
      <c r="F178" s="32"/>
      <c r="G178" s="32"/>
      <c r="H178" s="32"/>
      <c r="I178" s="32"/>
      <c r="K178" s="32"/>
    </row>
    <row r="179" spans="1:11">
      <c r="A179" s="32"/>
      <c r="B179" s="32"/>
      <c r="C179" s="32"/>
      <c r="D179" s="32"/>
      <c r="E179" s="32"/>
      <c r="F179" s="32"/>
      <c r="G179" s="32"/>
      <c r="H179" s="32"/>
      <c r="I179" s="32"/>
      <c r="K179" s="32"/>
    </row>
    <row r="180" spans="1:11">
      <c r="A180" s="32"/>
      <c r="B180" s="32"/>
      <c r="C180" s="32"/>
      <c r="D180" s="32"/>
      <c r="E180" s="32"/>
      <c r="F180" s="32"/>
      <c r="G180" s="32"/>
      <c r="H180" s="32"/>
      <c r="I180" s="32"/>
      <c r="K180" s="32"/>
    </row>
    <row r="181" spans="1:11">
      <c r="A181" s="32"/>
      <c r="B181" s="32"/>
      <c r="C181" s="32"/>
      <c r="D181" s="32"/>
      <c r="E181" s="32"/>
      <c r="F181" s="32"/>
      <c r="G181" s="32"/>
      <c r="H181" s="32"/>
      <c r="I181" s="32"/>
      <c r="K181" s="32"/>
    </row>
    <row r="182" spans="1:11">
      <c r="A182" s="32"/>
      <c r="B182" s="32"/>
      <c r="C182" s="32"/>
      <c r="D182" s="32"/>
      <c r="E182" s="32"/>
      <c r="F182" s="32"/>
      <c r="G182" s="32"/>
      <c r="H182" s="32"/>
      <c r="I182" s="32"/>
      <c r="K182" s="32"/>
    </row>
    <row r="183" spans="1:11">
      <c r="A183" s="32"/>
      <c r="B183" s="32"/>
      <c r="C183" s="32"/>
      <c r="D183" s="32"/>
      <c r="E183" s="32"/>
      <c r="F183" s="32"/>
      <c r="G183" s="32"/>
      <c r="H183" s="32"/>
      <c r="I183" s="32"/>
      <c r="K183" s="32"/>
    </row>
    <row r="184" spans="1:11">
      <c r="A184" s="32"/>
      <c r="B184" s="32"/>
      <c r="C184" s="32"/>
      <c r="D184" s="32"/>
      <c r="E184" s="32"/>
      <c r="F184" s="32"/>
      <c r="G184" s="32"/>
      <c r="H184" s="32"/>
      <c r="I184" s="32"/>
      <c r="K184" s="32"/>
    </row>
    <row r="185" spans="1:11">
      <c r="A185" s="32"/>
      <c r="B185" s="32"/>
      <c r="C185" s="32"/>
      <c r="D185" s="32"/>
      <c r="E185" s="32"/>
      <c r="F185" s="32"/>
      <c r="G185" s="32"/>
      <c r="H185" s="32"/>
      <c r="I185" s="32"/>
      <c r="K185" s="32"/>
    </row>
    <row r="186" spans="1:11">
      <c r="A186" s="32"/>
      <c r="B186" s="32"/>
      <c r="C186" s="32"/>
      <c r="D186" s="32"/>
      <c r="E186" s="32"/>
      <c r="F186" s="32"/>
      <c r="G186" s="32"/>
      <c r="H186" s="32"/>
      <c r="I186" s="32"/>
      <c r="K186" s="32"/>
    </row>
    <row r="187" spans="1:11">
      <c r="A187" s="32"/>
      <c r="B187" s="32"/>
      <c r="C187" s="32"/>
      <c r="D187" s="32"/>
      <c r="E187" s="32"/>
      <c r="F187" s="32"/>
      <c r="G187" s="32"/>
      <c r="H187" s="32"/>
      <c r="I187" s="32"/>
      <c r="K187" s="32"/>
    </row>
    <row r="188" spans="1:11">
      <c r="A188" s="32"/>
      <c r="B188" s="32"/>
      <c r="C188" s="32"/>
      <c r="D188" s="32"/>
      <c r="E188" s="32"/>
      <c r="F188" s="32"/>
      <c r="G188" s="32"/>
      <c r="H188" s="32"/>
      <c r="I188" s="32"/>
      <c r="K188" s="32"/>
    </row>
    <row r="189" spans="1:11">
      <c r="A189" s="32"/>
      <c r="B189" s="32"/>
      <c r="C189" s="32"/>
      <c r="D189" s="32"/>
      <c r="E189" s="32"/>
      <c r="F189" s="32"/>
      <c r="G189" s="32"/>
      <c r="H189" s="32"/>
      <c r="I189" s="32"/>
      <c r="K189" s="32"/>
    </row>
    <row r="190" spans="1:11">
      <c r="A190" s="32"/>
      <c r="B190" s="32"/>
      <c r="C190" s="32"/>
      <c r="D190" s="32"/>
      <c r="E190" s="32"/>
      <c r="F190" s="32"/>
      <c r="G190" s="32"/>
      <c r="H190" s="32"/>
      <c r="I190" s="32"/>
      <c r="K190" s="32"/>
    </row>
    <row r="191" spans="1:11">
      <c r="A191" s="32"/>
      <c r="B191" s="32"/>
      <c r="C191" s="32"/>
      <c r="D191" s="32"/>
      <c r="E191" s="32"/>
      <c r="F191" s="32"/>
      <c r="G191" s="32"/>
      <c r="H191" s="32"/>
      <c r="I191" s="32"/>
      <c r="K191" s="32"/>
    </row>
    <row r="192" spans="1:11">
      <c r="A192" s="32"/>
      <c r="B192" s="32"/>
      <c r="C192" s="32"/>
      <c r="D192" s="32"/>
      <c r="E192" s="32"/>
      <c r="F192" s="32"/>
      <c r="G192" s="32"/>
      <c r="H192" s="32"/>
      <c r="I192" s="32"/>
      <c r="K192" s="32"/>
    </row>
    <row r="193" spans="1:11">
      <c r="A193" s="32"/>
      <c r="B193" s="32"/>
      <c r="C193" s="32"/>
      <c r="D193" s="32"/>
      <c r="E193" s="32"/>
      <c r="F193" s="32"/>
      <c r="G193" s="32"/>
      <c r="H193" s="32"/>
      <c r="I193" s="32"/>
      <c r="K193" s="32"/>
    </row>
    <row r="194" spans="1:11">
      <c r="A194" s="32"/>
      <c r="B194" s="32"/>
      <c r="C194" s="32"/>
      <c r="D194" s="32"/>
      <c r="E194" s="32"/>
      <c r="F194" s="32"/>
      <c r="G194" s="32"/>
      <c r="H194" s="32"/>
      <c r="I194" s="32"/>
      <c r="K194" s="32"/>
    </row>
    <row r="195" spans="1:11">
      <c r="A195" s="32"/>
      <c r="B195" s="32"/>
      <c r="C195" s="32"/>
      <c r="D195" s="32"/>
      <c r="E195" s="32"/>
      <c r="F195" s="32"/>
      <c r="G195" s="32"/>
      <c r="H195" s="32"/>
      <c r="I195" s="32"/>
      <c r="K195" s="32"/>
    </row>
    <row r="196" spans="1:11">
      <c r="A196" s="32"/>
      <c r="B196" s="32"/>
      <c r="C196" s="32"/>
      <c r="D196" s="32"/>
      <c r="E196" s="32"/>
      <c r="F196" s="32"/>
      <c r="G196" s="32"/>
      <c r="H196" s="32"/>
      <c r="I196" s="32"/>
      <c r="K196" s="32"/>
    </row>
    <row r="197" spans="1:11">
      <c r="A197" s="32"/>
      <c r="B197" s="32"/>
      <c r="C197" s="32"/>
      <c r="D197" s="32"/>
      <c r="E197" s="32"/>
      <c r="F197" s="32"/>
      <c r="G197" s="32"/>
      <c r="H197" s="32"/>
      <c r="I197" s="32"/>
      <c r="K197" s="32"/>
    </row>
    <row r="198" spans="1:11">
      <c r="A198" s="32"/>
      <c r="B198" s="32"/>
      <c r="C198" s="32"/>
      <c r="D198" s="32"/>
      <c r="E198" s="32"/>
      <c r="F198" s="32"/>
      <c r="G198" s="32"/>
      <c r="H198" s="32"/>
      <c r="I198" s="32"/>
      <c r="K198" s="32"/>
    </row>
    <row r="199" spans="1:11">
      <c r="A199" s="32"/>
      <c r="B199" s="32"/>
      <c r="C199" s="32"/>
      <c r="D199" s="32"/>
      <c r="E199" s="32"/>
      <c r="F199" s="32"/>
      <c r="G199" s="32"/>
      <c r="H199" s="32"/>
      <c r="I199" s="32"/>
      <c r="K199" s="32"/>
    </row>
    <row r="200" spans="1:11">
      <c r="A200" s="32"/>
      <c r="B200" s="32"/>
      <c r="C200" s="32"/>
      <c r="D200" s="32"/>
      <c r="E200" s="32"/>
      <c r="F200" s="32"/>
      <c r="G200" s="32"/>
      <c r="H200" s="32"/>
      <c r="I200" s="32"/>
      <c r="K200" s="32"/>
    </row>
    <row r="201" spans="1:11">
      <c r="A201" s="32"/>
      <c r="B201" s="32"/>
      <c r="C201" s="32"/>
      <c r="D201" s="32"/>
      <c r="E201" s="32"/>
      <c r="F201" s="32"/>
      <c r="G201" s="32"/>
      <c r="H201" s="32"/>
      <c r="I201" s="32"/>
      <c r="K201" s="32"/>
    </row>
    <row r="202" spans="1:11">
      <c r="A202" s="32"/>
      <c r="B202" s="32"/>
      <c r="C202" s="32"/>
      <c r="D202" s="32"/>
      <c r="E202" s="32"/>
      <c r="F202" s="32"/>
      <c r="G202" s="32"/>
      <c r="H202" s="32"/>
      <c r="I202" s="32"/>
      <c r="K202" s="32"/>
    </row>
    <row r="203" spans="1:11">
      <c r="A203" s="32"/>
      <c r="B203" s="32"/>
      <c r="C203" s="32"/>
      <c r="D203" s="32"/>
      <c r="E203" s="32"/>
      <c r="F203" s="32"/>
      <c r="G203" s="32"/>
      <c r="H203" s="32"/>
      <c r="I203" s="32"/>
      <c r="K203" s="32"/>
    </row>
    <row r="204" spans="1:11">
      <c r="A204" s="32"/>
      <c r="B204" s="32"/>
      <c r="C204" s="32"/>
      <c r="D204" s="32"/>
      <c r="E204" s="32"/>
      <c r="F204" s="32"/>
      <c r="G204" s="32"/>
      <c r="H204" s="32"/>
      <c r="I204" s="32"/>
      <c r="K204" s="32"/>
    </row>
    <row r="205" spans="1:11">
      <c r="A205" s="32"/>
      <c r="B205" s="32"/>
      <c r="C205" s="32"/>
      <c r="D205" s="32"/>
      <c r="E205" s="32"/>
      <c r="F205" s="32"/>
      <c r="G205" s="32"/>
      <c r="H205" s="32"/>
      <c r="I205" s="32"/>
      <c r="K205" s="32"/>
    </row>
    <row r="206" spans="1:11">
      <c r="A206" s="32"/>
      <c r="B206" s="32"/>
      <c r="C206" s="32"/>
      <c r="D206" s="32"/>
      <c r="E206" s="32"/>
      <c r="F206" s="32"/>
      <c r="G206" s="32"/>
      <c r="H206" s="32"/>
      <c r="I206" s="32"/>
      <c r="K206" s="32"/>
    </row>
    <row r="207" spans="1:11">
      <c r="A207" s="32"/>
      <c r="B207" s="32"/>
      <c r="C207" s="32"/>
      <c r="D207" s="32"/>
      <c r="E207" s="32"/>
      <c r="F207" s="32"/>
      <c r="G207" s="32"/>
      <c r="H207" s="32"/>
      <c r="I207" s="32"/>
      <c r="K207" s="32"/>
    </row>
    <row r="208" spans="1:11">
      <c r="A208" s="32"/>
      <c r="B208" s="32"/>
      <c r="C208" s="32"/>
      <c r="D208" s="32"/>
      <c r="E208" s="32"/>
      <c r="F208" s="32"/>
      <c r="G208" s="32"/>
      <c r="H208" s="32"/>
      <c r="I208" s="32"/>
      <c r="K208" s="32"/>
    </row>
    <row r="209" spans="1:11">
      <c r="A209" s="32"/>
      <c r="B209" s="32"/>
      <c r="C209" s="32"/>
      <c r="D209" s="32"/>
      <c r="E209" s="32"/>
      <c r="F209" s="32"/>
      <c r="G209" s="32"/>
      <c r="H209" s="32"/>
      <c r="I209" s="32"/>
      <c r="K209" s="32"/>
    </row>
    <row r="210" spans="1:11">
      <c r="A210" s="32"/>
      <c r="B210" s="32"/>
      <c r="C210" s="32"/>
      <c r="D210" s="32"/>
      <c r="E210" s="32"/>
      <c r="F210" s="32"/>
      <c r="G210" s="32"/>
      <c r="H210" s="32"/>
      <c r="I210" s="32"/>
      <c r="K210" s="32"/>
    </row>
    <row r="211" spans="1:11">
      <c r="A211" s="32"/>
      <c r="B211" s="32"/>
      <c r="C211" s="32"/>
      <c r="D211" s="32"/>
      <c r="E211" s="32"/>
      <c r="F211" s="32"/>
      <c r="G211" s="32"/>
      <c r="H211" s="32"/>
      <c r="I211" s="32"/>
      <c r="K211" s="32"/>
    </row>
    <row r="212" spans="1:11">
      <c r="A212" s="32"/>
      <c r="B212" s="32"/>
      <c r="C212" s="32"/>
      <c r="D212" s="32"/>
      <c r="E212" s="32"/>
      <c r="F212" s="32"/>
      <c r="G212" s="32"/>
      <c r="H212" s="32"/>
      <c r="I212" s="32"/>
      <c r="K212" s="32"/>
    </row>
    <row r="213" spans="1:11">
      <c r="A213" s="32"/>
      <c r="B213" s="32"/>
      <c r="C213" s="32"/>
      <c r="D213" s="32"/>
      <c r="E213" s="32"/>
      <c r="F213" s="32"/>
      <c r="G213" s="32"/>
      <c r="H213" s="32"/>
      <c r="I213" s="32"/>
      <c r="K213" s="32"/>
    </row>
    <row r="214" spans="1:11">
      <c r="A214" s="32"/>
      <c r="B214" s="32"/>
      <c r="C214" s="32"/>
      <c r="D214" s="32"/>
      <c r="E214" s="32"/>
      <c r="F214" s="32"/>
      <c r="G214" s="32"/>
      <c r="H214" s="32"/>
      <c r="I214" s="32"/>
      <c r="K214" s="32"/>
    </row>
    <row r="215" spans="1:11">
      <c r="A215" s="32"/>
      <c r="B215" s="32"/>
      <c r="C215" s="32"/>
      <c r="D215" s="32"/>
      <c r="E215" s="32"/>
      <c r="F215" s="32"/>
      <c r="G215" s="32"/>
      <c r="H215" s="32"/>
      <c r="I215" s="32"/>
      <c r="K215" s="32"/>
    </row>
    <row r="216" spans="1:11">
      <c r="A216" s="32"/>
      <c r="B216" s="32"/>
      <c r="C216" s="32"/>
      <c r="D216" s="32"/>
      <c r="E216" s="32"/>
      <c r="F216" s="32"/>
      <c r="G216" s="32"/>
      <c r="H216" s="32"/>
      <c r="I216" s="32"/>
      <c r="K216" s="32"/>
    </row>
    <row r="217" spans="1:11">
      <c r="A217" s="32"/>
      <c r="B217" s="32"/>
      <c r="C217" s="32"/>
      <c r="D217" s="32"/>
      <c r="E217" s="32"/>
      <c r="F217" s="32"/>
      <c r="G217" s="32"/>
      <c r="H217" s="32"/>
      <c r="I217" s="32"/>
      <c r="K217" s="32"/>
    </row>
    <row r="218" spans="1:11">
      <c r="A218" s="32"/>
      <c r="B218" s="32"/>
      <c r="C218" s="32"/>
      <c r="D218" s="32"/>
      <c r="E218" s="32"/>
      <c r="F218" s="32"/>
      <c r="G218" s="32"/>
      <c r="H218" s="32"/>
      <c r="I218" s="32"/>
      <c r="K218" s="32"/>
    </row>
    <row r="219" spans="1:11">
      <c r="A219" s="32"/>
      <c r="B219" s="32"/>
      <c r="C219" s="32"/>
      <c r="D219" s="32"/>
      <c r="E219" s="32"/>
      <c r="F219" s="32"/>
      <c r="G219" s="32"/>
      <c r="H219" s="32"/>
      <c r="I219" s="32"/>
      <c r="K219" s="32"/>
    </row>
    <row r="220" spans="1:11">
      <c r="A220" s="32"/>
      <c r="B220" s="32"/>
      <c r="C220" s="32"/>
      <c r="D220" s="32"/>
      <c r="E220" s="32"/>
      <c r="F220" s="32"/>
      <c r="G220" s="32"/>
      <c r="H220" s="32"/>
      <c r="I220" s="32"/>
      <c r="K220" s="32"/>
    </row>
    <row r="221" spans="1:11">
      <c r="A221" s="32"/>
      <c r="B221" s="32"/>
      <c r="C221" s="32"/>
      <c r="D221" s="32"/>
      <c r="E221" s="32"/>
      <c r="F221" s="32"/>
      <c r="G221" s="32"/>
      <c r="H221" s="32"/>
      <c r="I221" s="32"/>
      <c r="K221" s="32"/>
    </row>
    <row r="222" spans="1:11">
      <c r="A222" s="32"/>
      <c r="B222" s="32"/>
      <c r="C222" s="32"/>
      <c r="D222" s="32"/>
      <c r="E222" s="32"/>
      <c r="F222" s="32"/>
      <c r="G222" s="32"/>
      <c r="H222" s="32"/>
      <c r="I222" s="32"/>
      <c r="K222" s="32"/>
    </row>
    <row r="223" spans="1:11">
      <c r="A223" s="32"/>
      <c r="B223" s="32"/>
      <c r="C223" s="32"/>
      <c r="D223" s="32"/>
      <c r="E223" s="32"/>
      <c r="F223" s="32"/>
      <c r="G223" s="32"/>
      <c r="H223" s="32"/>
      <c r="I223" s="32"/>
      <c r="K223" s="32"/>
    </row>
    <row r="224" spans="1:11">
      <c r="A224" s="32"/>
      <c r="B224" s="32"/>
      <c r="C224" s="32"/>
      <c r="D224" s="32"/>
      <c r="E224" s="32"/>
      <c r="F224" s="32"/>
      <c r="G224" s="32"/>
      <c r="H224" s="32"/>
      <c r="I224" s="32"/>
      <c r="K224" s="32"/>
    </row>
    <row r="225" spans="1:11">
      <c r="A225" s="32"/>
      <c r="B225" s="32"/>
      <c r="C225" s="32"/>
      <c r="D225" s="32"/>
      <c r="E225" s="32"/>
      <c r="F225" s="32"/>
      <c r="G225" s="32"/>
      <c r="H225" s="32"/>
      <c r="I225" s="32"/>
      <c r="K225" s="32"/>
    </row>
    <row r="226" spans="1:11">
      <c r="A226" s="32"/>
      <c r="B226" s="32"/>
      <c r="C226" s="32"/>
      <c r="D226" s="32"/>
      <c r="E226" s="32"/>
      <c r="F226" s="32"/>
      <c r="G226" s="32"/>
      <c r="H226" s="32"/>
      <c r="I226" s="32"/>
      <c r="K226" s="32"/>
    </row>
    <row r="227" spans="1:11">
      <c r="A227" s="32"/>
      <c r="B227" s="32"/>
      <c r="C227" s="32"/>
      <c r="D227" s="32"/>
      <c r="E227" s="32"/>
      <c r="F227" s="32"/>
      <c r="G227" s="32"/>
      <c r="H227" s="32"/>
      <c r="I227" s="32"/>
      <c r="K227" s="32"/>
    </row>
    <row r="228" spans="1:11">
      <c r="A228" s="32"/>
      <c r="B228" s="32"/>
      <c r="C228" s="32"/>
      <c r="D228" s="32"/>
      <c r="E228" s="32"/>
      <c r="F228" s="32"/>
      <c r="G228" s="32"/>
      <c r="H228" s="32"/>
      <c r="I228" s="32"/>
      <c r="K228" s="32"/>
    </row>
    <row r="229" spans="1:11">
      <c r="A229" s="32"/>
      <c r="B229" s="32"/>
      <c r="C229" s="32"/>
      <c r="D229" s="32"/>
      <c r="E229" s="32"/>
      <c r="F229" s="32"/>
      <c r="G229" s="32"/>
      <c r="H229" s="32"/>
      <c r="I229" s="32"/>
      <c r="K229" s="32"/>
    </row>
    <row r="230" spans="1:11">
      <c r="A230" s="32"/>
      <c r="B230" s="32"/>
      <c r="C230" s="32"/>
      <c r="D230" s="32"/>
      <c r="E230" s="32"/>
      <c r="F230" s="32"/>
      <c r="G230" s="32"/>
      <c r="H230" s="32"/>
      <c r="I230" s="32"/>
      <c r="K230" s="32"/>
    </row>
    <row r="231" spans="1:11">
      <c r="A231" s="32"/>
      <c r="B231" s="32"/>
      <c r="C231" s="32"/>
      <c r="D231" s="32"/>
      <c r="E231" s="32"/>
      <c r="F231" s="32"/>
      <c r="G231" s="32"/>
      <c r="H231" s="32"/>
      <c r="I231" s="32"/>
      <c r="K231" s="32"/>
    </row>
    <row r="232" spans="1:11">
      <c r="A232" s="32"/>
      <c r="B232" s="32"/>
      <c r="C232" s="32"/>
      <c r="D232" s="32"/>
      <c r="E232" s="32"/>
      <c r="F232" s="32"/>
      <c r="G232" s="32"/>
      <c r="H232" s="32"/>
      <c r="I232" s="32"/>
      <c r="K232" s="32"/>
    </row>
    <row r="233" spans="1:11">
      <c r="A233" s="32"/>
      <c r="B233" s="32"/>
      <c r="C233" s="32"/>
      <c r="D233" s="32"/>
      <c r="E233" s="32"/>
      <c r="F233" s="32"/>
      <c r="G233" s="32"/>
      <c r="H233" s="32"/>
      <c r="I233" s="32"/>
      <c r="K233" s="32"/>
    </row>
    <row r="234" spans="1:11">
      <c r="A234" s="32"/>
      <c r="B234" s="32"/>
      <c r="C234" s="32"/>
      <c r="D234" s="32"/>
      <c r="E234" s="32"/>
      <c r="F234" s="32"/>
      <c r="G234" s="32"/>
      <c r="H234" s="32"/>
      <c r="I234" s="32"/>
      <c r="K234" s="32"/>
    </row>
    <row r="235" spans="1:11">
      <c r="A235" s="32"/>
      <c r="B235" s="32"/>
      <c r="C235" s="32"/>
      <c r="D235" s="32"/>
      <c r="E235" s="32"/>
      <c r="F235" s="32"/>
      <c r="G235" s="32"/>
      <c r="H235" s="32"/>
      <c r="I235" s="32"/>
      <c r="K235" s="32"/>
    </row>
    <row r="236" spans="1:11">
      <c r="A236" s="32"/>
      <c r="B236" s="32"/>
      <c r="C236" s="32"/>
      <c r="D236" s="32"/>
      <c r="E236" s="32"/>
      <c r="F236" s="32"/>
      <c r="G236" s="32"/>
      <c r="H236" s="32"/>
      <c r="I236" s="32"/>
      <c r="K236" s="32"/>
    </row>
    <row r="237" spans="1:11">
      <c r="A237" s="32"/>
      <c r="B237" s="32"/>
      <c r="C237" s="32"/>
      <c r="D237" s="32"/>
      <c r="E237" s="32"/>
      <c r="F237" s="32"/>
      <c r="G237" s="32"/>
      <c r="H237" s="32"/>
      <c r="I237" s="32"/>
      <c r="K237" s="32"/>
    </row>
    <row r="238" spans="1:11">
      <c r="A238" s="32"/>
      <c r="B238" s="32"/>
      <c r="C238" s="32"/>
      <c r="D238" s="32"/>
      <c r="E238" s="32"/>
      <c r="F238" s="32"/>
      <c r="G238" s="32"/>
      <c r="H238" s="32"/>
      <c r="I238" s="32"/>
      <c r="K238" s="32"/>
    </row>
    <row r="239" spans="1:11">
      <c r="A239" s="32"/>
      <c r="B239" s="32"/>
      <c r="C239" s="32"/>
      <c r="D239" s="32"/>
      <c r="E239" s="32"/>
      <c r="F239" s="32"/>
      <c r="G239" s="32"/>
      <c r="H239" s="32"/>
      <c r="I239" s="32"/>
      <c r="K239" s="32"/>
    </row>
    <row r="240" spans="1:11">
      <c r="A240" s="32"/>
      <c r="B240" s="32"/>
      <c r="C240" s="32"/>
      <c r="D240" s="32"/>
      <c r="E240" s="32"/>
      <c r="F240" s="32"/>
      <c r="G240" s="32"/>
      <c r="H240" s="32"/>
      <c r="I240" s="32"/>
      <c r="K240" s="32"/>
    </row>
    <row r="241" spans="1:11">
      <c r="A241" s="32"/>
      <c r="B241" s="32"/>
      <c r="C241" s="32"/>
      <c r="D241" s="32"/>
      <c r="E241" s="32"/>
      <c r="F241" s="32"/>
      <c r="G241" s="32"/>
      <c r="H241" s="32"/>
      <c r="I241" s="32"/>
      <c r="K241" s="32"/>
    </row>
    <row r="242" spans="1:11">
      <c r="A242" s="32"/>
      <c r="B242" s="32"/>
      <c r="C242" s="32"/>
      <c r="D242" s="32"/>
      <c r="E242" s="32"/>
      <c r="F242" s="32"/>
      <c r="G242" s="32"/>
      <c r="H242" s="32"/>
      <c r="I242" s="32"/>
      <c r="K242" s="32"/>
    </row>
    <row r="243" spans="1:11">
      <c r="A243" s="32"/>
      <c r="B243" s="32"/>
      <c r="C243" s="32"/>
      <c r="D243" s="32"/>
      <c r="E243" s="32"/>
      <c r="F243" s="32"/>
      <c r="G243" s="32"/>
      <c r="H243" s="32"/>
      <c r="I243" s="32"/>
      <c r="K243" s="32"/>
    </row>
    <row r="244" spans="1:11">
      <c r="A244" s="32"/>
      <c r="B244" s="32"/>
      <c r="C244" s="32"/>
      <c r="D244" s="32"/>
      <c r="E244" s="32"/>
      <c r="F244" s="32"/>
      <c r="G244" s="32"/>
      <c r="H244" s="32"/>
      <c r="I244" s="32"/>
      <c r="K244" s="32"/>
    </row>
    <row r="245" spans="1:11">
      <c r="A245" s="32"/>
      <c r="B245" s="32"/>
      <c r="C245" s="32"/>
      <c r="D245" s="32"/>
      <c r="E245" s="32"/>
      <c r="F245" s="32"/>
      <c r="G245" s="32"/>
      <c r="H245" s="32"/>
      <c r="I245" s="32"/>
      <c r="K245" s="32"/>
    </row>
    <row r="246" spans="1:11">
      <c r="A246" s="32"/>
      <c r="B246" s="32"/>
      <c r="C246" s="32"/>
      <c r="D246" s="32"/>
      <c r="E246" s="32"/>
      <c r="F246" s="32"/>
      <c r="G246" s="32"/>
      <c r="H246" s="32"/>
      <c r="I246" s="32"/>
      <c r="K246" s="32"/>
    </row>
    <row r="247" spans="1:11">
      <c r="A247" s="32"/>
      <c r="B247" s="32"/>
      <c r="C247" s="32"/>
      <c r="D247" s="32"/>
      <c r="E247" s="32"/>
      <c r="F247" s="32"/>
      <c r="G247" s="32"/>
      <c r="H247" s="32"/>
      <c r="I247" s="32"/>
      <c r="K247" s="32"/>
    </row>
    <row r="248" spans="1:11">
      <c r="A248" s="32"/>
      <c r="B248" s="32"/>
      <c r="C248" s="32"/>
      <c r="D248" s="32"/>
      <c r="E248" s="32"/>
      <c r="F248" s="32"/>
      <c r="G248" s="32"/>
      <c r="H248" s="32"/>
      <c r="I248" s="32"/>
      <c r="K248" s="32"/>
    </row>
    <row r="249" spans="1:11">
      <c r="A249" s="32"/>
      <c r="B249" s="32"/>
      <c r="C249" s="32"/>
      <c r="D249" s="32"/>
      <c r="E249" s="32"/>
      <c r="F249" s="32"/>
      <c r="G249" s="32"/>
      <c r="H249" s="32"/>
      <c r="I249" s="32"/>
      <c r="K249" s="32"/>
    </row>
    <row r="250" spans="1:11">
      <c r="A250" s="32"/>
      <c r="B250" s="32"/>
      <c r="C250" s="32"/>
      <c r="D250" s="32"/>
      <c r="E250" s="32"/>
      <c r="F250" s="32"/>
      <c r="G250" s="32"/>
      <c r="H250" s="32"/>
      <c r="I250" s="32"/>
      <c r="K250" s="32"/>
    </row>
    <row r="251" spans="1:11">
      <c r="A251" s="32"/>
      <c r="B251" s="32"/>
      <c r="C251" s="32"/>
      <c r="D251" s="32"/>
      <c r="E251" s="32"/>
      <c r="F251" s="32"/>
      <c r="G251" s="32"/>
      <c r="H251" s="32"/>
      <c r="I251" s="32"/>
      <c r="K251" s="32"/>
    </row>
    <row r="252" spans="1:11">
      <c r="A252" s="32"/>
      <c r="B252" s="32"/>
      <c r="C252" s="32"/>
      <c r="D252" s="32"/>
      <c r="E252" s="32"/>
      <c r="F252" s="32"/>
      <c r="G252" s="32"/>
      <c r="H252" s="32"/>
      <c r="I252" s="32"/>
      <c r="K252" s="32"/>
    </row>
    <row r="253" spans="1:11">
      <c r="A253" s="32"/>
      <c r="B253" s="32"/>
      <c r="C253" s="32"/>
      <c r="D253" s="32"/>
      <c r="E253" s="32"/>
      <c r="F253" s="32"/>
      <c r="G253" s="32"/>
      <c r="H253" s="32"/>
      <c r="I253" s="32"/>
      <c r="K253" s="32"/>
    </row>
    <row r="254" spans="1:11">
      <c r="A254" s="32"/>
      <c r="B254" s="32"/>
      <c r="C254" s="32"/>
      <c r="D254" s="32"/>
      <c r="E254" s="32"/>
      <c r="F254" s="32"/>
      <c r="G254" s="32"/>
      <c r="H254" s="32"/>
      <c r="I254" s="32"/>
      <c r="K254" s="32"/>
    </row>
    <row r="255" spans="1:11">
      <c r="A255" s="32"/>
      <c r="B255" s="32"/>
      <c r="C255" s="32"/>
      <c r="D255" s="32"/>
      <c r="E255" s="32"/>
      <c r="F255" s="32"/>
      <c r="G255" s="32"/>
      <c r="H255" s="32"/>
      <c r="I255" s="32"/>
      <c r="K255" s="32"/>
    </row>
    <row r="256" spans="1:11">
      <c r="A256" s="32"/>
      <c r="B256" s="32"/>
      <c r="C256" s="32"/>
      <c r="D256" s="32"/>
      <c r="E256" s="32"/>
      <c r="F256" s="32"/>
      <c r="G256" s="32"/>
      <c r="H256" s="32"/>
      <c r="I256" s="32"/>
      <c r="K256" s="32"/>
    </row>
    <row r="257" spans="1:11">
      <c r="A257" s="32"/>
      <c r="B257" s="32"/>
      <c r="C257" s="32"/>
      <c r="D257" s="32"/>
      <c r="E257" s="32"/>
      <c r="F257" s="32"/>
      <c r="G257" s="32"/>
      <c r="H257" s="32"/>
      <c r="I257" s="32"/>
      <c r="K257" s="32"/>
    </row>
    <row r="258" spans="1:11">
      <c r="A258" s="32"/>
      <c r="B258" s="32"/>
      <c r="C258" s="32"/>
      <c r="D258" s="32"/>
      <c r="E258" s="32"/>
      <c r="F258" s="32"/>
      <c r="G258" s="32"/>
      <c r="H258" s="32"/>
      <c r="I258" s="32"/>
      <c r="K258" s="32"/>
    </row>
    <row r="259" spans="1:11">
      <c r="A259" s="32"/>
      <c r="B259" s="32"/>
      <c r="C259" s="32"/>
      <c r="D259" s="32"/>
      <c r="E259" s="32"/>
      <c r="F259" s="32"/>
      <c r="G259" s="32"/>
      <c r="H259" s="32"/>
      <c r="I259" s="32"/>
      <c r="K259" s="32"/>
    </row>
    <row r="260" spans="1:11">
      <c r="A260" s="32"/>
      <c r="B260" s="32"/>
      <c r="C260" s="32"/>
      <c r="D260" s="32"/>
      <c r="E260" s="32"/>
      <c r="F260" s="32"/>
      <c r="G260" s="32"/>
      <c r="H260" s="32"/>
      <c r="I260" s="32"/>
      <c r="K260" s="32"/>
    </row>
    <row r="261" spans="1:11">
      <c r="A261" s="32"/>
      <c r="B261" s="32"/>
      <c r="C261" s="32"/>
      <c r="D261" s="32"/>
      <c r="E261" s="32"/>
      <c r="F261" s="32"/>
      <c r="G261" s="32"/>
      <c r="H261" s="32"/>
      <c r="I261" s="32"/>
      <c r="K261" s="32"/>
    </row>
    <row r="262" spans="1:11">
      <c r="A262" s="32"/>
      <c r="B262" s="32"/>
      <c r="C262" s="32"/>
      <c r="D262" s="32"/>
      <c r="E262" s="32"/>
      <c r="F262" s="32"/>
      <c r="G262" s="32"/>
      <c r="H262" s="32"/>
      <c r="I262" s="32"/>
      <c r="K262" s="32"/>
    </row>
    <row r="263" spans="1:11">
      <c r="A263" s="32"/>
      <c r="B263" s="32"/>
      <c r="C263" s="32"/>
      <c r="D263" s="32"/>
      <c r="E263" s="32"/>
      <c r="F263" s="32"/>
      <c r="G263" s="32"/>
      <c r="H263" s="32"/>
      <c r="I263" s="32"/>
      <c r="K263" s="32"/>
    </row>
    <row r="264" spans="1:11">
      <c r="A264" s="32"/>
      <c r="B264" s="32"/>
      <c r="C264" s="32"/>
      <c r="D264" s="32"/>
      <c r="E264" s="32"/>
      <c r="F264" s="32"/>
      <c r="G264" s="32"/>
      <c r="H264" s="32"/>
      <c r="I264" s="32"/>
      <c r="K264" s="32"/>
    </row>
    <row r="265" spans="1:11">
      <c r="A265" s="32"/>
      <c r="B265" s="32"/>
      <c r="C265" s="32"/>
      <c r="D265" s="32"/>
      <c r="E265" s="32"/>
      <c r="F265" s="32"/>
      <c r="G265" s="32"/>
      <c r="H265" s="32"/>
      <c r="I265" s="32"/>
      <c r="K265" s="32"/>
    </row>
    <row r="266" spans="1:11">
      <c r="A266" s="32"/>
      <c r="B266" s="32"/>
      <c r="C266" s="32"/>
      <c r="D266" s="32"/>
      <c r="E266" s="32"/>
      <c r="F266" s="32"/>
      <c r="G266" s="32"/>
      <c r="H266" s="32"/>
      <c r="I266" s="32"/>
      <c r="K266" s="32"/>
    </row>
    <row r="267" spans="1:11">
      <c r="A267" s="32"/>
      <c r="B267" s="32"/>
      <c r="C267" s="32"/>
      <c r="D267" s="32"/>
      <c r="E267" s="32"/>
      <c r="F267" s="32"/>
      <c r="G267" s="32"/>
      <c r="H267" s="32"/>
      <c r="I267" s="32"/>
      <c r="K267" s="32"/>
    </row>
    <row r="268" spans="1:11">
      <c r="A268" s="32"/>
      <c r="B268" s="32"/>
      <c r="C268" s="32"/>
      <c r="D268" s="32"/>
      <c r="E268" s="32"/>
      <c r="F268" s="32"/>
      <c r="G268" s="32"/>
      <c r="H268" s="32"/>
      <c r="I268" s="32"/>
      <c r="K268" s="32"/>
    </row>
    <row r="269" spans="1:11">
      <c r="A269" s="32"/>
      <c r="B269" s="32"/>
      <c r="C269" s="32"/>
      <c r="D269" s="32"/>
      <c r="E269" s="32"/>
      <c r="F269" s="32"/>
      <c r="G269" s="32"/>
      <c r="H269" s="32"/>
      <c r="I269" s="32"/>
      <c r="K269" s="32"/>
    </row>
    <row r="270" spans="1:11">
      <c r="A270" s="32"/>
      <c r="B270" s="32"/>
      <c r="C270" s="32"/>
      <c r="D270" s="32"/>
      <c r="E270" s="32"/>
      <c r="F270" s="32"/>
      <c r="G270" s="32"/>
      <c r="H270" s="32"/>
      <c r="I270" s="32"/>
      <c r="K270" s="32"/>
    </row>
    <row r="271" spans="1:11">
      <c r="A271" s="32"/>
      <c r="B271" s="32"/>
      <c r="C271" s="32"/>
      <c r="D271" s="32"/>
      <c r="E271" s="32"/>
      <c r="F271" s="32"/>
      <c r="G271" s="32"/>
      <c r="H271" s="32"/>
      <c r="I271" s="32"/>
      <c r="K271" s="32"/>
    </row>
    <row r="272" spans="1:11">
      <c r="A272" s="32"/>
      <c r="B272" s="32"/>
      <c r="C272" s="32"/>
      <c r="D272" s="32"/>
      <c r="E272" s="32"/>
      <c r="F272" s="32"/>
      <c r="G272" s="32"/>
      <c r="H272" s="32"/>
      <c r="I272" s="32"/>
      <c r="K272" s="32"/>
    </row>
    <row r="273" spans="1:11">
      <c r="A273" s="32"/>
      <c r="B273" s="32"/>
      <c r="C273" s="32"/>
      <c r="D273" s="32"/>
      <c r="E273" s="32"/>
      <c r="F273" s="32"/>
      <c r="G273" s="32"/>
      <c r="H273" s="32"/>
      <c r="I273" s="32"/>
      <c r="K273" s="32"/>
    </row>
    <row r="274" spans="1:11">
      <c r="A274" s="32"/>
      <c r="B274" s="32"/>
      <c r="C274" s="32"/>
      <c r="D274" s="32"/>
      <c r="E274" s="32"/>
      <c r="F274" s="32"/>
      <c r="G274" s="32"/>
      <c r="H274" s="32"/>
      <c r="I274" s="32"/>
      <c r="K274" s="32"/>
    </row>
    <row r="275" spans="1:11">
      <c r="A275" s="32"/>
      <c r="B275" s="32"/>
      <c r="C275" s="32"/>
      <c r="D275" s="32"/>
      <c r="E275" s="32"/>
      <c r="F275" s="32"/>
      <c r="G275" s="32"/>
      <c r="H275" s="32"/>
      <c r="I275" s="32"/>
      <c r="K275" s="32"/>
    </row>
    <row r="276" spans="1:11">
      <c r="A276" s="32"/>
      <c r="B276" s="32"/>
      <c r="C276" s="32"/>
      <c r="D276" s="32"/>
      <c r="E276" s="32"/>
      <c r="F276" s="32"/>
      <c r="G276" s="32"/>
      <c r="H276" s="32"/>
      <c r="I276" s="32"/>
      <c r="K276" s="32"/>
    </row>
    <row r="277" spans="1:11">
      <c r="A277" s="32"/>
      <c r="B277" s="32"/>
      <c r="C277" s="32"/>
      <c r="D277" s="32"/>
      <c r="E277" s="32"/>
      <c r="F277" s="32"/>
      <c r="G277" s="32"/>
      <c r="H277" s="32"/>
      <c r="I277" s="32"/>
      <c r="K277" s="32"/>
    </row>
    <row r="278" spans="1:11">
      <c r="A278" s="32"/>
      <c r="B278" s="32"/>
      <c r="C278" s="32"/>
      <c r="D278" s="32"/>
      <c r="E278" s="32"/>
      <c r="F278" s="32"/>
      <c r="G278" s="32"/>
      <c r="H278" s="32"/>
      <c r="I278" s="32"/>
      <c r="K278" s="32"/>
    </row>
    <row r="279" spans="1:11">
      <c r="A279" s="32"/>
      <c r="B279" s="32"/>
      <c r="C279" s="32"/>
      <c r="D279" s="32"/>
      <c r="E279" s="32"/>
      <c r="F279" s="32"/>
      <c r="G279" s="32"/>
      <c r="H279" s="32"/>
      <c r="I279" s="32"/>
      <c r="K279" s="32"/>
    </row>
    <row r="280" spans="1:11">
      <c r="A280" s="32"/>
      <c r="B280" s="32"/>
      <c r="C280" s="32"/>
      <c r="D280" s="32"/>
      <c r="E280" s="32"/>
      <c r="F280" s="32"/>
      <c r="G280" s="32"/>
      <c r="H280" s="32"/>
      <c r="I280" s="32"/>
      <c r="K280" s="32"/>
    </row>
    <row r="281" spans="1:11">
      <c r="A281" s="32"/>
      <c r="B281" s="32"/>
      <c r="C281" s="32"/>
      <c r="D281" s="32"/>
      <c r="E281" s="32"/>
      <c r="F281" s="32"/>
      <c r="G281" s="32"/>
      <c r="H281" s="32"/>
      <c r="I281" s="32"/>
      <c r="K281" s="32"/>
    </row>
    <row r="282" spans="1:11">
      <c r="A282" s="32"/>
      <c r="B282" s="32"/>
      <c r="C282" s="32"/>
      <c r="D282" s="32"/>
      <c r="E282" s="32"/>
      <c r="F282" s="32"/>
      <c r="G282" s="32"/>
      <c r="H282" s="32"/>
      <c r="I282" s="32"/>
      <c r="K282" s="32"/>
    </row>
    <row r="283" spans="1:11">
      <c r="A283" s="32"/>
      <c r="B283" s="32"/>
      <c r="C283" s="32"/>
      <c r="D283" s="32"/>
      <c r="E283" s="32"/>
      <c r="F283" s="32"/>
      <c r="G283" s="32"/>
      <c r="H283" s="32"/>
      <c r="I283" s="32"/>
      <c r="K283" s="32"/>
    </row>
    <row r="284" spans="1:11">
      <c r="A284" s="32"/>
      <c r="B284" s="32"/>
      <c r="C284" s="32"/>
      <c r="D284" s="32"/>
      <c r="E284" s="32"/>
      <c r="F284" s="32"/>
      <c r="G284" s="32"/>
      <c r="H284" s="32"/>
      <c r="I284" s="32"/>
      <c r="K284" s="32"/>
    </row>
    <row r="285" spans="1:11">
      <c r="A285" s="32"/>
      <c r="B285" s="32"/>
      <c r="C285" s="32"/>
      <c r="D285" s="32"/>
      <c r="E285" s="32"/>
      <c r="F285" s="32"/>
      <c r="G285" s="32"/>
      <c r="H285" s="32"/>
      <c r="I285" s="32"/>
      <c r="K285" s="32"/>
    </row>
    <row r="286" spans="1:11">
      <c r="A286" s="32"/>
      <c r="B286" s="32"/>
      <c r="C286" s="32"/>
      <c r="D286" s="32"/>
      <c r="E286" s="32"/>
      <c r="F286" s="32"/>
      <c r="G286" s="32"/>
      <c r="H286" s="32"/>
      <c r="I286" s="32"/>
      <c r="K286" s="32"/>
    </row>
    <row r="287" spans="1:11">
      <c r="A287" s="32"/>
      <c r="B287" s="32"/>
      <c r="C287" s="32"/>
      <c r="D287" s="32"/>
      <c r="E287" s="32"/>
      <c r="F287" s="32"/>
      <c r="G287" s="32"/>
      <c r="H287" s="32"/>
      <c r="I287" s="32"/>
      <c r="K287" s="32"/>
    </row>
    <row r="288" spans="1:11">
      <c r="A288" s="32"/>
      <c r="B288" s="32"/>
      <c r="C288" s="32"/>
      <c r="D288" s="32"/>
      <c r="E288" s="32"/>
      <c r="F288" s="32"/>
      <c r="G288" s="32"/>
      <c r="H288" s="32"/>
      <c r="I288" s="32"/>
      <c r="K288" s="32"/>
    </row>
    <row r="289" spans="1:11">
      <c r="A289" s="32"/>
      <c r="B289" s="32"/>
      <c r="C289" s="32"/>
      <c r="D289" s="32"/>
      <c r="E289" s="32"/>
      <c r="F289" s="32"/>
      <c r="G289" s="32"/>
      <c r="H289" s="32"/>
      <c r="I289" s="32"/>
      <c r="K289" s="32"/>
    </row>
    <row r="290" spans="1:11">
      <c r="A290" s="32"/>
      <c r="B290" s="32"/>
      <c r="C290" s="32"/>
      <c r="D290" s="32"/>
      <c r="E290" s="32"/>
      <c r="F290" s="32"/>
      <c r="G290" s="32"/>
      <c r="H290" s="32"/>
      <c r="I290" s="32"/>
      <c r="K290" s="32"/>
    </row>
    <row r="291" spans="1:11">
      <c r="A291" s="32"/>
      <c r="B291" s="32"/>
      <c r="C291" s="32"/>
      <c r="D291" s="32"/>
      <c r="E291" s="32"/>
      <c r="F291" s="32"/>
      <c r="G291" s="32"/>
      <c r="H291" s="32"/>
      <c r="I291" s="32"/>
      <c r="K291" s="32"/>
    </row>
    <row r="292" spans="1:11">
      <c r="A292" s="32"/>
      <c r="B292" s="32"/>
      <c r="C292" s="32"/>
      <c r="D292" s="32"/>
      <c r="E292" s="32"/>
      <c r="F292" s="32"/>
      <c r="G292" s="32"/>
      <c r="H292" s="32"/>
      <c r="I292" s="32"/>
      <c r="K292" s="32"/>
    </row>
    <row r="293" spans="1:11">
      <c r="A293" s="32"/>
      <c r="B293" s="32"/>
      <c r="C293" s="32"/>
      <c r="D293" s="32"/>
      <c r="E293" s="32"/>
      <c r="F293" s="32"/>
      <c r="G293" s="32"/>
      <c r="H293" s="32"/>
      <c r="I293" s="32"/>
      <c r="K293" s="32"/>
    </row>
    <row r="294" spans="1:11">
      <c r="A294" s="32"/>
      <c r="B294" s="32"/>
      <c r="C294" s="32"/>
      <c r="D294" s="32"/>
      <c r="E294" s="32"/>
      <c r="F294" s="32"/>
      <c r="G294" s="32"/>
      <c r="H294" s="32"/>
      <c r="I294" s="32"/>
      <c r="K294" s="32"/>
    </row>
    <row r="295" spans="1:11">
      <c r="A295" s="32"/>
      <c r="B295" s="32"/>
      <c r="C295" s="32"/>
      <c r="D295" s="32"/>
      <c r="E295" s="32"/>
      <c r="F295" s="32"/>
      <c r="G295" s="32"/>
      <c r="H295" s="32"/>
      <c r="I295" s="32"/>
      <c r="K295" s="32"/>
    </row>
    <row r="296" spans="1:11">
      <c r="A296" s="32"/>
      <c r="B296" s="32"/>
      <c r="C296" s="32"/>
      <c r="D296" s="32"/>
      <c r="E296" s="32"/>
      <c r="F296" s="32"/>
      <c r="G296" s="32"/>
      <c r="H296" s="32"/>
      <c r="I296" s="32"/>
      <c r="K296" s="32"/>
    </row>
    <row r="297" spans="1:11">
      <c r="A297" s="32"/>
      <c r="B297" s="32"/>
      <c r="C297" s="32"/>
      <c r="D297" s="32"/>
      <c r="E297" s="32"/>
      <c r="F297" s="32"/>
      <c r="G297" s="32"/>
      <c r="H297" s="32"/>
      <c r="I297" s="32"/>
      <c r="K297" s="32"/>
    </row>
    <row r="298" spans="1:11">
      <c r="A298" s="32"/>
      <c r="B298" s="32"/>
      <c r="C298" s="32"/>
      <c r="D298" s="32"/>
      <c r="E298" s="32"/>
      <c r="F298" s="32"/>
      <c r="G298" s="32"/>
      <c r="H298" s="32"/>
      <c r="I298" s="32"/>
      <c r="K298" s="32"/>
    </row>
    <row r="299" spans="1:11">
      <c r="A299" s="32"/>
      <c r="B299" s="32"/>
      <c r="C299" s="32"/>
      <c r="D299" s="32"/>
      <c r="E299" s="32"/>
      <c r="F299" s="32"/>
      <c r="G299" s="32"/>
      <c r="H299" s="32"/>
      <c r="I299" s="32"/>
      <c r="K299" s="32"/>
    </row>
    <row r="300" spans="1:11">
      <c r="A300" s="32"/>
      <c r="B300" s="32"/>
      <c r="C300" s="32"/>
      <c r="D300" s="32"/>
      <c r="E300" s="32"/>
      <c r="F300" s="32"/>
      <c r="G300" s="32"/>
      <c r="H300" s="32"/>
      <c r="I300" s="32"/>
      <c r="K300" s="32"/>
    </row>
    <row r="301" spans="1:11">
      <c r="A301" s="32"/>
      <c r="B301" s="32"/>
      <c r="C301" s="32"/>
      <c r="D301" s="32"/>
      <c r="E301" s="32"/>
      <c r="F301" s="32"/>
      <c r="G301" s="32"/>
      <c r="H301" s="32"/>
      <c r="I301" s="32"/>
      <c r="K301" s="32"/>
    </row>
    <row r="302" spans="1:11">
      <c r="A302" s="32"/>
      <c r="B302" s="32"/>
      <c r="C302" s="32"/>
      <c r="D302" s="32"/>
      <c r="E302" s="32"/>
      <c r="F302" s="32"/>
      <c r="G302" s="32"/>
      <c r="H302" s="32"/>
      <c r="I302" s="32"/>
      <c r="K302" s="32"/>
    </row>
    <row r="303" spans="1:11">
      <c r="A303" s="32"/>
      <c r="B303" s="32"/>
      <c r="C303" s="32"/>
      <c r="D303" s="32"/>
      <c r="E303" s="32"/>
      <c r="F303" s="32"/>
      <c r="G303" s="32"/>
      <c r="H303" s="32"/>
      <c r="I303" s="32"/>
      <c r="K303" s="32"/>
    </row>
    <row r="304" spans="1:11">
      <c r="A304" s="32"/>
      <c r="B304" s="32"/>
      <c r="C304" s="32"/>
      <c r="D304" s="32"/>
      <c r="E304" s="32"/>
      <c r="F304" s="32"/>
      <c r="G304" s="32"/>
      <c r="H304" s="32"/>
      <c r="I304" s="32"/>
      <c r="K304" s="32"/>
    </row>
    <row r="305" spans="1:11">
      <c r="A305" s="32"/>
      <c r="B305" s="32"/>
      <c r="C305" s="32"/>
      <c r="D305" s="32"/>
      <c r="E305" s="32"/>
      <c r="F305" s="32"/>
      <c r="G305" s="32"/>
      <c r="H305" s="32"/>
      <c r="I305" s="32"/>
      <c r="K305" s="32"/>
    </row>
    <row r="306" spans="1:11">
      <c r="A306" s="32"/>
      <c r="B306" s="32"/>
      <c r="C306" s="32"/>
      <c r="D306" s="32"/>
      <c r="E306" s="32"/>
      <c r="F306" s="32"/>
      <c r="G306" s="32"/>
      <c r="H306" s="32"/>
      <c r="I306" s="32"/>
      <c r="K306" s="32"/>
    </row>
    <row r="307" spans="1:11">
      <c r="A307" s="32"/>
      <c r="B307" s="32"/>
      <c r="C307" s="32"/>
      <c r="D307" s="32"/>
      <c r="E307" s="32"/>
      <c r="F307" s="32"/>
      <c r="G307" s="32"/>
      <c r="H307" s="32"/>
      <c r="I307" s="32"/>
      <c r="K307" s="32"/>
    </row>
    <row r="308" spans="1:11">
      <c r="A308" s="32"/>
      <c r="B308" s="32"/>
      <c r="C308" s="32"/>
      <c r="D308" s="32"/>
      <c r="E308" s="32"/>
      <c r="F308" s="32"/>
      <c r="G308" s="32"/>
      <c r="H308" s="32"/>
      <c r="I308" s="32"/>
      <c r="K308" s="32"/>
    </row>
    <row r="309" spans="1:11">
      <c r="A309" s="32"/>
      <c r="B309" s="32"/>
      <c r="C309" s="32"/>
      <c r="D309" s="32"/>
      <c r="E309" s="32"/>
      <c r="F309" s="32"/>
      <c r="G309" s="32"/>
      <c r="H309" s="32"/>
      <c r="I309" s="32"/>
      <c r="K309" s="32"/>
    </row>
    <row r="310" spans="1:11">
      <c r="A310" s="32"/>
      <c r="B310" s="32"/>
      <c r="C310" s="32"/>
      <c r="D310" s="32"/>
      <c r="E310" s="32"/>
      <c r="F310" s="32"/>
      <c r="G310" s="32"/>
      <c r="H310" s="32"/>
      <c r="I310" s="32"/>
      <c r="K310" s="32"/>
    </row>
    <row r="311" spans="1:11">
      <c r="A311" s="32"/>
      <c r="B311" s="32"/>
      <c r="C311" s="32"/>
      <c r="D311" s="32"/>
      <c r="E311" s="32"/>
      <c r="F311" s="32"/>
      <c r="G311" s="32"/>
      <c r="H311" s="32"/>
      <c r="I311" s="32"/>
      <c r="K311" s="32"/>
    </row>
    <row r="312" spans="1:11">
      <c r="A312" s="32"/>
      <c r="B312" s="32"/>
      <c r="C312" s="32"/>
      <c r="D312" s="32"/>
      <c r="E312" s="32"/>
      <c r="F312" s="32"/>
      <c r="G312" s="32"/>
      <c r="H312" s="32"/>
      <c r="I312" s="32"/>
      <c r="K312" s="32"/>
    </row>
    <row r="313" spans="1:11">
      <c r="A313" s="32"/>
      <c r="B313" s="32"/>
      <c r="C313" s="32"/>
      <c r="D313" s="32"/>
      <c r="E313" s="32"/>
      <c r="F313" s="32"/>
      <c r="G313" s="32"/>
      <c r="H313" s="32"/>
      <c r="I313" s="32"/>
      <c r="K313" s="32"/>
    </row>
    <row r="314" spans="1:11">
      <c r="A314" s="32"/>
      <c r="B314" s="32"/>
      <c r="C314" s="32"/>
      <c r="D314" s="32"/>
      <c r="E314" s="32"/>
      <c r="F314" s="32"/>
      <c r="G314" s="32"/>
      <c r="H314" s="32"/>
      <c r="I314" s="32"/>
      <c r="K314" s="32"/>
    </row>
    <row r="315" spans="1:11">
      <c r="A315" s="32"/>
      <c r="B315" s="32"/>
      <c r="C315" s="32"/>
      <c r="D315" s="32"/>
      <c r="E315" s="32"/>
      <c r="F315" s="32"/>
      <c r="G315" s="32"/>
      <c r="H315" s="32"/>
      <c r="I315" s="32"/>
      <c r="K315" s="32"/>
    </row>
    <row r="316" spans="1:11">
      <c r="A316" s="32"/>
      <c r="B316" s="32"/>
      <c r="C316" s="32"/>
      <c r="D316" s="32"/>
      <c r="E316" s="32"/>
      <c r="F316" s="32"/>
      <c r="G316" s="32"/>
      <c r="H316" s="32"/>
      <c r="I316" s="32"/>
      <c r="K316" s="32"/>
    </row>
    <row r="317" spans="1:11">
      <c r="A317" s="32"/>
      <c r="B317" s="32"/>
      <c r="C317" s="32"/>
      <c r="D317" s="32"/>
      <c r="E317" s="32"/>
      <c r="F317" s="32"/>
      <c r="G317" s="32"/>
      <c r="H317" s="32"/>
      <c r="I317" s="32"/>
      <c r="K317" s="32"/>
    </row>
    <row r="318" spans="1:11">
      <c r="A318" s="32"/>
      <c r="B318" s="32"/>
      <c r="C318" s="32"/>
      <c r="D318" s="32"/>
      <c r="E318" s="32"/>
      <c r="F318" s="32"/>
      <c r="G318" s="32"/>
      <c r="H318" s="32"/>
      <c r="I318" s="32"/>
      <c r="K318" s="32"/>
    </row>
    <row r="319" spans="1:11">
      <c r="A319" s="32"/>
      <c r="B319" s="32"/>
      <c r="C319" s="32"/>
      <c r="D319" s="32"/>
      <c r="E319" s="32"/>
      <c r="F319" s="32"/>
      <c r="G319" s="32"/>
      <c r="H319" s="32"/>
      <c r="I319" s="32"/>
      <c r="K319" s="32"/>
    </row>
    <row r="320" spans="1:11">
      <c r="A320" s="32"/>
      <c r="B320" s="32"/>
      <c r="C320" s="32"/>
      <c r="D320" s="32"/>
      <c r="E320" s="32"/>
      <c r="F320" s="32"/>
      <c r="G320" s="32"/>
      <c r="H320" s="32"/>
      <c r="I320" s="32"/>
      <c r="K320" s="32"/>
    </row>
    <row r="321" spans="1:11">
      <c r="A321" s="32"/>
      <c r="B321" s="32"/>
      <c r="C321" s="32"/>
      <c r="D321" s="32"/>
      <c r="E321" s="32"/>
      <c r="F321" s="32"/>
      <c r="G321" s="32"/>
      <c r="H321" s="32"/>
      <c r="I321" s="32"/>
      <c r="K321" s="32"/>
    </row>
    <row r="322" spans="1:11">
      <c r="A322" s="32"/>
      <c r="B322" s="32"/>
      <c r="C322" s="32"/>
      <c r="D322" s="32"/>
      <c r="E322" s="32"/>
      <c r="F322" s="32"/>
      <c r="G322" s="32"/>
      <c r="H322" s="32"/>
      <c r="I322" s="32"/>
      <c r="K322" s="32"/>
    </row>
    <row r="323" spans="1:11">
      <c r="A323" s="32"/>
      <c r="B323" s="32"/>
      <c r="C323" s="32"/>
      <c r="D323" s="32"/>
      <c r="E323" s="32"/>
      <c r="F323" s="32"/>
      <c r="G323" s="32"/>
      <c r="H323" s="32"/>
      <c r="I323" s="32"/>
      <c r="K323" s="32"/>
    </row>
    <row r="324" spans="1:11">
      <c r="A324" s="32"/>
      <c r="B324" s="32"/>
      <c r="C324" s="32"/>
      <c r="D324" s="32"/>
      <c r="E324" s="32"/>
      <c r="F324" s="32"/>
      <c r="G324" s="32"/>
      <c r="H324" s="32"/>
      <c r="I324" s="32"/>
      <c r="K324" s="32"/>
    </row>
    <row r="325" spans="1:11">
      <c r="A325" s="32"/>
      <c r="B325" s="32"/>
      <c r="C325" s="32"/>
      <c r="D325" s="32"/>
      <c r="E325" s="32"/>
      <c r="F325" s="32"/>
      <c r="G325" s="32"/>
      <c r="H325" s="32"/>
      <c r="I325" s="32"/>
      <c r="K325" s="32"/>
    </row>
    <row r="326" spans="1:11">
      <c r="A326" s="32"/>
      <c r="B326" s="32"/>
      <c r="C326" s="32"/>
      <c r="D326" s="32"/>
      <c r="E326" s="32"/>
      <c r="F326" s="32"/>
      <c r="G326" s="32"/>
      <c r="H326" s="32"/>
      <c r="I326" s="32"/>
      <c r="K326" s="32"/>
    </row>
    <row r="327" spans="1:11">
      <c r="A327" s="32"/>
      <c r="B327" s="32"/>
      <c r="C327" s="32"/>
      <c r="D327" s="32"/>
      <c r="E327" s="32"/>
      <c r="F327" s="32"/>
      <c r="G327" s="32"/>
      <c r="H327" s="32"/>
      <c r="I327" s="32"/>
      <c r="K327" s="32"/>
    </row>
    <row r="328" spans="1:11">
      <c r="A328" s="32"/>
      <c r="B328" s="32"/>
      <c r="C328" s="32"/>
      <c r="D328" s="32"/>
      <c r="E328" s="32"/>
      <c r="F328" s="32"/>
      <c r="G328" s="32"/>
      <c r="H328" s="32"/>
      <c r="I328" s="32"/>
      <c r="K328" s="32"/>
    </row>
    <row r="329" spans="1:11">
      <c r="A329" s="32"/>
      <c r="B329" s="32"/>
      <c r="C329" s="32"/>
      <c r="D329" s="32"/>
      <c r="E329" s="32"/>
      <c r="F329" s="32"/>
      <c r="G329" s="32"/>
      <c r="H329" s="32"/>
      <c r="I329" s="32"/>
      <c r="K329" s="32"/>
    </row>
    <row r="330" spans="1:11">
      <c r="A330" s="32"/>
      <c r="B330" s="32"/>
      <c r="C330" s="32"/>
      <c r="D330" s="32"/>
      <c r="E330" s="32"/>
      <c r="F330" s="32"/>
      <c r="G330" s="32"/>
      <c r="H330" s="32"/>
      <c r="I330" s="32"/>
      <c r="K330" s="32"/>
    </row>
    <row r="331" spans="1:11">
      <c r="A331" s="32"/>
      <c r="B331" s="32"/>
      <c r="C331" s="32"/>
      <c r="D331" s="32"/>
      <c r="E331" s="32"/>
      <c r="F331" s="32"/>
      <c r="G331" s="32"/>
      <c r="H331" s="32"/>
      <c r="I331" s="32"/>
      <c r="K331" s="32"/>
    </row>
    <row r="332" spans="1:11">
      <c r="A332" s="32"/>
      <c r="B332" s="32"/>
      <c r="C332" s="32"/>
      <c r="D332" s="32"/>
      <c r="E332" s="32"/>
      <c r="F332" s="32"/>
      <c r="G332" s="32"/>
      <c r="H332" s="32"/>
      <c r="I332" s="32"/>
      <c r="K332" s="32"/>
    </row>
    <row r="333" spans="1:11">
      <c r="A333" s="32"/>
      <c r="B333" s="32"/>
      <c r="C333" s="32"/>
      <c r="D333" s="32"/>
      <c r="E333" s="32"/>
      <c r="F333" s="32"/>
      <c r="G333" s="32"/>
      <c r="H333" s="32"/>
      <c r="I333" s="32"/>
      <c r="K333" s="32"/>
    </row>
    <row r="334" spans="1:11">
      <c r="A334" s="32"/>
      <c r="B334" s="32"/>
      <c r="C334" s="32"/>
      <c r="D334" s="32"/>
      <c r="E334" s="32"/>
      <c r="F334" s="32"/>
      <c r="G334" s="32"/>
      <c r="H334" s="32"/>
      <c r="I334" s="32"/>
      <c r="K334" s="32"/>
    </row>
    <row r="335" spans="1:11">
      <c r="A335" s="32"/>
      <c r="B335" s="32"/>
      <c r="C335" s="32"/>
      <c r="D335" s="32"/>
      <c r="E335" s="32"/>
      <c r="F335" s="32"/>
      <c r="G335" s="32"/>
      <c r="H335" s="32"/>
      <c r="I335" s="32"/>
      <c r="K335" s="32"/>
    </row>
    <row r="336" spans="1:11">
      <c r="A336" s="32"/>
      <c r="B336" s="32"/>
      <c r="C336" s="32"/>
      <c r="D336" s="32"/>
      <c r="E336" s="32"/>
      <c r="F336" s="32"/>
      <c r="G336" s="32"/>
      <c r="H336" s="32"/>
      <c r="I336" s="32"/>
      <c r="K336" s="32"/>
    </row>
    <row r="337" spans="1:11">
      <c r="A337" s="32"/>
      <c r="B337" s="32"/>
      <c r="C337" s="32"/>
      <c r="D337" s="32"/>
      <c r="E337" s="32"/>
      <c r="F337" s="32"/>
      <c r="G337" s="32"/>
      <c r="H337" s="32"/>
      <c r="I337" s="32"/>
      <c r="K337" s="32"/>
    </row>
    <row r="338" spans="1:11">
      <c r="A338" s="32"/>
      <c r="B338" s="32"/>
      <c r="C338" s="32"/>
      <c r="D338" s="32"/>
      <c r="E338" s="32"/>
      <c r="F338" s="32"/>
      <c r="G338" s="32"/>
      <c r="H338" s="32"/>
      <c r="I338" s="32"/>
      <c r="K338" s="32"/>
    </row>
    <row r="339" spans="1:11">
      <c r="A339" s="32"/>
      <c r="B339" s="32"/>
      <c r="C339" s="32"/>
      <c r="D339" s="32"/>
      <c r="E339" s="32"/>
      <c r="F339" s="32"/>
      <c r="G339" s="32"/>
      <c r="H339" s="32"/>
      <c r="I339" s="32"/>
      <c r="K339" s="32"/>
    </row>
    <row r="340" spans="1:11">
      <c r="A340" s="32"/>
      <c r="B340" s="32"/>
      <c r="C340" s="32"/>
      <c r="D340" s="32"/>
      <c r="E340" s="32"/>
      <c r="F340" s="32"/>
      <c r="G340" s="32"/>
      <c r="H340" s="32"/>
      <c r="I340" s="32"/>
      <c r="K340" s="32"/>
    </row>
    <row r="341" spans="1:11">
      <c r="A341" s="32"/>
      <c r="B341" s="32"/>
      <c r="C341" s="32"/>
      <c r="D341" s="32"/>
      <c r="E341" s="32"/>
      <c r="F341" s="32"/>
      <c r="G341" s="32"/>
      <c r="H341" s="32"/>
      <c r="I341" s="32"/>
      <c r="K341" s="32"/>
    </row>
    <row r="342" spans="1:11">
      <c r="A342" s="32"/>
      <c r="B342" s="32"/>
      <c r="C342" s="32"/>
      <c r="D342" s="32"/>
      <c r="E342" s="32"/>
      <c r="F342" s="32"/>
      <c r="G342" s="32"/>
      <c r="H342" s="32"/>
      <c r="I342" s="32"/>
      <c r="K342" s="32"/>
    </row>
    <row r="343" spans="1:11">
      <c r="A343" s="32"/>
      <c r="B343" s="32"/>
      <c r="C343" s="32"/>
      <c r="D343" s="32"/>
      <c r="E343" s="32"/>
      <c r="F343" s="32"/>
      <c r="G343" s="32"/>
      <c r="H343" s="32"/>
      <c r="I343" s="32"/>
      <c r="K343" s="32"/>
    </row>
    <row r="344" spans="1:11">
      <c r="A344" s="32"/>
      <c r="B344" s="32"/>
      <c r="C344" s="32"/>
      <c r="D344" s="32"/>
      <c r="E344" s="32"/>
      <c r="F344" s="32"/>
      <c r="G344" s="32"/>
      <c r="H344" s="32"/>
      <c r="I344" s="32"/>
      <c r="K344" s="32"/>
    </row>
    <row r="345" spans="1:11">
      <c r="A345" s="32"/>
      <c r="B345" s="32"/>
      <c r="C345" s="32"/>
      <c r="D345" s="32"/>
      <c r="E345" s="32"/>
      <c r="F345" s="32"/>
      <c r="G345" s="32"/>
      <c r="H345" s="32"/>
      <c r="I345" s="32"/>
      <c r="K345" s="32"/>
    </row>
    <row r="346" spans="1:11">
      <c r="A346" s="32"/>
      <c r="B346" s="32"/>
      <c r="C346" s="32"/>
      <c r="D346" s="32"/>
      <c r="E346" s="32"/>
      <c r="F346" s="32"/>
      <c r="G346" s="32"/>
      <c r="H346" s="32"/>
      <c r="I346" s="32"/>
      <c r="K346" s="32"/>
    </row>
    <row r="347" spans="1:11">
      <c r="A347" s="32"/>
      <c r="B347" s="32"/>
      <c r="C347" s="32"/>
      <c r="D347" s="32"/>
      <c r="E347" s="32"/>
      <c r="F347" s="32"/>
      <c r="G347" s="32"/>
      <c r="H347" s="32"/>
      <c r="I347" s="32"/>
      <c r="K347" s="32"/>
    </row>
    <row r="348" spans="1:11">
      <c r="A348" s="32"/>
      <c r="B348" s="32"/>
      <c r="C348" s="32"/>
      <c r="D348" s="32"/>
      <c r="E348" s="32"/>
      <c r="F348" s="32"/>
      <c r="G348" s="32"/>
      <c r="H348" s="32"/>
      <c r="I348" s="32"/>
      <c r="K348" s="32"/>
    </row>
    <row r="349" spans="1:11">
      <c r="A349" s="32"/>
      <c r="B349" s="32"/>
      <c r="C349" s="32"/>
      <c r="D349" s="32"/>
      <c r="E349" s="32"/>
      <c r="F349" s="32"/>
      <c r="G349" s="32"/>
      <c r="H349" s="32"/>
      <c r="I349" s="32"/>
      <c r="K349" s="32"/>
    </row>
    <row r="350" spans="1:11">
      <c r="A350" s="32"/>
      <c r="B350" s="32"/>
      <c r="C350" s="32"/>
      <c r="D350" s="32"/>
      <c r="E350" s="32"/>
      <c r="F350" s="32"/>
      <c r="G350" s="32"/>
      <c r="H350" s="32"/>
      <c r="I350" s="32"/>
      <c r="K350" s="32"/>
    </row>
    <row r="351" spans="1:11">
      <c r="A351" s="32"/>
      <c r="B351" s="32"/>
      <c r="C351" s="32"/>
      <c r="D351" s="32"/>
      <c r="E351" s="32"/>
      <c r="F351" s="32"/>
      <c r="G351" s="32"/>
      <c r="H351" s="32"/>
      <c r="I351" s="32"/>
      <c r="K351" s="32"/>
    </row>
    <row r="352" spans="1:11">
      <c r="A352" s="32"/>
      <c r="B352" s="32"/>
      <c r="C352" s="32"/>
      <c r="D352" s="32"/>
      <c r="E352" s="32"/>
      <c r="F352" s="32"/>
      <c r="G352" s="32"/>
      <c r="H352" s="32"/>
      <c r="I352" s="32"/>
      <c r="K352" s="32"/>
    </row>
    <row r="353" spans="1:11">
      <c r="A353" s="32"/>
      <c r="B353" s="32"/>
      <c r="C353" s="32"/>
      <c r="D353" s="32"/>
      <c r="E353" s="32"/>
      <c r="F353" s="32"/>
      <c r="G353" s="32"/>
      <c r="H353" s="32"/>
      <c r="I353" s="32"/>
      <c r="K353" s="32"/>
    </row>
    <row r="354" spans="1:11">
      <c r="A354" s="32"/>
      <c r="B354" s="32"/>
      <c r="C354" s="32"/>
      <c r="D354" s="32"/>
      <c r="E354" s="32"/>
      <c r="F354" s="32"/>
      <c r="G354" s="32"/>
      <c r="H354" s="32"/>
      <c r="I354" s="32"/>
      <c r="K354" s="32"/>
    </row>
    <row r="355" spans="1:11">
      <c r="A355" s="32"/>
      <c r="B355" s="32"/>
      <c r="C355" s="32"/>
      <c r="D355" s="32"/>
      <c r="E355" s="32"/>
      <c r="F355" s="32"/>
      <c r="G355" s="32"/>
      <c r="H355" s="32"/>
      <c r="I355" s="32"/>
      <c r="K355" s="32"/>
    </row>
    <row r="356" spans="1:11">
      <c r="A356" s="32"/>
      <c r="B356" s="32"/>
      <c r="C356" s="32"/>
      <c r="D356" s="32"/>
      <c r="E356" s="32"/>
      <c r="F356" s="32"/>
      <c r="G356" s="32"/>
      <c r="H356" s="32"/>
      <c r="I356" s="32"/>
      <c r="K356" s="32"/>
    </row>
    <row r="357" spans="1:11">
      <c r="A357" s="32"/>
      <c r="B357" s="32"/>
      <c r="C357" s="32"/>
      <c r="D357" s="32"/>
      <c r="E357" s="32"/>
      <c r="F357" s="32"/>
      <c r="G357" s="32"/>
      <c r="H357" s="32"/>
      <c r="I357" s="32"/>
      <c r="K357" s="32"/>
    </row>
    <row r="358" spans="1:11">
      <c r="A358" s="32"/>
      <c r="B358" s="32"/>
      <c r="C358" s="32"/>
      <c r="D358" s="32"/>
      <c r="E358" s="32"/>
      <c r="F358" s="32"/>
      <c r="G358" s="32"/>
      <c r="H358" s="32"/>
      <c r="I358" s="32"/>
      <c r="K358" s="32"/>
    </row>
    <row r="359" spans="1:11">
      <c r="A359" s="32"/>
      <c r="B359" s="32"/>
      <c r="C359" s="32"/>
      <c r="D359" s="32"/>
      <c r="E359" s="32"/>
      <c r="F359" s="32"/>
      <c r="G359" s="32"/>
      <c r="H359" s="32"/>
      <c r="I359" s="32"/>
      <c r="K359" s="32"/>
    </row>
    <row r="360" spans="1:11">
      <c r="A360" s="32"/>
      <c r="B360" s="32"/>
      <c r="C360" s="32"/>
      <c r="D360" s="32"/>
      <c r="E360" s="32"/>
      <c r="F360" s="32"/>
      <c r="G360" s="32"/>
      <c r="H360" s="32"/>
      <c r="I360" s="32"/>
      <c r="K360" s="32"/>
    </row>
    <row r="361" spans="1:11">
      <c r="A361" s="32"/>
      <c r="B361" s="32"/>
      <c r="C361" s="32"/>
      <c r="D361" s="32"/>
      <c r="E361" s="32"/>
      <c r="F361" s="32"/>
      <c r="G361" s="32"/>
      <c r="H361" s="32"/>
      <c r="I361" s="32"/>
      <c r="K361" s="32"/>
    </row>
    <row r="362" spans="1:11">
      <c r="A362" s="32"/>
      <c r="B362" s="32"/>
      <c r="C362" s="32"/>
      <c r="D362" s="32"/>
      <c r="E362" s="32"/>
      <c r="F362" s="32"/>
      <c r="G362" s="32"/>
      <c r="H362" s="32"/>
      <c r="I362" s="32"/>
      <c r="K362" s="32"/>
    </row>
    <row r="363" spans="1:11">
      <c r="A363" s="32"/>
      <c r="B363" s="32"/>
      <c r="C363" s="32"/>
      <c r="D363" s="32"/>
      <c r="E363" s="32"/>
      <c r="F363" s="32"/>
      <c r="G363" s="32"/>
      <c r="H363" s="32"/>
      <c r="I363" s="32"/>
      <c r="K363" s="32"/>
    </row>
    <row r="364" spans="1:11">
      <c r="A364" s="32"/>
      <c r="B364" s="32"/>
      <c r="C364" s="32"/>
      <c r="D364" s="32"/>
      <c r="E364" s="32"/>
      <c r="F364" s="32"/>
      <c r="G364" s="32"/>
      <c r="H364" s="32"/>
      <c r="I364" s="32"/>
      <c r="K364" s="32"/>
    </row>
    <row r="365" spans="1:11">
      <c r="A365" s="32"/>
      <c r="B365" s="32"/>
      <c r="C365" s="32"/>
      <c r="D365" s="32"/>
      <c r="E365" s="32"/>
      <c r="F365" s="32"/>
      <c r="G365" s="32"/>
      <c r="H365" s="32"/>
      <c r="I365" s="32"/>
      <c r="K365" s="32"/>
    </row>
    <row r="366" spans="1:11">
      <c r="A366" s="32"/>
      <c r="B366" s="32"/>
      <c r="C366" s="32"/>
      <c r="D366" s="32"/>
      <c r="E366" s="32"/>
      <c r="F366" s="32"/>
      <c r="G366" s="32"/>
      <c r="H366" s="32"/>
      <c r="I366" s="32"/>
      <c r="K366" s="32"/>
    </row>
    <row r="367" spans="1:11">
      <c r="A367" s="32"/>
      <c r="B367" s="32"/>
      <c r="C367" s="32"/>
      <c r="D367" s="32"/>
      <c r="E367" s="32"/>
      <c r="F367" s="32"/>
      <c r="G367" s="32"/>
      <c r="H367" s="32"/>
      <c r="I367" s="32"/>
      <c r="K367" s="32"/>
    </row>
    <row r="368" spans="1:11">
      <c r="A368" s="32"/>
      <c r="B368" s="32"/>
      <c r="C368" s="32"/>
      <c r="D368" s="32"/>
      <c r="E368" s="32"/>
      <c r="F368" s="32"/>
      <c r="G368" s="32"/>
      <c r="H368" s="32"/>
      <c r="I368" s="32"/>
      <c r="K368" s="32"/>
    </row>
    <row r="369" spans="1:11">
      <c r="A369" s="32"/>
      <c r="B369" s="32"/>
      <c r="C369" s="32"/>
      <c r="D369" s="32"/>
      <c r="E369" s="32"/>
      <c r="F369" s="32"/>
      <c r="G369" s="32"/>
      <c r="H369" s="32"/>
      <c r="I369" s="32"/>
      <c r="K369" s="32"/>
    </row>
    <row r="370" spans="1:11">
      <c r="A370" s="32"/>
      <c r="B370" s="32"/>
      <c r="C370" s="32"/>
      <c r="D370" s="32"/>
      <c r="E370" s="32"/>
      <c r="F370" s="32"/>
      <c r="G370" s="32"/>
      <c r="H370" s="32"/>
      <c r="I370" s="32"/>
      <c r="K370" s="32"/>
    </row>
    <row r="371" spans="1:11">
      <c r="A371" s="32"/>
      <c r="B371" s="32"/>
      <c r="C371" s="32"/>
      <c r="D371" s="32"/>
      <c r="E371" s="32"/>
      <c r="F371" s="32"/>
      <c r="G371" s="32"/>
      <c r="H371" s="32"/>
      <c r="I371" s="32"/>
      <c r="K371" s="32"/>
    </row>
    <row r="372" spans="1:11">
      <c r="A372" s="32"/>
      <c r="B372" s="32"/>
      <c r="C372" s="32"/>
      <c r="D372" s="32"/>
      <c r="E372" s="32"/>
      <c r="F372" s="32"/>
      <c r="G372" s="32"/>
      <c r="H372" s="32"/>
      <c r="I372" s="32"/>
      <c r="K372" s="32"/>
    </row>
    <row r="373" spans="1:11">
      <c r="A373" s="32"/>
      <c r="B373" s="32"/>
      <c r="C373" s="32"/>
      <c r="D373" s="32"/>
      <c r="E373" s="32"/>
      <c r="F373" s="32"/>
      <c r="G373" s="32"/>
      <c r="H373" s="32"/>
      <c r="I373" s="32"/>
      <c r="K373" s="32"/>
    </row>
    <row r="374" spans="1:11">
      <c r="A374" s="32"/>
      <c r="B374" s="32"/>
      <c r="C374" s="32"/>
      <c r="D374" s="32"/>
      <c r="E374" s="32"/>
      <c r="F374" s="32"/>
      <c r="G374" s="32"/>
      <c r="H374" s="32"/>
      <c r="I374" s="32"/>
      <c r="K374" s="32"/>
    </row>
    <row r="375" spans="1:11">
      <c r="A375" s="32"/>
      <c r="B375" s="32"/>
      <c r="C375" s="32"/>
      <c r="D375" s="32"/>
      <c r="E375" s="32"/>
      <c r="F375" s="32"/>
      <c r="G375" s="32"/>
      <c r="H375" s="32"/>
      <c r="I375" s="32"/>
      <c r="K375" s="32"/>
    </row>
    <row r="376" spans="1:11">
      <c r="A376" s="32"/>
      <c r="B376" s="32"/>
      <c r="C376" s="32"/>
      <c r="D376" s="32"/>
      <c r="E376" s="32"/>
      <c r="F376" s="32"/>
      <c r="G376" s="32"/>
      <c r="H376" s="32"/>
      <c r="I376" s="32"/>
      <c r="K376" s="32"/>
    </row>
    <row r="377" spans="1:11">
      <c r="A377" s="32"/>
      <c r="B377" s="32"/>
      <c r="C377" s="32"/>
      <c r="D377" s="32"/>
      <c r="E377" s="32"/>
      <c r="F377" s="32"/>
      <c r="G377" s="32"/>
      <c r="H377" s="32"/>
      <c r="I377" s="32"/>
      <c r="K377" s="32"/>
    </row>
    <row r="378" spans="1:11">
      <c r="A378" s="32"/>
      <c r="B378" s="32"/>
      <c r="C378" s="32"/>
      <c r="D378" s="32"/>
      <c r="E378" s="32"/>
      <c r="F378" s="32"/>
      <c r="G378" s="32"/>
      <c r="H378" s="32"/>
      <c r="I378" s="32"/>
      <c r="K378" s="32"/>
    </row>
    <row r="379" spans="1:11">
      <c r="A379" s="32"/>
      <c r="B379" s="32"/>
      <c r="C379" s="32"/>
      <c r="D379" s="32"/>
      <c r="E379" s="32"/>
      <c r="F379" s="32"/>
      <c r="G379" s="32"/>
      <c r="H379" s="32"/>
      <c r="I379" s="32"/>
      <c r="K379" s="32"/>
    </row>
    <row r="380" spans="1:11">
      <c r="A380" s="32"/>
      <c r="B380" s="32"/>
      <c r="C380" s="32"/>
      <c r="D380" s="32"/>
      <c r="E380" s="32"/>
      <c r="F380" s="32"/>
      <c r="G380" s="32"/>
      <c r="H380" s="32"/>
      <c r="I380" s="32"/>
      <c r="K380" s="32"/>
    </row>
    <row r="381" spans="1:11">
      <c r="A381" s="32"/>
      <c r="B381" s="32"/>
      <c r="C381" s="32"/>
      <c r="D381" s="32"/>
      <c r="E381" s="32"/>
      <c r="F381" s="32"/>
      <c r="G381" s="32"/>
      <c r="H381" s="32"/>
      <c r="I381" s="32"/>
      <c r="K381" s="32"/>
    </row>
    <row r="382" spans="1:11">
      <c r="A382" s="32"/>
      <c r="B382" s="32"/>
      <c r="C382" s="32"/>
      <c r="D382" s="32"/>
      <c r="E382" s="32"/>
      <c r="F382" s="32"/>
      <c r="G382" s="32"/>
      <c r="H382" s="32"/>
      <c r="I382" s="32"/>
      <c r="K382" s="32"/>
    </row>
    <row r="383" spans="1:11">
      <c r="A383" s="32"/>
      <c r="B383" s="32"/>
      <c r="C383" s="32"/>
      <c r="D383" s="32"/>
      <c r="E383" s="32"/>
      <c r="F383" s="32"/>
      <c r="G383" s="32"/>
      <c r="H383" s="32"/>
      <c r="I383" s="32"/>
      <c r="K383" s="32"/>
    </row>
    <row r="384" spans="1:11">
      <c r="A384" s="32"/>
      <c r="B384" s="32"/>
      <c r="C384" s="32"/>
      <c r="D384" s="32"/>
      <c r="E384" s="32"/>
      <c r="F384" s="32"/>
      <c r="G384" s="32"/>
      <c r="H384" s="32"/>
      <c r="I384" s="32"/>
      <c r="K384" s="32"/>
    </row>
    <row r="385" spans="1:11">
      <c r="A385" s="32"/>
      <c r="B385" s="32"/>
      <c r="C385" s="32"/>
      <c r="D385" s="32"/>
      <c r="E385" s="32"/>
      <c r="F385" s="32"/>
      <c r="G385" s="32"/>
      <c r="H385" s="32"/>
      <c r="I385" s="32"/>
      <c r="K385" s="32"/>
    </row>
    <row r="386" spans="1:11">
      <c r="A386" s="32"/>
      <c r="B386" s="32"/>
      <c r="C386" s="32"/>
      <c r="D386" s="32"/>
      <c r="E386" s="32"/>
      <c r="F386" s="32"/>
      <c r="G386" s="32"/>
      <c r="H386" s="32"/>
      <c r="I386" s="32"/>
      <c r="K386" s="32"/>
    </row>
    <row r="387" spans="1:11">
      <c r="A387" s="32"/>
      <c r="B387" s="32"/>
      <c r="C387" s="32"/>
      <c r="D387" s="32"/>
      <c r="E387" s="32"/>
      <c r="F387" s="32"/>
      <c r="G387" s="32"/>
      <c r="H387" s="32"/>
      <c r="I387" s="32"/>
      <c r="K387" s="32"/>
    </row>
    <row r="388" spans="1:11">
      <c r="A388" s="32"/>
      <c r="B388" s="32"/>
      <c r="C388" s="32"/>
      <c r="D388" s="32"/>
      <c r="E388" s="32"/>
      <c r="F388" s="32"/>
      <c r="G388" s="32"/>
      <c r="H388" s="32"/>
      <c r="I388" s="32"/>
      <c r="K388" s="32"/>
    </row>
    <row r="389" spans="1:11">
      <c r="A389" s="32"/>
      <c r="B389" s="32"/>
      <c r="C389" s="32"/>
      <c r="D389" s="32"/>
      <c r="E389" s="32"/>
      <c r="F389" s="32"/>
      <c r="G389" s="32"/>
      <c r="H389" s="32"/>
      <c r="I389" s="32"/>
      <c r="K389" s="32"/>
    </row>
    <row r="390" spans="1:11">
      <c r="A390" s="32"/>
      <c r="B390" s="32"/>
      <c r="C390" s="32"/>
      <c r="D390" s="32"/>
      <c r="E390" s="32"/>
      <c r="F390" s="32"/>
      <c r="G390" s="32"/>
      <c r="H390" s="32"/>
      <c r="I390" s="32"/>
      <c r="K390" s="32"/>
    </row>
    <row r="391" spans="1:11">
      <c r="A391" s="32"/>
      <c r="B391" s="32"/>
      <c r="C391" s="32"/>
      <c r="D391" s="32"/>
      <c r="E391" s="32"/>
      <c r="F391" s="32"/>
      <c r="G391" s="32"/>
      <c r="H391" s="32"/>
      <c r="I391" s="32"/>
      <c r="K391" s="32"/>
    </row>
    <row r="392" spans="1:11">
      <c r="A392" s="32"/>
      <c r="B392" s="32"/>
      <c r="C392" s="32"/>
      <c r="D392" s="32"/>
      <c r="E392" s="32"/>
      <c r="F392" s="32"/>
      <c r="G392" s="32"/>
      <c r="H392" s="32"/>
      <c r="I392" s="32"/>
      <c r="K392" s="32"/>
    </row>
    <row r="393" spans="1:11">
      <c r="A393" s="32"/>
      <c r="B393" s="32"/>
      <c r="C393" s="32"/>
      <c r="D393" s="32"/>
      <c r="E393" s="32"/>
      <c r="F393" s="32"/>
      <c r="G393" s="32"/>
      <c r="H393" s="32"/>
      <c r="I393" s="32"/>
      <c r="K393" s="32"/>
    </row>
    <row r="394" spans="1:11">
      <c r="A394" s="32"/>
      <c r="B394" s="32"/>
      <c r="C394" s="32"/>
      <c r="D394" s="32"/>
      <c r="E394" s="32"/>
      <c r="F394" s="32"/>
      <c r="G394" s="32"/>
      <c r="H394" s="32"/>
      <c r="I394" s="32"/>
      <c r="K394" s="32"/>
    </row>
    <row r="395" spans="1:11">
      <c r="A395" s="32"/>
      <c r="B395" s="32"/>
      <c r="C395" s="32"/>
      <c r="D395" s="32"/>
      <c r="E395" s="32"/>
      <c r="F395" s="32"/>
      <c r="G395" s="32"/>
      <c r="H395" s="32"/>
      <c r="I395" s="32"/>
      <c r="K395" s="32"/>
    </row>
    <row r="396" spans="1:11">
      <c r="A396" s="32"/>
      <c r="B396" s="32"/>
      <c r="C396" s="32"/>
      <c r="D396" s="32"/>
      <c r="E396" s="32"/>
      <c r="F396" s="32"/>
      <c r="G396" s="32"/>
      <c r="H396" s="32"/>
      <c r="I396" s="32"/>
      <c r="K396" s="32"/>
    </row>
    <row r="397" spans="1:11">
      <c r="A397" s="32"/>
      <c r="B397" s="32"/>
      <c r="C397" s="32"/>
      <c r="D397" s="32"/>
      <c r="E397" s="32"/>
      <c r="F397" s="32"/>
      <c r="G397" s="32"/>
      <c r="H397" s="32"/>
      <c r="I397" s="32"/>
      <c r="K397" s="32"/>
    </row>
    <row r="398" spans="1:11">
      <c r="A398" s="32"/>
      <c r="B398" s="32"/>
      <c r="C398" s="32"/>
      <c r="D398" s="32"/>
      <c r="E398" s="32"/>
      <c r="F398" s="32"/>
      <c r="G398" s="32"/>
      <c r="H398" s="32"/>
      <c r="I398" s="32"/>
      <c r="K398" s="32"/>
    </row>
    <row r="399" spans="1:11">
      <c r="A399" s="32"/>
      <c r="B399" s="32"/>
      <c r="C399" s="32"/>
      <c r="D399" s="32"/>
      <c r="E399" s="32"/>
      <c r="F399" s="32"/>
      <c r="G399" s="32"/>
      <c r="H399" s="32"/>
      <c r="I399" s="32"/>
      <c r="K399" s="32"/>
    </row>
    <row r="400" spans="1:11">
      <c r="A400" s="32"/>
      <c r="B400" s="32"/>
      <c r="C400" s="32"/>
      <c r="D400" s="32"/>
      <c r="E400" s="32"/>
      <c r="F400" s="32"/>
      <c r="G400" s="32"/>
      <c r="H400" s="32"/>
      <c r="I400" s="32"/>
      <c r="K400" s="32"/>
    </row>
    <row r="401" spans="1:11">
      <c r="A401" s="32"/>
      <c r="B401" s="32"/>
      <c r="C401" s="32"/>
      <c r="D401" s="32"/>
      <c r="E401" s="32"/>
      <c r="F401" s="32"/>
      <c r="G401" s="32"/>
      <c r="H401" s="32"/>
      <c r="I401" s="32"/>
      <c r="K401" s="32"/>
    </row>
    <row r="402" spans="1:11">
      <c r="A402" s="32"/>
      <c r="B402" s="32"/>
      <c r="C402" s="32"/>
      <c r="D402" s="32"/>
      <c r="E402" s="32"/>
      <c r="F402" s="32"/>
      <c r="G402" s="32"/>
      <c r="H402" s="32"/>
      <c r="I402" s="32"/>
      <c r="K402" s="32"/>
    </row>
    <row r="403" spans="1:11">
      <c r="A403" s="32"/>
      <c r="B403" s="32"/>
      <c r="C403" s="32"/>
      <c r="D403" s="32"/>
      <c r="E403" s="32"/>
      <c r="F403" s="32"/>
      <c r="G403" s="32"/>
      <c r="H403" s="32"/>
      <c r="I403" s="32"/>
      <c r="K403" s="32"/>
    </row>
    <row r="404" spans="1:11">
      <c r="A404" s="32"/>
      <c r="B404" s="32"/>
      <c r="C404" s="32"/>
      <c r="D404" s="32"/>
      <c r="E404" s="32"/>
      <c r="F404" s="32"/>
      <c r="G404" s="32"/>
      <c r="H404" s="32"/>
      <c r="I404" s="32"/>
      <c r="K404" s="32"/>
    </row>
    <row r="405" spans="1:11">
      <c r="A405" s="32"/>
      <c r="B405" s="32"/>
      <c r="C405" s="32"/>
      <c r="D405" s="32"/>
      <c r="E405" s="32"/>
      <c r="F405" s="32"/>
      <c r="G405" s="32"/>
      <c r="H405" s="32"/>
      <c r="I405" s="32"/>
      <c r="K405" s="32"/>
    </row>
    <row r="406" spans="1:11">
      <c r="A406" s="32"/>
      <c r="B406" s="32"/>
      <c r="C406" s="32"/>
      <c r="D406" s="32"/>
      <c r="E406" s="32"/>
      <c r="F406" s="32"/>
      <c r="G406" s="32"/>
      <c r="H406" s="32"/>
      <c r="I406" s="32"/>
      <c r="K406" s="32"/>
    </row>
    <row r="407" spans="1:11">
      <c r="A407" s="32"/>
      <c r="B407" s="32"/>
      <c r="C407" s="32"/>
      <c r="D407" s="32"/>
      <c r="E407" s="32"/>
      <c r="F407" s="32"/>
      <c r="G407" s="32"/>
      <c r="H407" s="32"/>
      <c r="I407" s="32"/>
      <c r="K407" s="32"/>
    </row>
    <row r="408" spans="1:11">
      <c r="A408" s="32"/>
      <c r="B408" s="32"/>
      <c r="C408" s="32"/>
      <c r="D408" s="32"/>
      <c r="E408" s="32"/>
      <c r="F408" s="32"/>
      <c r="G408" s="32"/>
      <c r="H408" s="32"/>
      <c r="I408" s="32"/>
      <c r="K408" s="32"/>
    </row>
    <row r="409" spans="1:11">
      <c r="A409" s="32"/>
      <c r="B409" s="32"/>
      <c r="C409" s="32"/>
      <c r="D409" s="32"/>
      <c r="E409" s="32"/>
      <c r="F409" s="32"/>
      <c r="G409" s="32"/>
      <c r="H409" s="32"/>
      <c r="I409" s="32"/>
      <c r="K409" s="32"/>
    </row>
    <row r="410" spans="1:11">
      <c r="A410" s="32"/>
      <c r="B410" s="32"/>
      <c r="C410" s="32"/>
      <c r="D410" s="32"/>
      <c r="E410" s="32"/>
      <c r="F410" s="32"/>
      <c r="G410" s="32"/>
      <c r="H410" s="32"/>
      <c r="I410" s="32"/>
      <c r="K410" s="32"/>
    </row>
    <row r="411" spans="1:11">
      <c r="A411" s="32"/>
      <c r="B411" s="32"/>
      <c r="C411" s="32"/>
      <c r="D411" s="32"/>
      <c r="E411" s="32"/>
      <c r="F411" s="32"/>
      <c r="G411" s="32"/>
      <c r="H411" s="32"/>
      <c r="I411" s="32"/>
      <c r="K411" s="32"/>
    </row>
    <row r="412" spans="1:11">
      <c r="A412" s="32"/>
      <c r="B412" s="32"/>
      <c r="C412" s="32"/>
      <c r="D412" s="32"/>
      <c r="E412" s="32"/>
      <c r="F412" s="32"/>
      <c r="G412" s="32"/>
      <c r="H412" s="32"/>
      <c r="I412" s="32"/>
      <c r="K412" s="32"/>
    </row>
    <row r="413" spans="1:11">
      <c r="A413" s="32"/>
      <c r="B413" s="32"/>
      <c r="C413" s="32"/>
      <c r="D413" s="32"/>
      <c r="E413" s="32"/>
      <c r="F413" s="32"/>
      <c r="G413" s="32"/>
      <c r="H413" s="32"/>
      <c r="I413" s="32"/>
      <c r="K413" s="32"/>
    </row>
    <row r="414" spans="1:11">
      <c r="A414" s="32"/>
      <c r="B414" s="32"/>
      <c r="C414" s="32"/>
      <c r="D414" s="32"/>
      <c r="E414" s="32"/>
      <c r="F414" s="32"/>
      <c r="G414" s="32"/>
      <c r="H414" s="32"/>
      <c r="I414" s="32"/>
      <c r="K414" s="32"/>
    </row>
    <row r="415" spans="1:11">
      <c r="A415" s="32"/>
      <c r="B415" s="32"/>
      <c r="C415" s="32"/>
      <c r="D415" s="32"/>
      <c r="E415" s="32"/>
      <c r="F415" s="32"/>
      <c r="G415" s="32"/>
      <c r="H415" s="32"/>
      <c r="I415" s="32"/>
      <c r="K415" s="32"/>
    </row>
    <row r="416" spans="1:11">
      <c r="A416" s="32"/>
      <c r="B416" s="32"/>
      <c r="C416" s="32"/>
      <c r="D416" s="32"/>
      <c r="E416" s="32"/>
      <c r="F416" s="32"/>
      <c r="G416" s="32"/>
      <c r="H416" s="32"/>
      <c r="I416" s="32"/>
      <c r="K416" s="32"/>
    </row>
    <row r="417" spans="1:11">
      <c r="A417" s="32"/>
      <c r="B417" s="32"/>
      <c r="C417" s="32"/>
      <c r="D417" s="32"/>
      <c r="E417" s="32"/>
      <c r="F417" s="32"/>
      <c r="G417" s="32"/>
      <c r="H417" s="32"/>
      <c r="I417" s="32"/>
      <c r="K417" s="32"/>
    </row>
    <row r="418" spans="1:11">
      <c r="A418" s="32"/>
      <c r="B418" s="32"/>
      <c r="C418" s="32"/>
      <c r="D418" s="32"/>
      <c r="E418" s="32"/>
      <c r="F418" s="32"/>
      <c r="G418" s="32"/>
      <c r="H418" s="32"/>
      <c r="I418" s="32"/>
      <c r="K418" s="32"/>
    </row>
    <row r="419" spans="1:11">
      <c r="A419" s="32"/>
      <c r="B419" s="32"/>
      <c r="C419" s="32"/>
      <c r="D419" s="32"/>
      <c r="E419" s="32"/>
      <c r="F419" s="32"/>
      <c r="G419" s="32"/>
      <c r="H419" s="32"/>
      <c r="I419" s="32"/>
      <c r="K419" s="32"/>
    </row>
    <row r="420" spans="1:11">
      <c r="A420" s="32"/>
      <c r="B420" s="32"/>
      <c r="C420" s="32"/>
      <c r="D420" s="32"/>
      <c r="E420" s="32"/>
      <c r="F420" s="32"/>
      <c r="G420" s="32"/>
      <c r="H420" s="32"/>
      <c r="I420" s="32"/>
      <c r="K420" s="32"/>
    </row>
    <row r="421" spans="1:11">
      <c r="A421" s="32"/>
      <c r="B421" s="32"/>
      <c r="C421" s="32"/>
      <c r="D421" s="32"/>
      <c r="E421" s="32"/>
      <c r="F421" s="32"/>
      <c r="G421" s="32"/>
      <c r="H421" s="32"/>
      <c r="I421" s="32"/>
      <c r="K421" s="32"/>
    </row>
    <row r="422" spans="1:11">
      <c r="A422" s="32"/>
      <c r="B422" s="32"/>
      <c r="C422" s="32"/>
      <c r="D422" s="32"/>
      <c r="E422" s="32"/>
      <c r="F422" s="32"/>
      <c r="G422" s="32"/>
      <c r="H422" s="32"/>
      <c r="I422" s="32"/>
      <c r="K422" s="32"/>
    </row>
    <row r="423" spans="1:11">
      <c r="A423" s="32"/>
      <c r="B423" s="32"/>
      <c r="C423" s="32"/>
      <c r="D423" s="32"/>
      <c r="E423" s="32"/>
      <c r="F423" s="32"/>
      <c r="G423" s="32"/>
      <c r="H423" s="32"/>
      <c r="I423" s="32"/>
      <c r="K423" s="32"/>
    </row>
    <row r="424" spans="1:11">
      <c r="A424" s="32"/>
      <c r="B424" s="32"/>
      <c r="C424" s="32"/>
      <c r="D424" s="32"/>
      <c r="E424" s="32"/>
      <c r="F424" s="32"/>
      <c r="G424" s="32"/>
      <c r="H424" s="32"/>
      <c r="I424" s="32"/>
      <c r="K424" s="32"/>
    </row>
    <row r="425" spans="1:11">
      <c r="A425" s="32"/>
      <c r="B425" s="32"/>
      <c r="C425" s="32"/>
      <c r="D425" s="32"/>
      <c r="E425" s="32"/>
      <c r="F425" s="32"/>
      <c r="G425" s="32"/>
      <c r="H425" s="32"/>
      <c r="I425" s="32"/>
      <c r="K425" s="32"/>
    </row>
    <row r="426" spans="1:11">
      <c r="A426" s="32"/>
      <c r="B426" s="32"/>
      <c r="C426" s="32"/>
      <c r="D426" s="32"/>
      <c r="E426" s="32"/>
      <c r="F426" s="32"/>
      <c r="G426" s="32"/>
      <c r="H426" s="32"/>
      <c r="I426" s="32"/>
      <c r="K426" s="32"/>
    </row>
    <row r="427" spans="1:11">
      <c r="A427" s="32"/>
      <c r="B427" s="32"/>
      <c r="C427" s="32"/>
      <c r="D427" s="32"/>
      <c r="E427" s="32"/>
      <c r="F427" s="32"/>
      <c r="G427" s="32"/>
      <c r="H427" s="32"/>
      <c r="I427" s="32"/>
      <c r="K427" s="32"/>
    </row>
    <row r="428" spans="1:11">
      <c r="A428" s="32"/>
      <c r="B428" s="32"/>
      <c r="C428" s="32"/>
      <c r="D428" s="32"/>
      <c r="E428" s="32"/>
      <c r="F428" s="32"/>
      <c r="G428" s="32"/>
      <c r="H428" s="32"/>
      <c r="I428" s="32"/>
      <c r="K428" s="32"/>
    </row>
    <row r="429" spans="1:11">
      <c r="A429" s="32"/>
      <c r="B429" s="32"/>
      <c r="C429" s="32"/>
      <c r="D429" s="32"/>
      <c r="E429" s="32"/>
      <c r="F429" s="32"/>
      <c r="G429" s="32"/>
      <c r="H429" s="32"/>
      <c r="I429" s="32"/>
      <c r="K429" s="32"/>
    </row>
    <row r="430" spans="1:11">
      <c r="A430" s="32"/>
      <c r="B430" s="32"/>
      <c r="C430" s="32"/>
      <c r="D430" s="32"/>
      <c r="E430" s="32"/>
      <c r="F430" s="32"/>
      <c r="G430" s="32"/>
      <c r="H430" s="32"/>
      <c r="I430" s="32"/>
      <c r="K430" s="32"/>
    </row>
    <row r="431" spans="1:11">
      <c r="A431" s="32"/>
      <c r="B431" s="32"/>
      <c r="C431" s="32"/>
      <c r="D431" s="32"/>
      <c r="E431" s="32"/>
      <c r="F431" s="32"/>
      <c r="G431" s="32"/>
      <c r="H431" s="32"/>
      <c r="I431" s="32"/>
      <c r="K431" s="32"/>
    </row>
    <row r="432" spans="1:11">
      <c r="A432" s="32"/>
      <c r="B432" s="32"/>
      <c r="C432" s="32"/>
      <c r="D432" s="32"/>
      <c r="E432" s="32"/>
      <c r="F432" s="32"/>
      <c r="G432" s="32"/>
      <c r="H432" s="32"/>
      <c r="I432" s="32"/>
      <c r="K432" s="32"/>
    </row>
    <row r="433" spans="1:11">
      <c r="A433" s="32"/>
      <c r="B433" s="32"/>
      <c r="C433" s="32"/>
      <c r="D433" s="32"/>
      <c r="E433" s="32"/>
      <c r="F433" s="32"/>
      <c r="G433" s="32"/>
      <c r="H433" s="32"/>
      <c r="I433" s="32"/>
      <c r="K433" s="32"/>
    </row>
    <row r="434" spans="1:11">
      <c r="A434" s="32"/>
      <c r="B434" s="32"/>
      <c r="C434" s="32"/>
      <c r="D434" s="32"/>
      <c r="E434" s="32"/>
      <c r="F434" s="32"/>
      <c r="G434" s="32"/>
      <c r="H434" s="32"/>
      <c r="I434" s="32"/>
      <c r="K434" s="32"/>
    </row>
    <row r="435" spans="1:11">
      <c r="A435" s="32"/>
      <c r="B435" s="32"/>
      <c r="C435" s="32"/>
      <c r="D435" s="32"/>
      <c r="E435" s="32"/>
      <c r="F435" s="32"/>
      <c r="G435" s="32"/>
      <c r="H435" s="32"/>
      <c r="I435" s="32"/>
      <c r="K435" s="32"/>
    </row>
    <row r="436" spans="1:11">
      <c r="A436" s="32"/>
      <c r="B436" s="32"/>
      <c r="C436" s="32"/>
      <c r="D436" s="32"/>
      <c r="E436" s="32"/>
      <c r="F436" s="32"/>
      <c r="G436" s="32"/>
      <c r="H436" s="32"/>
      <c r="I436" s="32"/>
      <c r="K436" s="32"/>
    </row>
    <row r="437" spans="1:11">
      <c r="A437" s="32"/>
      <c r="B437" s="32"/>
      <c r="C437" s="32"/>
      <c r="D437" s="32"/>
      <c r="E437" s="32"/>
      <c r="F437" s="32"/>
      <c r="G437" s="32"/>
      <c r="H437" s="32"/>
      <c r="I437" s="32"/>
      <c r="K437" s="32"/>
    </row>
    <row r="438" spans="1:11">
      <c r="A438" s="32"/>
      <c r="B438" s="32"/>
      <c r="C438" s="32"/>
      <c r="D438" s="32"/>
      <c r="E438" s="32"/>
      <c r="F438" s="32"/>
      <c r="G438" s="32"/>
      <c r="H438" s="32"/>
      <c r="I438" s="32"/>
      <c r="K438" s="32"/>
    </row>
    <row r="439" spans="1:11">
      <c r="A439" s="32"/>
      <c r="B439" s="32"/>
      <c r="C439" s="32"/>
      <c r="D439" s="32"/>
      <c r="E439" s="32"/>
      <c r="F439" s="32"/>
      <c r="G439" s="32"/>
      <c r="H439" s="32"/>
      <c r="I439" s="32"/>
      <c r="K439" s="32"/>
    </row>
    <row r="440" spans="1:11">
      <c r="A440" s="32"/>
      <c r="B440" s="32"/>
      <c r="C440" s="32"/>
      <c r="D440" s="32"/>
      <c r="E440" s="32"/>
      <c r="F440" s="32"/>
      <c r="G440" s="32"/>
      <c r="H440" s="32"/>
      <c r="I440" s="32"/>
      <c r="K440" s="32"/>
    </row>
    <row r="441" spans="1:11">
      <c r="A441" s="32"/>
      <c r="B441" s="32"/>
      <c r="C441" s="32"/>
      <c r="D441" s="32"/>
      <c r="E441" s="32"/>
      <c r="F441" s="32"/>
      <c r="G441" s="32"/>
      <c r="H441" s="32"/>
      <c r="I441" s="32"/>
      <c r="K441" s="32"/>
    </row>
    <row r="442" spans="1:11">
      <c r="A442" s="32"/>
      <c r="B442" s="32"/>
      <c r="C442" s="32"/>
      <c r="D442" s="32"/>
      <c r="E442" s="32"/>
      <c r="F442" s="32"/>
      <c r="G442" s="32"/>
      <c r="H442" s="32"/>
      <c r="I442" s="32"/>
      <c r="K442" s="32"/>
    </row>
    <row r="443" spans="1:11">
      <c r="A443" s="32"/>
      <c r="B443" s="32"/>
      <c r="C443" s="32"/>
      <c r="D443" s="32"/>
      <c r="E443" s="32"/>
      <c r="F443" s="32"/>
      <c r="G443" s="32"/>
      <c r="H443" s="32"/>
      <c r="I443" s="32"/>
      <c r="K443" s="32"/>
    </row>
    <row r="444" spans="1:11">
      <c r="A444" s="32"/>
      <c r="B444" s="32"/>
      <c r="C444" s="32"/>
      <c r="D444" s="32"/>
      <c r="E444" s="32"/>
      <c r="F444" s="32"/>
      <c r="G444" s="32"/>
      <c r="H444" s="32"/>
      <c r="I444" s="32"/>
      <c r="K444" s="32"/>
    </row>
    <row r="445" spans="1:11">
      <c r="A445" s="32"/>
      <c r="B445" s="32"/>
      <c r="C445" s="32"/>
      <c r="D445" s="32"/>
      <c r="E445" s="32"/>
      <c r="F445" s="32"/>
      <c r="G445" s="32"/>
      <c r="H445" s="32"/>
      <c r="I445" s="32"/>
      <c r="K445" s="32"/>
    </row>
    <row r="446" spans="1:11">
      <c r="A446" s="32"/>
      <c r="B446" s="32"/>
      <c r="C446" s="32"/>
      <c r="D446" s="32"/>
      <c r="E446" s="32"/>
      <c r="F446" s="32"/>
      <c r="G446" s="32"/>
      <c r="H446" s="32"/>
      <c r="I446" s="32"/>
      <c r="K446" s="32"/>
    </row>
    <row r="447" spans="1:11">
      <c r="A447" s="32"/>
      <c r="B447" s="32"/>
      <c r="C447" s="32"/>
      <c r="D447" s="32"/>
      <c r="E447" s="32"/>
      <c r="F447" s="32"/>
      <c r="G447" s="32"/>
      <c r="H447" s="32"/>
      <c r="I447" s="32"/>
      <c r="K447" s="32"/>
    </row>
    <row r="448" spans="1:11">
      <c r="A448" s="32"/>
      <c r="B448" s="32"/>
      <c r="C448" s="32"/>
      <c r="D448" s="32"/>
      <c r="E448" s="32"/>
      <c r="F448" s="32"/>
      <c r="G448" s="32"/>
      <c r="H448" s="32"/>
      <c r="I448" s="32"/>
      <c r="K448" s="32"/>
    </row>
    <row r="449" spans="1:11">
      <c r="A449" s="32"/>
      <c r="B449" s="32"/>
      <c r="C449" s="32"/>
      <c r="D449" s="32"/>
      <c r="E449" s="32"/>
      <c r="F449" s="32"/>
      <c r="G449" s="32"/>
      <c r="H449" s="32"/>
      <c r="I449" s="32"/>
      <c r="K449" s="32"/>
    </row>
    <row r="450" spans="1:11">
      <c r="A450" s="32"/>
      <c r="B450" s="32"/>
      <c r="C450" s="32"/>
      <c r="D450" s="32"/>
      <c r="E450" s="32"/>
      <c r="F450" s="32"/>
      <c r="G450" s="32"/>
      <c r="H450" s="32"/>
      <c r="I450" s="32"/>
      <c r="K450" s="32"/>
    </row>
    <row r="451" spans="1:11">
      <c r="A451" s="32"/>
      <c r="B451" s="32"/>
      <c r="C451" s="32"/>
      <c r="D451" s="32"/>
      <c r="E451" s="32"/>
      <c r="F451" s="32"/>
      <c r="G451" s="32"/>
      <c r="H451" s="32"/>
      <c r="I451" s="32"/>
      <c r="K451" s="32"/>
    </row>
    <row r="452" spans="1:11">
      <c r="A452" s="32"/>
      <c r="B452" s="32"/>
      <c r="C452" s="32"/>
      <c r="D452" s="32"/>
      <c r="E452" s="32"/>
      <c r="F452" s="32"/>
      <c r="G452" s="32"/>
      <c r="H452" s="32"/>
      <c r="I452" s="32"/>
      <c r="K452" s="32"/>
    </row>
    <row r="453" spans="1:11">
      <c r="A453" s="32"/>
      <c r="B453" s="32"/>
      <c r="C453" s="32"/>
      <c r="D453" s="32"/>
      <c r="E453" s="32"/>
      <c r="F453" s="32"/>
      <c r="G453" s="32"/>
      <c r="H453" s="32"/>
      <c r="I453" s="32"/>
      <c r="K453" s="32"/>
    </row>
    <row r="454" spans="1:11">
      <c r="A454" s="32"/>
      <c r="B454" s="32"/>
      <c r="C454" s="32"/>
      <c r="D454" s="32"/>
      <c r="E454" s="32"/>
      <c r="F454" s="32"/>
      <c r="G454" s="32"/>
      <c r="H454" s="32"/>
      <c r="I454" s="32"/>
      <c r="K454" s="32"/>
    </row>
    <row r="455" spans="1:11">
      <c r="A455" s="32"/>
      <c r="B455" s="32"/>
      <c r="C455" s="32"/>
      <c r="D455" s="32"/>
      <c r="E455" s="32"/>
      <c r="F455" s="32"/>
      <c r="G455" s="32"/>
      <c r="H455" s="32"/>
      <c r="I455" s="32"/>
      <c r="K455" s="32"/>
    </row>
    <row r="456" spans="1:11">
      <c r="A456" s="32"/>
      <c r="B456" s="32"/>
      <c r="C456" s="32"/>
      <c r="D456" s="32"/>
      <c r="E456" s="32"/>
      <c r="F456" s="32"/>
      <c r="G456" s="32"/>
      <c r="H456" s="32"/>
      <c r="I456" s="32"/>
      <c r="K456" s="32"/>
    </row>
    <row r="457" spans="1:11">
      <c r="A457" s="32"/>
      <c r="B457" s="32"/>
      <c r="C457" s="32"/>
      <c r="D457" s="32"/>
      <c r="E457" s="32"/>
      <c r="F457" s="32"/>
      <c r="G457" s="32"/>
      <c r="H457" s="32"/>
      <c r="I457" s="32"/>
      <c r="K457" s="32"/>
    </row>
    <row r="458" spans="1:11">
      <c r="A458" s="32"/>
      <c r="B458" s="32"/>
      <c r="C458" s="32"/>
      <c r="D458" s="32"/>
      <c r="E458" s="32"/>
      <c r="F458" s="32"/>
      <c r="G458" s="32"/>
      <c r="H458" s="32"/>
      <c r="I458" s="32"/>
      <c r="K458" s="32"/>
    </row>
    <row r="459" spans="1:11">
      <c r="A459" s="32"/>
      <c r="B459" s="32"/>
      <c r="C459" s="32"/>
      <c r="D459" s="32"/>
      <c r="E459" s="32"/>
      <c r="F459" s="32"/>
      <c r="G459" s="32"/>
      <c r="H459" s="32"/>
      <c r="I459" s="32"/>
      <c r="K459" s="32"/>
    </row>
    <row r="460" spans="1:11">
      <c r="A460" s="32"/>
      <c r="B460" s="32"/>
      <c r="C460" s="32"/>
      <c r="D460" s="32"/>
      <c r="E460" s="32"/>
      <c r="F460" s="32"/>
      <c r="G460" s="32"/>
      <c r="H460" s="32"/>
      <c r="I460" s="32"/>
      <c r="K460" s="32"/>
    </row>
    <row r="461" spans="1:11">
      <c r="A461" s="32"/>
      <c r="B461" s="32"/>
      <c r="C461" s="32"/>
      <c r="D461" s="32"/>
      <c r="E461" s="32"/>
      <c r="F461" s="32"/>
      <c r="G461" s="32"/>
      <c r="H461" s="32"/>
      <c r="I461" s="32"/>
      <c r="K461" s="32"/>
    </row>
    <row r="462" spans="1:11">
      <c r="A462" s="32"/>
      <c r="B462" s="32"/>
      <c r="C462" s="32"/>
      <c r="D462" s="32"/>
      <c r="E462" s="32"/>
      <c r="F462" s="32"/>
      <c r="G462" s="32"/>
      <c r="H462" s="32"/>
      <c r="I462" s="32"/>
      <c r="K462" s="32"/>
    </row>
    <row r="463" spans="1:11">
      <c r="A463" s="32"/>
      <c r="B463" s="32"/>
      <c r="C463" s="32"/>
      <c r="D463" s="32"/>
      <c r="E463" s="32"/>
      <c r="F463" s="32"/>
      <c r="G463" s="32"/>
      <c r="H463" s="32"/>
      <c r="I463" s="32"/>
      <c r="K463" s="32"/>
    </row>
    <row r="464" spans="1:11">
      <c r="A464" s="32"/>
      <c r="B464" s="32"/>
      <c r="C464" s="32"/>
      <c r="D464" s="32"/>
      <c r="E464" s="32"/>
      <c r="F464" s="32"/>
      <c r="G464" s="32"/>
      <c r="H464" s="32"/>
      <c r="I464" s="32"/>
      <c r="K464" s="32"/>
    </row>
    <row r="465" spans="1:11">
      <c r="A465" s="32"/>
      <c r="B465" s="32"/>
      <c r="C465" s="32"/>
      <c r="D465" s="32"/>
      <c r="E465" s="32"/>
      <c r="F465" s="32"/>
      <c r="G465" s="32"/>
      <c r="H465" s="32"/>
      <c r="I465" s="32"/>
      <c r="K465" s="32"/>
    </row>
    <row r="466" spans="1:11">
      <c r="A466" s="32"/>
      <c r="B466" s="32"/>
      <c r="C466" s="32"/>
      <c r="D466" s="32"/>
      <c r="E466" s="32"/>
      <c r="F466" s="32"/>
      <c r="G466" s="32"/>
      <c r="H466" s="32"/>
      <c r="I466" s="32"/>
      <c r="K466" s="32"/>
    </row>
    <row r="467" spans="1:11">
      <c r="A467" s="32"/>
      <c r="B467" s="32"/>
      <c r="C467" s="32"/>
      <c r="D467" s="32"/>
      <c r="E467" s="32"/>
      <c r="F467" s="32"/>
      <c r="G467" s="32"/>
      <c r="H467" s="32"/>
      <c r="I467" s="32"/>
      <c r="K467" s="32"/>
    </row>
    <row r="468" spans="1:11">
      <c r="A468" s="32"/>
      <c r="B468" s="32"/>
      <c r="C468" s="32"/>
      <c r="D468" s="32"/>
      <c r="E468" s="32"/>
      <c r="F468" s="32"/>
      <c r="G468" s="32"/>
      <c r="H468" s="32"/>
      <c r="I468" s="32"/>
      <c r="K468" s="32"/>
    </row>
    <row r="469" spans="1:11">
      <c r="A469" s="32"/>
      <c r="B469" s="32"/>
      <c r="C469" s="32"/>
      <c r="D469" s="32"/>
      <c r="E469" s="32"/>
      <c r="F469" s="32"/>
      <c r="G469" s="32"/>
      <c r="H469" s="32"/>
      <c r="I469" s="32"/>
      <c r="K469" s="32"/>
    </row>
    <row r="470" spans="1:11">
      <c r="A470" s="32"/>
      <c r="B470" s="32"/>
      <c r="C470" s="32"/>
      <c r="D470" s="32"/>
      <c r="E470" s="32"/>
      <c r="F470" s="32"/>
      <c r="G470" s="32"/>
      <c r="H470" s="32"/>
      <c r="I470" s="32"/>
      <c r="K470" s="32"/>
    </row>
    <row r="471" spans="1:11">
      <c r="A471" s="32"/>
      <c r="B471" s="32"/>
      <c r="C471" s="32"/>
      <c r="D471" s="32"/>
      <c r="E471" s="32"/>
      <c r="F471" s="32"/>
      <c r="G471" s="32"/>
      <c r="H471" s="32"/>
      <c r="I471" s="32"/>
      <c r="K471" s="32"/>
    </row>
    <row r="472" spans="1:11">
      <c r="A472" s="32"/>
      <c r="B472" s="32"/>
      <c r="C472" s="32"/>
      <c r="D472" s="32"/>
      <c r="E472" s="32"/>
      <c r="F472" s="32"/>
      <c r="G472" s="32"/>
      <c r="H472" s="32"/>
      <c r="I472" s="32"/>
      <c r="K472" s="32"/>
    </row>
    <row r="473" spans="1:11">
      <c r="A473" s="32"/>
      <c r="B473" s="32"/>
      <c r="C473" s="32"/>
      <c r="D473" s="32"/>
      <c r="E473" s="32"/>
      <c r="F473" s="32"/>
      <c r="G473" s="32"/>
      <c r="H473" s="32"/>
      <c r="I473" s="32"/>
      <c r="K473" s="32"/>
    </row>
    <row r="474" spans="1:11">
      <c r="A474" s="32"/>
      <c r="B474" s="32"/>
      <c r="C474" s="32"/>
      <c r="D474" s="32"/>
      <c r="E474" s="32"/>
      <c r="F474" s="32"/>
      <c r="G474" s="32"/>
      <c r="H474" s="32"/>
      <c r="I474" s="32"/>
      <c r="K474" s="32"/>
    </row>
    <row r="475" spans="1:11">
      <c r="A475" s="32"/>
      <c r="B475" s="32"/>
      <c r="C475" s="32"/>
      <c r="D475" s="32"/>
      <c r="E475" s="32"/>
      <c r="F475" s="32"/>
      <c r="G475" s="32"/>
      <c r="H475" s="32"/>
      <c r="I475" s="32"/>
      <c r="K475" s="32"/>
    </row>
    <row r="476" spans="1:11">
      <c r="A476" s="32"/>
      <c r="B476" s="32"/>
      <c r="C476" s="32"/>
      <c r="D476" s="32"/>
      <c r="E476" s="32"/>
      <c r="F476" s="32"/>
      <c r="G476" s="32"/>
      <c r="H476" s="32"/>
      <c r="I476" s="32"/>
      <c r="K476" s="32"/>
    </row>
    <row r="477" spans="1:11">
      <c r="A477" s="32"/>
      <c r="B477" s="32"/>
      <c r="C477" s="32"/>
      <c r="D477" s="32"/>
      <c r="E477" s="32"/>
      <c r="F477" s="32"/>
      <c r="G477" s="32"/>
      <c r="H477" s="32"/>
      <c r="I477" s="32"/>
      <c r="K477" s="32"/>
    </row>
    <row r="478" spans="1:11">
      <c r="A478" s="32"/>
      <c r="B478" s="32"/>
      <c r="C478" s="32"/>
      <c r="D478" s="32"/>
      <c r="E478" s="32"/>
      <c r="F478" s="32"/>
      <c r="G478" s="32"/>
      <c r="H478" s="32"/>
      <c r="I478" s="32"/>
      <c r="K478" s="32"/>
    </row>
    <row r="479" spans="1:11">
      <c r="A479" s="32"/>
      <c r="B479" s="32"/>
      <c r="C479" s="32"/>
      <c r="D479" s="32"/>
      <c r="E479" s="32"/>
      <c r="F479" s="32"/>
      <c r="G479" s="32"/>
      <c r="H479" s="32"/>
      <c r="I479" s="32"/>
      <c r="K479" s="32"/>
    </row>
    <row r="480" spans="1:11">
      <c r="A480" s="32"/>
      <c r="B480" s="32"/>
      <c r="C480" s="32"/>
      <c r="D480" s="32"/>
      <c r="E480" s="32"/>
      <c r="F480" s="32"/>
      <c r="G480" s="32"/>
      <c r="H480" s="32"/>
      <c r="I480" s="32"/>
      <c r="K480" s="32"/>
    </row>
    <row r="481" spans="1:11">
      <c r="A481" s="32"/>
      <c r="B481" s="32"/>
      <c r="C481" s="32"/>
      <c r="D481" s="32"/>
      <c r="E481" s="32"/>
      <c r="F481" s="32"/>
      <c r="G481" s="32"/>
      <c r="H481" s="32"/>
      <c r="I481" s="32"/>
      <c r="K481" s="32"/>
    </row>
    <row r="482" spans="1:11">
      <c r="A482" s="32"/>
      <c r="B482" s="32"/>
      <c r="C482" s="32"/>
      <c r="D482" s="32"/>
      <c r="E482" s="32"/>
      <c r="F482" s="32"/>
      <c r="G482" s="32"/>
      <c r="H482" s="32"/>
      <c r="I482" s="32"/>
      <c r="K482" s="32"/>
    </row>
    <row r="483" spans="1:11">
      <c r="A483" s="32"/>
      <c r="B483" s="32"/>
      <c r="C483" s="32"/>
      <c r="D483" s="32"/>
      <c r="E483" s="32"/>
      <c r="F483" s="32"/>
      <c r="G483" s="32"/>
      <c r="H483" s="32"/>
      <c r="I483" s="32"/>
      <c r="K483" s="32"/>
    </row>
    <row r="484" spans="1:11">
      <c r="A484" s="32"/>
      <c r="B484" s="32"/>
      <c r="C484" s="32"/>
      <c r="D484" s="32"/>
      <c r="E484" s="32"/>
      <c r="F484" s="32"/>
      <c r="G484" s="32"/>
      <c r="H484" s="32"/>
      <c r="I484" s="32"/>
      <c r="K484" s="32"/>
    </row>
    <row r="485" spans="1:11">
      <c r="A485" s="32"/>
      <c r="B485" s="32"/>
      <c r="C485" s="32"/>
      <c r="D485" s="32"/>
      <c r="E485" s="32"/>
      <c r="F485" s="32"/>
      <c r="G485" s="32"/>
      <c r="H485" s="32"/>
      <c r="I485" s="32"/>
      <c r="K485" s="32"/>
    </row>
    <row r="486" spans="1:11">
      <c r="A486" s="32"/>
      <c r="B486" s="32"/>
      <c r="C486" s="32"/>
      <c r="D486" s="32"/>
      <c r="E486" s="32"/>
      <c r="F486" s="32"/>
      <c r="G486" s="32"/>
      <c r="H486" s="32"/>
      <c r="I486" s="32"/>
      <c r="K486" s="32"/>
    </row>
    <row r="487" spans="1:11">
      <c r="A487" s="32"/>
      <c r="B487" s="32"/>
      <c r="C487" s="32"/>
      <c r="D487" s="32"/>
      <c r="E487" s="32"/>
      <c r="F487" s="32"/>
      <c r="G487" s="32"/>
      <c r="H487" s="32"/>
      <c r="I487" s="32"/>
      <c r="K487" s="32"/>
    </row>
    <row r="488" spans="1:11">
      <c r="A488" s="32"/>
      <c r="B488" s="32"/>
      <c r="C488" s="32"/>
      <c r="D488" s="32"/>
      <c r="E488" s="32"/>
      <c r="F488" s="32"/>
      <c r="G488" s="32"/>
      <c r="H488" s="32"/>
      <c r="I488" s="32"/>
      <c r="K488" s="32"/>
    </row>
    <row r="489" spans="1:11">
      <c r="A489" s="32"/>
      <c r="B489" s="32"/>
      <c r="C489" s="32"/>
      <c r="D489" s="32"/>
      <c r="E489" s="32"/>
      <c r="F489" s="32"/>
      <c r="G489" s="32"/>
      <c r="H489" s="32"/>
      <c r="I489" s="32"/>
      <c r="K489" s="32"/>
    </row>
    <row r="490" spans="1:11">
      <c r="A490" s="32"/>
      <c r="B490" s="32"/>
      <c r="C490" s="32"/>
      <c r="D490" s="32"/>
      <c r="E490" s="32"/>
      <c r="F490" s="32"/>
      <c r="G490" s="32"/>
      <c r="H490" s="32"/>
      <c r="I490" s="32"/>
      <c r="K490" s="32"/>
    </row>
    <row r="491" spans="1:11">
      <c r="A491" s="32"/>
      <c r="B491" s="32"/>
      <c r="C491" s="32"/>
      <c r="D491" s="32"/>
      <c r="E491" s="32"/>
      <c r="F491" s="32"/>
      <c r="G491" s="32"/>
      <c r="H491" s="32"/>
      <c r="I491" s="32"/>
      <c r="K491" s="32"/>
    </row>
    <row r="492" spans="1:11">
      <c r="A492" s="32"/>
      <c r="B492" s="32"/>
      <c r="C492" s="32"/>
      <c r="D492" s="32"/>
      <c r="E492" s="32"/>
      <c r="F492" s="32"/>
      <c r="G492" s="32"/>
      <c r="H492" s="32"/>
      <c r="I492" s="32"/>
      <c r="K492" s="32"/>
    </row>
    <row r="493" spans="1:11">
      <c r="A493" s="32"/>
      <c r="B493" s="32"/>
      <c r="C493" s="32"/>
      <c r="D493" s="32"/>
      <c r="E493" s="32"/>
      <c r="F493" s="32"/>
      <c r="G493" s="32"/>
      <c r="H493" s="32"/>
      <c r="I493" s="32"/>
      <c r="K493" s="32"/>
    </row>
    <row r="494" spans="1:11">
      <c r="A494" s="32"/>
      <c r="B494" s="32"/>
      <c r="C494" s="32"/>
      <c r="D494" s="32"/>
      <c r="E494" s="32"/>
      <c r="F494" s="32"/>
      <c r="G494" s="32"/>
      <c r="H494" s="32"/>
      <c r="I494" s="32"/>
      <c r="K494" s="32"/>
    </row>
    <row r="495" spans="1:11">
      <c r="A495" s="32"/>
      <c r="B495" s="32"/>
      <c r="C495" s="32"/>
      <c r="D495" s="32"/>
      <c r="E495" s="32"/>
      <c r="F495" s="32"/>
      <c r="G495" s="32"/>
      <c r="H495" s="32"/>
      <c r="I495" s="32"/>
      <c r="K495" s="32"/>
    </row>
    <row r="496" spans="1:11">
      <c r="A496" s="32"/>
      <c r="B496" s="32"/>
      <c r="C496" s="32"/>
      <c r="D496" s="32"/>
      <c r="E496" s="32"/>
      <c r="F496" s="32"/>
      <c r="G496" s="32"/>
      <c r="H496" s="32"/>
      <c r="I496" s="32"/>
      <c r="K496" s="32"/>
    </row>
    <row r="497" spans="1:11">
      <c r="A497" s="32"/>
      <c r="B497" s="32"/>
      <c r="C497" s="32"/>
      <c r="D497" s="32"/>
      <c r="E497" s="32"/>
      <c r="F497" s="32"/>
      <c r="G497" s="32"/>
      <c r="H497" s="32"/>
      <c r="I497" s="32"/>
      <c r="K497" s="32"/>
    </row>
    <row r="498" spans="1:11">
      <c r="A498" s="32"/>
      <c r="B498" s="32"/>
      <c r="C498" s="32"/>
      <c r="D498" s="32"/>
      <c r="E498" s="32"/>
      <c r="F498" s="32"/>
      <c r="G498" s="32"/>
      <c r="H498" s="32"/>
      <c r="I498" s="32"/>
      <c r="K498" s="32"/>
    </row>
    <row r="499" spans="1:11">
      <c r="A499" s="32"/>
      <c r="B499" s="32"/>
      <c r="C499" s="32"/>
      <c r="D499" s="32"/>
      <c r="E499" s="32"/>
      <c r="F499" s="32"/>
      <c r="G499" s="32"/>
      <c r="H499" s="32"/>
      <c r="I499" s="32"/>
      <c r="K499" s="32"/>
    </row>
    <row r="500" spans="1:11">
      <c r="A500" s="32"/>
      <c r="B500" s="32"/>
      <c r="C500" s="32"/>
      <c r="D500" s="32"/>
      <c r="E500" s="32"/>
      <c r="F500" s="32"/>
      <c r="G500" s="32"/>
      <c r="H500" s="32"/>
      <c r="I500" s="32"/>
      <c r="K500" s="32"/>
    </row>
    <row r="501" spans="1:11">
      <c r="A501" s="32"/>
      <c r="B501" s="32"/>
      <c r="C501" s="32"/>
      <c r="D501" s="32"/>
      <c r="E501" s="32"/>
      <c r="F501" s="32"/>
      <c r="G501" s="32"/>
      <c r="H501" s="32"/>
      <c r="I501" s="32"/>
      <c r="K501" s="32"/>
    </row>
    <row r="502" spans="1:11">
      <c r="A502" s="32"/>
      <c r="B502" s="32"/>
      <c r="C502" s="32"/>
      <c r="D502" s="32"/>
      <c r="E502" s="32"/>
      <c r="F502" s="32"/>
      <c r="G502" s="32"/>
      <c r="H502" s="32"/>
      <c r="I502" s="32"/>
      <c r="K502" s="32"/>
    </row>
    <row r="503" spans="1:11">
      <c r="A503" s="32"/>
      <c r="B503" s="32"/>
      <c r="C503" s="32"/>
      <c r="D503" s="32"/>
      <c r="E503" s="32"/>
      <c r="F503" s="32"/>
      <c r="G503" s="32"/>
      <c r="H503" s="32"/>
      <c r="I503" s="32"/>
      <c r="K503" s="32"/>
    </row>
    <row r="504" spans="1:11">
      <c r="A504" s="32"/>
      <c r="B504" s="32"/>
      <c r="C504" s="32"/>
      <c r="D504" s="32"/>
      <c r="E504" s="32"/>
      <c r="F504" s="32"/>
      <c r="G504" s="32"/>
      <c r="H504" s="32"/>
      <c r="I504" s="32"/>
      <c r="K504" s="32"/>
    </row>
    <row r="505" spans="1:11">
      <c r="A505" s="32"/>
      <c r="B505" s="32"/>
      <c r="C505" s="32"/>
      <c r="D505" s="32"/>
      <c r="E505" s="32"/>
      <c r="F505" s="32"/>
      <c r="G505" s="32"/>
      <c r="H505" s="32"/>
      <c r="I505" s="32"/>
      <c r="K505" s="32"/>
    </row>
    <row r="506" spans="1:11">
      <c r="A506" s="32"/>
      <c r="B506" s="32"/>
      <c r="C506" s="32"/>
      <c r="D506" s="32"/>
      <c r="E506" s="32"/>
      <c r="F506" s="32"/>
      <c r="G506" s="32"/>
      <c r="H506" s="32"/>
      <c r="I506" s="32"/>
      <c r="K506" s="32"/>
    </row>
    <row r="507" spans="1:11">
      <c r="A507" s="32"/>
      <c r="B507" s="32"/>
      <c r="C507" s="32"/>
      <c r="D507" s="32"/>
      <c r="E507" s="32"/>
      <c r="F507" s="32"/>
      <c r="G507" s="32"/>
      <c r="H507" s="32"/>
      <c r="I507" s="32"/>
      <c r="K507" s="32"/>
    </row>
    <row r="508" spans="1:11">
      <c r="A508" s="32"/>
      <c r="B508" s="32"/>
      <c r="C508" s="32"/>
      <c r="D508" s="32"/>
      <c r="E508" s="32"/>
      <c r="F508" s="32"/>
      <c r="G508" s="32"/>
      <c r="H508" s="32"/>
      <c r="I508" s="32"/>
      <c r="K508" s="32"/>
    </row>
    <row r="509" spans="1:11">
      <c r="A509" s="32"/>
      <c r="B509" s="32"/>
      <c r="C509" s="32"/>
      <c r="D509" s="32"/>
      <c r="E509" s="32"/>
      <c r="F509" s="32"/>
      <c r="G509" s="32"/>
      <c r="H509" s="32"/>
      <c r="I509" s="32"/>
      <c r="K509" s="32"/>
    </row>
    <row r="510" spans="1:11">
      <c r="A510" s="32"/>
      <c r="B510" s="32"/>
      <c r="C510" s="32"/>
      <c r="D510" s="32"/>
      <c r="E510" s="32"/>
      <c r="F510" s="32"/>
      <c r="G510" s="32"/>
      <c r="H510" s="32"/>
      <c r="I510" s="32"/>
      <c r="K510" s="32"/>
    </row>
    <row r="511" spans="1:11">
      <c r="A511" s="32"/>
      <c r="B511" s="32"/>
      <c r="C511" s="32"/>
      <c r="D511" s="32"/>
      <c r="E511" s="32"/>
      <c r="F511" s="32"/>
      <c r="G511" s="32"/>
      <c r="H511" s="32"/>
      <c r="I511" s="32"/>
      <c r="K511" s="32"/>
    </row>
    <row r="512" spans="1:11">
      <c r="A512" s="32"/>
      <c r="B512" s="32"/>
      <c r="C512" s="32"/>
      <c r="D512" s="32"/>
      <c r="E512" s="32"/>
      <c r="F512" s="32"/>
      <c r="G512" s="32"/>
      <c r="H512" s="32"/>
      <c r="I512" s="32"/>
      <c r="K512" s="32"/>
    </row>
    <row r="513" spans="1:11">
      <c r="A513" s="32"/>
      <c r="B513" s="32"/>
      <c r="C513" s="32"/>
      <c r="D513" s="32"/>
      <c r="E513" s="32"/>
      <c r="F513" s="32"/>
      <c r="G513" s="32"/>
      <c r="H513" s="32"/>
      <c r="I513" s="32"/>
      <c r="K513" s="32"/>
    </row>
    <row r="514" spans="1:11">
      <c r="A514" s="32"/>
      <c r="B514" s="32"/>
      <c r="C514" s="32"/>
      <c r="D514" s="32"/>
      <c r="E514" s="32"/>
      <c r="F514" s="32"/>
      <c r="G514" s="32"/>
      <c r="H514" s="32"/>
      <c r="I514" s="32"/>
      <c r="K514" s="32"/>
    </row>
    <row r="515" spans="1:11">
      <c r="A515" s="32"/>
      <c r="B515" s="32"/>
      <c r="C515" s="32"/>
      <c r="D515" s="32"/>
      <c r="E515" s="32"/>
      <c r="F515" s="32"/>
      <c r="G515" s="32"/>
      <c r="H515" s="32"/>
      <c r="I515" s="32"/>
      <c r="K515" s="32"/>
    </row>
    <row r="516" spans="1:11">
      <c r="A516" s="32"/>
      <c r="B516" s="32"/>
      <c r="C516" s="32"/>
      <c r="D516" s="32"/>
      <c r="E516" s="32"/>
      <c r="F516" s="32"/>
      <c r="G516" s="32"/>
      <c r="H516" s="32"/>
      <c r="I516" s="32"/>
      <c r="K516" s="32"/>
    </row>
    <row r="517" spans="1:11">
      <c r="A517" s="32"/>
      <c r="B517" s="32"/>
      <c r="C517" s="32"/>
      <c r="D517" s="32"/>
      <c r="E517" s="32"/>
      <c r="F517" s="32"/>
      <c r="G517" s="32"/>
      <c r="H517" s="32"/>
      <c r="I517" s="32"/>
      <c r="K517" s="32"/>
    </row>
    <row r="518" spans="1:11">
      <c r="A518" s="32"/>
      <c r="B518" s="32"/>
      <c r="C518" s="32"/>
      <c r="D518" s="32"/>
      <c r="E518" s="32"/>
      <c r="F518" s="32"/>
      <c r="G518" s="32"/>
      <c r="H518" s="32"/>
      <c r="I518" s="32"/>
      <c r="K518" s="32"/>
    </row>
    <row r="519" spans="1:11">
      <c r="A519" s="32"/>
      <c r="B519" s="32"/>
      <c r="C519" s="32"/>
      <c r="D519" s="32"/>
      <c r="E519" s="32"/>
      <c r="F519" s="32"/>
      <c r="G519" s="32"/>
      <c r="H519" s="32"/>
      <c r="I519" s="32"/>
      <c r="K519" s="32"/>
    </row>
    <row r="520" spans="1:11">
      <c r="A520" s="32"/>
      <c r="B520" s="32"/>
      <c r="C520" s="32"/>
      <c r="D520" s="32"/>
      <c r="E520" s="32"/>
      <c r="F520" s="32"/>
      <c r="G520" s="32"/>
      <c r="H520" s="32"/>
      <c r="I520" s="32"/>
      <c r="K520" s="32"/>
    </row>
    <row r="521" spans="1:11">
      <c r="A521" s="32"/>
      <c r="B521" s="32"/>
      <c r="C521" s="32"/>
      <c r="D521" s="32"/>
      <c r="E521" s="32"/>
      <c r="F521" s="32"/>
      <c r="G521" s="32"/>
      <c r="H521" s="32"/>
      <c r="I521" s="32"/>
      <c r="K521" s="32"/>
    </row>
    <row r="522" spans="1:11">
      <c r="A522" s="32"/>
      <c r="B522" s="32"/>
      <c r="C522" s="32"/>
      <c r="D522" s="32"/>
      <c r="E522" s="32"/>
      <c r="F522" s="32"/>
      <c r="G522" s="32"/>
      <c r="H522" s="32"/>
      <c r="I522" s="32"/>
      <c r="K522" s="32"/>
    </row>
    <row r="523" spans="1:11">
      <c r="A523" s="32"/>
      <c r="B523" s="32"/>
      <c r="C523" s="32"/>
      <c r="D523" s="32"/>
      <c r="E523" s="32"/>
      <c r="F523" s="32"/>
      <c r="G523" s="32"/>
      <c r="H523" s="32"/>
      <c r="I523" s="32"/>
      <c r="K523" s="32"/>
    </row>
    <row r="524" spans="1:11">
      <c r="A524" s="32"/>
      <c r="B524" s="32"/>
      <c r="C524" s="32"/>
      <c r="D524" s="32"/>
      <c r="E524" s="32"/>
      <c r="F524" s="32"/>
      <c r="G524" s="32"/>
      <c r="H524" s="32"/>
      <c r="I524" s="32"/>
      <c r="K524" s="32"/>
    </row>
    <row r="525" spans="1:11">
      <c r="A525" s="32"/>
      <c r="B525" s="32"/>
      <c r="C525" s="32"/>
      <c r="D525" s="32"/>
      <c r="E525" s="32"/>
      <c r="F525" s="32"/>
      <c r="G525" s="32"/>
      <c r="H525" s="32"/>
      <c r="I525" s="32"/>
      <c r="K525" s="32"/>
    </row>
    <row r="526" spans="1:11">
      <c r="A526" s="32"/>
      <c r="B526" s="32"/>
      <c r="C526" s="32"/>
      <c r="D526" s="32"/>
      <c r="E526" s="32"/>
      <c r="F526" s="32"/>
      <c r="G526" s="32"/>
      <c r="H526" s="32"/>
      <c r="I526" s="32"/>
      <c r="K526" s="32"/>
    </row>
    <row r="527" spans="1:11">
      <c r="A527" s="32"/>
      <c r="B527" s="32"/>
      <c r="C527" s="32"/>
      <c r="D527" s="32"/>
      <c r="E527" s="32"/>
      <c r="F527" s="32"/>
      <c r="G527" s="32"/>
      <c r="H527" s="32"/>
      <c r="I527" s="32"/>
      <c r="K527" s="32"/>
    </row>
    <row r="528" spans="1:11">
      <c r="A528" s="32"/>
      <c r="B528" s="32"/>
      <c r="C528" s="32"/>
      <c r="D528" s="32"/>
      <c r="E528" s="32"/>
      <c r="F528" s="32"/>
      <c r="G528" s="32"/>
      <c r="H528" s="32"/>
      <c r="I528" s="32"/>
      <c r="K528" s="32"/>
    </row>
    <row r="529" spans="1:11">
      <c r="A529" s="32"/>
      <c r="B529" s="32"/>
      <c r="C529" s="32"/>
      <c r="D529" s="32"/>
      <c r="E529" s="32"/>
      <c r="F529" s="32"/>
      <c r="G529" s="32"/>
      <c r="H529" s="32"/>
      <c r="I529" s="32"/>
      <c r="K529" s="32"/>
    </row>
    <row r="530" spans="1:11">
      <c r="A530" s="32"/>
      <c r="B530" s="32"/>
      <c r="C530" s="32"/>
      <c r="D530" s="32"/>
      <c r="E530" s="32"/>
      <c r="F530" s="32"/>
      <c r="G530" s="32"/>
      <c r="H530" s="32"/>
      <c r="I530" s="32"/>
      <c r="K530" s="32"/>
    </row>
    <row r="531" spans="1:11">
      <c r="A531" s="32"/>
      <c r="B531" s="32"/>
      <c r="C531" s="32"/>
      <c r="D531" s="32"/>
      <c r="E531" s="32"/>
      <c r="F531" s="32"/>
      <c r="G531" s="32"/>
      <c r="H531" s="32"/>
      <c r="I531" s="32"/>
      <c r="K531" s="32"/>
    </row>
    <row r="532" spans="1:11">
      <c r="A532" s="32"/>
      <c r="B532" s="32"/>
      <c r="C532" s="32"/>
      <c r="D532" s="32"/>
      <c r="E532" s="32"/>
      <c r="F532" s="32"/>
      <c r="G532" s="32"/>
      <c r="H532" s="32"/>
      <c r="I532" s="32"/>
      <c r="K532" s="32"/>
    </row>
    <row r="533" spans="1:11">
      <c r="A533" s="32"/>
      <c r="B533" s="32"/>
      <c r="C533" s="32"/>
      <c r="D533" s="32"/>
      <c r="E533" s="32"/>
      <c r="F533" s="32"/>
      <c r="G533" s="32"/>
      <c r="H533" s="32"/>
      <c r="I533" s="32"/>
      <c r="K533" s="32"/>
    </row>
    <row r="534" spans="1:11">
      <c r="A534" s="32"/>
      <c r="B534" s="32"/>
      <c r="C534" s="32"/>
      <c r="D534" s="32"/>
      <c r="E534" s="32"/>
      <c r="F534" s="32"/>
      <c r="G534" s="32"/>
      <c r="H534" s="32"/>
      <c r="I534" s="32"/>
      <c r="K534" s="32"/>
    </row>
    <row r="535" spans="1:11">
      <c r="A535" s="32"/>
      <c r="B535" s="32"/>
      <c r="C535" s="32"/>
      <c r="D535" s="32"/>
      <c r="E535" s="32"/>
      <c r="F535" s="32"/>
      <c r="G535" s="32"/>
      <c r="H535" s="32"/>
      <c r="I535" s="32"/>
      <c r="K535" s="32"/>
    </row>
    <row r="536" spans="1:11">
      <c r="A536" s="32"/>
      <c r="B536" s="32"/>
      <c r="C536" s="32"/>
      <c r="D536" s="32"/>
      <c r="E536" s="32"/>
      <c r="F536" s="32"/>
      <c r="G536" s="32"/>
      <c r="H536" s="32"/>
      <c r="I536" s="32"/>
      <c r="K536" s="32"/>
    </row>
    <row r="537" spans="1:11">
      <c r="A537" s="32"/>
      <c r="B537" s="32"/>
      <c r="C537" s="32"/>
      <c r="D537" s="32"/>
      <c r="E537" s="32"/>
      <c r="F537" s="32"/>
      <c r="G537" s="32"/>
      <c r="H537" s="32"/>
      <c r="I537" s="32"/>
      <c r="K537" s="32"/>
    </row>
    <row r="538" spans="1:11">
      <c r="A538" s="32"/>
      <c r="B538" s="32"/>
      <c r="C538" s="32"/>
      <c r="D538" s="32"/>
      <c r="E538" s="32"/>
      <c r="F538" s="32"/>
      <c r="G538" s="32"/>
      <c r="H538" s="32"/>
      <c r="I538" s="32"/>
      <c r="K538" s="32"/>
    </row>
    <row r="539" spans="1:11">
      <c r="A539" s="32"/>
      <c r="B539" s="32"/>
      <c r="C539" s="32"/>
      <c r="D539" s="32"/>
      <c r="E539" s="32"/>
      <c r="F539" s="32"/>
      <c r="G539" s="32"/>
      <c r="H539" s="32"/>
      <c r="I539" s="32"/>
      <c r="K539" s="32"/>
    </row>
    <row r="540" spans="1:11">
      <c r="A540" s="32"/>
      <c r="B540" s="32"/>
      <c r="C540" s="32"/>
      <c r="D540" s="32"/>
      <c r="E540" s="32"/>
      <c r="F540" s="32"/>
      <c r="G540" s="32"/>
      <c r="H540" s="32"/>
      <c r="I540" s="32"/>
      <c r="K540" s="32"/>
    </row>
    <row r="541" spans="1:11">
      <c r="A541" s="32"/>
      <c r="B541" s="32"/>
      <c r="C541" s="32"/>
      <c r="D541" s="32"/>
      <c r="E541" s="32"/>
      <c r="F541" s="32"/>
      <c r="G541" s="32"/>
      <c r="H541" s="32"/>
      <c r="I541" s="32"/>
      <c r="K541" s="32"/>
    </row>
    <row r="542" spans="1:11">
      <c r="A542" s="32"/>
      <c r="B542" s="32"/>
      <c r="C542" s="32"/>
      <c r="D542" s="32"/>
      <c r="E542" s="32"/>
      <c r="F542" s="32"/>
      <c r="G542" s="32"/>
      <c r="H542" s="32"/>
      <c r="I542" s="32"/>
      <c r="K542" s="32"/>
    </row>
    <row r="543" spans="1:11">
      <c r="A543" s="32"/>
      <c r="B543" s="32"/>
      <c r="C543" s="32"/>
      <c r="D543" s="32"/>
      <c r="E543" s="32"/>
      <c r="F543" s="32"/>
      <c r="G543" s="32"/>
      <c r="H543" s="32"/>
      <c r="I543" s="32"/>
      <c r="K543" s="32"/>
    </row>
    <row r="544" spans="1:11">
      <c r="A544" s="32"/>
      <c r="B544" s="32"/>
      <c r="C544" s="32"/>
      <c r="D544" s="32"/>
      <c r="E544" s="32"/>
      <c r="F544" s="32"/>
      <c r="G544" s="32"/>
      <c r="H544" s="32"/>
      <c r="I544" s="32"/>
      <c r="K544" s="32"/>
    </row>
    <row r="545" spans="1:11">
      <c r="A545" s="32"/>
      <c r="B545" s="32"/>
      <c r="C545" s="32"/>
      <c r="D545" s="32"/>
      <c r="E545" s="32"/>
      <c r="F545" s="32"/>
      <c r="G545" s="32"/>
      <c r="H545" s="32"/>
      <c r="I545" s="32"/>
      <c r="K545" s="32"/>
    </row>
    <row r="546" spans="1:11">
      <c r="A546" s="32"/>
      <c r="B546" s="32"/>
      <c r="C546" s="32"/>
      <c r="D546" s="32"/>
      <c r="E546" s="32"/>
      <c r="F546" s="32"/>
      <c r="G546" s="32"/>
      <c r="H546" s="32"/>
      <c r="I546" s="32"/>
      <c r="K546" s="32"/>
    </row>
    <row r="547" spans="1:11">
      <c r="A547" s="32"/>
      <c r="B547" s="32"/>
      <c r="C547" s="32"/>
      <c r="D547" s="32"/>
      <c r="E547" s="32"/>
      <c r="F547" s="32"/>
      <c r="G547" s="32"/>
      <c r="H547" s="32"/>
      <c r="I547" s="32"/>
      <c r="K547" s="32"/>
    </row>
    <row r="548" spans="1:11">
      <c r="A548" s="32"/>
      <c r="B548" s="32"/>
      <c r="C548" s="32"/>
      <c r="D548" s="32"/>
      <c r="E548" s="32"/>
      <c r="F548" s="32"/>
      <c r="G548" s="32"/>
      <c r="H548" s="32"/>
      <c r="I548" s="32"/>
      <c r="K548" s="32"/>
    </row>
    <row r="549" spans="1:11">
      <c r="A549" s="32"/>
      <c r="B549" s="32"/>
      <c r="C549" s="32"/>
      <c r="D549" s="32"/>
      <c r="E549" s="32"/>
      <c r="F549" s="32"/>
      <c r="G549" s="32"/>
      <c r="H549" s="32"/>
      <c r="I549" s="32"/>
      <c r="K549" s="32"/>
    </row>
    <row r="550" spans="1:11">
      <c r="A550" s="32"/>
      <c r="B550" s="32"/>
      <c r="C550" s="32"/>
      <c r="D550" s="32"/>
      <c r="E550" s="32"/>
      <c r="F550" s="32"/>
      <c r="G550" s="32"/>
      <c r="H550" s="32"/>
      <c r="I550" s="32"/>
      <c r="K550" s="32"/>
    </row>
    <row r="551" spans="1:11">
      <c r="A551" s="32"/>
      <c r="B551" s="32"/>
      <c r="C551" s="32"/>
      <c r="D551" s="32"/>
      <c r="E551" s="32"/>
      <c r="F551" s="32"/>
      <c r="G551" s="32"/>
      <c r="H551" s="32"/>
      <c r="I551" s="32"/>
      <c r="K551" s="32"/>
    </row>
    <row r="552" spans="1:11">
      <c r="A552" s="32"/>
      <c r="B552" s="32"/>
      <c r="C552" s="32"/>
      <c r="D552" s="32"/>
      <c r="E552" s="32"/>
      <c r="F552" s="32"/>
      <c r="G552" s="32"/>
      <c r="H552" s="32"/>
      <c r="I552" s="32"/>
      <c r="K552" s="32"/>
    </row>
    <row r="553" spans="1:11">
      <c r="A553" s="32"/>
      <c r="B553" s="32"/>
      <c r="C553" s="32"/>
      <c r="D553" s="32"/>
      <c r="E553" s="32"/>
      <c r="F553" s="32"/>
      <c r="G553" s="32"/>
      <c r="H553" s="32"/>
      <c r="I553" s="32"/>
      <c r="K553" s="32"/>
    </row>
    <row r="554" spans="1:11">
      <c r="A554" s="32"/>
      <c r="B554" s="32"/>
      <c r="C554" s="32"/>
      <c r="D554" s="32"/>
      <c r="E554" s="32"/>
      <c r="F554" s="32"/>
      <c r="G554" s="32"/>
      <c r="H554" s="32"/>
      <c r="I554" s="32"/>
      <c r="K554" s="32"/>
    </row>
    <row r="555" spans="1:11">
      <c r="A555" s="32"/>
      <c r="B555" s="32"/>
      <c r="C555" s="32"/>
      <c r="D555" s="32"/>
      <c r="E555" s="32"/>
      <c r="F555" s="32"/>
      <c r="G555" s="32"/>
      <c r="H555" s="32"/>
      <c r="I555" s="32"/>
      <c r="K555" s="32"/>
    </row>
    <row r="556" spans="1:11">
      <c r="A556" s="32"/>
      <c r="B556" s="32"/>
      <c r="C556" s="32"/>
      <c r="D556" s="32"/>
      <c r="E556" s="32"/>
      <c r="F556" s="32"/>
      <c r="G556" s="32"/>
      <c r="H556" s="32"/>
      <c r="I556" s="32"/>
      <c r="K556" s="32"/>
    </row>
    <row r="557" spans="1:11">
      <c r="A557" s="32"/>
      <c r="B557" s="32"/>
      <c r="C557" s="32"/>
      <c r="D557" s="32"/>
      <c r="E557" s="32"/>
      <c r="F557" s="32"/>
      <c r="G557" s="32"/>
      <c r="H557" s="32"/>
      <c r="I557" s="32"/>
      <c r="K557" s="32"/>
    </row>
    <row r="558" spans="1:11">
      <c r="A558" s="32"/>
      <c r="B558" s="32"/>
      <c r="C558" s="32"/>
      <c r="D558" s="32"/>
      <c r="E558" s="32"/>
      <c r="F558" s="32"/>
      <c r="G558" s="32"/>
      <c r="H558" s="32"/>
      <c r="I558" s="32"/>
      <c r="K558" s="32"/>
    </row>
    <row r="559" spans="1:11">
      <c r="A559" s="32"/>
      <c r="B559" s="32"/>
      <c r="C559" s="32"/>
      <c r="D559" s="32"/>
      <c r="E559" s="32"/>
      <c r="F559" s="32"/>
      <c r="G559" s="32"/>
      <c r="H559" s="32"/>
      <c r="I559" s="32"/>
      <c r="K559" s="32"/>
    </row>
    <row r="560" spans="1:11">
      <c r="A560" s="32"/>
      <c r="B560" s="32"/>
      <c r="C560" s="32"/>
      <c r="D560" s="32"/>
      <c r="E560" s="32"/>
      <c r="F560" s="32"/>
      <c r="G560" s="32"/>
      <c r="H560" s="32"/>
      <c r="I560" s="32"/>
      <c r="K560" s="32"/>
    </row>
    <row r="561" spans="1:11">
      <c r="A561" s="32"/>
      <c r="B561" s="32"/>
      <c r="C561" s="32"/>
      <c r="D561" s="32"/>
      <c r="E561" s="32"/>
      <c r="F561" s="32"/>
      <c r="G561" s="32"/>
      <c r="H561" s="32"/>
      <c r="I561" s="32"/>
      <c r="K561" s="32"/>
    </row>
    <row r="562" spans="1:11">
      <c r="A562" s="32"/>
      <c r="B562" s="32"/>
      <c r="C562" s="32"/>
      <c r="D562" s="32"/>
      <c r="E562" s="32"/>
      <c r="F562" s="32"/>
      <c r="G562" s="32"/>
      <c r="H562" s="32"/>
      <c r="I562" s="32"/>
      <c r="K562" s="32"/>
    </row>
    <row r="563" spans="1:11">
      <c r="A563" s="32"/>
      <c r="B563" s="32"/>
      <c r="C563" s="32"/>
      <c r="D563" s="32"/>
      <c r="E563" s="32"/>
      <c r="F563" s="32"/>
      <c r="G563" s="32"/>
      <c r="H563" s="32"/>
      <c r="I563" s="32"/>
      <c r="K563" s="32"/>
    </row>
    <row r="564" spans="1:11">
      <c r="A564" s="32"/>
      <c r="B564" s="32"/>
      <c r="C564" s="32"/>
      <c r="D564" s="32"/>
      <c r="E564" s="32"/>
      <c r="F564" s="32"/>
      <c r="G564" s="32"/>
      <c r="H564" s="32"/>
      <c r="I564" s="32"/>
      <c r="K564" s="32"/>
    </row>
    <row r="565" spans="1:11">
      <c r="A565" s="32"/>
      <c r="B565" s="32"/>
      <c r="C565" s="32"/>
      <c r="D565" s="32"/>
      <c r="E565" s="32"/>
      <c r="F565" s="32"/>
      <c r="G565" s="32"/>
      <c r="H565" s="32"/>
      <c r="I565" s="32"/>
      <c r="K565" s="32"/>
    </row>
    <row r="566" spans="1:11">
      <c r="A566" s="32"/>
      <c r="B566" s="32"/>
      <c r="C566" s="32"/>
      <c r="D566" s="32"/>
      <c r="E566" s="32"/>
      <c r="F566" s="32"/>
      <c r="G566" s="32"/>
      <c r="H566" s="32"/>
      <c r="I566" s="32"/>
      <c r="K566" s="32"/>
    </row>
    <row r="567" spans="1:11">
      <c r="A567" s="32"/>
      <c r="B567" s="32"/>
      <c r="C567" s="32"/>
      <c r="D567" s="32"/>
      <c r="E567" s="32"/>
      <c r="F567" s="32"/>
      <c r="G567" s="32"/>
      <c r="H567" s="32"/>
      <c r="I567" s="32"/>
      <c r="K567" s="32"/>
    </row>
    <row r="568" spans="1:11">
      <c r="A568" s="32"/>
      <c r="B568" s="32"/>
      <c r="C568" s="32"/>
      <c r="D568" s="32"/>
      <c r="E568" s="32"/>
      <c r="F568" s="32"/>
      <c r="G568" s="32"/>
      <c r="H568" s="32"/>
      <c r="I568" s="32"/>
      <c r="K568" s="32"/>
    </row>
    <row r="569" spans="1:11">
      <c r="A569" s="32"/>
      <c r="B569" s="32"/>
      <c r="C569" s="32"/>
      <c r="D569" s="32"/>
      <c r="E569" s="32"/>
      <c r="F569" s="32"/>
      <c r="G569" s="32"/>
      <c r="H569" s="32"/>
      <c r="I569" s="32"/>
      <c r="K569" s="32"/>
    </row>
    <row r="570" spans="1:11">
      <c r="A570" s="32"/>
      <c r="B570" s="32"/>
      <c r="C570" s="32"/>
      <c r="D570" s="32"/>
      <c r="E570" s="32"/>
      <c r="F570" s="32"/>
      <c r="G570" s="32"/>
      <c r="H570" s="32"/>
      <c r="I570" s="32"/>
      <c r="K570" s="32"/>
    </row>
    <row r="571" spans="1:11">
      <c r="A571" s="32"/>
      <c r="B571" s="32"/>
      <c r="C571" s="32"/>
      <c r="D571" s="32"/>
      <c r="E571" s="32"/>
      <c r="F571" s="32"/>
      <c r="G571" s="32"/>
      <c r="H571" s="32"/>
      <c r="I571" s="32"/>
      <c r="K571" s="32"/>
    </row>
    <row r="572" spans="1:11">
      <c r="A572" s="32"/>
      <c r="B572" s="32"/>
      <c r="C572" s="32"/>
      <c r="D572" s="32"/>
      <c r="E572" s="32"/>
      <c r="F572" s="32"/>
      <c r="G572" s="32"/>
      <c r="H572" s="32"/>
      <c r="I572" s="32"/>
      <c r="K572" s="32"/>
    </row>
    <row r="573" spans="1:11">
      <c r="A573" s="32"/>
      <c r="B573" s="32"/>
      <c r="C573" s="32"/>
      <c r="D573" s="32"/>
      <c r="E573" s="32"/>
      <c r="F573" s="32"/>
      <c r="G573" s="32"/>
      <c r="H573" s="32"/>
      <c r="I573" s="32"/>
      <c r="K573" s="32"/>
    </row>
    <row r="574" spans="1:11">
      <c r="A574" s="32"/>
      <c r="B574" s="32"/>
      <c r="C574" s="32"/>
      <c r="D574" s="32"/>
      <c r="E574" s="32"/>
      <c r="F574" s="32"/>
      <c r="G574" s="32"/>
      <c r="H574" s="32"/>
      <c r="I574" s="32"/>
      <c r="K574" s="32"/>
    </row>
    <row r="575" spans="1:11">
      <c r="A575" s="32"/>
      <c r="B575" s="32"/>
      <c r="C575" s="32"/>
      <c r="D575" s="32"/>
      <c r="E575" s="32"/>
      <c r="F575" s="32"/>
      <c r="G575" s="32"/>
      <c r="H575" s="32"/>
      <c r="I575" s="32"/>
      <c r="K575" s="32"/>
    </row>
    <row r="576" spans="1:11">
      <c r="A576" s="32"/>
      <c r="B576" s="32"/>
      <c r="C576" s="32"/>
      <c r="D576" s="32"/>
      <c r="E576" s="32"/>
      <c r="F576" s="32"/>
      <c r="G576" s="32"/>
      <c r="H576" s="32"/>
      <c r="I576" s="32"/>
      <c r="K576" s="32"/>
    </row>
    <row r="577" spans="1:11">
      <c r="A577" s="32"/>
      <c r="B577" s="32"/>
      <c r="C577" s="32"/>
      <c r="D577" s="32"/>
      <c r="E577" s="32"/>
      <c r="F577" s="32"/>
      <c r="G577" s="32"/>
      <c r="H577" s="32"/>
      <c r="I577" s="32"/>
      <c r="K577" s="32"/>
    </row>
    <row r="578" spans="1:11">
      <c r="A578" s="32"/>
      <c r="B578" s="32"/>
      <c r="C578" s="32"/>
      <c r="D578" s="32"/>
      <c r="E578" s="32"/>
      <c r="F578" s="32"/>
      <c r="G578" s="32"/>
      <c r="H578" s="32"/>
      <c r="I578" s="32"/>
      <c r="K578" s="32"/>
    </row>
    <row r="579" spans="1:11">
      <c r="A579" s="32"/>
      <c r="B579" s="32"/>
      <c r="C579" s="32"/>
      <c r="D579" s="32"/>
      <c r="E579" s="32"/>
      <c r="F579" s="32"/>
      <c r="G579" s="32"/>
      <c r="H579" s="32"/>
      <c r="I579" s="32"/>
      <c r="K579" s="32"/>
    </row>
    <row r="580" spans="1:11">
      <c r="A580" s="32"/>
      <c r="B580" s="32"/>
      <c r="C580" s="32"/>
      <c r="D580" s="32"/>
      <c r="E580" s="32"/>
      <c r="F580" s="32"/>
      <c r="G580" s="32"/>
      <c r="H580" s="32"/>
      <c r="I580" s="32"/>
      <c r="K580" s="32"/>
    </row>
    <row r="581" spans="1:11">
      <c r="A581" s="32"/>
      <c r="B581" s="32"/>
      <c r="C581" s="32"/>
      <c r="D581" s="32"/>
      <c r="E581" s="32"/>
      <c r="F581" s="32"/>
      <c r="G581" s="32"/>
      <c r="H581" s="32"/>
      <c r="I581" s="32"/>
      <c r="K581" s="32"/>
    </row>
    <row r="582" spans="1:11">
      <c r="A582" s="32"/>
      <c r="B582" s="32"/>
      <c r="C582" s="32"/>
      <c r="D582" s="32"/>
      <c r="E582" s="32"/>
      <c r="F582" s="32"/>
      <c r="G582" s="32"/>
      <c r="H582" s="32"/>
      <c r="I582" s="32"/>
      <c r="K582" s="32"/>
    </row>
    <row r="583" spans="1:11">
      <c r="A583" s="32"/>
      <c r="B583" s="32"/>
      <c r="C583" s="32"/>
      <c r="D583" s="32"/>
      <c r="E583" s="32"/>
      <c r="F583" s="32"/>
      <c r="G583" s="32"/>
      <c r="H583" s="32"/>
      <c r="I583" s="32"/>
      <c r="K583" s="32"/>
    </row>
    <row r="584" spans="1:11">
      <c r="A584" s="32"/>
      <c r="B584" s="32"/>
      <c r="C584" s="32"/>
      <c r="D584" s="32"/>
      <c r="E584" s="32"/>
      <c r="F584" s="32"/>
      <c r="G584" s="32"/>
      <c r="H584" s="32"/>
      <c r="I584" s="32"/>
      <c r="K584" s="32"/>
    </row>
    <row r="585" spans="1:11">
      <c r="A585" s="32"/>
      <c r="B585" s="32"/>
      <c r="C585" s="32"/>
      <c r="D585" s="32"/>
      <c r="E585" s="32"/>
      <c r="F585" s="32"/>
      <c r="G585" s="32"/>
      <c r="H585" s="32"/>
      <c r="I585" s="32"/>
      <c r="K585" s="32"/>
    </row>
    <row r="586" spans="1:11">
      <c r="A586" s="32"/>
      <c r="B586" s="32"/>
      <c r="C586" s="32"/>
      <c r="D586" s="32"/>
      <c r="E586" s="32"/>
      <c r="F586" s="32"/>
      <c r="G586" s="32"/>
      <c r="H586" s="32"/>
      <c r="I586" s="32"/>
      <c r="K586" s="32"/>
    </row>
    <row r="587" spans="1:11">
      <c r="A587" s="32"/>
      <c r="B587" s="32"/>
      <c r="C587" s="32"/>
      <c r="D587" s="32"/>
      <c r="E587" s="32"/>
      <c r="F587" s="32"/>
      <c r="G587" s="32"/>
      <c r="H587" s="32"/>
      <c r="I587" s="32"/>
      <c r="K587" s="32"/>
    </row>
    <row r="588" spans="1:11">
      <c r="A588" s="32"/>
      <c r="B588" s="32"/>
      <c r="C588" s="32"/>
      <c r="D588" s="32"/>
      <c r="E588" s="32"/>
      <c r="F588" s="32"/>
      <c r="G588" s="32"/>
      <c r="H588" s="32"/>
      <c r="I588" s="32"/>
      <c r="K588" s="32"/>
    </row>
    <row r="589" spans="1:11">
      <c r="A589" s="32"/>
      <c r="B589" s="32"/>
      <c r="C589" s="32"/>
      <c r="D589" s="32"/>
      <c r="E589" s="32"/>
      <c r="F589" s="32"/>
      <c r="G589" s="32"/>
      <c r="H589" s="32"/>
      <c r="I589" s="32"/>
      <c r="K589" s="32"/>
    </row>
    <row r="590" spans="1:11">
      <c r="A590" s="32"/>
      <c r="B590" s="32"/>
      <c r="C590" s="32"/>
      <c r="D590" s="32"/>
      <c r="E590" s="32"/>
      <c r="F590" s="32"/>
      <c r="G590" s="32"/>
      <c r="H590" s="32"/>
      <c r="I590" s="32"/>
      <c r="K590" s="32"/>
    </row>
    <row r="591" spans="1:11">
      <c r="A591" s="32"/>
      <c r="B591" s="32"/>
      <c r="C591" s="32"/>
      <c r="D591" s="32"/>
      <c r="E591" s="32"/>
      <c r="F591" s="32"/>
      <c r="G591" s="32"/>
      <c r="H591" s="32"/>
      <c r="I591" s="32"/>
      <c r="K591" s="32"/>
    </row>
    <row r="592" spans="1:11">
      <c r="A592" s="32"/>
      <c r="B592" s="32"/>
      <c r="C592" s="32"/>
      <c r="D592" s="32"/>
      <c r="E592" s="32"/>
      <c r="F592" s="32"/>
      <c r="G592" s="32"/>
      <c r="H592" s="32"/>
      <c r="I592" s="32"/>
      <c r="K592" s="32"/>
    </row>
    <row r="593" spans="1:11">
      <c r="A593" s="32"/>
      <c r="B593" s="32"/>
      <c r="C593" s="32"/>
      <c r="D593" s="32"/>
      <c r="E593" s="32"/>
      <c r="F593" s="32"/>
      <c r="G593" s="32"/>
      <c r="H593" s="32"/>
      <c r="I593" s="32"/>
      <c r="K593" s="32"/>
    </row>
    <row r="594" spans="1:11">
      <c r="A594" s="32"/>
      <c r="B594" s="32"/>
      <c r="C594" s="32"/>
      <c r="D594" s="32"/>
      <c r="E594" s="32"/>
      <c r="F594" s="32"/>
      <c r="G594" s="32"/>
      <c r="H594" s="32"/>
      <c r="I594" s="32"/>
      <c r="K594" s="32"/>
    </row>
    <row r="595" spans="1:11">
      <c r="A595" s="32"/>
      <c r="B595" s="32"/>
      <c r="C595" s="32"/>
      <c r="D595" s="32"/>
      <c r="E595" s="32"/>
      <c r="F595" s="32"/>
      <c r="G595" s="32"/>
      <c r="H595" s="32"/>
      <c r="I595" s="32"/>
      <c r="K595" s="32"/>
    </row>
    <row r="596" spans="1:11">
      <c r="A596" s="32"/>
      <c r="B596" s="32"/>
      <c r="C596" s="32"/>
      <c r="D596" s="32"/>
      <c r="E596" s="32"/>
      <c r="F596" s="32"/>
      <c r="G596" s="32"/>
      <c r="H596" s="32"/>
      <c r="I596" s="32"/>
      <c r="K596" s="32"/>
    </row>
    <row r="597" spans="1:11">
      <c r="A597" s="32"/>
      <c r="B597" s="32"/>
      <c r="C597" s="32"/>
      <c r="D597" s="32"/>
      <c r="E597" s="32"/>
      <c r="F597" s="32"/>
      <c r="G597" s="32"/>
      <c r="H597" s="32"/>
      <c r="I597" s="32"/>
      <c r="K597" s="32"/>
    </row>
    <row r="598" spans="1:11">
      <c r="A598" s="32"/>
      <c r="B598" s="32"/>
      <c r="C598" s="32"/>
      <c r="D598" s="32"/>
      <c r="E598" s="32"/>
      <c r="F598" s="32"/>
      <c r="G598" s="32"/>
      <c r="H598" s="32"/>
      <c r="I598" s="32"/>
      <c r="K598" s="32"/>
    </row>
    <row r="599" spans="1:11">
      <c r="A599" s="32"/>
      <c r="B599" s="32"/>
      <c r="C599" s="32"/>
      <c r="D599" s="32"/>
      <c r="E599" s="32"/>
      <c r="F599" s="32"/>
      <c r="G599" s="32"/>
      <c r="H599" s="32"/>
      <c r="I599" s="32"/>
      <c r="K599" s="32"/>
    </row>
    <row r="600" spans="1:11">
      <c r="A600" s="32"/>
      <c r="B600" s="32"/>
      <c r="C600" s="32"/>
      <c r="D600" s="32"/>
      <c r="E600" s="32"/>
      <c r="F600" s="32"/>
      <c r="G600" s="32"/>
      <c r="H600" s="32"/>
      <c r="I600" s="32"/>
      <c r="K600" s="32"/>
    </row>
    <row r="601" spans="1:11">
      <c r="A601" s="32"/>
      <c r="B601" s="32"/>
      <c r="C601" s="32"/>
      <c r="D601" s="32"/>
      <c r="E601" s="32"/>
      <c r="F601" s="32"/>
      <c r="G601" s="32"/>
      <c r="H601" s="32"/>
      <c r="I601" s="32"/>
      <c r="K601" s="32"/>
    </row>
    <row r="602" spans="1:11">
      <c r="A602" s="32"/>
      <c r="B602" s="32"/>
      <c r="C602" s="32"/>
      <c r="D602" s="32"/>
      <c r="E602" s="32"/>
      <c r="F602" s="32"/>
      <c r="G602" s="32"/>
      <c r="H602" s="32"/>
      <c r="I602" s="32"/>
      <c r="K602" s="32"/>
    </row>
    <row r="603" spans="1:11">
      <c r="A603" s="32"/>
      <c r="B603" s="32"/>
      <c r="C603" s="32"/>
      <c r="D603" s="32"/>
      <c r="E603" s="32"/>
      <c r="F603" s="32"/>
      <c r="G603" s="32"/>
      <c r="H603" s="32"/>
      <c r="I603" s="32"/>
      <c r="K603" s="32"/>
    </row>
    <row r="604" spans="1:11">
      <c r="A604" s="32"/>
      <c r="B604" s="32"/>
      <c r="C604" s="32"/>
      <c r="D604" s="32"/>
      <c r="E604" s="32"/>
      <c r="F604" s="32"/>
      <c r="G604" s="32"/>
      <c r="H604" s="32"/>
      <c r="I604" s="32"/>
      <c r="K604" s="32"/>
    </row>
    <row r="605" spans="1:11">
      <c r="A605" s="32"/>
      <c r="B605" s="32"/>
      <c r="C605" s="32"/>
      <c r="D605" s="32"/>
      <c r="E605" s="32"/>
      <c r="F605" s="32"/>
      <c r="G605" s="32"/>
      <c r="H605" s="32"/>
      <c r="I605" s="32"/>
      <c r="K605" s="32"/>
    </row>
    <row r="606" spans="1:11">
      <c r="A606" s="32"/>
      <c r="B606" s="32"/>
      <c r="C606" s="32"/>
      <c r="D606" s="32"/>
      <c r="E606" s="32"/>
      <c r="F606" s="32"/>
      <c r="G606" s="32"/>
      <c r="H606" s="32"/>
      <c r="I606" s="32"/>
      <c r="K606" s="32"/>
    </row>
    <row r="607" spans="1:11">
      <c r="A607" s="32"/>
      <c r="B607" s="32"/>
      <c r="C607" s="32"/>
      <c r="D607" s="32"/>
      <c r="E607" s="32"/>
      <c r="F607" s="32"/>
      <c r="G607" s="32"/>
      <c r="H607" s="32"/>
      <c r="I607" s="32"/>
      <c r="K607" s="32"/>
    </row>
    <row r="608" spans="1:11">
      <c r="A608" s="32"/>
      <c r="B608" s="32"/>
      <c r="C608" s="32"/>
      <c r="D608" s="32"/>
      <c r="E608" s="32"/>
      <c r="F608" s="32"/>
      <c r="G608" s="32"/>
      <c r="H608" s="32"/>
      <c r="I608" s="32"/>
      <c r="K608" s="32"/>
    </row>
    <row r="609" spans="1:11">
      <c r="A609" s="32"/>
      <c r="B609" s="32"/>
      <c r="C609" s="32"/>
      <c r="D609" s="32"/>
      <c r="E609" s="32"/>
      <c r="F609" s="32"/>
      <c r="G609" s="32"/>
      <c r="H609" s="32"/>
      <c r="I609" s="32"/>
      <c r="K609" s="32"/>
    </row>
    <row r="610" spans="1:11">
      <c r="A610" s="32"/>
      <c r="B610" s="32"/>
      <c r="C610" s="32"/>
      <c r="D610" s="32"/>
      <c r="E610" s="32"/>
      <c r="F610" s="32"/>
      <c r="G610" s="32"/>
      <c r="H610" s="32"/>
      <c r="I610" s="32"/>
      <c r="K610" s="32"/>
    </row>
    <row r="611" spans="1:11">
      <c r="A611" s="32"/>
      <c r="B611" s="32"/>
      <c r="C611" s="32"/>
      <c r="D611" s="32"/>
      <c r="E611" s="32"/>
      <c r="F611" s="32"/>
      <c r="G611" s="32"/>
      <c r="H611" s="32"/>
      <c r="I611" s="32"/>
      <c r="K611" s="32"/>
    </row>
    <row r="612" spans="1:11">
      <c r="A612" s="32"/>
      <c r="B612" s="32"/>
      <c r="C612" s="32"/>
      <c r="D612" s="32"/>
      <c r="E612" s="32"/>
      <c r="F612" s="32"/>
      <c r="G612" s="32"/>
      <c r="H612" s="32"/>
      <c r="I612" s="32"/>
      <c r="K612" s="32"/>
    </row>
    <row r="613" spans="1:11">
      <c r="A613" s="32"/>
      <c r="B613" s="32"/>
      <c r="C613" s="32"/>
      <c r="D613" s="32"/>
      <c r="E613" s="32"/>
      <c r="F613" s="32"/>
      <c r="G613" s="32"/>
      <c r="H613" s="32"/>
      <c r="I613" s="32"/>
      <c r="K613" s="32"/>
    </row>
    <row r="614" spans="1:11">
      <c r="A614" s="32"/>
      <c r="B614" s="32"/>
      <c r="C614" s="32"/>
      <c r="D614" s="32"/>
      <c r="E614" s="32"/>
      <c r="F614" s="32"/>
      <c r="G614" s="32"/>
      <c r="H614" s="32"/>
      <c r="I614" s="32"/>
      <c r="K614" s="32"/>
    </row>
    <row r="615" spans="1:11">
      <c r="A615" s="32"/>
      <c r="B615" s="32"/>
      <c r="C615" s="32"/>
      <c r="D615" s="32"/>
      <c r="E615" s="32"/>
      <c r="F615" s="32"/>
      <c r="G615" s="32"/>
      <c r="H615" s="32"/>
      <c r="I615" s="32"/>
      <c r="K615" s="32"/>
    </row>
    <row r="616" spans="1:11">
      <c r="A616" s="32"/>
      <c r="B616" s="32"/>
      <c r="C616" s="32"/>
      <c r="D616" s="32"/>
      <c r="E616" s="32"/>
      <c r="F616" s="32"/>
      <c r="G616" s="32"/>
      <c r="H616" s="32"/>
      <c r="I616" s="32"/>
      <c r="K616" s="32"/>
    </row>
    <row r="617" spans="1:11">
      <c r="A617" s="32"/>
      <c r="B617" s="32"/>
      <c r="C617" s="32"/>
      <c r="D617" s="32"/>
      <c r="E617" s="32"/>
      <c r="F617" s="32"/>
      <c r="G617" s="32"/>
      <c r="H617" s="32"/>
      <c r="I617" s="32"/>
      <c r="K617" s="32"/>
    </row>
    <row r="618" spans="1:11">
      <c r="A618" s="32"/>
      <c r="B618" s="32"/>
      <c r="C618" s="32"/>
      <c r="D618" s="32"/>
      <c r="E618" s="32"/>
      <c r="F618" s="32"/>
      <c r="G618" s="32"/>
      <c r="H618" s="32"/>
      <c r="I618" s="32"/>
      <c r="K618" s="32"/>
    </row>
    <row r="619" spans="1:11">
      <c r="A619" s="32"/>
      <c r="B619" s="32"/>
      <c r="C619" s="32"/>
      <c r="D619" s="32"/>
      <c r="E619" s="32"/>
      <c r="F619" s="32"/>
      <c r="G619" s="32"/>
      <c r="H619" s="32"/>
      <c r="I619" s="32"/>
      <c r="K619" s="32"/>
    </row>
    <row r="620" spans="1:11">
      <c r="A620" s="32"/>
      <c r="B620" s="32"/>
      <c r="C620" s="32"/>
      <c r="D620" s="32"/>
      <c r="E620" s="32"/>
      <c r="F620" s="32"/>
      <c r="G620" s="32"/>
      <c r="H620" s="32"/>
      <c r="I620" s="32"/>
      <c r="K620" s="32"/>
    </row>
    <row r="621" spans="1:11">
      <c r="A621" s="32"/>
      <c r="B621" s="32"/>
      <c r="C621" s="32"/>
      <c r="D621" s="32"/>
      <c r="E621" s="32"/>
      <c r="F621" s="32"/>
      <c r="G621" s="32"/>
      <c r="H621" s="32"/>
      <c r="I621" s="32"/>
      <c r="K621" s="32"/>
    </row>
  </sheetData>
  <pageMargins left="0.75" right="0.75" top="1" bottom="1" header="0.5" footer="0.5"/>
  <pageSetup fitToHeight="3" orientation="landscape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3"/>
  <sheetViews>
    <sheetView zoomScaleNormal="100" workbookViewId="0">
      <selection activeCell="I34" sqref="I34"/>
    </sheetView>
  </sheetViews>
  <sheetFormatPr defaultRowHeight="12.75"/>
  <cols>
    <col min="1" max="1" width="4" style="1" customWidth="1"/>
    <col min="2" max="2" width="1.140625" style="1" customWidth="1"/>
    <col min="3" max="3" width="48.5703125" style="1" customWidth="1"/>
    <col min="4" max="4" width="0.85546875" style="1" customWidth="1"/>
    <col min="5" max="5" width="9.42578125" style="1" bestFit="1" customWidth="1"/>
    <col min="6" max="6" width="0.7109375" style="1" customWidth="1"/>
    <col min="7" max="7" width="10.5703125" style="1" customWidth="1"/>
    <col min="8" max="8" width="0.85546875" style="1" customWidth="1"/>
    <col min="9" max="9" width="10.140625" style="1" bestFit="1" customWidth="1"/>
    <col min="10" max="16384" width="9.140625" style="1"/>
  </cols>
  <sheetData>
    <row r="1" spans="1:9">
      <c r="A1" s="1" t="str">
        <f>Contents!A1</f>
        <v>Puget Sound Energy</v>
      </c>
      <c r="G1" s="109"/>
      <c r="I1" s="109" t="str">
        <f>Contents!A3</f>
        <v>Exhibit RCS-4</v>
      </c>
    </row>
    <row r="2" spans="1:9">
      <c r="A2" s="1" t="s">
        <v>430</v>
      </c>
      <c r="G2" s="6"/>
      <c r="I2" s="6" t="s">
        <v>167</v>
      </c>
    </row>
    <row r="3" spans="1:9">
      <c r="G3" s="6"/>
      <c r="I3" s="6" t="str">
        <f>Contents!A2</f>
        <v>Docket No. UG-170034</v>
      </c>
    </row>
    <row r="4" spans="1:9" ht="15.75">
      <c r="A4" s="1" t="str">
        <f>A!A4</f>
        <v>Test Year Ended September 30, 2016</v>
      </c>
      <c r="C4" s="3"/>
      <c r="D4" s="3"/>
      <c r="E4" s="327"/>
      <c r="F4" s="3"/>
      <c r="G4" s="6"/>
      <c r="I4" s="6" t="s">
        <v>27</v>
      </c>
    </row>
    <row r="5" spans="1:9">
      <c r="A5" s="32"/>
      <c r="B5" s="32"/>
      <c r="C5" s="47"/>
      <c r="D5" s="47"/>
      <c r="E5" s="47"/>
      <c r="F5" s="47"/>
      <c r="G5" s="47"/>
    </row>
    <row r="6" spans="1:9">
      <c r="A6" s="125"/>
      <c r="B6" s="125"/>
      <c r="C6" s="125"/>
      <c r="D6" s="125"/>
      <c r="E6" s="125"/>
      <c r="F6" s="125"/>
      <c r="G6" s="125"/>
    </row>
    <row r="7" spans="1:9">
      <c r="A7" s="152" t="s">
        <v>0</v>
      </c>
      <c r="B7" s="152"/>
      <c r="C7" s="125"/>
      <c r="D7" s="125"/>
      <c r="E7" s="125"/>
      <c r="F7" s="125"/>
      <c r="G7" s="152"/>
    </row>
    <row r="8" spans="1:9">
      <c r="A8" s="122" t="s">
        <v>2</v>
      </c>
      <c r="B8" s="74"/>
      <c r="C8" s="124" t="s">
        <v>3</v>
      </c>
      <c r="D8" s="17"/>
      <c r="E8" s="122" t="s">
        <v>18</v>
      </c>
      <c r="F8" s="17"/>
      <c r="G8" s="157" t="s">
        <v>17</v>
      </c>
    </row>
    <row r="9" spans="1:9">
      <c r="A9" s="74"/>
      <c r="B9" s="74"/>
      <c r="C9" s="74"/>
      <c r="D9" s="74"/>
      <c r="E9" s="74" t="s">
        <v>6</v>
      </c>
      <c r="F9" s="17"/>
      <c r="G9" s="153"/>
    </row>
    <row r="10" spans="1:9">
      <c r="C10" s="1" t="s">
        <v>384</v>
      </c>
    </row>
    <row r="19" spans="1:11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1">
      <c r="A20" s="32"/>
      <c r="B20" s="32"/>
      <c r="C20" s="32"/>
      <c r="D20" s="32"/>
      <c r="E20" s="170"/>
      <c r="F20" s="32"/>
      <c r="G20" s="32"/>
      <c r="H20" s="32"/>
      <c r="I20" s="32"/>
      <c r="J20" s="32"/>
      <c r="K20" s="32"/>
    </row>
    <row r="21" spans="1:11">
      <c r="A21" s="170"/>
      <c r="B21" s="32"/>
      <c r="C21" s="32"/>
      <c r="D21" s="32"/>
      <c r="E21" s="11"/>
      <c r="F21" s="32"/>
      <c r="G21" s="32"/>
      <c r="H21" s="32"/>
      <c r="I21" s="32"/>
      <c r="J21" s="32"/>
      <c r="K21" s="32"/>
    </row>
    <row r="22" spans="1:11">
      <c r="A22" s="170"/>
      <c r="B22" s="32"/>
      <c r="C22" s="32"/>
      <c r="D22" s="32"/>
      <c r="E22" s="11"/>
      <c r="F22" s="32"/>
      <c r="G22" s="32"/>
      <c r="H22" s="32"/>
      <c r="I22" s="32"/>
      <c r="J22" s="32"/>
      <c r="K22" s="32"/>
    </row>
    <row r="23" spans="1:11">
      <c r="A23" s="170"/>
      <c r="B23" s="32"/>
      <c r="C23" s="32"/>
      <c r="D23" s="32"/>
      <c r="E23" s="11"/>
      <c r="F23" s="32"/>
      <c r="G23" s="32"/>
      <c r="H23" s="32"/>
      <c r="I23" s="32"/>
      <c r="J23" s="32"/>
      <c r="K23" s="32"/>
    </row>
    <row r="24" spans="1:11">
      <c r="A24" s="170"/>
      <c r="B24" s="32"/>
      <c r="C24" s="32"/>
      <c r="D24" s="32"/>
      <c r="E24" s="11"/>
      <c r="F24" s="32"/>
      <c r="G24" s="32"/>
      <c r="H24" s="32"/>
      <c r="I24" s="32"/>
      <c r="J24" s="32"/>
      <c r="K24" s="32"/>
    </row>
    <row r="25" spans="1:11">
      <c r="A25" s="32"/>
      <c r="B25" s="32"/>
      <c r="C25" s="32"/>
      <c r="D25" s="32"/>
      <c r="E25" s="11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170"/>
      <c r="H29" s="32"/>
      <c r="I29" s="170"/>
      <c r="J29" s="32"/>
      <c r="K29" s="32"/>
    </row>
    <row r="30" spans="1:11">
      <c r="A30" s="32"/>
      <c r="B30" s="32"/>
      <c r="C30" s="32"/>
      <c r="D30" s="32"/>
      <c r="E30" s="170"/>
      <c r="F30" s="170"/>
      <c r="G30" s="170"/>
      <c r="H30" s="170"/>
      <c r="I30" s="170"/>
      <c r="J30" s="32"/>
      <c r="K30" s="32"/>
    </row>
    <row r="31" spans="1:11">
      <c r="A31" s="170"/>
      <c r="B31" s="32"/>
      <c r="C31" s="32"/>
      <c r="D31" s="32"/>
      <c r="E31" s="170"/>
      <c r="F31" s="170"/>
      <c r="G31" s="170"/>
      <c r="H31" s="170"/>
      <c r="I31" s="170"/>
      <c r="J31" s="32"/>
      <c r="K31" s="32"/>
    </row>
    <row r="32" spans="1:11">
      <c r="A32" s="170"/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>
      <c r="A33" s="170"/>
      <c r="B33" s="32"/>
      <c r="C33" s="32"/>
      <c r="D33" s="32"/>
      <c r="E33" s="83"/>
      <c r="F33" s="32"/>
      <c r="G33" s="11"/>
      <c r="H33" s="32"/>
      <c r="I33" s="11"/>
      <c r="J33" s="32"/>
      <c r="K33" s="32"/>
    </row>
    <row r="34" spans="1:11">
      <c r="A34" s="170"/>
      <c r="B34" s="32"/>
      <c r="C34" s="32"/>
      <c r="D34" s="32"/>
      <c r="E34" s="83"/>
      <c r="F34" s="32"/>
      <c r="G34" s="11"/>
      <c r="H34" s="32"/>
      <c r="I34" s="11"/>
      <c r="J34" s="32"/>
      <c r="K34" s="32"/>
    </row>
    <row r="35" spans="1:11">
      <c r="A35" s="170"/>
      <c r="B35" s="32"/>
      <c r="C35" s="32"/>
      <c r="D35" s="32"/>
      <c r="E35" s="83"/>
      <c r="F35" s="32"/>
      <c r="G35" s="11"/>
      <c r="H35" s="32"/>
      <c r="I35" s="11"/>
      <c r="J35" s="32"/>
      <c r="K35" s="32"/>
    </row>
    <row r="36" spans="1:11">
      <c r="A36" s="170"/>
      <c r="B36" s="32"/>
      <c r="C36" s="32"/>
      <c r="D36" s="32"/>
      <c r="E36" s="83"/>
      <c r="F36" s="32"/>
      <c r="G36" s="11"/>
      <c r="H36" s="32"/>
      <c r="I36" s="11"/>
      <c r="J36" s="32"/>
      <c r="K36" s="32"/>
    </row>
    <row r="37" spans="1:11">
      <c r="A37" s="170"/>
      <c r="B37" s="32"/>
      <c r="C37" s="32"/>
      <c r="D37" s="32"/>
      <c r="E37" s="83"/>
      <c r="F37" s="32"/>
      <c r="G37" s="11"/>
      <c r="H37" s="32"/>
      <c r="I37" s="11"/>
      <c r="J37" s="32"/>
      <c r="K37" s="32"/>
    </row>
    <row r="38" spans="1:11">
      <c r="A38" s="170"/>
      <c r="B38" s="32"/>
      <c r="C38" s="32"/>
      <c r="D38" s="32"/>
      <c r="E38" s="83"/>
      <c r="F38" s="32"/>
      <c r="G38" s="11"/>
      <c r="H38" s="32"/>
      <c r="I38" s="11"/>
      <c r="J38" s="32"/>
      <c r="K38" s="32"/>
    </row>
    <row r="39" spans="1:11">
      <c r="A39" s="170"/>
      <c r="B39" s="32"/>
      <c r="C39" s="32"/>
      <c r="D39" s="32"/>
      <c r="E39" s="37"/>
      <c r="F39" s="32"/>
      <c r="G39" s="11"/>
      <c r="H39" s="32"/>
      <c r="I39" s="11"/>
      <c r="J39" s="32"/>
      <c r="K39" s="32"/>
    </row>
    <row r="40" spans="1:11">
      <c r="A40" s="170"/>
      <c r="B40" s="32"/>
      <c r="C40" s="32"/>
      <c r="D40" s="32"/>
      <c r="E40" s="32"/>
      <c r="F40" s="32"/>
      <c r="G40" s="32"/>
      <c r="H40" s="32"/>
      <c r="I40" s="11"/>
      <c r="J40" s="32"/>
      <c r="K40" s="32"/>
    </row>
    <row r="41" spans="1:11">
      <c r="A41" s="170"/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>
      <c r="A42" s="170"/>
      <c r="B42" s="32"/>
      <c r="C42" s="85"/>
      <c r="D42" s="32"/>
      <c r="E42" s="32"/>
      <c r="F42" s="32"/>
      <c r="G42" s="32"/>
      <c r="H42" s="32"/>
      <c r="I42" s="32"/>
      <c r="J42" s="32"/>
      <c r="K42" s="32"/>
    </row>
    <row r="43" spans="1:11">
      <c r="A43" s="170"/>
      <c r="B43" s="32"/>
      <c r="C43" s="32"/>
      <c r="D43" s="32"/>
      <c r="E43" s="170"/>
      <c r="F43" s="170"/>
      <c r="G43" s="170"/>
      <c r="H43" s="170"/>
      <c r="I43" s="170"/>
      <c r="J43" s="32"/>
      <c r="K43" s="32"/>
    </row>
    <row r="44" spans="1:11">
      <c r="A44" s="170"/>
      <c r="B44" s="32"/>
      <c r="C44" s="32"/>
      <c r="D44" s="32"/>
      <c r="E44" s="170"/>
      <c r="F44" s="170"/>
      <c r="G44" s="170"/>
      <c r="H44" s="170"/>
      <c r="I44" s="170"/>
      <c r="J44" s="32"/>
      <c r="K44" s="32"/>
    </row>
    <row r="45" spans="1:11">
      <c r="A45" s="170"/>
      <c r="B45" s="32"/>
      <c r="C45" s="32"/>
      <c r="D45" s="32"/>
      <c r="E45" s="11"/>
      <c r="F45" s="11"/>
      <c r="G45" s="11"/>
      <c r="H45" s="32"/>
      <c r="I45" s="83"/>
      <c r="J45" s="32"/>
      <c r="K45" s="32"/>
    </row>
    <row r="46" spans="1:11">
      <c r="A46" s="170"/>
      <c r="B46" s="32"/>
      <c r="C46" s="32"/>
      <c r="D46" s="32"/>
      <c r="E46" s="11"/>
      <c r="F46" s="11"/>
      <c r="G46" s="11"/>
      <c r="H46" s="32"/>
      <c r="I46" s="83"/>
      <c r="J46" s="32"/>
      <c r="K46" s="32"/>
    </row>
    <row r="47" spans="1:11">
      <c r="A47" s="170"/>
      <c r="B47" s="32"/>
      <c r="C47" s="32"/>
      <c r="D47" s="32"/>
      <c r="E47" s="11"/>
      <c r="F47" s="11"/>
      <c r="G47" s="11"/>
      <c r="H47" s="32"/>
      <c r="I47" s="83"/>
      <c r="J47" s="32"/>
      <c r="K47" s="32"/>
    </row>
    <row r="48" spans="1:11">
      <c r="A48" s="170"/>
      <c r="B48" s="32"/>
      <c r="C48" s="32"/>
      <c r="D48" s="32"/>
      <c r="E48" s="11"/>
      <c r="F48" s="11"/>
      <c r="G48" s="11"/>
      <c r="H48" s="32"/>
      <c r="I48" s="83"/>
      <c r="J48" s="32"/>
      <c r="K48" s="32"/>
    </row>
    <row r="49" spans="1:11">
      <c r="A49" s="170"/>
      <c r="B49" s="32"/>
      <c r="C49" s="32"/>
      <c r="D49" s="32"/>
      <c r="E49" s="11"/>
      <c r="F49" s="11"/>
      <c r="G49" s="11"/>
      <c r="H49" s="32"/>
      <c r="I49" s="83"/>
      <c r="J49" s="32"/>
      <c r="K49" s="32"/>
    </row>
    <row r="50" spans="1:11">
      <c r="A50" s="170"/>
      <c r="B50" s="32"/>
      <c r="C50" s="32"/>
      <c r="D50" s="32"/>
      <c r="E50" s="11"/>
      <c r="F50" s="11"/>
      <c r="G50" s="11"/>
      <c r="H50" s="32"/>
      <c r="I50" s="83"/>
      <c r="J50" s="32"/>
      <c r="K50" s="32"/>
    </row>
    <row r="51" spans="1:11">
      <c r="A51" s="170"/>
      <c r="B51" s="32"/>
      <c r="C51" s="32"/>
      <c r="D51" s="32"/>
      <c r="E51" s="11"/>
      <c r="F51" s="11"/>
      <c r="G51" s="11"/>
      <c r="H51" s="32"/>
      <c r="I51" s="83"/>
      <c r="J51" s="32"/>
      <c r="K51" s="32"/>
    </row>
    <row r="52" spans="1:1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>
      <c r="A53" s="159"/>
      <c r="B53" s="159"/>
      <c r="C53" s="159"/>
      <c r="D53" s="159"/>
      <c r="E53" s="159"/>
    </row>
  </sheetData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/>
  </sheetViews>
  <sheetFormatPr defaultRowHeight="12.75"/>
  <cols>
    <col min="1" max="1" width="4.7109375" style="1" customWidth="1"/>
    <col min="2" max="2" width="1.42578125" style="1" customWidth="1"/>
    <col min="3" max="3" width="59.85546875" style="1" bestFit="1" customWidth="1"/>
    <col min="4" max="4" width="1.28515625" style="1" customWidth="1"/>
    <col min="5" max="5" width="10.5703125" style="1" bestFit="1" customWidth="1"/>
    <col min="6" max="6" width="1.28515625" style="1" customWidth="1"/>
    <col min="7" max="16384" width="9.140625" style="1"/>
  </cols>
  <sheetData>
    <row r="1" spans="1:7">
      <c r="A1" s="1" t="str">
        <f>Contents!A1</f>
        <v>Puget Sound Energy</v>
      </c>
      <c r="G1" s="109" t="str">
        <f>Contents!A3</f>
        <v>Exhibit RCS-4</v>
      </c>
    </row>
    <row r="2" spans="1:7">
      <c r="A2" s="1" t="s">
        <v>431</v>
      </c>
      <c r="G2" s="6" t="s">
        <v>169</v>
      </c>
    </row>
    <row r="3" spans="1:7">
      <c r="G3" s="6" t="str">
        <f>Contents!A2</f>
        <v>Docket No. UG-170034</v>
      </c>
    </row>
    <row r="4" spans="1:7" ht="15.75">
      <c r="A4" s="1" t="str">
        <f>A!A4</f>
        <v>Test Year Ended September 30, 2016</v>
      </c>
      <c r="C4" s="3"/>
      <c r="D4" s="3"/>
      <c r="E4" s="327"/>
      <c r="F4" s="3"/>
      <c r="G4" s="6" t="s">
        <v>27</v>
      </c>
    </row>
    <row r="5" spans="1:7">
      <c r="A5" s="32"/>
      <c r="B5" s="32"/>
      <c r="C5" s="47"/>
      <c r="D5" s="47"/>
      <c r="E5" s="47"/>
      <c r="F5" s="47"/>
      <c r="G5" s="47"/>
    </row>
    <row r="6" spans="1:7">
      <c r="A6" s="125"/>
      <c r="B6" s="125"/>
      <c r="C6" s="125"/>
      <c r="D6" s="125"/>
      <c r="E6" s="125"/>
      <c r="F6" s="125"/>
      <c r="G6" s="125"/>
    </row>
    <row r="7" spans="1:7">
      <c r="A7" s="152" t="s">
        <v>0</v>
      </c>
      <c r="B7" s="152"/>
      <c r="C7" s="125"/>
      <c r="D7" s="125"/>
      <c r="E7" s="125"/>
      <c r="F7" s="125"/>
      <c r="G7" s="152"/>
    </row>
    <row r="8" spans="1:7">
      <c r="A8" s="122" t="s">
        <v>2</v>
      </c>
      <c r="B8" s="74"/>
      <c r="C8" s="124" t="s">
        <v>3</v>
      </c>
      <c r="D8" s="17"/>
      <c r="E8" s="122" t="s">
        <v>18</v>
      </c>
      <c r="F8" s="17"/>
      <c r="G8" s="157" t="s">
        <v>17</v>
      </c>
    </row>
    <row r="9" spans="1:7">
      <c r="A9" s="74"/>
      <c r="B9" s="74"/>
      <c r="C9" s="74"/>
      <c r="D9" s="74"/>
      <c r="E9" s="74" t="s">
        <v>6</v>
      </c>
      <c r="F9" s="17"/>
      <c r="G9" s="153"/>
    </row>
    <row r="10" spans="1:7">
      <c r="A10" s="102"/>
      <c r="C10" s="1" t="s">
        <v>384</v>
      </c>
      <c r="G10" s="102"/>
    </row>
    <row r="11" spans="1:7">
      <c r="A11" s="102"/>
      <c r="E11" s="12"/>
      <c r="G11" s="102"/>
    </row>
  </sheetData>
  <pageMargins left="0.7" right="0.7" top="0.75" bottom="0.75" header="0.3" footer="0.3"/>
  <pageSetup scale="11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workbookViewId="0"/>
  </sheetViews>
  <sheetFormatPr defaultRowHeight="12.75"/>
  <cols>
    <col min="1" max="1" width="4.7109375" style="1" customWidth="1"/>
    <col min="2" max="2" width="1.42578125" style="1" customWidth="1"/>
    <col min="3" max="3" width="59.85546875" style="1" bestFit="1" customWidth="1"/>
    <col min="4" max="4" width="1.28515625" style="1" customWidth="1"/>
    <col min="5" max="5" width="9.85546875" style="1" bestFit="1" customWidth="1"/>
    <col min="6" max="6" width="1.28515625" style="1" customWidth="1"/>
    <col min="7" max="16384" width="9.140625" style="1"/>
  </cols>
  <sheetData>
    <row r="1" spans="1:7">
      <c r="A1" s="1" t="str">
        <f>Contents!A1</f>
        <v>Puget Sound Energy</v>
      </c>
      <c r="G1" s="109" t="str">
        <f>Contents!A3</f>
        <v>Exhibit RCS-4</v>
      </c>
    </row>
    <row r="2" spans="1:7">
      <c r="A2" s="1" t="s">
        <v>432</v>
      </c>
      <c r="G2" s="6" t="s">
        <v>170</v>
      </c>
    </row>
    <row r="3" spans="1:7">
      <c r="G3" s="6" t="str">
        <f>Contents!A2</f>
        <v>Docket No. UG-170034</v>
      </c>
    </row>
    <row r="4" spans="1:7" ht="15.75">
      <c r="A4" s="1" t="str">
        <f>A!A4</f>
        <v>Test Year Ended September 30, 2016</v>
      </c>
      <c r="C4" s="3"/>
      <c r="D4" s="3"/>
      <c r="E4" s="327"/>
      <c r="F4" s="3"/>
      <c r="G4" s="6" t="s">
        <v>27</v>
      </c>
    </row>
    <row r="5" spans="1:7">
      <c r="A5" s="32"/>
      <c r="B5" s="32"/>
      <c r="C5" s="47"/>
      <c r="D5" s="47"/>
      <c r="E5" s="47"/>
      <c r="F5" s="47"/>
      <c r="G5" s="47"/>
    </row>
    <row r="6" spans="1:7">
      <c r="A6" s="125"/>
      <c r="B6" s="125"/>
      <c r="C6" s="125"/>
      <c r="D6" s="125"/>
      <c r="E6" s="125"/>
      <c r="F6" s="125"/>
      <c r="G6" s="125"/>
    </row>
    <row r="7" spans="1:7">
      <c r="A7" s="152" t="s">
        <v>0</v>
      </c>
      <c r="B7" s="152"/>
      <c r="C7" s="125"/>
      <c r="D7" s="125"/>
      <c r="E7" s="125"/>
      <c r="F7" s="125"/>
      <c r="G7" s="152"/>
    </row>
    <row r="8" spans="1:7">
      <c r="A8" s="122" t="s">
        <v>2</v>
      </c>
      <c r="B8" s="74"/>
      <c r="C8" s="124" t="s">
        <v>3</v>
      </c>
      <c r="D8" s="17"/>
      <c r="E8" s="122" t="s">
        <v>18</v>
      </c>
      <c r="F8" s="17"/>
      <c r="G8" s="157" t="s">
        <v>17</v>
      </c>
    </row>
    <row r="9" spans="1:7">
      <c r="A9" s="74"/>
      <c r="B9" s="74"/>
      <c r="C9" s="74"/>
      <c r="D9" s="74"/>
      <c r="E9" s="74" t="s">
        <v>6</v>
      </c>
      <c r="F9" s="17"/>
      <c r="G9" s="153"/>
    </row>
    <row r="10" spans="1:7">
      <c r="A10" s="102"/>
      <c r="C10" s="1" t="s">
        <v>384</v>
      </c>
      <c r="G10" s="102"/>
    </row>
    <row r="11" spans="1:7">
      <c r="A11" s="102"/>
      <c r="E11" s="12"/>
      <c r="G11" s="102"/>
    </row>
    <row r="12" spans="1:7">
      <c r="A12" s="102"/>
      <c r="E12" s="12"/>
      <c r="G12" s="102"/>
    </row>
  </sheetData>
  <pageMargins left="0.7" right="0.7" top="0.75" bottom="0.75" header="0.3" footer="0.3"/>
  <pageSetup scale="11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9"/>
  <sheetViews>
    <sheetView zoomScaleNormal="100" workbookViewId="0"/>
  </sheetViews>
  <sheetFormatPr defaultRowHeight="12.75"/>
  <cols>
    <col min="1" max="1" width="5" style="1" customWidth="1"/>
    <col min="2" max="2" width="1" style="1" customWidth="1"/>
    <col min="3" max="3" width="53.140625" style="1" bestFit="1" customWidth="1"/>
    <col min="4" max="4" width="1.140625" style="1" customWidth="1"/>
    <col min="5" max="5" width="10.42578125" style="1" bestFit="1" customWidth="1"/>
    <col min="6" max="6" width="1" style="1" customWidth="1"/>
    <col min="7" max="7" width="9.85546875" style="1" customWidth="1"/>
    <col min="8" max="8" width="1" style="1" customWidth="1"/>
    <col min="9" max="9" width="9" style="1" customWidth="1"/>
    <col min="10" max="16384" width="9.140625" style="1"/>
  </cols>
  <sheetData>
    <row r="1" spans="1:10">
      <c r="A1" s="1" t="str">
        <f>Contents!A1</f>
        <v>Puget Sound Energy</v>
      </c>
      <c r="G1" s="109" t="str">
        <f>Contents!A3</f>
        <v>Exhibit RCS-4</v>
      </c>
    </row>
    <row r="2" spans="1:10">
      <c r="A2" s="1" t="s">
        <v>428</v>
      </c>
      <c r="G2" s="6" t="s">
        <v>171</v>
      </c>
    </row>
    <row r="3" spans="1:10">
      <c r="G3" s="6" t="str">
        <f>Contents!A2</f>
        <v>Docket No. UG-170034</v>
      </c>
    </row>
    <row r="4" spans="1:10" ht="15.75">
      <c r="A4" s="1" t="s">
        <v>195</v>
      </c>
      <c r="C4" s="3"/>
      <c r="D4" s="3"/>
      <c r="E4" s="327"/>
      <c r="F4" s="3"/>
      <c r="G4" s="6" t="s">
        <v>27</v>
      </c>
    </row>
    <row r="5" spans="1:10">
      <c r="A5" s="32"/>
      <c r="B5" s="32"/>
      <c r="C5" s="47"/>
      <c r="D5" s="47"/>
      <c r="E5" s="47"/>
      <c r="F5" s="47"/>
      <c r="G5" s="47"/>
    </row>
    <row r="6" spans="1:10">
      <c r="A6" s="125"/>
      <c r="B6" s="125"/>
      <c r="C6" s="125"/>
      <c r="D6" s="125"/>
      <c r="E6" s="125"/>
      <c r="F6" s="125"/>
      <c r="G6" s="125"/>
    </row>
    <row r="7" spans="1:10">
      <c r="A7" s="152" t="s">
        <v>0</v>
      </c>
      <c r="B7" s="152"/>
      <c r="C7" s="125"/>
      <c r="D7" s="125"/>
      <c r="E7" s="125"/>
      <c r="F7" s="125"/>
      <c r="G7" s="152"/>
    </row>
    <row r="8" spans="1:10">
      <c r="A8" s="122" t="s">
        <v>2</v>
      </c>
      <c r="B8" s="74"/>
      <c r="C8" s="124" t="s">
        <v>3</v>
      </c>
      <c r="D8" s="17"/>
      <c r="E8" s="122" t="s">
        <v>18</v>
      </c>
      <c r="F8" s="17"/>
      <c r="G8" s="157" t="s">
        <v>17</v>
      </c>
    </row>
    <row r="9" spans="1:10">
      <c r="A9" s="74"/>
      <c r="B9" s="74"/>
      <c r="C9" s="74"/>
      <c r="D9" s="74"/>
      <c r="E9" s="74" t="s">
        <v>6</v>
      </c>
      <c r="F9" s="17"/>
      <c r="G9" s="153"/>
    </row>
    <row r="11" spans="1:10">
      <c r="C11" s="1" t="s">
        <v>384</v>
      </c>
    </row>
    <row r="12" spans="1:10">
      <c r="C12" s="32"/>
      <c r="D12" s="32"/>
      <c r="E12" s="32"/>
      <c r="F12" s="32"/>
      <c r="G12" s="32"/>
      <c r="H12" s="32"/>
      <c r="I12" s="32"/>
      <c r="J12" s="32"/>
    </row>
    <row r="13" spans="1:10">
      <c r="C13" s="32"/>
      <c r="D13" s="32"/>
      <c r="E13" s="170"/>
      <c r="F13" s="32"/>
      <c r="G13" s="32"/>
      <c r="H13" s="32"/>
      <c r="I13" s="32"/>
      <c r="J13" s="32"/>
    </row>
    <row r="14" spans="1:10">
      <c r="A14" s="102"/>
      <c r="C14" s="32"/>
      <c r="D14" s="32"/>
      <c r="E14" s="11"/>
      <c r="F14" s="32"/>
      <c r="G14" s="32"/>
      <c r="H14" s="32"/>
      <c r="I14" s="32"/>
      <c r="J14" s="32"/>
    </row>
    <row r="15" spans="1:10">
      <c r="A15" s="102"/>
      <c r="C15" s="32"/>
      <c r="D15" s="32"/>
      <c r="E15" s="11"/>
      <c r="F15" s="32"/>
      <c r="G15" s="32"/>
      <c r="H15" s="32"/>
      <c r="I15" s="32"/>
      <c r="J15" s="32"/>
    </row>
    <row r="16" spans="1:10">
      <c r="A16" s="102"/>
      <c r="C16" s="32"/>
      <c r="D16" s="32"/>
      <c r="E16" s="11"/>
      <c r="F16" s="32"/>
      <c r="G16" s="32"/>
      <c r="H16" s="32"/>
      <c r="I16" s="32"/>
      <c r="J16" s="32"/>
    </row>
    <row r="17" spans="1:10">
      <c r="A17" s="102"/>
      <c r="C17" s="32"/>
      <c r="D17" s="32"/>
      <c r="E17" s="11"/>
      <c r="F17" s="32"/>
      <c r="G17" s="32"/>
      <c r="H17" s="32"/>
      <c r="I17" s="32"/>
      <c r="J17" s="32"/>
    </row>
    <row r="18" spans="1:10">
      <c r="A18" s="102"/>
      <c r="C18" s="32"/>
      <c r="D18" s="32"/>
      <c r="E18" s="41"/>
      <c r="F18" s="32"/>
      <c r="G18" s="32"/>
      <c r="H18" s="32"/>
      <c r="I18" s="32"/>
      <c r="J18" s="32"/>
    </row>
    <row r="19" spans="1:10">
      <c r="C19" s="32"/>
      <c r="D19" s="32"/>
      <c r="E19" s="32"/>
      <c r="F19" s="32"/>
      <c r="G19" s="32"/>
      <c r="H19" s="32"/>
      <c r="I19" s="32"/>
      <c r="J19" s="32"/>
    </row>
  </sheetData>
  <pageMargins left="0.7" right="0.7" top="0.75" bottom="0.75" header="0.3" footer="0.3"/>
  <pageSetup scale="11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zoomScaleNormal="100" workbookViewId="0"/>
  </sheetViews>
  <sheetFormatPr defaultRowHeight="12.75"/>
  <cols>
    <col min="1" max="1" width="5" style="1" customWidth="1"/>
    <col min="2" max="2" width="1" style="1" customWidth="1"/>
    <col min="3" max="3" width="53.140625" style="1" bestFit="1" customWidth="1"/>
    <col min="4" max="4" width="1.140625" style="1" customWidth="1"/>
    <col min="5" max="5" width="14.140625" style="1" bestFit="1" customWidth="1"/>
    <col min="6" max="6" width="1" style="1" customWidth="1"/>
    <col min="7" max="7" width="12.5703125" style="1" customWidth="1"/>
    <col min="8" max="8" width="1" style="1" customWidth="1"/>
    <col min="9" max="9" width="12.140625" style="1" customWidth="1"/>
    <col min="10" max="10" width="1" style="1" customWidth="1"/>
    <col min="11" max="11" width="12" style="1" bestFit="1" customWidth="1"/>
    <col min="12" max="16384" width="9.140625" style="1"/>
  </cols>
  <sheetData>
    <row r="1" spans="1:11">
      <c r="A1" s="1" t="str">
        <f>Contents!A1</f>
        <v>Puget Sound Energy</v>
      </c>
      <c r="G1" s="109"/>
      <c r="I1" s="6"/>
      <c r="K1" s="6" t="str">
        <f>Contents!A3</f>
        <v>Exhibit RCS-4</v>
      </c>
    </row>
    <row r="2" spans="1:11">
      <c r="A2" s="1" t="s">
        <v>491</v>
      </c>
      <c r="G2" s="6"/>
      <c r="I2" s="6"/>
      <c r="K2" s="6" t="s">
        <v>174</v>
      </c>
    </row>
    <row r="3" spans="1:11">
      <c r="G3" s="6"/>
      <c r="I3" s="6"/>
      <c r="K3" s="6" t="str">
        <f>Contents!A2</f>
        <v>Docket No. UG-170034</v>
      </c>
    </row>
    <row r="4" spans="1:11" ht="15.75">
      <c r="A4" s="1" t="s">
        <v>195</v>
      </c>
      <c r="C4" s="3"/>
      <c r="D4" s="3"/>
      <c r="E4" s="327"/>
      <c r="F4" s="3"/>
      <c r="G4" s="6"/>
      <c r="I4" s="6"/>
      <c r="K4" s="6" t="s">
        <v>27</v>
      </c>
    </row>
    <row r="5" spans="1:11">
      <c r="C5" s="3"/>
      <c r="D5" s="3"/>
      <c r="E5" s="3"/>
      <c r="F5" s="3"/>
      <c r="G5" s="6"/>
    </row>
    <row r="6" spans="1:11">
      <c r="C6" s="3"/>
      <c r="D6" s="3"/>
      <c r="E6" s="3"/>
      <c r="F6" s="3"/>
      <c r="G6" s="49" t="s">
        <v>1</v>
      </c>
    </row>
    <row r="7" spans="1:11">
      <c r="A7" s="32"/>
      <c r="B7" s="32"/>
      <c r="C7" s="47"/>
      <c r="D7" s="47"/>
      <c r="E7" s="49" t="s">
        <v>1</v>
      </c>
      <c r="F7" s="47"/>
      <c r="G7" s="152" t="s">
        <v>360</v>
      </c>
    </row>
    <row r="8" spans="1:11">
      <c r="A8" s="125"/>
      <c r="B8" s="125"/>
      <c r="C8" s="125"/>
      <c r="D8" s="125"/>
      <c r="E8" s="152" t="s">
        <v>360</v>
      </c>
      <c r="F8" s="125"/>
      <c r="G8" s="152" t="s">
        <v>361</v>
      </c>
      <c r="I8" s="102" t="s">
        <v>248</v>
      </c>
    </row>
    <row r="9" spans="1:11">
      <c r="A9" s="152" t="s">
        <v>0</v>
      </c>
      <c r="B9" s="152"/>
      <c r="C9" s="125"/>
      <c r="D9" s="125"/>
      <c r="E9" s="152" t="s">
        <v>361</v>
      </c>
      <c r="F9" s="125"/>
      <c r="G9" s="152" t="s">
        <v>248</v>
      </c>
      <c r="I9" s="102" t="s">
        <v>250</v>
      </c>
    </row>
    <row r="10" spans="1:11">
      <c r="A10" s="122" t="s">
        <v>2</v>
      </c>
      <c r="B10" s="74"/>
      <c r="C10" s="124" t="s">
        <v>3</v>
      </c>
      <c r="D10" s="17"/>
      <c r="E10" s="122" t="s">
        <v>37</v>
      </c>
      <c r="F10" s="17"/>
      <c r="G10" s="122" t="s">
        <v>250</v>
      </c>
      <c r="I10" s="132" t="s">
        <v>136</v>
      </c>
      <c r="K10" s="132" t="s">
        <v>17</v>
      </c>
    </row>
    <row r="11" spans="1:11">
      <c r="A11" s="74"/>
      <c r="B11" s="74"/>
      <c r="C11" s="74"/>
      <c r="D11" s="74"/>
      <c r="E11" s="74" t="s">
        <v>6</v>
      </c>
      <c r="F11" s="17"/>
      <c r="G11" s="153" t="s">
        <v>7</v>
      </c>
      <c r="I11" s="102" t="s">
        <v>20</v>
      </c>
    </row>
    <row r="12" spans="1:11">
      <c r="C12" s="10" t="s">
        <v>392</v>
      </c>
    </row>
    <row r="13" spans="1:11">
      <c r="A13" s="170">
        <v>1</v>
      </c>
      <c r="B13" s="32"/>
      <c r="C13" s="72" t="s">
        <v>377</v>
      </c>
      <c r="D13" s="32"/>
      <c r="E13" s="11">
        <v>95003918.585595176</v>
      </c>
      <c r="F13" s="32"/>
      <c r="G13" s="48">
        <v>79319168.170160949</v>
      </c>
      <c r="H13" s="32"/>
      <c r="I13" s="41">
        <f>G13-E13</f>
        <v>-15684750.415434226</v>
      </c>
      <c r="J13" s="32"/>
      <c r="K13" s="170"/>
    </row>
    <row r="14" spans="1:11">
      <c r="A14" s="102">
        <v>2</v>
      </c>
      <c r="C14" s="72" t="s">
        <v>378</v>
      </c>
      <c r="D14" s="32"/>
      <c r="E14" s="11">
        <v>6464523.281920488</v>
      </c>
      <c r="F14" s="32"/>
      <c r="G14" s="11">
        <v>5363792.6921627047</v>
      </c>
      <c r="H14" s="32"/>
      <c r="I14" s="41">
        <f t="shared" ref="I14:I16" si="0">G14-E14</f>
        <v>-1100730.5897577833</v>
      </c>
      <c r="J14" s="32"/>
      <c r="K14" s="170"/>
    </row>
    <row r="15" spans="1:11">
      <c r="A15" s="102">
        <v>3</v>
      </c>
      <c r="C15" s="72" t="s">
        <v>362</v>
      </c>
      <c r="D15" s="32"/>
      <c r="E15" s="11">
        <v>27368.129303999998</v>
      </c>
      <c r="F15" s="32"/>
      <c r="G15" s="11">
        <v>27368.129303999998</v>
      </c>
      <c r="H15" s="32"/>
      <c r="I15" s="41">
        <f t="shared" si="0"/>
        <v>0</v>
      </c>
      <c r="J15" s="32"/>
      <c r="K15" s="170"/>
    </row>
    <row r="16" spans="1:11">
      <c r="A16" s="102">
        <v>4</v>
      </c>
      <c r="C16" s="107" t="s">
        <v>363</v>
      </c>
      <c r="E16" s="12">
        <v>11632339.733118001</v>
      </c>
      <c r="G16" s="12">
        <v>11632339.733118001</v>
      </c>
      <c r="I16" s="41">
        <f t="shared" si="0"/>
        <v>0</v>
      </c>
      <c r="K16" s="102"/>
    </row>
    <row r="17" spans="1:11">
      <c r="A17" s="102">
        <v>5</v>
      </c>
      <c r="C17" s="107" t="s">
        <v>364</v>
      </c>
      <c r="E17" s="39">
        <f>SUM(E13:E16)</f>
        <v>113128149.72993767</v>
      </c>
      <c r="G17" s="39">
        <f>SUM(G13:G16)</f>
        <v>96342668.724745661</v>
      </c>
      <c r="I17" s="39">
        <f>SUM(I13:I16)</f>
        <v>-16785481.005192012</v>
      </c>
      <c r="K17" s="102"/>
    </row>
    <row r="18" spans="1:11">
      <c r="C18" s="107"/>
      <c r="K18" s="102"/>
    </row>
    <row r="19" spans="1:11">
      <c r="A19" s="102">
        <v>6</v>
      </c>
      <c r="C19" s="1" t="s">
        <v>379</v>
      </c>
      <c r="E19" s="12">
        <v>153458.2561230502</v>
      </c>
      <c r="G19" s="12">
        <v>114321.57198555958</v>
      </c>
      <c r="I19" s="41">
        <f t="shared" ref="I19:I20" si="1">G19-E19</f>
        <v>-39136.684137490622</v>
      </c>
      <c r="K19" s="102"/>
    </row>
    <row r="20" spans="1:11">
      <c r="A20" s="102">
        <v>7</v>
      </c>
      <c r="C20" s="1" t="s">
        <v>380</v>
      </c>
      <c r="E20" s="12">
        <v>0</v>
      </c>
      <c r="G20" s="12">
        <v>0</v>
      </c>
      <c r="I20" s="41">
        <f t="shared" si="1"/>
        <v>0</v>
      </c>
      <c r="K20" s="102"/>
    </row>
    <row r="21" spans="1:11">
      <c r="A21" s="102">
        <v>8</v>
      </c>
      <c r="C21" s="1" t="s">
        <v>365</v>
      </c>
      <c r="E21" s="14">
        <f>E19+E20</f>
        <v>153458.2561230502</v>
      </c>
      <c r="G21" s="14">
        <f>G19+G20</f>
        <v>114321.57198555958</v>
      </c>
      <c r="I21" s="14">
        <f>I19+I20</f>
        <v>-39136.684137490622</v>
      </c>
      <c r="K21" s="102"/>
    </row>
    <row r="22" spans="1:11">
      <c r="A22" s="102"/>
      <c r="K22" s="102"/>
    </row>
    <row r="23" spans="1:11" ht="13.5" thickBot="1">
      <c r="A23" s="102">
        <v>9</v>
      </c>
      <c r="C23" s="1" t="s">
        <v>366</v>
      </c>
      <c r="E23" s="45">
        <f>E17+E21</f>
        <v>113281607.98606072</v>
      </c>
      <c r="G23" s="45">
        <f>G17+G21</f>
        <v>96456990.296731219</v>
      </c>
      <c r="I23" s="45">
        <f>I17+I21</f>
        <v>-16824617.689329501</v>
      </c>
      <c r="K23" s="102" t="s">
        <v>367</v>
      </c>
    </row>
    <row r="24" spans="1:11" ht="13.5" thickTop="1">
      <c r="A24" s="102"/>
      <c r="K24" s="102"/>
    </row>
    <row r="25" spans="1:11">
      <c r="A25" s="102"/>
      <c r="C25" s="10" t="s">
        <v>368</v>
      </c>
      <c r="K25" s="102"/>
    </row>
    <row r="26" spans="1:11">
      <c r="A26" s="102">
        <v>10</v>
      </c>
      <c r="C26" s="1" t="s">
        <v>369</v>
      </c>
      <c r="E26" s="12">
        <v>25409.813093289809</v>
      </c>
      <c r="G26" s="12">
        <v>18929.51119133574</v>
      </c>
      <c r="I26" s="41">
        <f t="shared" ref="I26:I27" si="2">G26-E26</f>
        <v>-6480.3019019540698</v>
      </c>
      <c r="K26" s="102"/>
    </row>
    <row r="27" spans="1:11">
      <c r="A27" s="102">
        <v>11</v>
      </c>
      <c r="C27" s="1" t="s">
        <v>370</v>
      </c>
      <c r="E27" s="12">
        <v>0</v>
      </c>
      <c r="G27" s="12">
        <v>0</v>
      </c>
      <c r="I27" s="41">
        <f t="shared" si="2"/>
        <v>0</v>
      </c>
      <c r="K27" s="102"/>
    </row>
    <row r="28" spans="1:11">
      <c r="A28" s="102">
        <v>12</v>
      </c>
      <c r="C28" s="1" t="s">
        <v>371</v>
      </c>
      <c r="E28" s="39">
        <f>E26+E27</f>
        <v>25409.813093289809</v>
      </c>
      <c r="G28" s="39">
        <f>G26+G27</f>
        <v>18929.51119133574</v>
      </c>
      <c r="I28" s="39">
        <f>I26+I27</f>
        <v>-6480.3019019540698</v>
      </c>
      <c r="K28" s="102"/>
    </row>
    <row r="29" spans="1:11">
      <c r="A29" s="102"/>
      <c r="K29" s="102"/>
    </row>
    <row r="30" spans="1:11">
      <c r="A30" s="102">
        <v>13</v>
      </c>
      <c r="C30" s="1" t="s">
        <v>372</v>
      </c>
      <c r="E30" s="14">
        <v>171927.16944286184</v>
      </c>
      <c r="G30" s="14">
        <v>171927.16944286184</v>
      </c>
      <c r="I30" s="39">
        <f t="shared" ref="I30" si="3">G30-E30</f>
        <v>0</v>
      </c>
      <c r="K30" s="102"/>
    </row>
    <row r="31" spans="1:11">
      <c r="A31" s="102"/>
      <c r="K31" s="102"/>
    </row>
    <row r="32" spans="1:11" ht="13.5" thickBot="1">
      <c r="A32" s="102">
        <v>14</v>
      </c>
      <c r="C32" s="1" t="s">
        <v>373</v>
      </c>
      <c r="E32" s="45">
        <f>E23+E28+E30</f>
        <v>113478944.96859688</v>
      </c>
      <c r="G32" s="45">
        <f>G23+G28+G30</f>
        <v>96647846.977365419</v>
      </c>
      <c r="I32" s="45">
        <f>I23+I28+I30</f>
        <v>-16831097.991231456</v>
      </c>
      <c r="K32" s="102" t="s">
        <v>374</v>
      </c>
    </row>
    <row r="33" spans="1:9" ht="13.5" thickTop="1">
      <c r="A33" s="102"/>
    </row>
    <row r="36" spans="1:9">
      <c r="A36" s="8" t="s">
        <v>11</v>
      </c>
      <c r="B36" s="8"/>
      <c r="C36" s="8"/>
      <c r="D36" s="8"/>
      <c r="E36" s="8"/>
      <c r="F36" s="8"/>
      <c r="G36" s="8"/>
      <c r="H36" s="8"/>
      <c r="I36" s="8"/>
    </row>
    <row r="37" spans="1:9">
      <c r="A37" s="1" t="s">
        <v>376</v>
      </c>
    </row>
    <row r="38" spans="1:9">
      <c r="A38" s="1" t="s">
        <v>492</v>
      </c>
    </row>
    <row r="39" spans="1:9">
      <c r="A39" s="1" t="s">
        <v>375</v>
      </c>
      <c r="C39" s="32"/>
      <c r="D39" s="32"/>
      <c r="E39" s="170"/>
      <c r="F39" s="32"/>
      <c r="G39" s="32"/>
      <c r="H39" s="32"/>
      <c r="I39" s="41"/>
    </row>
    <row r="40" spans="1:9">
      <c r="A40" s="102"/>
      <c r="C40" s="32"/>
      <c r="D40" s="32"/>
      <c r="E40" s="11"/>
      <c r="F40" s="32"/>
      <c r="G40" s="32"/>
      <c r="H40" s="32"/>
      <c r="I40" s="41"/>
    </row>
    <row r="41" spans="1:9">
      <c r="A41" s="102"/>
      <c r="C41" s="32"/>
      <c r="D41" s="32"/>
      <c r="E41" s="11"/>
      <c r="F41" s="32"/>
      <c r="G41" s="32"/>
      <c r="H41" s="32"/>
      <c r="I41" s="41"/>
    </row>
    <row r="42" spans="1:9">
      <c r="A42" s="102"/>
      <c r="C42" s="32"/>
      <c r="D42" s="32"/>
      <c r="E42" s="11"/>
      <c r="F42" s="32"/>
      <c r="G42" s="32"/>
      <c r="H42" s="32"/>
      <c r="I42" s="32"/>
    </row>
    <row r="43" spans="1:9">
      <c r="A43" s="102"/>
      <c r="C43" s="32"/>
      <c r="D43" s="32"/>
      <c r="E43" s="11"/>
      <c r="F43" s="32"/>
      <c r="G43" s="32"/>
      <c r="H43" s="32"/>
      <c r="I43" s="32"/>
    </row>
    <row r="44" spans="1:9">
      <c r="A44" s="102"/>
      <c r="C44" s="32"/>
      <c r="D44" s="32"/>
      <c r="E44" s="41"/>
      <c r="F44" s="32"/>
      <c r="G44" s="32"/>
      <c r="H44" s="32"/>
      <c r="I44" s="32"/>
    </row>
    <row r="45" spans="1:9">
      <c r="C45" s="32"/>
      <c r="D45" s="32"/>
      <c r="E45" s="32"/>
      <c r="F45" s="32"/>
      <c r="G45" s="32"/>
      <c r="H45" s="32"/>
      <c r="I45" s="32"/>
    </row>
  </sheetData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23"/>
  <sheetViews>
    <sheetView zoomScaleNormal="100" zoomScaleSheetLayoutView="100" workbookViewId="0"/>
  </sheetViews>
  <sheetFormatPr defaultColWidth="12.42578125" defaultRowHeight="12.75"/>
  <cols>
    <col min="1" max="1" width="3.5703125" style="3" customWidth="1"/>
    <col min="2" max="2" width="1.85546875" style="3" customWidth="1"/>
    <col min="3" max="3" width="40.28515625" style="3" customWidth="1"/>
    <col min="4" max="4" width="1" style="3" customWidth="1"/>
    <col min="5" max="5" width="14.85546875" style="3" customWidth="1"/>
    <col min="6" max="6" width="1.5703125" style="3" customWidth="1"/>
    <col min="7" max="7" width="19.7109375" style="3" customWidth="1"/>
    <col min="8" max="16384" width="12.42578125" style="3"/>
  </cols>
  <sheetData>
    <row r="1" spans="1:7">
      <c r="A1" s="1" t="str">
        <f>Contents!A1</f>
        <v>Puget Sound Energy</v>
      </c>
      <c r="B1" s="1"/>
      <c r="C1" s="1"/>
      <c r="D1" s="1"/>
      <c r="G1" s="109" t="str">
        <f>Contents!A3</f>
        <v>Exhibit RCS-4</v>
      </c>
    </row>
    <row r="2" spans="1:7">
      <c r="A2" s="1" t="s">
        <v>142</v>
      </c>
      <c r="B2" s="1"/>
      <c r="C2" s="1"/>
      <c r="D2" s="1"/>
      <c r="G2" s="6" t="s">
        <v>157</v>
      </c>
    </row>
    <row r="3" spans="1:7">
      <c r="A3" s="1"/>
      <c r="B3" s="1"/>
      <c r="C3" s="1"/>
      <c r="D3" s="1"/>
      <c r="G3" s="6" t="str">
        <f>Contents!A2</f>
        <v>Docket No. UG-170034</v>
      </c>
    </row>
    <row r="4" spans="1:7" ht="15.75">
      <c r="A4" s="1" t="s">
        <v>187</v>
      </c>
      <c r="B4" s="1"/>
      <c r="E4" s="327"/>
      <c r="G4" s="6" t="s">
        <v>27</v>
      </c>
    </row>
    <row r="5" spans="1:7">
      <c r="A5" s="1" t="s">
        <v>150</v>
      </c>
      <c r="B5" s="1"/>
      <c r="G5" s="6"/>
    </row>
    <row r="6" spans="1:7">
      <c r="E6" s="102"/>
      <c r="G6" s="15"/>
    </row>
    <row r="7" spans="1:7">
      <c r="A7" s="1" t="s">
        <v>0</v>
      </c>
      <c r="B7" s="1"/>
      <c r="C7" s="1"/>
      <c r="D7" s="1"/>
      <c r="E7" s="102"/>
      <c r="G7" s="15"/>
    </row>
    <row r="8" spans="1:7">
      <c r="A8" s="8" t="s">
        <v>2</v>
      </c>
      <c r="B8" s="32"/>
      <c r="C8" s="119" t="s">
        <v>3</v>
      </c>
      <c r="D8" s="1"/>
      <c r="E8" s="119" t="s">
        <v>18</v>
      </c>
      <c r="G8" s="115" t="s">
        <v>17</v>
      </c>
    </row>
    <row r="9" spans="1:7">
      <c r="A9" s="1"/>
      <c r="B9" s="1"/>
      <c r="C9" s="1"/>
      <c r="D9" s="1"/>
      <c r="E9" s="102" t="s">
        <v>6</v>
      </c>
      <c r="G9" s="15"/>
    </row>
    <row r="10" spans="1:7" ht="13.5" customHeight="1">
      <c r="A10" s="1"/>
      <c r="B10" s="1"/>
      <c r="C10" s="1"/>
      <c r="D10" s="1"/>
      <c r="E10" s="1"/>
    </row>
    <row r="11" spans="1:7">
      <c r="A11" s="102">
        <v>1</v>
      </c>
      <c r="B11" s="1"/>
      <c r="C11" s="1" t="s">
        <v>426</v>
      </c>
      <c r="D11" s="1"/>
      <c r="E11" s="18">
        <f>B!I20</f>
        <v>1766163740.1207318</v>
      </c>
      <c r="G11" s="1" t="s">
        <v>117</v>
      </c>
    </row>
    <row r="12" spans="1:7">
      <c r="A12" s="102"/>
      <c r="B12" s="1"/>
      <c r="C12" s="1"/>
      <c r="D12" s="1"/>
      <c r="E12" s="1"/>
      <c r="G12" s="1"/>
    </row>
    <row r="13" spans="1:7">
      <c r="A13" s="102">
        <f>A11+1</f>
        <v>2</v>
      </c>
      <c r="B13" s="1"/>
      <c r="C13" s="1" t="s">
        <v>427</v>
      </c>
      <c r="D13" s="1"/>
      <c r="E13" s="121">
        <f>D!I30</f>
        <v>2.9899999999999999E-2</v>
      </c>
      <c r="G13" s="1" t="s">
        <v>239</v>
      </c>
    </row>
    <row r="14" spans="1:7">
      <c r="A14" s="102"/>
      <c r="B14" s="1"/>
      <c r="C14" s="1"/>
      <c r="D14" s="1"/>
      <c r="E14" s="1"/>
      <c r="G14" s="1"/>
    </row>
    <row r="15" spans="1:7">
      <c r="A15" s="102">
        <f>A13+1</f>
        <v>3</v>
      </c>
      <c r="B15" s="1"/>
      <c r="C15" s="1" t="s">
        <v>330</v>
      </c>
      <c r="D15" s="1"/>
      <c r="E15" s="18">
        <f>E11*E13</f>
        <v>52808295.829609878</v>
      </c>
      <c r="G15" s="1" t="s">
        <v>145</v>
      </c>
    </row>
    <row r="16" spans="1:7">
      <c r="A16" s="102"/>
      <c r="B16" s="1"/>
      <c r="C16" s="1"/>
      <c r="D16" s="1"/>
      <c r="E16" s="1"/>
      <c r="G16" s="1"/>
    </row>
    <row r="17" spans="1:7">
      <c r="A17" s="102">
        <f>A15+1</f>
        <v>4</v>
      </c>
      <c r="B17" s="1"/>
      <c r="C17" s="1" t="s">
        <v>143</v>
      </c>
      <c r="D17" s="1"/>
      <c r="E17" s="313">
        <v>52644739.634749003</v>
      </c>
      <c r="G17" s="1" t="s">
        <v>146</v>
      </c>
    </row>
    <row r="18" spans="1:7">
      <c r="A18" s="102"/>
      <c r="B18" s="1"/>
      <c r="C18" s="1"/>
      <c r="D18" s="1"/>
      <c r="E18" s="1"/>
      <c r="G18" s="1"/>
    </row>
    <row r="19" spans="1:7">
      <c r="A19" s="102">
        <f>A17+1</f>
        <v>5</v>
      </c>
      <c r="B19" s="1"/>
      <c r="C19" s="1" t="s">
        <v>331</v>
      </c>
      <c r="D19" s="1"/>
      <c r="E19" s="18">
        <f>E15-E17</f>
        <v>163556.19486087561</v>
      </c>
      <c r="G19" s="1" t="s">
        <v>147</v>
      </c>
    </row>
    <row r="20" spans="1:7">
      <c r="A20" s="102"/>
      <c r="B20" s="1"/>
      <c r="C20" s="1"/>
      <c r="D20" s="1"/>
      <c r="E20" s="1"/>
      <c r="G20" s="1"/>
    </row>
    <row r="21" spans="1:7">
      <c r="A21" s="102">
        <f>A19+1</f>
        <v>6</v>
      </c>
      <c r="B21" s="1"/>
      <c r="C21" s="1" t="s">
        <v>144</v>
      </c>
      <c r="D21" s="1"/>
      <c r="E21" s="121">
        <f>'A-1'!I19</f>
        <v>0.35</v>
      </c>
      <c r="G21" s="1"/>
    </row>
    <row r="22" spans="1:7">
      <c r="A22" s="102"/>
      <c r="B22" s="1"/>
      <c r="C22" s="1"/>
      <c r="D22" s="1"/>
      <c r="E22" s="1"/>
      <c r="G22" s="1"/>
    </row>
    <row r="23" spans="1:7" ht="13.5" thickBot="1">
      <c r="A23" s="102">
        <f>A21+1</f>
        <v>7</v>
      </c>
      <c r="B23" s="1"/>
      <c r="C23" s="1" t="s">
        <v>158</v>
      </c>
      <c r="D23" s="1"/>
      <c r="E23" s="45">
        <f>ROUND(-E19*E21,0)</f>
        <v>-57245</v>
      </c>
      <c r="G23" s="1" t="s">
        <v>148</v>
      </c>
    </row>
    <row r="24" spans="1:7" ht="13.5" thickTop="1">
      <c r="A24" s="102"/>
      <c r="B24" s="1"/>
      <c r="C24" s="1"/>
      <c r="D24" s="1"/>
      <c r="E24" s="1"/>
      <c r="G24" s="1"/>
    </row>
    <row r="25" spans="1:7">
      <c r="A25" s="1"/>
      <c r="B25" s="1"/>
      <c r="C25" s="1"/>
      <c r="D25" s="1"/>
      <c r="E25" s="1"/>
    </row>
    <row r="26" spans="1:7">
      <c r="A26" s="8" t="s">
        <v>134</v>
      </c>
      <c r="B26" s="8"/>
      <c r="C26" s="8"/>
      <c r="D26" s="8"/>
      <c r="E26" s="8"/>
      <c r="F26" s="112"/>
      <c r="G26" s="112"/>
    </row>
    <row r="27" spans="1:7">
      <c r="A27" s="1" t="s">
        <v>329</v>
      </c>
      <c r="B27" s="1"/>
      <c r="C27" s="1"/>
      <c r="D27" s="1"/>
      <c r="E27" s="1"/>
    </row>
    <row r="28" spans="1:7">
      <c r="A28" s="1"/>
      <c r="B28" s="1"/>
      <c r="C28" s="1"/>
      <c r="D28" s="1"/>
      <c r="E28" s="1"/>
    </row>
    <row r="29" spans="1:7">
      <c r="A29" s="1"/>
      <c r="B29" s="1"/>
      <c r="C29" s="1"/>
      <c r="D29" s="1"/>
      <c r="E29" s="1"/>
    </row>
    <row r="30" spans="1:7">
      <c r="A30" s="1"/>
      <c r="B30" s="1"/>
      <c r="C30" s="1"/>
      <c r="D30" s="1"/>
      <c r="E30" s="1"/>
    </row>
    <row r="31" spans="1:7">
      <c r="A31" s="1"/>
      <c r="B31" s="1"/>
      <c r="C31" s="1"/>
      <c r="D31" s="1"/>
      <c r="E31" s="1"/>
    </row>
    <row r="32" spans="1:7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  <row r="135" spans="1:5">
      <c r="A135" s="1"/>
      <c r="B135" s="1"/>
      <c r="C135" s="1"/>
      <c r="D135" s="1"/>
      <c r="E135" s="1"/>
    </row>
    <row r="136" spans="1:5">
      <c r="A136" s="1"/>
      <c r="B136" s="1"/>
      <c r="C136" s="1"/>
      <c r="D136" s="1"/>
      <c r="E136" s="1"/>
    </row>
    <row r="137" spans="1:5">
      <c r="A137" s="1"/>
      <c r="B137" s="1"/>
      <c r="C137" s="1"/>
      <c r="D137" s="1"/>
      <c r="E137" s="1"/>
    </row>
    <row r="138" spans="1:5">
      <c r="A138" s="1"/>
      <c r="B138" s="1"/>
      <c r="C138" s="1"/>
      <c r="D138" s="1"/>
      <c r="E138" s="1"/>
    </row>
    <row r="139" spans="1:5">
      <c r="A139" s="1"/>
      <c r="B139" s="1"/>
      <c r="C139" s="1"/>
      <c r="D139" s="1"/>
      <c r="E139" s="1"/>
    </row>
    <row r="140" spans="1:5">
      <c r="A140" s="1"/>
      <c r="B140" s="1"/>
      <c r="C140" s="1"/>
      <c r="D140" s="1"/>
      <c r="E140" s="1"/>
    </row>
    <row r="141" spans="1:5">
      <c r="A141" s="1"/>
      <c r="B141" s="1"/>
      <c r="C141" s="1"/>
      <c r="D141" s="1"/>
      <c r="E141" s="1"/>
    </row>
    <row r="142" spans="1:5">
      <c r="A142" s="1"/>
      <c r="B142" s="1"/>
      <c r="C142" s="1"/>
      <c r="D142" s="1"/>
      <c r="E142" s="1"/>
    </row>
    <row r="143" spans="1:5">
      <c r="A143" s="1"/>
      <c r="B143" s="1"/>
      <c r="C143" s="1"/>
      <c r="D143" s="1"/>
      <c r="E143" s="1"/>
    </row>
    <row r="144" spans="1:5">
      <c r="A144" s="1"/>
      <c r="B144" s="1"/>
      <c r="C144" s="1"/>
      <c r="D144" s="1"/>
      <c r="E144" s="1"/>
    </row>
    <row r="145" spans="1:5">
      <c r="A145" s="1"/>
      <c r="B145" s="1"/>
      <c r="C145" s="1"/>
      <c r="D145" s="1"/>
      <c r="E145" s="1"/>
    </row>
    <row r="146" spans="1:5">
      <c r="A146" s="1"/>
      <c r="B146" s="1"/>
      <c r="C146" s="1"/>
      <c r="D146" s="1"/>
      <c r="E146" s="1"/>
    </row>
    <row r="147" spans="1:5">
      <c r="A147" s="1"/>
      <c r="B147" s="1"/>
      <c r="C147" s="1"/>
      <c r="D147" s="1"/>
      <c r="E147" s="1"/>
    </row>
    <row r="148" spans="1:5">
      <c r="A148" s="1"/>
      <c r="B148" s="1"/>
      <c r="C148" s="1"/>
      <c r="D148" s="1"/>
      <c r="E148" s="1"/>
    </row>
    <row r="149" spans="1:5">
      <c r="A149" s="1"/>
      <c r="B149" s="1"/>
      <c r="C149" s="1"/>
      <c r="D149" s="1"/>
      <c r="E149" s="1"/>
    </row>
    <row r="150" spans="1:5">
      <c r="A150" s="1"/>
      <c r="B150" s="1"/>
      <c r="C150" s="1"/>
      <c r="D150" s="1"/>
      <c r="E150" s="1"/>
    </row>
    <row r="151" spans="1:5">
      <c r="A151" s="1"/>
      <c r="B151" s="1"/>
      <c r="C151" s="1"/>
      <c r="D151" s="1"/>
      <c r="E151" s="1"/>
    </row>
    <row r="152" spans="1:5">
      <c r="A152" s="1"/>
      <c r="B152" s="1"/>
      <c r="C152" s="1"/>
      <c r="D152" s="1"/>
      <c r="E152" s="1"/>
    </row>
    <row r="153" spans="1:5">
      <c r="A153" s="1"/>
      <c r="B153" s="1"/>
      <c r="C153" s="1"/>
      <c r="D153" s="1"/>
      <c r="E153" s="1"/>
    </row>
    <row r="154" spans="1:5">
      <c r="A154" s="1"/>
      <c r="B154" s="1"/>
      <c r="C154" s="1"/>
      <c r="D154" s="1"/>
      <c r="E154" s="1"/>
    </row>
    <row r="155" spans="1:5">
      <c r="A155" s="1"/>
      <c r="B155" s="1"/>
      <c r="C155" s="1"/>
      <c r="D155" s="1"/>
      <c r="E155" s="1"/>
    </row>
    <row r="156" spans="1:5">
      <c r="A156" s="1"/>
      <c r="B156" s="1"/>
      <c r="C156" s="1"/>
      <c r="D156" s="1"/>
      <c r="E156" s="1"/>
    </row>
    <row r="157" spans="1:5">
      <c r="A157" s="1"/>
      <c r="B157" s="1"/>
      <c r="C157" s="1"/>
      <c r="D157" s="1"/>
      <c r="E157" s="1"/>
    </row>
    <row r="158" spans="1:5">
      <c r="A158" s="1"/>
      <c r="B158" s="1"/>
      <c r="C158" s="1"/>
      <c r="D158" s="1"/>
      <c r="E158" s="1"/>
    </row>
    <row r="159" spans="1:5">
      <c r="A159" s="1"/>
      <c r="B159" s="1"/>
      <c r="C159" s="1"/>
      <c r="D159" s="1"/>
      <c r="E159" s="1"/>
    </row>
    <row r="160" spans="1:5">
      <c r="A160" s="1"/>
      <c r="B160" s="1"/>
      <c r="C160" s="1"/>
      <c r="D160" s="1"/>
      <c r="E160" s="1"/>
    </row>
    <row r="161" spans="1:5">
      <c r="A161" s="1"/>
      <c r="B161" s="1"/>
      <c r="C161" s="1"/>
      <c r="D161" s="1"/>
      <c r="E161" s="1"/>
    </row>
    <row r="162" spans="1:5">
      <c r="A162" s="1"/>
      <c r="B162" s="1"/>
      <c r="C162" s="1"/>
      <c r="D162" s="1"/>
      <c r="E162" s="1"/>
    </row>
    <row r="163" spans="1:5">
      <c r="A163" s="1"/>
      <c r="B163" s="1"/>
      <c r="C163" s="1"/>
      <c r="D163" s="1"/>
      <c r="E163" s="1"/>
    </row>
    <row r="164" spans="1:5">
      <c r="A164" s="1"/>
      <c r="B164" s="1"/>
      <c r="C164" s="1"/>
      <c r="D164" s="1"/>
      <c r="E164" s="1"/>
    </row>
    <row r="165" spans="1:5">
      <c r="A165" s="1"/>
      <c r="B165" s="1"/>
      <c r="C165" s="1"/>
      <c r="D165" s="1"/>
      <c r="E165" s="1"/>
    </row>
    <row r="166" spans="1:5">
      <c r="A166" s="1"/>
      <c r="B166" s="1"/>
      <c r="C166" s="1"/>
      <c r="D166" s="1"/>
      <c r="E166" s="1"/>
    </row>
    <row r="167" spans="1:5">
      <c r="A167" s="1"/>
      <c r="B167" s="1"/>
      <c r="C167" s="1"/>
      <c r="D167" s="1"/>
      <c r="E167" s="1"/>
    </row>
    <row r="168" spans="1:5">
      <c r="A168" s="1"/>
      <c r="B168" s="1"/>
      <c r="C168" s="1"/>
      <c r="D168" s="1"/>
      <c r="E168" s="1"/>
    </row>
    <row r="169" spans="1:5">
      <c r="A169" s="1"/>
      <c r="B169" s="1"/>
      <c r="C169" s="1"/>
      <c r="D169" s="1"/>
      <c r="E169" s="1"/>
    </row>
    <row r="170" spans="1:5">
      <c r="A170" s="1"/>
      <c r="B170" s="1"/>
      <c r="C170" s="1"/>
      <c r="D170" s="1"/>
      <c r="E170" s="1"/>
    </row>
    <row r="171" spans="1:5">
      <c r="A171" s="1"/>
      <c r="B171" s="1"/>
      <c r="C171" s="1"/>
      <c r="D171" s="1"/>
      <c r="E171" s="1"/>
    </row>
    <row r="172" spans="1:5">
      <c r="A172" s="1"/>
      <c r="B172" s="1"/>
      <c r="C172" s="1"/>
      <c r="D172" s="1"/>
      <c r="E172" s="1"/>
    </row>
    <row r="173" spans="1:5">
      <c r="A173" s="1"/>
      <c r="B173" s="1"/>
      <c r="C173" s="1"/>
      <c r="D173" s="1"/>
      <c r="E173" s="1"/>
    </row>
    <row r="174" spans="1:5">
      <c r="A174" s="1"/>
      <c r="B174" s="1"/>
      <c r="C174" s="1"/>
      <c r="D174" s="1"/>
      <c r="E174" s="1"/>
    </row>
    <row r="175" spans="1:5">
      <c r="A175" s="1"/>
      <c r="B175" s="1"/>
      <c r="C175" s="1"/>
      <c r="D175" s="1"/>
      <c r="E175" s="1"/>
    </row>
    <row r="176" spans="1:5">
      <c r="A176" s="1"/>
      <c r="B176" s="1"/>
      <c r="C176" s="1"/>
      <c r="D176" s="1"/>
      <c r="E176" s="1"/>
    </row>
    <row r="177" spans="1:5">
      <c r="A177" s="1"/>
      <c r="B177" s="1"/>
      <c r="C177" s="1"/>
      <c r="D177" s="1"/>
      <c r="E177" s="1"/>
    </row>
    <row r="178" spans="1:5">
      <c r="A178" s="1"/>
      <c r="B178" s="1"/>
      <c r="C178" s="1"/>
      <c r="D178" s="1"/>
      <c r="E178" s="1"/>
    </row>
    <row r="179" spans="1:5">
      <c r="A179" s="1"/>
      <c r="B179" s="1"/>
      <c r="C179" s="1"/>
      <c r="D179" s="1"/>
      <c r="E179" s="1"/>
    </row>
    <row r="180" spans="1:5">
      <c r="A180" s="1"/>
      <c r="B180" s="1"/>
      <c r="C180" s="1"/>
      <c r="D180" s="1"/>
      <c r="E180" s="1"/>
    </row>
    <row r="181" spans="1:5">
      <c r="A181" s="1"/>
      <c r="B181" s="1"/>
      <c r="C181" s="1"/>
      <c r="D181" s="1"/>
      <c r="E181" s="1"/>
    </row>
    <row r="182" spans="1:5">
      <c r="A182" s="1"/>
      <c r="B182" s="1"/>
      <c r="C182" s="1"/>
      <c r="D182" s="1"/>
      <c r="E182" s="1"/>
    </row>
    <row r="183" spans="1:5">
      <c r="A183" s="1"/>
      <c r="B183" s="1"/>
      <c r="C183" s="1"/>
      <c r="D183" s="1"/>
      <c r="E183" s="1"/>
    </row>
    <row r="184" spans="1:5">
      <c r="A184" s="1"/>
      <c r="B184" s="1"/>
      <c r="C184" s="1"/>
      <c r="D184" s="1"/>
      <c r="E184" s="1"/>
    </row>
    <row r="185" spans="1:5">
      <c r="A185" s="1"/>
      <c r="B185" s="1"/>
      <c r="C185" s="1"/>
      <c r="D185" s="1"/>
      <c r="E185" s="1"/>
    </row>
    <row r="186" spans="1:5">
      <c r="A186" s="1"/>
      <c r="B186" s="1"/>
      <c r="C186" s="1"/>
      <c r="D186" s="1"/>
      <c r="E186" s="1"/>
    </row>
    <row r="187" spans="1:5">
      <c r="A187" s="1"/>
      <c r="B187" s="1"/>
      <c r="C187" s="1"/>
      <c r="D187" s="1"/>
      <c r="E187" s="1"/>
    </row>
    <row r="188" spans="1:5">
      <c r="A188" s="1"/>
      <c r="B188" s="1"/>
      <c r="C188" s="1"/>
      <c r="D188" s="1"/>
      <c r="E188" s="1"/>
    </row>
    <row r="189" spans="1:5">
      <c r="A189" s="1"/>
      <c r="B189" s="1"/>
      <c r="C189" s="1"/>
      <c r="D189" s="1"/>
      <c r="E189" s="1"/>
    </row>
    <row r="190" spans="1:5">
      <c r="A190" s="1"/>
      <c r="B190" s="1"/>
      <c r="C190" s="1"/>
      <c r="D190" s="1"/>
      <c r="E190" s="1"/>
    </row>
    <row r="191" spans="1:5">
      <c r="A191" s="1"/>
      <c r="B191" s="1"/>
      <c r="C191" s="1"/>
      <c r="D191" s="1"/>
      <c r="E191" s="1"/>
    </row>
    <row r="192" spans="1:5">
      <c r="A192" s="1"/>
      <c r="B192" s="1"/>
      <c r="C192" s="1"/>
      <c r="D192" s="1"/>
      <c r="E192" s="1"/>
    </row>
    <row r="193" spans="1:5">
      <c r="A193" s="1"/>
      <c r="B193" s="1"/>
      <c r="C193" s="1"/>
      <c r="D193" s="1"/>
      <c r="E193" s="1"/>
    </row>
    <row r="194" spans="1:5">
      <c r="A194" s="1"/>
      <c r="B194" s="1"/>
      <c r="C194" s="1"/>
      <c r="D194" s="1"/>
      <c r="E194" s="1"/>
    </row>
    <row r="195" spans="1:5">
      <c r="A195" s="1"/>
      <c r="B195" s="1"/>
      <c r="C195" s="1"/>
      <c r="D195" s="1"/>
      <c r="E195" s="1"/>
    </row>
    <row r="196" spans="1:5">
      <c r="A196" s="1"/>
      <c r="B196" s="1"/>
      <c r="C196" s="1"/>
      <c r="D196" s="1"/>
      <c r="E196" s="1"/>
    </row>
    <row r="197" spans="1:5">
      <c r="A197" s="1"/>
      <c r="B197" s="1"/>
      <c r="C197" s="1"/>
      <c r="D197" s="1"/>
      <c r="E197" s="1"/>
    </row>
    <row r="198" spans="1:5">
      <c r="A198" s="1"/>
      <c r="B198" s="1"/>
      <c r="C198" s="1"/>
      <c r="D198" s="1"/>
      <c r="E198" s="1"/>
    </row>
    <row r="199" spans="1:5">
      <c r="A199" s="1"/>
      <c r="B199" s="1"/>
      <c r="C199" s="1"/>
      <c r="D199" s="1"/>
      <c r="E199" s="1"/>
    </row>
    <row r="200" spans="1:5">
      <c r="A200" s="1"/>
      <c r="B200" s="1"/>
      <c r="C200" s="1"/>
      <c r="D200" s="1"/>
      <c r="E200" s="1"/>
    </row>
    <row r="201" spans="1:5">
      <c r="A201" s="1"/>
      <c r="B201" s="1"/>
      <c r="C201" s="1"/>
      <c r="D201" s="1"/>
      <c r="E201" s="1"/>
    </row>
    <row r="202" spans="1:5">
      <c r="A202" s="1"/>
      <c r="B202" s="1"/>
      <c r="C202" s="1"/>
      <c r="D202" s="1"/>
      <c r="E202" s="1"/>
    </row>
    <row r="203" spans="1:5">
      <c r="A203" s="1"/>
      <c r="B203" s="1"/>
      <c r="C203" s="1"/>
      <c r="D203" s="1"/>
      <c r="E203" s="1"/>
    </row>
    <row r="204" spans="1:5">
      <c r="A204" s="1"/>
      <c r="B204" s="1"/>
      <c r="C204" s="1"/>
      <c r="D204" s="1"/>
      <c r="E204" s="1"/>
    </row>
    <row r="205" spans="1:5">
      <c r="A205" s="1"/>
      <c r="B205" s="1"/>
      <c r="C205" s="1"/>
      <c r="D205" s="1"/>
      <c r="E205" s="1"/>
    </row>
    <row r="206" spans="1:5">
      <c r="A206" s="1"/>
      <c r="B206" s="1"/>
      <c r="C206" s="1"/>
      <c r="D206" s="1"/>
      <c r="E206" s="1"/>
    </row>
    <row r="207" spans="1:5">
      <c r="A207" s="1"/>
      <c r="B207" s="1"/>
      <c r="C207" s="1"/>
      <c r="D207" s="1"/>
      <c r="E207" s="1"/>
    </row>
    <row r="208" spans="1:5">
      <c r="A208" s="1"/>
      <c r="B208" s="1"/>
      <c r="C208" s="1"/>
      <c r="D208" s="1"/>
      <c r="E208" s="1"/>
    </row>
    <row r="209" spans="1:5">
      <c r="A209" s="1"/>
      <c r="B209" s="1"/>
      <c r="C209" s="1"/>
      <c r="D209" s="1"/>
      <c r="E209" s="1"/>
    </row>
    <row r="210" spans="1:5">
      <c r="A210" s="1"/>
      <c r="B210" s="1"/>
      <c r="C210" s="1"/>
      <c r="D210" s="1"/>
      <c r="E210" s="1"/>
    </row>
    <row r="211" spans="1:5">
      <c r="A211" s="1"/>
      <c r="B211" s="1"/>
      <c r="C211" s="1"/>
      <c r="D211" s="1"/>
      <c r="E211" s="1"/>
    </row>
    <row r="212" spans="1:5">
      <c r="A212" s="1"/>
      <c r="B212" s="1"/>
      <c r="C212" s="1"/>
      <c r="D212" s="1"/>
      <c r="E212" s="1"/>
    </row>
    <row r="213" spans="1:5">
      <c r="A213" s="1"/>
      <c r="B213" s="1"/>
      <c r="C213" s="1"/>
      <c r="D213" s="1"/>
      <c r="E213" s="1"/>
    </row>
    <row r="214" spans="1:5">
      <c r="A214" s="1"/>
      <c r="B214" s="1"/>
      <c r="C214" s="1"/>
      <c r="D214" s="1"/>
      <c r="E214" s="1"/>
    </row>
    <row r="215" spans="1:5">
      <c r="A215" s="1"/>
      <c r="B215" s="1"/>
      <c r="C215" s="1"/>
      <c r="D215" s="1"/>
      <c r="E215" s="1"/>
    </row>
    <row r="216" spans="1:5">
      <c r="A216" s="1"/>
      <c r="B216" s="1"/>
      <c r="C216" s="1"/>
      <c r="D216" s="1"/>
      <c r="E216" s="1"/>
    </row>
    <row r="217" spans="1:5">
      <c r="A217" s="1"/>
      <c r="B217" s="1"/>
      <c r="C217" s="1"/>
      <c r="D217" s="1"/>
      <c r="E217" s="1"/>
    </row>
    <row r="218" spans="1:5">
      <c r="A218" s="1"/>
      <c r="B218" s="1"/>
      <c r="C218" s="1"/>
      <c r="D218" s="1"/>
      <c r="E218" s="1"/>
    </row>
    <row r="219" spans="1:5">
      <c r="A219" s="1"/>
      <c r="B219" s="1"/>
      <c r="C219" s="1"/>
      <c r="D219" s="1"/>
      <c r="E219" s="1"/>
    </row>
    <row r="220" spans="1:5">
      <c r="A220" s="1"/>
      <c r="B220" s="1"/>
      <c r="C220" s="1"/>
      <c r="D220" s="1"/>
      <c r="E220" s="1"/>
    </row>
    <row r="221" spans="1:5">
      <c r="A221" s="1"/>
      <c r="B221" s="1"/>
      <c r="C221" s="1"/>
      <c r="D221" s="1"/>
      <c r="E221" s="1"/>
    </row>
    <row r="222" spans="1:5">
      <c r="A222" s="1"/>
      <c r="B222" s="1"/>
      <c r="C222" s="1"/>
      <c r="D222" s="1"/>
      <c r="E222" s="1"/>
    </row>
    <row r="223" spans="1:5">
      <c r="A223" s="1"/>
      <c r="B223" s="1"/>
      <c r="C223" s="1"/>
      <c r="D223" s="1"/>
      <c r="E223" s="1"/>
    </row>
    <row r="224" spans="1:5">
      <c r="A224" s="1"/>
      <c r="B224" s="1"/>
      <c r="C224" s="1"/>
      <c r="D224" s="1"/>
      <c r="E224" s="1"/>
    </row>
    <row r="225" spans="1:5">
      <c r="A225" s="1"/>
      <c r="B225" s="1"/>
      <c r="C225" s="1"/>
      <c r="D225" s="1"/>
      <c r="E225" s="1"/>
    </row>
    <row r="226" spans="1:5">
      <c r="A226" s="1"/>
      <c r="B226" s="1"/>
      <c r="C226" s="1"/>
      <c r="D226" s="1"/>
      <c r="E226" s="1"/>
    </row>
    <row r="227" spans="1:5">
      <c r="A227" s="1"/>
      <c r="B227" s="1"/>
      <c r="C227" s="1"/>
      <c r="D227" s="1"/>
      <c r="E227" s="1"/>
    </row>
    <row r="228" spans="1:5">
      <c r="A228" s="1"/>
      <c r="B228" s="1"/>
      <c r="C228" s="1"/>
      <c r="D228" s="1"/>
      <c r="E228" s="1"/>
    </row>
    <row r="229" spans="1:5">
      <c r="A229" s="1"/>
      <c r="B229" s="1"/>
      <c r="C229" s="1"/>
      <c r="D229" s="1"/>
      <c r="E229" s="1"/>
    </row>
    <row r="230" spans="1:5">
      <c r="A230" s="1"/>
      <c r="B230" s="1"/>
      <c r="C230" s="1"/>
      <c r="D230" s="1"/>
      <c r="E230" s="1"/>
    </row>
    <row r="231" spans="1:5">
      <c r="A231" s="1"/>
      <c r="B231" s="1"/>
      <c r="C231" s="1"/>
      <c r="D231" s="1"/>
      <c r="E231" s="1"/>
    </row>
    <row r="232" spans="1:5">
      <c r="A232" s="1"/>
      <c r="B232" s="1"/>
      <c r="C232" s="1"/>
      <c r="D232" s="1"/>
      <c r="E232" s="1"/>
    </row>
    <row r="233" spans="1:5">
      <c r="A233" s="1"/>
      <c r="B233" s="1"/>
      <c r="C233" s="1"/>
      <c r="D233" s="1"/>
      <c r="E233" s="1"/>
    </row>
    <row r="234" spans="1:5">
      <c r="A234" s="1"/>
      <c r="B234" s="1"/>
      <c r="C234" s="1"/>
      <c r="D234" s="1"/>
      <c r="E234" s="1"/>
    </row>
    <row r="235" spans="1:5">
      <c r="A235" s="1"/>
      <c r="B235" s="1"/>
      <c r="C235" s="1"/>
      <c r="D235" s="1"/>
      <c r="E235" s="1"/>
    </row>
    <row r="236" spans="1:5">
      <c r="A236" s="1"/>
      <c r="B236" s="1"/>
      <c r="C236" s="1"/>
      <c r="D236" s="1"/>
      <c r="E236" s="1"/>
    </row>
    <row r="237" spans="1:5">
      <c r="A237" s="1"/>
      <c r="B237" s="1"/>
      <c r="C237" s="1"/>
      <c r="D237" s="1"/>
      <c r="E237" s="1"/>
    </row>
    <row r="238" spans="1:5">
      <c r="A238" s="1"/>
      <c r="B238" s="1"/>
      <c r="C238" s="1"/>
      <c r="D238" s="1"/>
      <c r="E238" s="1"/>
    </row>
    <row r="239" spans="1:5">
      <c r="A239" s="1"/>
      <c r="B239" s="1"/>
      <c r="C239" s="1"/>
      <c r="D239" s="1"/>
      <c r="E239" s="1"/>
    </row>
    <row r="240" spans="1:5">
      <c r="A240" s="1"/>
      <c r="B240" s="1"/>
      <c r="C240" s="1"/>
      <c r="D240" s="1"/>
      <c r="E240" s="1"/>
    </row>
    <row r="241" spans="1:5">
      <c r="A241" s="1"/>
      <c r="B241" s="1"/>
      <c r="C241" s="1"/>
      <c r="D241" s="1"/>
      <c r="E241" s="1"/>
    </row>
    <row r="242" spans="1:5">
      <c r="A242" s="1"/>
      <c r="B242" s="1"/>
      <c r="C242" s="1"/>
      <c r="D242" s="1"/>
      <c r="E242" s="1"/>
    </row>
    <row r="243" spans="1:5">
      <c r="A243" s="1"/>
      <c r="B243" s="1"/>
      <c r="C243" s="1"/>
      <c r="D243" s="1"/>
      <c r="E243" s="1"/>
    </row>
    <row r="244" spans="1:5">
      <c r="A244" s="1"/>
      <c r="B244" s="1"/>
      <c r="C244" s="1"/>
      <c r="D244" s="1"/>
      <c r="E244" s="1"/>
    </row>
    <row r="245" spans="1:5">
      <c r="A245" s="1"/>
      <c r="B245" s="1"/>
      <c r="C245" s="1"/>
      <c r="D245" s="1"/>
      <c r="E245" s="1"/>
    </row>
    <row r="246" spans="1:5">
      <c r="A246" s="1"/>
      <c r="B246" s="1"/>
      <c r="C246" s="1"/>
      <c r="D246" s="1"/>
      <c r="E246" s="1"/>
    </row>
    <row r="247" spans="1:5">
      <c r="A247" s="1"/>
      <c r="B247" s="1"/>
      <c r="C247" s="1"/>
      <c r="D247" s="1"/>
      <c r="E247" s="1"/>
    </row>
    <row r="248" spans="1:5">
      <c r="A248" s="1"/>
      <c r="B248" s="1"/>
      <c r="C248" s="1"/>
      <c r="D248" s="1"/>
      <c r="E248" s="1"/>
    </row>
    <row r="249" spans="1:5">
      <c r="A249" s="1"/>
      <c r="B249" s="1"/>
      <c r="C249" s="1"/>
      <c r="D249" s="1"/>
      <c r="E249" s="1"/>
    </row>
    <row r="250" spans="1:5">
      <c r="A250" s="1"/>
      <c r="B250" s="1"/>
      <c r="C250" s="1"/>
      <c r="D250" s="1"/>
      <c r="E250" s="1"/>
    </row>
    <row r="251" spans="1:5">
      <c r="A251" s="1"/>
      <c r="B251" s="1"/>
      <c r="C251" s="1"/>
      <c r="D251" s="1"/>
      <c r="E251" s="1"/>
    </row>
    <row r="252" spans="1:5">
      <c r="A252" s="1"/>
      <c r="B252" s="1"/>
      <c r="C252" s="1"/>
      <c r="D252" s="1"/>
      <c r="E252" s="1"/>
    </row>
    <row r="253" spans="1:5">
      <c r="A253" s="1"/>
      <c r="B253" s="1"/>
      <c r="C253" s="1"/>
      <c r="D253" s="1"/>
      <c r="E253" s="1"/>
    </row>
    <row r="254" spans="1:5">
      <c r="A254" s="1"/>
      <c r="B254" s="1"/>
      <c r="C254" s="1"/>
      <c r="D254" s="1"/>
      <c r="E254" s="1"/>
    </row>
    <row r="255" spans="1:5">
      <c r="A255" s="1"/>
      <c r="B255" s="1"/>
      <c r="C255" s="1"/>
      <c r="D255" s="1"/>
      <c r="E255" s="1"/>
    </row>
    <row r="256" spans="1:5">
      <c r="A256" s="1"/>
      <c r="B256" s="1"/>
      <c r="C256" s="1"/>
      <c r="D256" s="1"/>
      <c r="E256" s="1"/>
    </row>
    <row r="257" spans="1:5">
      <c r="A257" s="1"/>
      <c r="B257" s="1"/>
      <c r="C257" s="1"/>
      <c r="D257" s="1"/>
      <c r="E257" s="1"/>
    </row>
    <row r="258" spans="1:5">
      <c r="A258" s="1"/>
      <c r="B258" s="1"/>
      <c r="C258" s="1"/>
      <c r="D258" s="1"/>
      <c r="E258" s="1"/>
    </row>
    <row r="259" spans="1:5">
      <c r="A259" s="1"/>
      <c r="B259" s="1"/>
      <c r="C259" s="1"/>
      <c r="D259" s="1"/>
      <c r="E259" s="1"/>
    </row>
    <row r="260" spans="1:5">
      <c r="A260" s="1"/>
      <c r="B260" s="1"/>
      <c r="C260" s="1"/>
      <c r="D260" s="1"/>
      <c r="E260" s="1"/>
    </row>
    <row r="261" spans="1:5">
      <c r="A261" s="1"/>
      <c r="B261" s="1"/>
      <c r="C261" s="1"/>
      <c r="D261" s="1"/>
      <c r="E261" s="1"/>
    </row>
    <row r="262" spans="1:5">
      <c r="A262" s="1"/>
      <c r="B262" s="1"/>
      <c r="C262" s="1"/>
      <c r="D262" s="1"/>
      <c r="E262" s="1"/>
    </row>
    <row r="263" spans="1:5">
      <c r="A263" s="1"/>
      <c r="B263" s="1"/>
      <c r="C263" s="1"/>
      <c r="D263" s="1"/>
      <c r="E263" s="1"/>
    </row>
    <row r="264" spans="1:5">
      <c r="A264" s="1"/>
      <c r="B264" s="1"/>
      <c r="C264" s="1"/>
      <c r="D264" s="1"/>
      <c r="E264" s="1"/>
    </row>
    <row r="265" spans="1:5">
      <c r="A265" s="1"/>
      <c r="B265" s="1"/>
      <c r="C265" s="1"/>
      <c r="D265" s="1"/>
      <c r="E265" s="1"/>
    </row>
    <row r="266" spans="1:5">
      <c r="A266" s="1"/>
      <c r="B266" s="1"/>
      <c r="C266" s="1"/>
      <c r="D266" s="1"/>
      <c r="E266" s="1"/>
    </row>
    <row r="267" spans="1:5">
      <c r="A267" s="1"/>
      <c r="B267" s="1"/>
      <c r="C267" s="1"/>
      <c r="D267" s="1"/>
      <c r="E267" s="1"/>
    </row>
    <row r="268" spans="1:5">
      <c r="A268" s="1"/>
      <c r="B268" s="1"/>
      <c r="C268" s="1"/>
      <c r="D268" s="1"/>
      <c r="E268" s="1"/>
    </row>
    <row r="269" spans="1:5">
      <c r="A269" s="1"/>
      <c r="B269" s="1"/>
      <c r="C269" s="1"/>
      <c r="D269" s="1"/>
      <c r="E269" s="1"/>
    </row>
    <row r="270" spans="1:5">
      <c r="A270" s="1"/>
      <c r="B270" s="1"/>
      <c r="C270" s="1"/>
      <c r="D270" s="1"/>
      <c r="E270" s="1"/>
    </row>
    <row r="271" spans="1:5">
      <c r="A271" s="1"/>
      <c r="B271" s="1"/>
      <c r="C271" s="1"/>
      <c r="D271" s="1"/>
      <c r="E271" s="1"/>
    </row>
    <row r="272" spans="1:5">
      <c r="A272" s="1"/>
      <c r="B272" s="1"/>
      <c r="C272" s="1"/>
      <c r="D272" s="1"/>
      <c r="E272" s="1"/>
    </row>
    <row r="273" spans="1:5">
      <c r="A273" s="1"/>
      <c r="B273" s="1"/>
      <c r="C273" s="1"/>
      <c r="D273" s="1"/>
      <c r="E273" s="1"/>
    </row>
    <row r="274" spans="1:5">
      <c r="A274" s="1"/>
      <c r="B274" s="1"/>
      <c r="C274" s="1"/>
      <c r="D274" s="1"/>
      <c r="E274" s="1"/>
    </row>
    <row r="275" spans="1:5">
      <c r="A275" s="1"/>
      <c r="B275" s="1"/>
      <c r="C275" s="1"/>
      <c r="D275" s="1"/>
      <c r="E275" s="1"/>
    </row>
    <row r="276" spans="1:5">
      <c r="A276" s="1"/>
      <c r="B276" s="1"/>
      <c r="C276" s="1"/>
      <c r="D276" s="1"/>
      <c r="E276" s="1"/>
    </row>
    <row r="277" spans="1:5">
      <c r="A277" s="1"/>
      <c r="B277" s="1"/>
      <c r="C277" s="1"/>
      <c r="D277" s="1"/>
      <c r="E277" s="1"/>
    </row>
    <row r="278" spans="1:5">
      <c r="A278" s="1"/>
      <c r="B278" s="1"/>
      <c r="C278" s="1"/>
      <c r="D278" s="1"/>
      <c r="E278" s="1"/>
    </row>
    <row r="279" spans="1:5">
      <c r="A279" s="1"/>
      <c r="B279" s="1"/>
      <c r="C279" s="1"/>
      <c r="D279" s="1"/>
      <c r="E279" s="1"/>
    </row>
    <row r="280" spans="1:5">
      <c r="A280" s="1"/>
      <c r="B280" s="1"/>
      <c r="C280" s="1"/>
      <c r="D280" s="1"/>
      <c r="E280" s="1"/>
    </row>
    <row r="281" spans="1:5">
      <c r="A281" s="1"/>
      <c r="B281" s="1"/>
      <c r="C281" s="1"/>
      <c r="D281" s="1"/>
      <c r="E281" s="1"/>
    </row>
    <row r="282" spans="1:5">
      <c r="A282" s="1"/>
      <c r="B282" s="1"/>
      <c r="C282" s="1"/>
      <c r="D282" s="1"/>
      <c r="E282" s="1"/>
    </row>
    <row r="283" spans="1:5">
      <c r="A283" s="1"/>
      <c r="B283" s="1"/>
      <c r="C283" s="1"/>
      <c r="D283" s="1"/>
      <c r="E283" s="1"/>
    </row>
    <row r="284" spans="1:5">
      <c r="A284" s="1"/>
      <c r="B284" s="1"/>
      <c r="C284" s="1"/>
      <c r="D284" s="1"/>
      <c r="E284" s="1"/>
    </row>
    <row r="285" spans="1:5">
      <c r="A285" s="1"/>
      <c r="B285" s="1"/>
      <c r="C285" s="1"/>
      <c r="D285" s="1"/>
      <c r="E285" s="1"/>
    </row>
    <row r="286" spans="1:5">
      <c r="A286" s="1"/>
      <c r="B286" s="1"/>
      <c r="C286" s="1"/>
      <c r="D286" s="1"/>
      <c r="E286" s="1"/>
    </row>
    <row r="287" spans="1:5">
      <c r="A287" s="1"/>
      <c r="B287" s="1"/>
      <c r="C287" s="1"/>
      <c r="D287" s="1"/>
      <c r="E287" s="1"/>
    </row>
    <row r="288" spans="1:5">
      <c r="A288" s="1"/>
      <c r="B288" s="1"/>
      <c r="C288" s="1"/>
      <c r="D288" s="1"/>
      <c r="E288" s="1"/>
    </row>
    <row r="289" spans="1:5">
      <c r="A289" s="1"/>
      <c r="B289" s="1"/>
      <c r="C289" s="1"/>
      <c r="D289" s="1"/>
      <c r="E289" s="1"/>
    </row>
    <row r="290" spans="1:5">
      <c r="A290" s="1"/>
      <c r="B290" s="1"/>
      <c r="C290" s="1"/>
      <c r="D290" s="1"/>
      <c r="E290" s="1"/>
    </row>
    <row r="291" spans="1:5">
      <c r="A291" s="1"/>
      <c r="B291" s="1"/>
      <c r="C291" s="1"/>
      <c r="D291" s="1"/>
      <c r="E291" s="1"/>
    </row>
    <row r="292" spans="1:5">
      <c r="A292" s="1"/>
      <c r="B292" s="1"/>
      <c r="C292" s="1"/>
      <c r="D292" s="1"/>
      <c r="E292" s="1"/>
    </row>
    <row r="293" spans="1:5">
      <c r="A293" s="1"/>
      <c r="B293" s="1"/>
      <c r="C293" s="1"/>
      <c r="D293" s="1"/>
      <c r="E293" s="1"/>
    </row>
    <row r="294" spans="1:5">
      <c r="A294" s="1"/>
      <c r="B294" s="1"/>
      <c r="C294" s="1"/>
      <c r="D294" s="1"/>
      <c r="E294" s="1"/>
    </row>
    <row r="295" spans="1:5">
      <c r="A295" s="1"/>
      <c r="B295" s="1"/>
      <c r="C295" s="1"/>
      <c r="D295" s="1"/>
      <c r="E295" s="1"/>
    </row>
    <row r="296" spans="1:5">
      <c r="A296" s="1"/>
      <c r="B296" s="1"/>
      <c r="C296" s="1"/>
      <c r="D296" s="1"/>
      <c r="E296" s="1"/>
    </row>
    <row r="297" spans="1:5">
      <c r="A297" s="1"/>
      <c r="B297" s="1"/>
      <c r="C297" s="1"/>
      <c r="D297" s="1"/>
      <c r="E297" s="1"/>
    </row>
    <row r="298" spans="1:5">
      <c r="A298" s="1"/>
      <c r="B298" s="1"/>
      <c r="C298" s="1"/>
      <c r="D298" s="1"/>
      <c r="E298" s="1"/>
    </row>
    <row r="299" spans="1:5">
      <c r="A299" s="1"/>
      <c r="B299" s="1"/>
      <c r="C299" s="1"/>
      <c r="D299" s="1"/>
      <c r="E299" s="1"/>
    </row>
    <row r="300" spans="1:5">
      <c r="A300" s="1"/>
      <c r="B300" s="1"/>
      <c r="C300" s="1"/>
      <c r="D300" s="1"/>
      <c r="E300" s="1"/>
    </row>
    <row r="301" spans="1:5">
      <c r="A301" s="1"/>
      <c r="B301" s="1"/>
      <c r="C301" s="1"/>
      <c r="D301" s="1"/>
      <c r="E301" s="1"/>
    </row>
    <row r="302" spans="1:5">
      <c r="A302" s="1"/>
      <c r="B302" s="1"/>
      <c r="C302" s="1"/>
      <c r="D302" s="1"/>
      <c r="E302" s="1"/>
    </row>
    <row r="303" spans="1:5">
      <c r="A303" s="1"/>
      <c r="B303" s="1"/>
      <c r="C303" s="1"/>
      <c r="D303" s="1"/>
      <c r="E303" s="1"/>
    </row>
    <row r="304" spans="1:5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  <row r="319" spans="1:5">
      <c r="A319" s="1"/>
      <c r="B319" s="1"/>
      <c r="C319" s="1"/>
      <c r="D319" s="1"/>
      <c r="E319" s="1"/>
    </row>
    <row r="320" spans="1:5">
      <c r="A320" s="1"/>
      <c r="B320" s="1"/>
      <c r="C320" s="1"/>
      <c r="D320" s="1"/>
      <c r="E320" s="1"/>
    </row>
    <row r="321" spans="1:5">
      <c r="A321" s="1"/>
      <c r="B321" s="1"/>
      <c r="C321" s="1"/>
      <c r="D321" s="1"/>
      <c r="E321" s="1"/>
    </row>
    <row r="322" spans="1:5">
      <c r="A322" s="1"/>
      <c r="B322" s="1"/>
      <c r="C322" s="1"/>
      <c r="D322" s="1"/>
      <c r="E322" s="1"/>
    </row>
    <row r="323" spans="1:5">
      <c r="A323" s="1"/>
      <c r="B323" s="1"/>
      <c r="C323" s="1"/>
      <c r="D323" s="1"/>
      <c r="E323" s="1"/>
    </row>
    <row r="324" spans="1:5">
      <c r="A324" s="1"/>
      <c r="B324" s="1"/>
      <c r="C324" s="1"/>
      <c r="D324" s="1"/>
      <c r="E324" s="1"/>
    </row>
    <row r="325" spans="1:5">
      <c r="A325" s="1"/>
      <c r="B325" s="1"/>
      <c r="C325" s="1"/>
      <c r="D325" s="1"/>
      <c r="E325" s="1"/>
    </row>
    <row r="326" spans="1:5">
      <c r="A326" s="1"/>
      <c r="B326" s="1"/>
      <c r="C326" s="1"/>
      <c r="D326" s="1"/>
      <c r="E326" s="1"/>
    </row>
    <row r="327" spans="1:5">
      <c r="A327" s="1"/>
      <c r="B327" s="1"/>
      <c r="C327" s="1"/>
      <c r="D327" s="1"/>
      <c r="E327" s="1"/>
    </row>
    <row r="328" spans="1:5">
      <c r="A328" s="1"/>
      <c r="B328" s="1"/>
      <c r="C328" s="1"/>
      <c r="D328" s="1"/>
      <c r="E328" s="1"/>
    </row>
    <row r="329" spans="1:5">
      <c r="A329" s="1"/>
      <c r="B329" s="1"/>
      <c r="C329" s="1"/>
      <c r="D329" s="1"/>
      <c r="E329" s="1"/>
    </row>
    <row r="330" spans="1:5">
      <c r="A330" s="1"/>
      <c r="B330" s="1"/>
      <c r="C330" s="1"/>
      <c r="D330" s="1"/>
      <c r="E330" s="1"/>
    </row>
    <row r="331" spans="1:5">
      <c r="A331" s="1"/>
      <c r="B331" s="1"/>
      <c r="C331" s="1"/>
      <c r="D331" s="1"/>
      <c r="E331" s="1"/>
    </row>
    <row r="332" spans="1:5">
      <c r="A332" s="1"/>
      <c r="B332" s="1"/>
      <c r="C332" s="1"/>
      <c r="D332" s="1"/>
      <c r="E332" s="1"/>
    </row>
    <row r="333" spans="1:5">
      <c r="A333" s="1"/>
      <c r="B333" s="1"/>
      <c r="C333" s="1"/>
      <c r="D333" s="1"/>
      <c r="E333" s="1"/>
    </row>
    <row r="334" spans="1:5">
      <c r="A334" s="1"/>
      <c r="B334" s="1"/>
      <c r="C334" s="1"/>
      <c r="D334" s="1"/>
      <c r="E334" s="1"/>
    </row>
    <row r="335" spans="1:5">
      <c r="A335" s="1"/>
      <c r="B335" s="1"/>
      <c r="C335" s="1"/>
      <c r="D335" s="1"/>
      <c r="E335" s="1"/>
    </row>
    <row r="336" spans="1:5">
      <c r="A336" s="1"/>
      <c r="B336" s="1"/>
      <c r="C336" s="1"/>
      <c r="D336" s="1"/>
      <c r="E336" s="1"/>
    </row>
    <row r="337" spans="1:5">
      <c r="A337" s="1"/>
      <c r="B337" s="1"/>
      <c r="C337" s="1"/>
      <c r="D337" s="1"/>
      <c r="E337" s="1"/>
    </row>
    <row r="338" spans="1:5">
      <c r="A338" s="1"/>
      <c r="B338" s="1"/>
      <c r="C338" s="1"/>
      <c r="D338" s="1"/>
      <c r="E338" s="1"/>
    </row>
    <row r="339" spans="1:5">
      <c r="A339" s="1"/>
      <c r="B339" s="1"/>
      <c r="C339" s="1"/>
      <c r="D339" s="1"/>
      <c r="E339" s="1"/>
    </row>
    <row r="340" spans="1:5">
      <c r="A340" s="1"/>
      <c r="B340" s="1"/>
      <c r="C340" s="1"/>
      <c r="D340" s="1"/>
      <c r="E340" s="1"/>
    </row>
    <row r="341" spans="1:5">
      <c r="A341" s="1"/>
      <c r="B341" s="1"/>
      <c r="C341" s="1"/>
      <c r="D341" s="1"/>
      <c r="E341" s="1"/>
    </row>
    <row r="342" spans="1:5">
      <c r="A342" s="1"/>
      <c r="B342" s="1"/>
      <c r="C342" s="1"/>
      <c r="D342" s="1"/>
      <c r="E342" s="1"/>
    </row>
    <row r="343" spans="1:5">
      <c r="A343" s="1"/>
      <c r="B343" s="1"/>
      <c r="C343" s="1"/>
      <c r="D343" s="1"/>
      <c r="E343" s="1"/>
    </row>
    <row r="344" spans="1:5">
      <c r="A344" s="1"/>
      <c r="B344" s="1"/>
      <c r="C344" s="1"/>
      <c r="D344" s="1"/>
      <c r="E344" s="1"/>
    </row>
    <row r="345" spans="1:5">
      <c r="A345" s="1"/>
      <c r="B345" s="1"/>
      <c r="C345" s="1"/>
      <c r="D345" s="1"/>
      <c r="E345" s="1"/>
    </row>
    <row r="346" spans="1:5">
      <c r="A346" s="1"/>
      <c r="B346" s="1"/>
      <c r="C346" s="1"/>
      <c r="D346" s="1"/>
      <c r="E346" s="1"/>
    </row>
    <row r="347" spans="1:5">
      <c r="A347" s="1"/>
      <c r="B347" s="1"/>
      <c r="C347" s="1"/>
      <c r="D347" s="1"/>
      <c r="E347" s="1"/>
    </row>
    <row r="348" spans="1:5">
      <c r="A348" s="1"/>
      <c r="B348" s="1"/>
      <c r="C348" s="1"/>
      <c r="D348" s="1"/>
      <c r="E348" s="1"/>
    </row>
    <row r="349" spans="1:5">
      <c r="A349" s="1"/>
      <c r="B349" s="1"/>
      <c r="C349" s="1"/>
      <c r="D349" s="1"/>
      <c r="E349" s="1"/>
    </row>
    <row r="350" spans="1:5">
      <c r="A350" s="1"/>
      <c r="B350" s="1"/>
      <c r="C350" s="1"/>
      <c r="D350" s="1"/>
      <c r="E350" s="1"/>
    </row>
    <row r="351" spans="1:5">
      <c r="A351" s="1"/>
      <c r="B351" s="1"/>
      <c r="C351" s="1"/>
      <c r="D351" s="1"/>
      <c r="E351" s="1"/>
    </row>
    <row r="352" spans="1:5">
      <c r="A352" s="1"/>
      <c r="B352" s="1"/>
      <c r="C352" s="1"/>
      <c r="D352" s="1"/>
      <c r="E352" s="1"/>
    </row>
    <row r="353" spans="1:5">
      <c r="A353" s="1"/>
      <c r="B353" s="1"/>
      <c r="C353" s="1"/>
      <c r="D353" s="1"/>
      <c r="E353" s="1"/>
    </row>
    <row r="354" spans="1:5">
      <c r="A354" s="1"/>
      <c r="B354" s="1"/>
      <c r="C354" s="1"/>
      <c r="D354" s="1"/>
      <c r="E354" s="1"/>
    </row>
    <row r="355" spans="1:5">
      <c r="A355" s="1"/>
      <c r="B355" s="1"/>
      <c r="C355" s="1"/>
      <c r="D355" s="1"/>
      <c r="E355" s="1"/>
    </row>
    <row r="356" spans="1:5">
      <c r="A356" s="1"/>
      <c r="B356" s="1"/>
      <c r="C356" s="1"/>
      <c r="D356" s="1"/>
      <c r="E356" s="1"/>
    </row>
    <row r="357" spans="1:5">
      <c r="A357" s="1"/>
      <c r="B357" s="1"/>
      <c r="C357" s="1"/>
      <c r="D357" s="1"/>
      <c r="E357" s="1"/>
    </row>
    <row r="358" spans="1:5">
      <c r="A358" s="1"/>
      <c r="B358" s="1"/>
      <c r="C358" s="1"/>
      <c r="D358" s="1"/>
      <c r="E358" s="1"/>
    </row>
    <row r="359" spans="1:5">
      <c r="A359" s="1"/>
      <c r="B359" s="1"/>
      <c r="C359" s="1"/>
      <c r="D359" s="1"/>
      <c r="E359" s="1"/>
    </row>
    <row r="360" spans="1:5">
      <c r="A360" s="1"/>
      <c r="B360" s="1"/>
      <c r="C360" s="1"/>
      <c r="D360" s="1"/>
      <c r="E360" s="1"/>
    </row>
    <row r="361" spans="1:5">
      <c r="A361" s="1"/>
      <c r="B361" s="1"/>
      <c r="C361" s="1"/>
      <c r="D361" s="1"/>
      <c r="E361" s="1"/>
    </row>
    <row r="362" spans="1:5">
      <c r="A362" s="1"/>
      <c r="B362" s="1"/>
      <c r="C362" s="1"/>
      <c r="D362" s="1"/>
      <c r="E362" s="1"/>
    </row>
    <row r="363" spans="1:5">
      <c r="A363" s="1"/>
      <c r="B363" s="1"/>
      <c r="C363" s="1"/>
      <c r="D363" s="1"/>
      <c r="E363" s="1"/>
    </row>
    <row r="364" spans="1:5">
      <c r="A364" s="1"/>
      <c r="B364" s="1"/>
      <c r="C364" s="1"/>
      <c r="D364" s="1"/>
      <c r="E364" s="1"/>
    </row>
    <row r="365" spans="1:5">
      <c r="A365" s="1"/>
      <c r="B365" s="1"/>
      <c r="C365" s="1"/>
      <c r="D365" s="1"/>
      <c r="E365" s="1"/>
    </row>
    <row r="366" spans="1:5">
      <c r="A366" s="1"/>
      <c r="B366" s="1"/>
      <c r="C366" s="1"/>
      <c r="D366" s="1"/>
      <c r="E366" s="1"/>
    </row>
    <row r="367" spans="1:5">
      <c r="A367" s="1"/>
      <c r="B367" s="1"/>
      <c r="C367" s="1"/>
      <c r="D367" s="1"/>
      <c r="E367" s="1"/>
    </row>
    <row r="368" spans="1:5">
      <c r="A368" s="1"/>
      <c r="B368" s="1"/>
      <c r="C368" s="1"/>
      <c r="D368" s="1"/>
      <c r="E368" s="1"/>
    </row>
    <row r="369" spans="1:5">
      <c r="A369" s="1"/>
      <c r="B369" s="1"/>
      <c r="C369" s="1"/>
      <c r="D369" s="1"/>
      <c r="E369" s="1"/>
    </row>
    <row r="370" spans="1:5">
      <c r="A370" s="1"/>
      <c r="B370" s="1"/>
      <c r="C370" s="1"/>
      <c r="D370" s="1"/>
      <c r="E370" s="1"/>
    </row>
    <row r="371" spans="1:5">
      <c r="A371" s="1"/>
      <c r="B371" s="1"/>
      <c r="C371" s="1"/>
      <c r="D371" s="1"/>
      <c r="E371" s="1"/>
    </row>
    <row r="372" spans="1:5">
      <c r="A372" s="1"/>
      <c r="B372" s="1"/>
      <c r="C372" s="1"/>
      <c r="D372" s="1"/>
      <c r="E372" s="1"/>
    </row>
    <row r="373" spans="1:5">
      <c r="A373" s="1"/>
      <c r="B373" s="1"/>
      <c r="C373" s="1"/>
      <c r="D373" s="1"/>
      <c r="E373" s="1"/>
    </row>
    <row r="374" spans="1:5">
      <c r="A374" s="1"/>
      <c r="B374" s="1"/>
      <c r="C374" s="1"/>
      <c r="D374" s="1"/>
      <c r="E374" s="1"/>
    </row>
    <row r="375" spans="1:5">
      <c r="A375" s="1"/>
      <c r="B375" s="1"/>
      <c r="C375" s="1"/>
      <c r="D375" s="1"/>
      <c r="E375" s="1"/>
    </row>
    <row r="376" spans="1:5">
      <c r="A376" s="1"/>
      <c r="B376" s="1"/>
      <c r="C376" s="1"/>
      <c r="D376" s="1"/>
      <c r="E376" s="1"/>
    </row>
    <row r="377" spans="1:5">
      <c r="A377" s="1"/>
      <c r="B377" s="1"/>
      <c r="C377" s="1"/>
      <c r="D377" s="1"/>
      <c r="E377" s="1"/>
    </row>
    <row r="378" spans="1:5">
      <c r="A378" s="1"/>
      <c r="B378" s="1"/>
      <c r="C378" s="1"/>
      <c r="D378" s="1"/>
      <c r="E378" s="1"/>
    </row>
    <row r="379" spans="1:5">
      <c r="A379" s="1"/>
      <c r="B379" s="1"/>
      <c r="C379" s="1"/>
      <c r="D379" s="1"/>
      <c r="E379" s="1"/>
    </row>
    <row r="380" spans="1:5">
      <c r="A380" s="1"/>
      <c r="B380" s="1"/>
      <c r="C380" s="1"/>
      <c r="D380" s="1"/>
      <c r="E380" s="1"/>
    </row>
    <row r="381" spans="1:5">
      <c r="A381" s="1"/>
      <c r="B381" s="1"/>
      <c r="C381" s="1"/>
      <c r="D381" s="1"/>
      <c r="E381" s="1"/>
    </row>
    <row r="382" spans="1:5">
      <c r="A382" s="1"/>
      <c r="B382" s="1"/>
      <c r="C382" s="1"/>
      <c r="D382" s="1"/>
      <c r="E382" s="1"/>
    </row>
    <row r="383" spans="1:5">
      <c r="A383" s="1"/>
      <c r="B383" s="1"/>
      <c r="C383" s="1"/>
      <c r="D383" s="1"/>
      <c r="E383" s="1"/>
    </row>
    <row r="384" spans="1:5">
      <c r="A384" s="1"/>
      <c r="B384" s="1"/>
      <c r="C384" s="1"/>
      <c r="D384" s="1"/>
      <c r="E384" s="1"/>
    </row>
    <row r="385" spans="1:5">
      <c r="A385" s="1"/>
      <c r="B385" s="1"/>
      <c r="C385" s="1"/>
      <c r="D385" s="1"/>
      <c r="E385" s="1"/>
    </row>
    <row r="386" spans="1:5">
      <c r="A386" s="1"/>
      <c r="B386" s="1"/>
      <c r="C386" s="1"/>
      <c r="D386" s="1"/>
      <c r="E386" s="1"/>
    </row>
    <row r="387" spans="1:5">
      <c r="A387" s="1"/>
      <c r="B387" s="1"/>
      <c r="C387" s="1"/>
      <c r="D387" s="1"/>
      <c r="E387" s="1"/>
    </row>
    <row r="388" spans="1:5">
      <c r="A388" s="1"/>
      <c r="B388" s="1"/>
      <c r="C388" s="1"/>
      <c r="D388" s="1"/>
      <c r="E388" s="1"/>
    </row>
    <row r="389" spans="1:5">
      <c r="A389" s="1"/>
      <c r="B389" s="1"/>
      <c r="C389" s="1"/>
      <c r="D389" s="1"/>
      <c r="E389" s="1"/>
    </row>
    <row r="390" spans="1:5">
      <c r="A390" s="1"/>
      <c r="B390" s="1"/>
      <c r="C390" s="1"/>
      <c r="D390" s="1"/>
      <c r="E390" s="1"/>
    </row>
    <row r="391" spans="1:5">
      <c r="A391" s="1"/>
      <c r="B391" s="1"/>
      <c r="C391" s="1"/>
      <c r="D391" s="1"/>
      <c r="E391" s="1"/>
    </row>
    <row r="392" spans="1:5">
      <c r="A392" s="1"/>
      <c r="B392" s="1"/>
      <c r="C392" s="1"/>
      <c r="D392" s="1"/>
      <c r="E392" s="1"/>
    </row>
    <row r="393" spans="1:5">
      <c r="A393" s="1"/>
      <c r="B393" s="1"/>
      <c r="C393" s="1"/>
      <c r="D393" s="1"/>
      <c r="E393" s="1"/>
    </row>
    <row r="394" spans="1:5">
      <c r="A394" s="1"/>
      <c r="B394" s="1"/>
      <c r="C394" s="1"/>
      <c r="D394" s="1"/>
      <c r="E394" s="1"/>
    </row>
    <row r="395" spans="1:5">
      <c r="A395" s="1"/>
      <c r="B395" s="1"/>
      <c r="C395" s="1"/>
      <c r="D395" s="1"/>
      <c r="E395" s="1"/>
    </row>
    <row r="396" spans="1:5">
      <c r="A396" s="1"/>
      <c r="B396" s="1"/>
      <c r="C396" s="1"/>
      <c r="D396" s="1"/>
      <c r="E396" s="1"/>
    </row>
    <row r="397" spans="1:5">
      <c r="A397" s="1"/>
      <c r="B397" s="1"/>
      <c r="C397" s="1"/>
      <c r="D397" s="1"/>
      <c r="E397" s="1"/>
    </row>
    <row r="398" spans="1:5">
      <c r="A398" s="1"/>
      <c r="B398" s="1"/>
      <c r="C398" s="1"/>
      <c r="D398" s="1"/>
      <c r="E398" s="1"/>
    </row>
    <row r="399" spans="1:5">
      <c r="A399" s="1"/>
      <c r="B399" s="1"/>
      <c r="C399" s="1"/>
      <c r="D399" s="1"/>
      <c r="E399" s="1"/>
    </row>
    <row r="400" spans="1:5">
      <c r="A400" s="1"/>
      <c r="B400" s="1"/>
      <c r="C400" s="1"/>
      <c r="D400" s="1"/>
      <c r="E400" s="1"/>
    </row>
    <row r="401" spans="1:5">
      <c r="A401" s="1"/>
      <c r="B401" s="1"/>
      <c r="C401" s="1"/>
      <c r="D401" s="1"/>
      <c r="E401" s="1"/>
    </row>
    <row r="402" spans="1:5">
      <c r="A402" s="1"/>
      <c r="B402" s="1"/>
      <c r="C402" s="1"/>
      <c r="D402" s="1"/>
      <c r="E402" s="1"/>
    </row>
    <row r="403" spans="1:5">
      <c r="A403" s="1"/>
      <c r="B403" s="1"/>
      <c r="C403" s="1"/>
      <c r="D403" s="1"/>
      <c r="E403" s="1"/>
    </row>
    <row r="404" spans="1:5">
      <c r="A404" s="1"/>
      <c r="B404" s="1"/>
      <c r="C404" s="1"/>
      <c r="D404" s="1"/>
      <c r="E404" s="1"/>
    </row>
    <row r="405" spans="1:5">
      <c r="A405" s="1"/>
      <c r="B405" s="1"/>
      <c r="C405" s="1"/>
      <c r="D405" s="1"/>
      <c r="E405" s="1"/>
    </row>
    <row r="406" spans="1:5">
      <c r="A406" s="1"/>
      <c r="B406" s="1"/>
      <c r="C406" s="1"/>
      <c r="D406" s="1"/>
      <c r="E406" s="1"/>
    </row>
    <row r="407" spans="1:5">
      <c r="A407" s="1"/>
      <c r="B407" s="1"/>
      <c r="C407" s="1"/>
      <c r="D407" s="1"/>
      <c r="E407" s="1"/>
    </row>
    <row r="408" spans="1:5">
      <c r="A408" s="1"/>
      <c r="B408" s="1"/>
      <c r="C408" s="1"/>
      <c r="D408" s="1"/>
      <c r="E408" s="1"/>
    </row>
    <row r="409" spans="1:5">
      <c r="A409" s="1"/>
      <c r="B409" s="1"/>
      <c r="C409" s="1"/>
      <c r="D409" s="1"/>
      <c r="E409" s="1"/>
    </row>
    <row r="410" spans="1:5">
      <c r="A410" s="1"/>
      <c r="B410" s="1"/>
      <c r="C410" s="1"/>
      <c r="D410" s="1"/>
      <c r="E410" s="1"/>
    </row>
    <row r="411" spans="1:5">
      <c r="A411" s="1"/>
      <c r="B411" s="1"/>
      <c r="C411" s="1"/>
      <c r="D411" s="1"/>
      <c r="E411" s="1"/>
    </row>
    <row r="412" spans="1:5">
      <c r="A412" s="1"/>
      <c r="B412" s="1"/>
      <c r="C412" s="1"/>
      <c r="D412" s="1"/>
      <c r="E412" s="1"/>
    </row>
    <row r="413" spans="1:5">
      <c r="A413" s="1"/>
      <c r="B413" s="1"/>
      <c r="C413" s="1"/>
      <c r="D413" s="1"/>
      <c r="E413" s="1"/>
    </row>
    <row r="414" spans="1:5">
      <c r="A414" s="1"/>
      <c r="B414" s="1"/>
      <c r="C414" s="1"/>
      <c r="D414" s="1"/>
      <c r="E414" s="1"/>
    </row>
    <row r="415" spans="1:5">
      <c r="A415" s="1"/>
      <c r="B415" s="1"/>
      <c r="C415" s="1"/>
      <c r="D415" s="1"/>
      <c r="E415" s="1"/>
    </row>
    <row r="416" spans="1:5">
      <c r="A416" s="1"/>
      <c r="B416" s="1"/>
      <c r="C416" s="1"/>
      <c r="D416" s="1"/>
      <c r="E416" s="1"/>
    </row>
    <row r="417" spans="1:5">
      <c r="A417" s="1"/>
      <c r="B417" s="1"/>
      <c r="C417" s="1"/>
      <c r="D417" s="1"/>
      <c r="E417" s="1"/>
    </row>
    <row r="418" spans="1:5">
      <c r="A418" s="1"/>
      <c r="B418" s="1"/>
      <c r="C418" s="1"/>
      <c r="D418" s="1"/>
      <c r="E418" s="1"/>
    </row>
    <row r="419" spans="1:5">
      <c r="A419" s="1"/>
      <c r="B419" s="1"/>
      <c r="C419" s="1"/>
      <c r="D419" s="1"/>
      <c r="E419" s="1"/>
    </row>
    <row r="420" spans="1:5">
      <c r="A420" s="1"/>
      <c r="B420" s="1"/>
      <c r="C420" s="1"/>
      <c r="D420" s="1"/>
      <c r="E420" s="1"/>
    </row>
    <row r="421" spans="1:5">
      <c r="A421" s="1"/>
      <c r="B421" s="1"/>
      <c r="C421" s="1"/>
      <c r="D421" s="1"/>
      <c r="E421" s="1"/>
    </row>
    <row r="422" spans="1:5">
      <c r="A422" s="1"/>
      <c r="B422" s="1"/>
      <c r="C422" s="1"/>
      <c r="D422" s="1"/>
      <c r="E422" s="1"/>
    </row>
    <row r="423" spans="1:5">
      <c r="A423" s="1"/>
      <c r="B423" s="1"/>
      <c r="C423" s="1"/>
      <c r="D423" s="1"/>
      <c r="E423" s="1"/>
    </row>
    <row r="424" spans="1:5">
      <c r="A424" s="1"/>
      <c r="B424" s="1"/>
      <c r="C424" s="1"/>
      <c r="D424" s="1"/>
      <c r="E424" s="1"/>
    </row>
    <row r="425" spans="1:5">
      <c r="A425" s="1"/>
      <c r="B425" s="1"/>
      <c r="C425" s="1"/>
      <c r="D425" s="1"/>
      <c r="E425" s="1"/>
    </row>
    <row r="426" spans="1:5">
      <c r="A426" s="1"/>
      <c r="B426" s="1"/>
      <c r="C426" s="1"/>
      <c r="D426" s="1"/>
      <c r="E426" s="1"/>
    </row>
    <row r="427" spans="1:5">
      <c r="A427" s="1"/>
      <c r="B427" s="1"/>
      <c r="C427" s="1"/>
      <c r="D427" s="1"/>
      <c r="E427" s="1"/>
    </row>
    <row r="428" spans="1:5">
      <c r="A428" s="1"/>
      <c r="B428" s="1"/>
      <c r="C428" s="1"/>
      <c r="D428" s="1"/>
      <c r="E428" s="1"/>
    </row>
    <row r="429" spans="1:5">
      <c r="A429" s="1"/>
      <c r="B429" s="1"/>
      <c r="C429" s="1"/>
      <c r="D429" s="1"/>
      <c r="E429" s="1"/>
    </row>
    <row r="430" spans="1:5">
      <c r="A430" s="1"/>
      <c r="B430" s="1"/>
      <c r="C430" s="1"/>
      <c r="D430" s="1"/>
      <c r="E430" s="1"/>
    </row>
    <row r="431" spans="1:5">
      <c r="A431" s="1"/>
      <c r="B431" s="1"/>
      <c r="C431" s="1"/>
      <c r="D431" s="1"/>
      <c r="E431" s="1"/>
    </row>
    <row r="432" spans="1:5">
      <c r="A432" s="1"/>
      <c r="B432" s="1"/>
      <c r="C432" s="1"/>
      <c r="D432" s="1"/>
      <c r="E432" s="1"/>
    </row>
    <row r="433" spans="1:5">
      <c r="A433" s="1"/>
      <c r="B433" s="1"/>
      <c r="C433" s="1"/>
      <c r="D433" s="1"/>
      <c r="E433" s="1"/>
    </row>
    <row r="434" spans="1:5">
      <c r="A434" s="1"/>
      <c r="B434" s="1"/>
      <c r="C434" s="1"/>
      <c r="D434" s="1"/>
      <c r="E434" s="1"/>
    </row>
    <row r="435" spans="1:5">
      <c r="A435" s="1"/>
      <c r="B435" s="1"/>
      <c r="C435" s="1"/>
      <c r="D435" s="1"/>
      <c r="E435" s="1"/>
    </row>
    <row r="436" spans="1:5">
      <c r="A436" s="1"/>
      <c r="B436" s="1"/>
      <c r="C436" s="1"/>
      <c r="D436" s="1"/>
      <c r="E436" s="1"/>
    </row>
    <row r="437" spans="1:5">
      <c r="A437" s="1"/>
      <c r="B437" s="1"/>
      <c r="C437" s="1"/>
      <c r="D437" s="1"/>
      <c r="E437" s="1"/>
    </row>
    <row r="438" spans="1:5">
      <c r="A438" s="1"/>
      <c r="B438" s="1"/>
      <c r="C438" s="1"/>
      <c r="D438" s="1"/>
      <c r="E438" s="1"/>
    </row>
    <row r="439" spans="1:5">
      <c r="A439" s="1"/>
      <c r="B439" s="1"/>
      <c r="C439" s="1"/>
      <c r="D439" s="1"/>
      <c r="E439" s="1"/>
    </row>
    <row r="440" spans="1:5">
      <c r="A440" s="1"/>
      <c r="B440" s="1"/>
      <c r="C440" s="1"/>
      <c r="D440" s="1"/>
      <c r="E440" s="1"/>
    </row>
    <row r="441" spans="1:5">
      <c r="A441" s="1"/>
      <c r="B441" s="1"/>
      <c r="C441" s="1"/>
      <c r="D441" s="1"/>
      <c r="E441" s="1"/>
    </row>
    <row r="442" spans="1:5">
      <c r="A442" s="1"/>
      <c r="B442" s="1"/>
      <c r="C442" s="1"/>
      <c r="D442" s="1"/>
      <c r="E442" s="1"/>
    </row>
    <row r="443" spans="1:5">
      <c r="A443" s="1"/>
      <c r="B443" s="1"/>
      <c r="C443" s="1"/>
      <c r="D443" s="1"/>
      <c r="E443" s="1"/>
    </row>
    <row r="444" spans="1:5">
      <c r="A444" s="1"/>
      <c r="B444" s="1"/>
      <c r="C444" s="1"/>
      <c r="D444" s="1"/>
      <c r="E444" s="1"/>
    </row>
    <row r="445" spans="1:5">
      <c r="A445" s="1"/>
      <c r="B445" s="1"/>
      <c r="C445" s="1"/>
      <c r="D445" s="1"/>
      <c r="E445" s="1"/>
    </row>
    <row r="446" spans="1:5">
      <c r="A446" s="1"/>
      <c r="B446" s="1"/>
      <c r="C446" s="1"/>
      <c r="D446" s="1"/>
      <c r="E446" s="1"/>
    </row>
    <row r="447" spans="1:5">
      <c r="A447" s="1"/>
      <c r="B447" s="1"/>
      <c r="C447" s="1"/>
      <c r="D447" s="1"/>
      <c r="E447" s="1"/>
    </row>
    <row r="448" spans="1:5">
      <c r="A448" s="1"/>
      <c r="B448" s="1"/>
      <c r="C448" s="1"/>
      <c r="D448" s="1"/>
      <c r="E448" s="1"/>
    </row>
    <row r="449" spans="1:5">
      <c r="A449" s="1"/>
      <c r="B449" s="1"/>
      <c r="C449" s="1"/>
      <c r="D449" s="1"/>
      <c r="E449" s="1"/>
    </row>
    <row r="450" spans="1:5">
      <c r="A450" s="1"/>
      <c r="B450" s="1"/>
      <c r="C450" s="1"/>
      <c r="D450" s="1"/>
      <c r="E450" s="1"/>
    </row>
    <row r="451" spans="1:5">
      <c r="A451" s="1"/>
      <c r="B451" s="1"/>
      <c r="C451" s="1"/>
      <c r="D451" s="1"/>
      <c r="E451" s="1"/>
    </row>
    <row r="452" spans="1:5">
      <c r="A452" s="1"/>
      <c r="B452" s="1"/>
      <c r="C452" s="1"/>
      <c r="D452" s="1"/>
      <c r="E452" s="1"/>
    </row>
    <row r="453" spans="1:5">
      <c r="A453" s="1"/>
      <c r="B453" s="1"/>
      <c r="C453" s="1"/>
      <c r="D453" s="1"/>
      <c r="E453" s="1"/>
    </row>
    <row r="454" spans="1:5">
      <c r="A454" s="1"/>
      <c r="B454" s="1"/>
      <c r="C454" s="1"/>
      <c r="D454" s="1"/>
      <c r="E454" s="1"/>
    </row>
    <row r="455" spans="1:5">
      <c r="A455" s="1"/>
      <c r="B455" s="1"/>
      <c r="C455" s="1"/>
      <c r="D455" s="1"/>
      <c r="E455" s="1"/>
    </row>
    <row r="456" spans="1:5">
      <c r="A456" s="1"/>
      <c r="B456" s="1"/>
      <c r="C456" s="1"/>
      <c r="D456" s="1"/>
      <c r="E456" s="1"/>
    </row>
    <row r="457" spans="1:5">
      <c r="A457" s="1"/>
      <c r="B457" s="1"/>
      <c r="C457" s="1"/>
      <c r="D457" s="1"/>
      <c r="E457" s="1"/>
    </row>
    <row r="458" spans="1:5">
      <c r="A458" s="1"/>
      <c r="B458" s="1"/>
      <c r="C458" s="1"/>
      <c r="D458" s="1"/>
      <c r="E458" s="1"/>
    </row>
    <row r="459" spans="1:5">
      <c r="A459" s="1"/>
      <c r="B459" s="1"/>
      <c r="C459" s="1"/>
      <c r="D459" s="1"/>
      <c r="E459" s="1"/>
    </row>
    <row r="460" spans="1:5">
      <c r="A460" s="1"/>
      <c r="B460" s="1"/>
      <c r="C460" s="1"/>
      <c r="D460" s="1"/>
      <c r="E460" s="1"/>
    </row>
    <row r="461" spans="1:5">
      <c r="A461" s="1"/>
      <c r="B461" s="1"/>
      <c r="C461" s="1"/>
      <c r="D461" s="1"/>
      <c r="E461" s="1"/>
    </row>
    <row r="462" spans="1:5">
      <c r="A462" s="1"/>
      <c r="B462" s="1"/>
      <c r="C462" s="1"/>
      <c r="D462" s="1"/>
      <c r="E462" s="1"/>
    </row>
    <row r="463" spans="1:5">
      <c r="A463" s="1"/>
      <c r="B463" s="1"/>
      <c r="C463" s="1"/>
      <c r="D463" s="1"/>
      <c r="E463" s="1"/>
    </row>
    <row r="464" spans="1:5">
      <c r="A464" s="1"/>
      <c r="B464" s="1"/>
      <c r="C464" s="1"/>
      <c r="D464" s="1"/>
      <c r="E464" s="1"/>
    </row>
    <row r="465" spans="1:5">
      <c r="A465" s="1"/>
      <c r="B465" s="1"/>
      <c r="C465" s="1"/>
      <c r="D465" s="1"/>
      <c r="E465" s="1"/>
    </row>
    <row r="466" spans="1:5">
      <c r="A466" s="1"/>
      <c r="B466" s="1"/>
      <c r="C466" s="1"/>
      <c r="D466" s="1"/>
      <c r="E466" s="1"/>
    </row>
    <row r="467" spans="1:5">
      <c r="A467" s="1"/>
      <c r="B467" s="1"/>
      <c r="C467" s="1"/>
      <c r="D467" s="1"/>
      <c r="E467" s="1"/>
    </row>
    <row r="468" spans="1:5">
      <c r="A468" s="1"/>
      <c r="B468" s="1"/>
      <c r="C468" s="1"/>
      <c r="D468" s="1"/>
      <c r="E468" s="1"/>
    </row>
    <row r="469" spans="1:5">
      <c r="A469" s="1"/>
      <c r="B469" s="1"/>
      <c r="C469" s="1"/>
      <c r="D469" s="1"/>
      <c r="E469" s="1"/>
    </row>
    <row r="470" spans="1:5">
      <c r="A470" s="1"/>
      <c r="B470" s="1"/>
      <c r="C470" s="1"/>
      <c r="D470" s="1"/>
      <c r="E470" s="1"/>
    </row>
    <row r="471" spans="1:5">
      <c r="A471" s="1"/>
      <c r="B471" s="1"/>
      <c r="C471" s="1"/>
      <c r="D471" s="1"/>
      <c r="E471" s="1"/>
    </row>
    <row r="472" spans="1:5">
      <c r="A472" s="1"/>
      <c r="B472" s="1"/>
      <c r="C472" s="1"/>
      <c r="D472" s="1"/>
      <c r="E472" s="1"/>
    </row>
    <row r="473" spans="1:5">
      <c r="A473" s="1"/>
      <c r="B473" s="1"/>
      <c r="C473" s="1"/>
      <c r="D473" s="1"/>
      <c r="E473" s="1"/>
    </row>
    <row r="474" spans="1:5">
      <c r="A474" s="1"/>
      <c r="B474" s="1"/>
      <c r="C474" s="1"/>
      <c r="D474" s="1"/>
      <c r="E474" s="1"/>
    </row>
    <row r="475" spans="1:5">
      <c r="A475" s="1"/>
      <c r="B475" s="1"/>
      <c r="C475" s="1"/>
      <c r="D475" s="1"/>
      <c r="E475" s="1"/>
    </row>
    <row r="476" spans="1:5">
      <c r="A476" s="1"/>
      <c r="B476" s="1"/>
      <c r="C476" s="1"/>
      <c r="D476" s="1"/>
      <c r="E476" s="1"/>
    </row>
    <row r="477" spans="1:5">
      <c r="A477" s="1"/>
      <c r="B477" s="1"/>
      <c r="C477" s="1"/>
      <c r="D477" s="1"/>
      <c r="E477" s="1"/>
    </row>
    <row r="478" spans="1:5">
      <c r="A478" s="1"/>
      <c r="B478" s="1"/>
      <c r="C478" s="1"/>
      <c r="D478" s="1"/>
      <c r="E478" s="1"/>
    </row>
    <row r="479" spans="1:5">
      <c r="A479" s="1"/>
      <c r="B479" s="1"/>
      <c r="C479" s="1"/>
      <c r="D479" s="1"/>
      <c r="E479" s="1"/>
    </row>
    <row r="480" spans="1:5">
      <c r="A480" s="1"/>
      <c r="B480" s="1"/>
      <c r="C480" s="1"/>
      <c r="D480" s="1"/>
      <c r="E480" s="1"/>
    </row>
    <row r="481" spans="1:5">
      <c r="A481" s="1"/>
      <c r="B481" s="1"/>
      <c r="C481" s="1"/>
      <c r="D481" s="1"/>
      <c r="E481" s="1"/>
    </row>
    <row r="482" spans="1:5">
      <c r="A482" s="1"/>
      <c r="B482" s="1"/>
      <c r="C482" s="1"/>
      <c r="D482" s="1"/>
      <c r="E482" s="1"/>
    </row>
    <row r="483" spans="1:5">
      <c r="A483" s="1"/>
      <c r="B483" s="1"/>
      <c r="C483" s="1"/>
      <c r="D483" s="1"/>
      <c r="E483" s="1"/>
    </row>
    <row r="484" spans="1:5">
      <c r="A484" s="1"/>
      <c r="B484" s="1"/>
      <c r="C484" s="1"/>
      <c r="D484" s="1"/>
      <c r="E484" s="1"/>
    </row>
    <row r="485" spans="1:5">
      <c r="A485" s="1"/>
      <c r="B485" s="1"/>
      <c r="C485" s="1"/>
      <c r="D485" s="1"/>
      <c r="E485" s="1"/>
    </row>
    <row r="486" spans="1:5">
      <c r="A486" s="1"/>
      <c r="B486" s="1"/>
      <c r="C486" s="1"/>
      <c r="D486" s="1"/>
      <c r="E486" s="1"/>
    </row>
    <row r="487" spans="1:5">
      <c r="A487" s="1"/>
      <c r="B487" s="1"/>
      <c r="C487" s="1"/>
      <c r="D487" s="1"/>
      <c r="E487" s="1"/>
    </row>
    <row r="488" spans="1:5">
      <c r="A488" s="1"/>
      <c r="B488" s="1"/>
      <c r="C488" s="1"/>
      <c r="D488" s="1"/>
      <c r="E488" s="1"/>
    </row>
    <row r="489" spans="1:5">
      <c r="A489" s="1"/>
      <c r="B489" s="1"/>
      <c r="C489" s="1"/>
      <c r="D489" s="1"/>
      <c r="E489" s="1"/>
    </row>
    <row r="490" spans="1:5">
      <c r="A490" s="1"/>
      <c r="B490" s="1"/>
      <c r="C490" s="1"/>
      <c r="D490" s="1"/>
      <c r="E490" s="1"/>
    </row>
    <row r="491" spans="1:5">
      <c r="A491" s="1"/>
      <c r="B491" s="1"/>
      <c r="C491" s="1"/>
      <c r="D491" s="1"/>
      <c r="E491" s="1"/>
    </row>
    <row r="492" spans="1:5">
      <c r="A492" s="1"/>
      <c r="B492" s="1"/>
      <c r="C492" s="1"/>
      <c r="D492" s="1"/>
      <c r="E492" s="1"/>
    </row>
    <row r="493" spans="1:5">
      <c r="A493" s="1"/>
      <c r="B493" s="1"/>
      <c r="C493" s="1"/>
      <c r="D493" s="1"/>
      <c r="E493" s="1"/>
    </row>
    <row r="494" spans="1:5">
      <c r="A494" s="1"/>
      <c r="B494" s="1"/>
      <c r="C494" s="1"/>
      <c r="D494" s="1"/>
      <c r="E494" s="1"/>
    </row>
    <row r="495" spans="1:5">
      <c r="A495" s="1"/>
      <c r="B495" s="1"/>
      <c r="C495" s="1"/>
      <c r="D495" s="1"/>
      <c r="E495" s="1"/>
    </row>
    <row r="496" spans="1:5">
      <c r="A496" s="1"/>
      <c r="B496" s="1"/>
      <c r="C496" s="1"/>
      <c r="D496" s="1"/>
      <c r="E496" s="1"/>
    </row>
    <row r="497" spans="1:5">
      <c r="A497" s="1"/>
      <c r="B497" s="1"/>
      <c r="C497" s="1"/>
      <c r="D497" s="1"/>
      <c r="E497" s="1"/>
    </row>
    <row r="498" spans="1:5">
      <c r="A498" s="1"/>
      <c r="B498" s="1"/>
      <c r="C498" s="1"/>
      <c r="D498" s="1"/>
      <c r="E498" s="1"/>
    </row>
    <row r="499" spans="1:5">
      <c r="A499" s="1"/>
      <c r="B499" s="1"/>
      <c r="C499" s="1"/>
      <c r="D499" s="1"/>
      <c r="E499" s="1"/>
    </row>
    <row r="500" spans="1:5">
      <c r="A500" s="1"/>
      <c r="B500" s="1"/>
      <c r="C500" s="1"/>
      <c r="D500" s="1"/>
      <c r="E500" s="1"/>
    </row>
    <row r="501" spans="1:5">
      <c r="A501" s="1"/>
      <c r="B501" s="1"/>
      <c r="C501" s="1"/>
      <c r="D501" s="1"/>
      <c r="E501" s="1"/>
    </row>
    <row r="502" spans="1:5">
      <c r="A502" s="1"/>
      <c r="B502" s="1"/>
      <c r="C502" s="1"/>
      <c r="D502" s="1"/>
      <c r="E502" s="1"/>
    </row>
    <row r="503" spans="1:5">
      <c r="A503" s="1"/>
      <c r="B503" s="1"/>
      <c r="C503" s="1"/>
      <c r="D503" s="1"/>
      <c r="E503" s="1"/>
    </row>
    <row r="504" spans="1:5">
      <c r="A504" s="1"/>
      <c r="B504" s="1"/>
      <c r="C504" s="1"/>
      <c r="D504" s="1"/>
      <c r="E504" s="1"/>
    </row>
    <row r="505" spans="1:5">
      <c r="A505" s="1"/>
      <c r="B505" s="1"/>
      <c r="C505" s="1"/>
      <c r="D505" s="1"/>
      <c r="E505" s="1"/>
    </row>
    <row r="506" spans="1:5">
      <c r="A506" s="1"/>
      <c r="B506" s="1"/>
      <c r="C506" s="1"/>
      <c r="D506" s="1"/>
      <c r="E506" s="1"/>
    </row>
    <row r="507" spans="1:5">
      <c r="A507" s="1"/>
      <c r="B507" s="1"/>
      <c r="C507" s="1"/>
      <c r="D507" s="1"/>
      <c r="E507" s="1"/>
    </row>
    <row r="508" spans="1:5">
      <c r="A508" s="1"/>
      <c r="B508" s="1"/>
      <c r="C508" s="1"/>
      <c r="D508" s="1"/>
      <c r="E508" s="1"/>
    </row>
    <row r="509" spans="1:5">
      <c r="A509" s="1"/>
      <c r="B509" s="1"/>
      <c r="C509" s="1"/>
      <c r="D509" s="1"/>
      <c r="E509" s="1"/>
    </row>
    <row r="510" spans="1:5">
      <c r="A510" s="1"/>
      <c r="B510" s="1"/>
      <c r="C510" s="1"/>
      <c r="D510" s="1"/>
      <c r="E510" s="1"/>
    </row>
    <row r="511" spans="1:5">
      <c r="A511" s="1"/>
      <c r="B511" s="1"/>
      <c r="C511" s="1"/>
      <c r="D511" s="1"/>
      <c r="E511" s="1"/>
    </row>
    <row r="512" spans="1:5">
      <c r="A512" s="1"/>
      <c r="B512" s="1"/>
      <c r="C512" s="1"/>
      <c r="D512" s="1"/>
      <c r="E512" s="1"/>
    </row>
    <row r="513" spans="1:5">
      <c r="A513" s="1"/>
      <c r="B513" s="1"/>
      <c r="C513" s="1"/>
      <c r="D513" s="1"/>
      <c r="E513" s="1"/>
    </row>
    <row r="514" spans="1:5">
      <c r="A514" s="1"/>
      <c r="B514" s="1"/>
      <c r="C514" s="1"/>
      <c r="D514" s="1"/>
      <c r="E514" s="1"/>
    </row>
    <row r="515" spans="1:5">
      <c r="A515" s="1"/>
      <c r="B515" s="1"/>
      <c r="C515" s="1"/>
      <c r="D515" s="1"/>
      <c r="E515" s="1"/>
    </row>
    <row r="516" spans="1:5">
      <c r="A516" s="1"/>
      <c r="B516" s="1"/>
      <c r="C516" s="1"/>
      <c r="D516" s="1"/>
      <c r="E516" s="1"/>
    </row>
    <row r="517" spans="1:5">
      <c r="A517" s="1"/>
      <c r="B517" s="1"/>
      <c r="C517" s="1"/>
      <c r="D517" s="1"/>
      <c r="E517" s="1"/>
    </row>
    <row r="518" spans="1:5">
      <c r="A518" s="1"/>
      <c r="B518" s="1"/>
      <c r="C518" s="1"/>
      <c r="D518" s="1"/>
      <c r="E518" s="1"/>
    </row>
    <row r="519" spans="1:5">
      <c r="A519" s="1"/>
      <c r="B519" s="1"/>
      <c r="C519" s="1"/>
      <c r="D519" s="1"/>
      <c r="E519" s="1"/>
    </row>
    <row r="520" spans="1:5">
      <c r="A520" s="1"/>
      <c r="B520" s="1"/>
      <c r="C520" s="1"/>
      <c r="D520" s="1"/>
      <c r="E520" s="1"/>
    </row>
    <row r="521" spans="1:5">
      <c r="A521" s="1"/>
      <c r="B521" s="1"/>
      <c r="C521" s="1"/>
      <c r="D521" s="1"/>
      <c r="E521" s="1"/>
    </row>
    <row r="522" spans="1:5">
      <c r="A522" s="1"/>
      <c r="B522" s="1"/>
      <c r="C522" s="1"/>
      <c r="D522" s="1"/>
      <c r="E522" s="1"/>
    </row>
    <row r="523" spans="1:5">
      <c r="A523" s="1"/>
      <c r="B523" s="1"/>
      <c r="C523" s="1"/>
      <c r="D523" s="1"/>
      <c r="E523" s="1"/>
    </row>
    <row r="524" spans="1:5">
      <c r="A524" s="1"/>
      <c r="B524" s="1"/>
      <c r="C524" s="1"/>
      <c r="D524" s="1"/>
      <c r="E524" s="1"/>
    </row>
    <row r="525" spans="1:5">
      <c r="A525" s="1"/>
      <c r="B525" s="1"/>
      <c r="C525" s="1"/>
      <c r="D525" s="1"/>
      <c r="E525" s="1"/>
    </row>
    <row r="526" spans="1:5">
      <c r="A526" s="1"/>
      <c r="B526" s="1"/>
      <c r="C526" s="1"/>
      <c r="D526" s="1"/>
      <c r="E526" s="1"/>
    </row>
    <row r="527" spans="1:5">
      <c r="A527" s="1"/>
      <c r="B527" s="1"/>
      <c r="C527" s="1"/>
      <c r="D527" s="1"/>
      <c r="E527" s="1"/>
    </row>
    <row r="528" spans="1:5">
      <c r="A528" s="1"/>
      <c r="B528" s="1"/>
      <c r="C528" s="1"/>
      <c r="D528" s="1"/>
      <c r="E528" s="1"/>
    </row>
    <row r="529" spans="1:5">
      <c r="A529" s="1"/>
      <c r="B529" s="1"/>
      <c r="C529" s="1"/>
      <c r="D529" s="1"/>
      <c r="E529" s="1"/>
    </row>
    <row r="530" spans="1:5">
      <c r="A530" s="1"/>
      <c r="B530" s="1"/>
      <c r="C530" s="1"/>
      <c r="D530" s="1"/>
      <c r="E530" s="1"/>
    </row>
    <row r="531" spans="1:5">
      <c r="A531" s="1"/>
      <c r="B531" s="1"/>
      <c r="C531" s="1"/>
      <c r="D531" s="1"/>
      <c r="E531" s="1"/>
    </row>
    <row r="532" spans="1:5">
      <c r="A532" s="1"/>
      <c r="B532" s="1"/>
      <c r="C532" s="1"/>
      <c r="D532" s="1"/>
      <c r="E532" s="1"/>
    </row>
    <row r="533" spans="1:5">
      <c r="A533" s="1"/>
      <c r="B533" s="1"/>
      <c r="C533" s="1"/>
      <c r="D533" s="1"/>
      <c r="E533" s="1"/>
    </row>
    <row r="534" spans="1:5">
      <c r="A534" s="1"/>
      <c r="B534" s="1"/>
      <c r="C534" s="1"/>
      <c r="D534" s="1"/>
      <c r="E534" s="1"/>
    </row>
    <row r="535" spans="1:5">
      <c r="A535" s="1"/>
      <c r="B535" s="1"/>
      <c r="C535" s="1"/>
      <c r="D535" s="1"/>
      <c r="E535" s="1"/>
    </row>
    <row r="536" spans="1:5">
      <c r="A536" s="1"/>
      <c r="B536" s="1"/>
      <c r="C536" s="1"/>
      <c r="D536" s="1"/>
      <c r="E536" s="1"/>
    </row>
    <row r="537" spans="1:5">
      <c r="A537" s="1"/>
      <c r="B537" s="1"/>
      <c r="C537" s="1"/>
      <c r="D537" s="1"/>
      <c r="E537" s="1"/>
    </row>
    <row r="538" spans="1:5">
      <c r="A538" s="1"/>
      <c r="B538" s="1"/>
      <c r="C538" s="1"/>
      <c r="D538" s="1"/>
      <c r="E538" s="1"/>
    </row>
    <row r="539" spans="1:5">
      <c r="A539" s="1"/>
      <c r="B539" s="1"/>
      <c r="C539" s="1"/>
      <c r="D539" s="1"/>
      <c r="E539" s="1"/>
    </row>
    <row r="540" spans="1:5">
      <c r="A540" s="1"/>
      <c r="B540" s="1"/>
      <c r="C540" s="1"/>
      <c r="D540" s="1"/>
      <c r="E540" s="1"/>
    </row>
    <row r="541" spans="1:5">
      <c r="A541" s="1"/>
      <c r="B541" s="1"/>
      <c r="C541" s="1"/>
      <c r="D541" s="1"/>
      <c r="E541" s="1"/>
    </row>
    <row r="542" spans="1:5">
      <c r="A542" s="1"/>
      <c r="B542" s="1"/>
      <c r="C542" s="1"/>
      <c r="D542" s="1"/>
      <c r="E542" s="1"/>
    </row>
    <row r="543" spans="1:5">
      <c r="A543" s="1"/>
      <c r="B543" s="1"/>
      <c r="C543" s="1"/>
      <c r="D543" s="1"/>
      <c r="E543" s="1"/>
    </row>
    <row r="544" spans="1:5">
      <c r="A544" s="1"/>
      <c r="B544" s="1"/>
      <c r="C544" s="1"/>
      <c r="D544" s="1"/>
      <c r="E544" s="1"/>
    </row>
    <row r="545" spans="1:5">
      <c r="A545" s="1"/>
      <c r="B545" s="1"/>
      <c r="C545" s="1"/>
      <c r="D545" s="1"/>
      <c r="E545" s="1"/>
    </row>
    <row r="546" spans="1:5">
      <c r="A546" s="1"/>
      <c r="B546" s="1"/>
      <c r="C546" s="1"/>
      <c r="D546" s="1"/>
      <c r="E546" s="1"/>
    </row>
    <row r="547" spans="1:5">
      <c r="A547" s="1"/>
      <c r="B547" s="1"/>
      <c r="C547" s="1"/>
      <c r="D547" s="1"/>
      <c r="E547" s="1"/>
    </row>
    <row r="548" spans="1:5">
      <c r="A548" s="1"/>
      <c r="B548" s="1"/>
      <c r="C548" s="1"/>
      <c r="D548" s="1"/>
      <c r="E548" s="1"/>
    </row>
    <row r="549" spans="1:5">
      <c r="A549" s="1"/>
      <c r="B549" s="1"/>
      <c r="C549" s="1"/>
      <c r="D549" s="1"/>
      <c r="E549" s="1"/>
    </row>
    <row r="550" spans="1:5">
      <c r="A550" s="1"/>
      <c r="B550" s="1"/>
      <c r="C550" s="1"/>
      <c r="D550" s="1"/>
      <c r="E550" s="1"/>
    </row>
    <row r="551" spans="1:5">
      <c r="A551" s="1"/>
      <c r="B551" s="1"/>
      <c r="C551" s="1"/>
      <c r="D551" s="1"/>
      <c r="E551" s="1"/>
    </row>
    <row r="552" spans="1:5">
      <c r="A552" s="1"/>
      <c r="B552" s="1"/>
      <c r="C552" s="1"/>
      <c r="D552" s="1"/>
      <c r="E552" s="1"/>
    </row>
    <row r="553" spans="1:5">
      <c r="A553" s="1"/>
      <c r="B553" s="1"/>
      <c r="C553" s="1"/>
      <c r="D553" s="1"/>
      <c r="E553" s="1"/>
    </row>
    <row r="554" spans="1:5">
      <c r="A554" s="1"/>
      <c r="B554" s="1"/>
      <c r="C554" s="1"/>
      <c r="D554" s="1"/>
      <c r="E554" s="1"/>
    </row>
    <row r="555" spans="1:5">
      <c r="A555" s="1"/>
      <c r="B555" s="1"/>
      <c r="C555" s="1"/>
      <c r="D555" s="1"/>
      <c r="E555" s="1"/>
    </row>
    <row r="556" spans="1:5">
      <c r="A556" s="1"/>
      <c r="B556" s="1"/>
      <c r="C556" s="1"/>
      <c r="D556" s="1"/>
      <c r="E556" s="1"/>
    </row>
    <row r="557" spans="1:5">
      <c r="A557" s="1"/>
      <c r="B557" s="1"/>
      <c r="C557" s="1"/>
      <c r="D557" s="1"/>
      <c r="E557" s="1"/>
    </row>
    <row r="558" spans="1:5">
      <c r="A558" s="1"/>
      <c r="B558" s="1"/>
      <c r="C558" s="1"/>
      <c r="D558" s="1"/>
      <c r="E558" s="1"/>
    </row>
    <row r="559" spans="1:5">
      <c r="A559" s="1"/>
      <c r="B559" s="1"/>
      <c r="C559" s="1"/>
      <c r="D559" s="1"/>
      <c r="E559" s="1"/>
    </row>
    <row r="560" spans="1:5">
      <c r="A560" s="1"/>
      <c r="B560" s="1"/>
      <c r="C560" s="1"/>
      <c r="D560" s="1"/>
      <c r="E560" s="1"/>
    </row>
    <row r="561" spans="1:5">
      <c r="A561" s="1"/>
      <c r="B561" s="1"/>
      <c r="C561" s="1"/>
      <c r="D561" s="1"/>
      <c r="E561" s="1"/>
    </row>
    <row r="562" spans="1:5">
      <c r="A562" s="1"/>
      <c r="B562" s="1"/>
      <c r="C562" s="1"/>
      <c r="D562" s="1"/>
      <c r="E562" s="1"/>
    </row>
    <row r="563" spans="1:5">
      <c r="A563" s="1"/>
      <c r="B563" s="1"/>
      <c r="C563" s="1"/>
      <c r="D563" s="1"/>
      <c r="E563" s="1"/>
    </row>
    <row r="564" spans="1:5">
      <c r="A564" s="1"/>
      <c r="B564" s="1"/>
      <c r="C564" s="1"/>
      <c r="D564" s="1"/>
      <c r="E564" s="1"/>
    </row>
    <row r="565" spans="1:5">
      <c r="A565" s="1"/>
      <c r="B565" s="1"/>
      <c r="C565" s="1"/>
      <c r="D565" s="1"/>
      <c r="E565" s="1"/>
    </row>
    <row r="566" spans="1:5">
      <c r="A566" s="1"/>
      <c r="B566" s="1"/>
      <c r="C566" s="1"/>
      <c r="D566" s="1"/>
      <c r="E566" s="1"/>
    </row>
    <row r="567" spans="1:5">
      <c r="A567" s="1"/>
      <c r="B567" s="1"/>
      <c r="C567" s="1"/>
      <c r="D567" s="1"/>
      <c r="E567" s="1"/>
    </row>
    <row r="568" spans="1:5">
      <c r="A568" s="1"/>
      <c r="B568" s="1"/>
      <c r="C568" s="1"/>
      <c r="D568" s="1"/>
      <c r="E568" s="1"/>
    </row>
    <row r="569" spans="1:5">
      <c r="A569" s="1"/>
      <c r="B569" s="1"/>
      <c r="C569" s="1"/>
      <c r="D569" s="1"/>
      <c r="E569" s="1"/>
    </row>
    <row r="570" spans="1:5">
      <c r="A570" s="1"/>
      <c r="B570" s="1"/>
      <c r="C570" s="1"/>
      <c r="D570" s="1"/>
      <c r="E570" s="1"/>
    </row>
    <row r="571" spans="1:5">
      <c r="A571" s="1"/>
      <c r="B571" s="1"/>
      <c r="C571" s="1"/>
      <c r="D571" s="1"/>
      <c r="E571" s="1"/>
    </row>
    <row r="572" spans="1:5">
      <c r="A572" s="1"/>
      <c r="B572" s="1"/>
      <c r="C572" s="1"/>
      <c r="D572" s="1"/>
      <c r="E572" s="1"/>
    </row>
    <row r="573" spans="1:5">
      <c r="A573" s="1"/>
      <c r="B573" s="1"/>
      <c r="C573" s="1"/>
      <c r="D573" s="1"/>
      <c r="E573" s="1"/>
    </row>
    <row r="574" spans="1:5">
      <c r="A574" s="1"/>
      <c r="B574" s="1"/>
      <c r="C574" s="1"/>
      <c r="D574" s="1"/>
      <c r="E574" s="1"/>
    </row>
    <row r="575" spans="1:5">
      <c r="A575" s="1"/>
      <c r="B575" s="1"/>
      <c r="C575" s="1"/>
      <c r="D575" s="1"/>
      <c r="E575" s="1"/>
    </row>
    <row r="576" spans="1:5">
      <c r="A576" s="1"/>
      <c r="B576" s="1"/>
      <c r="C576" s="1"/>
      <c r="D576" s="1"/>
      <c r="E576" s="1"/>
    </row>
    <row r="577" spans="1:5">
      <c r="A577" s="1"/>
      <c r="B577" s="1"/>
      <c r="C577" s="1"/>
      <c r="D577" s="1"/>
      <c r="E577" s="1"/>
    </row>
    <row r="578" spans="1:5">
      <c r="A578" s="1"/>
      <c r="B578" s="1"/>
      <c r="C578" s="1"/>
      <c r="D578" s="1"/>
      <c r="E578" s="1"/>
    </row>
    <row r="579" spans="1:5">
      <c r="A579" s="1"/>
      <c r="B579" s="1"/>
      <c r="C579" s="1"/>
      <c r="D579" s="1"/>
      <c r="E579" s="1"/>
    </row>
    <row r="580" spans="1:5">
      <c r="A580" s="1"/>
      <c r="B580" s="1"/>
      <c r="C580" s="1"/>
      <c r="D580" s="1"/>
      <c r="E580" s="1"/>
    </row>
    <row r="581" spans="1:5">
      <c r="A581" s="1"/>
      <c r="B581" s="1"/>
      <c r="C581" s="1"/>
      <c r="D581" s="1"/>
      <c r="E581" s="1"/>
    </row>
    <row r="582" spans="1:5">
      <c r="A582" s="1"/>
      <c r="B582" s="1"/>
      <c r="C582" s="1"/>
      <c r="D582" s="1"/>
      <c r="E582" s="1"/>
    </row>
    <row r="583" spans="1:5">
      <c r="A583" s="1"/>
      <c r="B583" s="1"/>
      <c r="C583" s="1"/>
      <c r="D583" s="1"/>
      <c r="E583" s="1"/>
    </row>
    <row r="584" spans="1:5">
      <c r="A584" s="1"/>
      <c r="B584" s="1"/>
      <c r="C584" s="1"/>
      <c r="D584" s="1"/>
      <c r="E584" s="1"/>
    </row>
    <row r="585" spans="1:5">
      <c r="A585" s="1"/>
      <c r="B585" s="1"/>
      <c r="C585" s="1"/>
      <c r="D585" s="1"/>
      <c r="E585" s="1"/>
    </row>
    <row r="586" spans="1:5">
      <c r="A586" s="1"/>
      <c r="B586" s="1"/>
      <c r="C586" s="1"/>
      <c r="D586" s="1"/>
      <c r="E586" s="1"/>
    </row>
    <row r="587" spans="1:5">
      <c r="A587" s="1"/>
      <c r="B587" s="1"/>
      <c r="C587" s="1"/>
      <c r="D587" s="1"/>
      <c r="E587" s="1"/>
    </row>
    <row r="588" spans="1:5">
      <c r="A588" s="1"/>
      <c r="B588" s="1"/>
      <c r="C588" s="1"/>
      <c r="D588" s="1"/>
      <c r="E588" s="1"/>
    </row>
    <row r="589" spans="1:5">
      <c r="A589" s="1"/>
      <c r="B589" s="1"/>
      <c r="C589" s="1"/>
      <c r="D589" s="1"/>
      <c r="E589" s="1"/>
    </row>
    <row r="590" spans="1:5">
      <c r="A590" s="1"/>
      <c r="B590" s="1"/>
      <c r="C590" s="1"/>
      <c r="D590" s="1"/>
      <c r="E590" s="1"/>
    </row>
    <row r="591" spans="1:5">
      <c r="A591" s="1"/>
      <c r="B591" s="1"/>
      <c r="C591" s="1"/>
      <c r="D591" s="1"/>
      <c r="E591" s="1"/>
    </row>
    <row r="592" spans="1:5">
      <c r="A592" s="1"/>
      <c r="B592" s="1"/>
      <c r="C592" s="1"/>
      <c r="D592" s="1"/>
      <c r="E592" s="1"/>
    </row>
    <row r="593" spans="1:5">
      <c r="A593" s="1"/>
      <c r="B593" s="1"/>
      <c r="C593" s="1"/>
      <c r="D593" s="1"/>
      <c r="E593" s="1"/>
    </row>
    <row r="594" spans="1:5">
      <c r="A594" s="1"/>
      <c r="B594" s="1"/>
      <c r="C594" s="1"/>
      <c r="D594" s="1"/>
      <c r="E594" s="1"/>
    </row>
    <row r="595" spans="1:5">
      <c r="A595" s="1"/>
      <c r="B595" s="1"/>
      <c r="C595" s="1"/>
      <c r="D595" s="1"/>
      <c r="E595" s="1"/>
    </row>
    <row r="596" spans="1:5">
      <c r="A596" s="1"/>
      <c r="B596" s="1"/>
      <c r="C596" s="1"/>
      <c r="D596" s="1"/>
      <c r="E596" s="1"/>
    </row>
    <row r="597" spans="1:5">
      <c r="A597" s="1"/>
      <c r="B597" s="1"/>
      <c r="C597" s="1"/>
      <c r="D597" s="1"/>
      <c r="E597" s="1"/>
    </row>
    <row r="598" spans="1:5">
      <c r="A598" s="1"/>
      <c r="B598" s="1"/>
      <c r="C598" s="1"/>
      <c r="D598" s="1"/>
      <c r="E598" s="1"/>
    </row>
    <row r="599" spans="1:5">
      <c r="A599" s="1"/>
      <c r="B599" s="1"/>
      <c r="C599" s="1"/>
      <c r="D599" s="1"/>
      <c r="E599" s="1"/>
    </row>
    <row r="600" spans="1:5">
      <c r="A600" s="1"/>
      <c r="B600" s="1"/>
      <c r="C600" s="1"/>
      <c r="D600" s="1"/>
      <c r="E600" s="1"/>
    </row>
    <row r="601" spans="1:5">
      <c r="A601" s="1"/>
      <c r="B601" s="1"/>
      <c r="C601" s="1"/>
      <c r="D601" s="1"/>
      <c r="E601" s="1"/>
    </row>
    <row r="602" spans="1:5">
      <c r="A602" s="1"/>
      <c r="B602" s="1"/>
      <c r="C602" s="1"/>
      <c r="D602" s="1"/>
      <c r="E602" s="1"/>
    </row>
    <row r="603" spans="1:5">
      <c r="A603" s="1"/>
      <c r="B603" s="1"/>
      <c r="C603" s="1"/>
      <c r="D603" s="1"/>
      <c r="E603" s="1"/>
    </row>
    <row r="604" spans="1:5">
      <c r="A604" s="1"/>
      <c r="B604" s="1"/>
      <c r="C604" s="1"/>
      <c r="D604" s="1"/>
      <c r="E604" s="1"/>
    </row>
    <row r="605" spans="1:5">
      <c r="A605" s="1"/>
      <c r="B605" s="1"/>
      <c r="C605" s="1"/>
      <c r="D605" s="1"/>
      <c r="E605" s="1"/>
    </row>
    <row r="606" spans="1:5">
      <c r="A606" s="1"/>
      <c r="B606" s="1"/>
      <c r="C606" s="1"/>
      <c r="D606" s="1"/>
      <c r="E606" s="1"/>
    </row>
    <row r="607" spans="1:5">
      <c r="A607" s="1"/>
      <c r="B607" s="1"/>
      <c r="C607" s="1"/>
      <c r="D607" s="1"/>
      <c r="E607" s="1"/>
    </row>
    <row r="608" spans="1:5">
      <c r="A608" s="1"/>
      <c r="B608" s="1"/>
      <c r="C608" s="1"/>
      <c r="D608" s="1"/>
      <c r="E608" s="1"/>
    </row>
    <row r="609" spans="1:5">
      <c r="A609" s="1"/>
      <c r="B609" s="1"/>
      <c r="C609" s="1"/>
      <c r="D609" s="1"/>
      <c r="E609" s="1"/>
    </row>
    <row r="610" spans="1:5">
      <c r="A610" s="1"/>
      <c r="B610" s="1"/>
      <c r="C610" s="1"/>
      <c r="D610" s="1"/>
      <c r="E610" s="1"/>
    </row>
    <row r="611" spans="1:5">
      <c r="A611" s="1"/>
      <c r="B611" s="1"/>
      <c r="C611" s="1"/>
      <c r="D611" s="1"/>
      <c r="E611" s="1"/>
    </row>
    <row r="612" spans="1:5">
      <c r="A612" s="1"/>
      <c r="B612" s="1"/>
      <c r="C612" s="1"/>
      <c r="D612" s="1"/>
      <c r="E612" s="1"/>
    </row>
    <row r="613" spans="1:5">
      <c r="A613" s="1"/>
      <c r="B613" s="1"/>
      <c r="C613" s="1"/>
      <c r="D613" s="1"/>
      <c r="E613" s="1"/>
    </row>
    <row r="614" spans="1:5">
      <c r="A614" s="1"/>
      <c r="B614" s="1"/>
      <c r="C614" s="1"/>
      <c r="D614" s="1"/>
      <c r="E614" s="1"/>
    </row>
    <row r="615" spans="1:5">
      <c r="A615" s="1"/>
      <c r="B615" s="1"/>
      <c r="C615" s="1"/>
      <c r="D615" s="1"/>
      <c r="E615" s="1"/>
    </row>
    <row r="616" spans="1:5">
      <c r="A616" s="1"/>
      <c r="B616" s="1"/>
      <c r="C616" s="1"/>
      <c r="D616" s="1"/>
      <c r="E616" s="1"/>
    </row>
    <row r="617" spans="1:5">
      <c r="A617" s="1"/>
      <c r="B617" s="1"/>
      <c r="C617" s="1"/>
      <c r="D617" s="1"/>
      <c r="E617" s="1"/>
    </row>
    <row r="618" spans="1:5">
      <c r="A618" s="1"/>
      <c r="B618" s="1"/>
      <c r="C618" s="1"/>
      <c r="D618" s="1"/>
      <c r="E618" s="1"/>
    </row>
    <row r="619" spans="1:5">
      <c r="A619" s="1"/>
      <c r="B619" s="1"/>
      <c r="C619" s="1"/>
      <c r="D619" s="1"/>
      <c r="E619" s="1"/>
    </row>
    <row r="620" spans="1:5">
      <c r="A620" s="1"/>
      <c r="B620" s="1"/>
      <c r="C620" s="1"/>
      <c r="D620" s="1"/>
      <c r="E620" s="1"/>
    </row>
    <row r="621" spans="1:5">
      <c r="A621" s="1"/>
      <c r="B621" s="1"/>
      <c r="C621" s="1"/>
      <c r="D621" s="1"/>
      <c r="E621" s="1"/>
    </row>
    <row r="622" spans="1:5">
      <c r="A622" s="1"/>
      <c r="B622" s="1"/>
      <c r="C622" s="1"/>
      <c r="D622" s="1"/>
      <c r="E622" s="1"/>
    </row>
    <row r="623" spans="1:5">
      <c r="A623" s="1"/>
      <c r="B623" s="1"/>
      <c r="C623" s="1"/>
      <c r="D623" s="1"/>
      <c r="E623" s="1"/>
    </row>
  </sheetData>
  <pageMargins left="0.75" right="0.75" top="1" bottom="1" header="0.5" footer="0.5"/>
  <pageSetup fitToHeight="3" orientation="landscape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zoomScaleNormal="100" workbookViewId="0"/>
  </sheetViews>
  <sheetFormatPr defaultRowHeight="12.75"/>
  <cols>
    <col min="1" max="1" width="5" style="1" customWidth="1"/>
    <col min="2" max="2" width="1" style="1" customWidth="1"/>
    <col min="3" max="3" width="53.140625" style="1" bestFit="1" customWidth="1"/>
    <col min="4" max="4" width="1.140625" style="1" customWidth="1"/>
    <col min="5" max="5" width="14.85546875" style="1" bestFit="1" customWidth="1"/>
    <col min="6" max="6" width="1" style="1" customWidth="1"/>
    <col min="7" max="7" width="12.5703125" style="1" customWidth="1"/>
    <col min="8" max="8" width="1" style="1" customWidth="1"/>
    <col min="9" max="9" width="12.140625" style="1" customWidth="1"/>
    <col min="10" max="10" width="1" style="1" customWidth="1"/>
    <col min="11" max="11" width="14.7109375" style="1" bestFit="1" customWidth="1"/>
    <col min="12" max="12" width="1" style="1" customWidth="1"/>
    <col min="13" max="13" width="11.42578125" style="1" customWidth="1"/>
    <col min="14" max="16384" width="9.140625" style="1"/>
  </cols>
  <sheetData>
    <row r="1" spans="1:13">
      <c r="A1" s="1" t="str">
        <f>Contents!A1</f>
        <v>Puget Sound Energy</v>
      </c>
      <c r="G1" s="109"/>
      <c r="I1" s="6"/>
      <c r="K1" s="6"/>
      <c r="M1" s="6" t="str">
        <f>Contents!A3</f>
        <v>Exhibit RCS-4</v>
      </c>
    </row>
    <row r="2" spans="1:13">
      <c r="A2" s="1" t="s">
        <v>175</v>
      </c>
      <c r="G2" s="6"/>
      <c r="I2" s="6"/>
      <c r="K2" s="6"/>
      <c r="M2" s="6" t="s">
        <v>443</v>
      </c>
    </row>
    <row r="3" spans="1:13">
      <c r="G3" s="6"/>
      <c r="I3" s="6"/>
      <c r="K3" s="6"/>
      <c r="M3" s="6" t="str">
        <f>Contents!A2</f>
        <v>Docket No. UG-170034</v>
      </c>
    </row>
    <row r="4" spans="1:13" ht="13.5" customHeight="1">
      <c r="A4" s="1" t="s">
        <v>195</v>
      </c>
      <c r="C4" s="3"/>
      <c r="D4" s="3"/>
      <c r="E4" s="327"/>
      <c r="F4" s="3"/>
      <c r="G4" s="6"/>
      <c r="I4" s="6"/>
      <c r="K4" s="6"/>
      <c r="M4" s="6" t="s">
        <v>27</v>
      </c>
    </row>
    <row r="5" spans="1:13">
      <c r="C5" s="3"/>
      <c r="D5" s="3"/>
      <c r="E5" s="3"/>
      <c r="F5" s="3"/>
      <c r="G5" s="6"/>
    </row>
    <row r="6" spans="1:13">
      <c r="A6" s="32"/>
      <c r="B6" s="32"/>
      <c r="C6" s="47"/>
      <c r="D6" s="47"/>
      <c r="E6" s="49"/>
      <c r="F6" s="47"/>
      <c r="G6" s="152" t="s">
        <v>444</v>
      </c>
    </row>
    <row r="7" spans="1:13">
      <c r="A7" s="125"/>
      <c r="B7" s="125"/>
      <c r="C7" s="125"/>
      <c r="D7" s="125"/>
      <c r="E7" s="152" t="s">
        <v>444</v>
      </c>
      <c r="F7" s="125"/>
      <c r="G7" s="152" t="s">
        <v>445</v>
      </c>
      <c r="I7" s="102" t="s">
        <v>248</v>
      </c>
    </row>
    <row r="8" spans="1:13">
      <c r="A8" s="152" t="s">
        <v>0</v>
      </c>
      <c r="B8" s="152"/>
      <c r="C8" s="125"/>
      <c r="D8" s="125"/>
      <c r="E8" s="152" t="s">
        <v>361</v>
      </c>
      <c r="F8" s="125"/>
      <c r="G8" s="152" t="s">
        <v>248</v>
      </c>
      <c r="I8" s="102" t="s">
        <v>250</v>
      </c>
    </row>
    <row r="9" spans="1:13">
      <c r="A9" s="122" t="s">
        <v>2</v>
      </c>
      <c r="B9" s="74"/>
      <c r="C9" s="124" t="s">
        <v>3</v>
      </c>
      <c r="D9" s="17"/>
      <c r="E9" s="122" t="s">
        <v>37</v>
      </c>
      <c r="F9" s="17"/>
      <c r="G9" s="122" t="s">
        <v>250</v>
      </c>
      <c r="I9" s="132" t="s">
        <v>136</v>
      </c>
    </row>
    <row r="10" spans="1:13">
      <c r="A10" s="74"/>
      <c r="B10" s="74"/>
      <c r="C10" s="74"/>
      <c r="D10" s="74"/>
      <c r="E10" s="74" t="s">
        <v>6</v>
      </c>
      <c r="F10" s="17"/>
      <c r="G10" s="153" t="s">
        <v>7</v>
      </c>
      <c r="I10" s="102" t="s">
        <v>20</v>
      </c>
    </row>
    <row r="12" spans="1:13" ht="13.5" thickBot="1">
      <c r="A12" s="102">
        <v>1</v>
      </c>
      <c r="C12" s="1" t="s">
        <v>446</v>
      </c>
      <c r="E12" s="44">
        <v>3830806.3304251465</v>
      </c>
      <c r="F12" s="12"/>
      <c r="G12" s="44">
        <f>M32</f>
        <v>3274872.24100979</v>
      </c>
      <c r="H12" s="12"/>
      <c r="I12" s="44">
        <f>G12-E12</f>
        <v>-555934.08941535652</v>
      </c>
    </row>
    <row r="13" spans="1:13" ht="13.5" thickTop="1"/>
    <row r="16" spans="1:13">
      <c r="A16" s="8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1" t="s">
        <v>464</v>
      </c>
    </row>
    <row r="18" spans="1:13">
      <c r="A18" s="1" t="s">
        <v>463</v>
      </c>
    </row>
    <row r="20" spans="1:13">
      <c r="E20" s="102" t="s">
        <v>447</v>
      </c>
      <c r="G20" s="102" t="s">
        <v>448</v>
      </c>
      <c r="I20" s="102" t="s">
        <v>449</v>
      </c>
      <c r="K20" s="102" t="s">
        <v>450</v>
      </c>
    </row>
    <row r="21" spans="1:13">
      <c r="C21" s="32"/>
      <c r="D21" s="32"/>
      <c r="E21" s="170" t="s">
        <v>444</v>
      </c>
      <c r="F21" s="32"/>
      <c r="G21" s="170" t="s">
        <v>444</v>
      </c>
      <c r="H21" s="32"/>
      <c r="I21" s="170" t="s">
        <v>444</v>
      </c>
      <c r="K21" s="170" t="s">
        <v>444</v>
      </c>
      <c r="M21" s="170" t="s">
        <v>451</v>
      </c>
    </row>
    <row r="22" spans="1:13">
      <c r="A22" s="102"/>
      <c r="C22" s="124" t="s">
        <v>3</v>
      </c>
      <c r="D22" s="32"/>
      <c r="E22" s="65" t="s">
        <v>452</v>
      </c>
      <c r="F22" s="32"/>
      <c r="G22" s="65" t="s">
        <v>452</v>
      </c>
      <c r="H22" s="32"/>
      <c r="I22" s="65" t="s">
        <v>452</v>
      </c>
      <c r="K22" s="65" t="s">
        <v>452</v>
      </c>
      <c r="M22" s="132" t="s">
        <v>453</v>
      </c>
    </row>
    <row r="23" spans="1:13">
      <c r="A23" s="102">
        <v>2</v>
      </c>
      <c r="C23" s="32" t="s">
        <v>454</v>
      </c>
      <c r="D23" s="32"/>
      <c r="E23" s="11">
        <v>19285000</v>
      </c>
      <c r="F23" s="32"/>
      <c r="G23" s="11">
        <v>17437000</v>
      </c>
      <c r="H23" s="11"/>
      <c r="I23" s="11">
        <v>21287000</v>
      </c>
      <c r="J23" s="12"/>
      <c r="K23" s="12">
        <v>18913000</v>
      </c>
      <c r="L23" s="12"/>
      <c r="M23" s="12"/>
    </row>
    <row r="24" spans="1:13">
      <c r="A24" s="102">
        <v>3</v>
      </c>
      <c r="C24" s="32" t="s">
        <v>455</v>
      </c>
      <c r="D24" s="32"/>
      <c r="E24" s="11">
        <v>24753000</v>
      </c>
      <c r="F24" s="32"/>
      <c r="G24" s="11">
        <v>28039000</v>
      </c>
      <c r="H24" s="11"/>
      <c r="I24" s="11">
        <v>28088000</v>
      </c>
      <c r="J24" s="12"/>
      <c r="K24" s="12">
        <v>28689000</v>
      </c>
      <c r="L24" s="12"/>
      <c r="M24" s="12"/>
    </row>
    <row r="25" spans="1:13">
      <c r="A25" s="102">
        <v>4</v>
      </c>
      <c r="C25" s="32" t="s">
        <v>456</v>
      </c>
      <c r="D25" s="32"/>
      <c r="E25" s="11">
        <v>-40685000</v>
      </c>
      <c r="F25" s="32"/>
      <c r="G25" s="11">
        <v>-43252000</v>
      </c>
      <c r="H25" s="11"/>
      <c r="I25" s="11">
        <v>-45462000</v>
      </c>
      <c r="J25" s="12"/>
      <c r="K25" s="12">
        <v>-46814000</v>
      </c>
      <c r="L25" s="12"/>
      <c r="M25" s="12"/>
    </row>
    <row r="26" spans="1:13">
      <c r="A26" s="102">
        <v>5</v>
      </c>
      <c r="C26" s="32" t="s">
        <v>457</v>
      </c>
      <c r="D26" s="32"/>
      <c r="E26" s="41">
        <v>-1573000</v>
      </c>
      <c r="F26" s="32"/>
      <c r="G26" s="11">
        <v>-1573000</v>
      </c>
      <c r="H26" s="11"/>
      <c r="I26" s="11">
        <v>-1573000</v>
      </c>
      <c r="J26" s="12"/>
      <c r="K26" s="12">
        <v>-1573000</v>
      </c>
      <c r="L26" s="12"/>
      <c r="M26" s="12"/>
    </row>
    <row r="27" spans="1:13">
      <c r="A27" s="102">
        <v>6</v>
      </c>
      <c r="C27" s="32" t="s">
        <v>458</v>
      </c>
      <c r="D27" s="32"/>
      <c r="E27" s="13">
        <v>20612000</v>
      </c>
      <c r="F27" s="32"/>
      <c r="G27" s="13">
        <v>13195000</v>
      </c>
      <c r="H27" s="11"/>
      <c r="I27" s="13">
        <v>20555000</v>
      </c>
      <c r="J27" s="12"/>
      <c r="K27" s="13">
        <v>15257000</v>
      </c>
      <c r="L27" s="12"/>
      <c r="M27" s="12"/>
    </row>
    <row r="28" spans="1:13">
      <c r="A28" s="102">
        <v>7</v>
      </c>
      <c r="C28" s="1" t="s">
        <v>459</v>
      </c>
      <c r="E28" s="12">
        <f>SUM(E23:E27)</f>
        <v>22392000</v>
      </c>
      <c r="G28" s="12">
        <f>SUM(G23:G27)</f>
        <v>13846000</v>
      </c>
      <c r="H28" s="12"/>
      <c r="I28" s="12">
        <f>SUM(I23:I27)</f>
        <v>22895000</v>
      </c>
      <c r="J28" s="12"/>
      <c r="K28" s="12">
        <f>SUM(K23:K27)</f>
        <v>14472000</v>
      </c>
      <c r="L28" s="12"/>
      <c r="M28" s="315">
        <f>AVERAGE(E28:K28)</f>
        <v>18401250</v>
      </c>
    </row>
    <row r="29" spans="1:13">
      <c r="A29" s="102">
        <v>8</v>
      </c>
      <c r="C29" s="1" t="s">
        <v>460</v>
      </c>
      <c r="E29" s="86">
        <v>0.54659120593235488</v>
      </c>
      <c r="G29" s="86">
        <v>0.54659120593235488</v>
      </c>
      <c r="H29" s="12"/>
      <c r="I29" s="86">
        <v>0.54659120593235488</v>
      </c>
      <c r="J29" s="12"/>
      <c r="K29" s="86">
        <v>0.54659120593235488</v>
      </c>
      <c r="L29" s="12"/>
      <c r="M29" s="11"/>
    </row>
    <row r="30" spans="1:13">
      <c r="A30" s="102">
        <v>9</v>
      </c>
      <c r="C30" s="1" t="s">
        <v>461</v>
      </c>
      <c r="E30" s="18">
        <f>E28*E29</f>
        <v>12239270.283237291</v>
      </c>
      <c r="G30" s="18">
        <f>G28*G29</f>
        <v>7568101.8373393854</v>
      </c>
      <c r="H30" s="12"/>
      <c r="I30" s="18">
        <f>I28*I29</f>
        <v>12514205.659821264</v>
      </c>
      <c r="J30" s="12"/>
      <c r="K30" s="18">
        <f>K28*K29</f>
        <v>7910267.9322530394</v>
      </c>
      <c r="L30" s="12"/>
      <c r="M30" s="12"/>
    </row>
    <row r="31" spans="1:13">
      <c r="A31" s="102">
        <v>10</v>
      </c>
      <c r="C31" s="1" t="s">
        <v>462</v>
      </c>
      <c r="E31" s="86">
        <v>0.3256</v>
      </c>
      <c r="G31" s="86">
        <v>0.3256</v>
      </c>
      <c r="H31" s="12"/>
      <c r="I31" s="86">
        <v>0.3256</v>
      </c>
      <c r="J31" s="12"/>
      <c r="K31" s="86">
        <v>0.3256</v>
      </c>
      <c r="L31" s="12"/>
      <c r="M31" s="12"/>
    </row>
    <row r="32" spans="1:13" ht="13.5" thickBot="1">
      <c r="A32" s="102">
        <v>11</v>
      </c>
      <c r="C32" s="1" t="s">
        <v>465</v>
      </c>
      <c r="E32" s="16">
        <f>E30*E31</f>
        <v>3985106.4042220623</v>
      </c>
      <c r="G32" s="16">
        <f>G30*G31</f>
        <v>2464173.9582377039</v>
      </c>
      <c r="H32" s="12"/>
      <c r="I32" s="16">
        <f>I30*I31</f>
        <v>4074625.3628378036</v>
      </c>
      <c r="J32" s="12"/>
      <c r="K32" s="16">
        <f>K30*K31</f>
        <v>2575583.2387415897</v>
      </c>
      <c r="L32" s="12"/>
      <c r="M32" s="16">
        <f>AVERAGE(E32:K32)</f>
        <v>3274872.24100979</v>
      </c>
    </row>
    <row r="33" spans="3:3" ht="13.5" thickTop="1"/>
    <row r="35" spans="3:3">
      <c r="C35" s="32"/>
    </row>
  </sheetData>
  <pageMargins left="0.7" right="0.7" top="0.75" bottom="0.75" header="0.3" footer="0.3"/>
  <pageSetup scale="9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9"/>
  <sheetViews>
    <sheetView zoomScaleNormal="100" workbookViewId="0"/>
  </sheetViews>
  <sheetFormatPr defaultColWidth="12.42578125" defaultRowHeight="12.75"/>
  <cols>
    <col min="1" max="1" width="4.85546875" style="3" customWidth="1"/>
    <col min="2" max="2" width="1.5703125" style="3" customWidth="1"/>
    <col min="3" max="3" width="63.85546875" style="3" bestFit="1" customWidth="1"/>
    <col min="4" max="4" width="1.28515625" style="3" customWidth="1"/>
    <col min="5" max="5" width="14.7109375" style="3" customWidth="1"/>
    <col min="6" max="6" width="1.140625" style="3" customWidth="1"/>
    <col min="7" max="7" width="14.42578125" style="3" bestFit="1" customWidth="1"/>
    <col min="8" max="8" width="1.28515625" style="3" customWidth="1"/>
    <col min="9" max="9" width="12.140625" style="3" customWidth="1"/>
    <col min="10" max="10" width="1.42578125" style="3" customWidth="1"/>
    <col min="11" max="11" width="8.5703125" style="3" bestFit="1" customWidth="1"/>
    <col min="12" max="12" width="12.42578125" style="3" customWidth="1"/>
    <col min="13" max="13" width="1.140625" style="3" customWidth="1"/>
    <col min="14" max="16384" width="12.42578125" style="3"/>
  </cols>
  <sheetData>
    <row r="1" spans="1:13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I1" s="6"/>
      <c r="J1" s="1"/>
      <c r="K1" s="109" t="str">
        <f>Contents!A3</f>
        <v>Exhibit RCS-4</v>
      </c>
    </row>
    <row r="2" spans="1:13">
      <c r="A2" s="1" t="s">
        <v>467</v>
      </c>
      <c r="B2" s="1"/>
      <c r="C2" s="1"/>
      <c r="D2" s="1"/>
      <c r="E2" s="1"/>
      <c r="F2" s="1"/>
      <c r="G2" s="1"/>
      <c r="H2" s="1"/>
      <c r="I2" s="6"/>
      <c r="J2" s="1"/>
      <c r="K2" s="6" t="s">
        <v>468</v>
      </c>
    </row>
    <row r="3" spans="1:13">
      <c r="A3" s="1"/>
      <c r="B3" s="1"/>
      <c r="C3" s="1"/>
      <c r="D3" s="1"/>
      <c r="E3" s="1"/>
      <c r="F3" s="1"/>
      <c r="G3" s="1"/>
      <c r="H3" s="1"/>
      <c r="I3" s="6"/>
      <c r="J3" s="1"/>
      <c r="K3" s="6" t="str">
        <f>Contents!A2</f>
        <v>Docket No. UG-170034</v>
      </c>
    </row>
    <row r="4" spans="1:13" ht="15.75">
      <c r="A4" s="1" t="s">
        <v>195</v>
      </c>
      <c r="B4" s="1"/>
      <c r="E4" s="327"/>
      <c r="I4" s="6"/>
      <c r="K4" s="6" t="s">
        <v>27</v>
      </c>
    </row>
    <row r="5" spans="1:13">
      <c r="A5" s="1"/>
      <c r="B5" s="1"/>
      <c r="K5" s="6"/>
    </row>
    <row r="6" spans="1:13">
      <c r="A6" s="1"/>
      <c r="B6" s="1"/>
      <c r="E6" s="15"/>
      <c r="G6" s="15"/>
      <c r="K6" s="6"/>
    </row>
    <row r="7" spans="1:13">
      <c r="E7" s="15"/>
      <c r="G7" s="15"/>
      <c r="H7" s="15"/>
      <c r="I7" s="15" t="s">
        <v>248</v>
      </c>
      <c r="J7" s="15"/>
      <c r="K7" s="15"/>
    </row>
    <row r="8" spans="1:13">
      <c r="A8" s="15" t="s">
        <v>0</v>
      </c>
      <c r="E8" s="15" t="s">
        <v>5</v>
      </c>
      <c r="G8" s="15" t="s">
        <v>5</v>
      </c>
      <c r="H8" s="15"/>
      <c r="I8" s="15" t="s">
        <v>250</v>
      </c>
      <c r="J8" s="15"/>
      <c r="K8" s="15"/>
    </row>
    <row r="9" spans="1:13">
      <c r="A9" s="132" t="s">
        <v>2</v>
      </c>
      <c r="B9" s="1"/>
      <c r="C9" s="138" t="s">
        <v>3</v>
      </c>
      <c r="D9" s="134"/>
      <c r="E9" s="165" t="s">
        <v>37</v>
      </c>
      <c r="F9" s="1"/>
      <c r="G9" s="115" t="s">
        <v>466</v>
      </c>
      <c r="H9" s="49"/>
      <c r="I9" s="115" t="s">
        <v>136</v>
      </c>
      <c r="J9" s="170"/>
      <c r="K9" s="115" t="s">
        <v>17</v>
      </c>
    </row>
    <row r="10" spans="1:13">
      <c r="A10" s="102"/>
      <c r="B10" s="1"/>
      <c r="C10" s="198"/>
      <c r="D10" s="198"/>
      <c r="E10" s="199" t="s">
        <v>6</v>
      </c>
      <c r="F10" s="1"/>
      <c r="G10" s="142" t="s">
        <v>7</v>
      </c>
      <c r="H10" s="142"/>
      <c r="I10" s="142" t="s">
        <v>20</v>
      </c>
      <c r="J10" s="142"/>
      <c r="K10" s="15"/>
    </row>
    <row r="11" spans="1:13" ht="13.5" customHeight="1">
      <c r="A11" s="102"/>
      <c r="B11" s="1"/>
      <c r="C11" s="198"/>
      <c r="D11" s="198"/>
      <c r="E11" s="199"/>
      <c r="F11" s="1"/>
      <c r="G11" s="142"/>
      <c r="H11" s="142"/>
      <c r="I11" s="142"/>
      <c r="J11" s="142"/>
      <c r="K11" s="15"/>
    </row>
    <row r="12" spans="1:13">
      <c r="A12" s="102">
        <v>1</v>
      </c>
      <c r="B12" s="1"/>
      <c r="C12" s="113" t="s">
        <v>469</v>
      </c>
      <c r="D12" s="113"/>
      <c r="E12" s="172">
        <v>72192483.439999983</v>
      </c>
      <c r="F12" s="316"/>
      <c r="G12" s="164">
        <f>E12</f>
        <v>72192483.439999983</v>
      </c>
      <c r="H12" s="317"/>
      <c r="I12" s="318"/>
      <c r="J12" s="114"/>
      <c r="K12" s="15"/>
    </row>
    <row r="13" spans="1:13">
      <c r="A13" s="102"/>
      <c r="B13" s="1"/>
      <c r="C13" s="113"/>
      <c r="D13" s="113"/>
      <c r="E13" s="319"/>
      <c r="F13" s="316"/>
      <c r="G13" s="164"/>
      <c r="H13" s="317"/>
      <c r="I13" s="318"/>
      <c r="J13" s="114"/>
      <c r="K13" s="15"/>
    </row>
    <row r="14" spans="1:13">
      <c r="A14" s="102">
        <v>2</v>
      </c>
      <c r="B14" s="1"/>
      <c r="C14" s="113" t="s">
        <v>470</v>
      </c>
      <c r="D14" s="113"/>
      <c r="E14" s="320">
        <v>-50267724.640000001</v>
      </c>
      <c r="F14" s="12"/>
      <c r="G14" s="164">
        <f>E14</f>
        <v>-50267724.640000001</v>
      </c>
      <c r="H14" s="200"/>
      <c r="I14" s="164"/>
      <c r="J14" s="143"/>
      <c r="K14" s="143"/>
      <c r="L14" s="170"/>
      <c r="M14" s="47"/>
    </row>
    <row r="15" spans="1:13">
      <c r="A15" s="102">
        <v>3</v>
      </c>
      <c r="B15" s="1"/>
      <c r="C15" s="133" t="s">
        <v>471</v>
      </c>
      <c r="D15" s="133"/>
      <c r="E15" s="321">
        <v>0.58457945071054196</v>
      </c>
      <c r="F15" s="322"/>
      <c r="G15" s="321">
        <v>1</v>
      </c>
      <c r="H15" s="200"/>
      <c r="I15" s="164"/>
      <c r="J15" s="143"/>
      <c r="K15" s="143"/>
      <c r="L15" s="170"/>
      <c r="M15" s="47"/>
    </row>
    <row r="16" spans="1:13">
      <c r="A16" s="102">
        <v>4</v>
      </c>
      <c r="B16" s="102"/>
      <c r="C16" s="3" t="s">
        <v>472</v>
      </c>
      <c r="E16" s="323">
        <f>E14*E15</f>
        <v>-29385478.858519975</v>
      </c>
      <c r="F16" s="46"/>
      <c r="G16" s="323">
        <f>G14*G15</f>
        <v>-50267724.640000001</v>
      </c>
      <c r="H16" s="46"/>
      <c r="I16" s="164"/>
      <c r="J16" s="143"/>
      <c r="K16" s="143" t="s">
        <v>299</v>
      </c>
      <c r="L16" s="170"/>
      <c r="M16" s="47"/>
    </row>
    <row r="17" spans="1:13">
      <c r="A17" s="102"/>
      <c r="B17" s="102"/>
      <c r="E17" s="50"/>
      <c r="F17" s="50"/>
      <c r="G17" s="50"/>
      <c r="H17" s="46"/>
      <c r="I17" s="164"/>
      <c r="J17" s="145"/>
      <c r="K17" s="143"/>
      <c r="L17" s="170"/>
      <c r="M17" s="47"/>
    </row>
    <row r="18" spans="1:13">
      <c r="A18" s="102">
        <v>5</v>
      </c>
      <c r="B18" s="102"/>
      <c r="C18" s="113" t="s">
        <v>473</v>
      </c>
      <c r="E18" s="50">
        <f>E12+E16</f>
        <v>42807004.581480011</v>
      </c>
      <c r="F18" s="50"/>
      <c r="G18" s="50">
        <f>G12+G16</f>
        <v>21924758.799999982</v>
      </c>
      <c r="H18" s="46"/>
      <c r="I18" s="164"/>
      <c r="J18" s="145"/>
      <c r="K18" s="143" t="s">
        <v>474</v>
      </c>
      <c r="L18" s="170"/>
      <c r="M18" s="47"/>
    </row>
    <row r="19" spans="1:13">
      <c r="A19" s="102">
        <v>6</v>
      </c>
      <c r="B19" s="102"/>
      <c r="C19" s="3" t="s">
        <v>475</v>
      </c>
      <c r="E19" s="324">
        <v>5</v>
      </c>
      <c r="F19" s="325"/>
      <c r="G19" s="324">
        <v>5</v>
      </c>
      <c r="H19" s="46"/>
      <c r="I19" s="326"/>
      <c r="J19" s="145"/>
      <c r="K19" s="143"/>
      <c r="L19" s="170"/>
      <c r="M19" s="47"/>
    </row>
    <row r="20" spans="1:13" ht="13.5" thickBot="1">
      <c r="A20" s="102">
        <v>7</v>
      </c>
      <c r="B20" s="102"/>
      <c r="C20" s="3" t="s">
        <v>476</v>
      </c>
      <c r="E20" s="201">
        <f>E18/E19</f>
        <v>8561400.9162960015</v>
      </c>
      <c r="F20" s="50"/>
      <c r="G20" s="201">
        <f>G18/G19</f>
        <v>4384951.7599999961</v>
      </c>
      <c r="H20" s="50"/>
      <c r="I20" s="202">
        <f>G20-E20</f>
        <v>-4176449.1562960055</v>
      </c>
      <c r="J20" s="145"/>
      <c r="K20" s="143" t="s">
        <v>477</v>
      </c>
      <c r="L20" s="170"/>
      <c r="M20" s="47"/>
    </row>
    <row r="21" spans="1:13" ht="13.5" thickTop="1">
      <c r="A21" s="1"/>
      <c r="B21" s="1"/>
      <c r="J21" s="145"/>
      <c r="K21" s="134"/>
      <c r="L21" s="170"/>
      <c r="M21" s="47"/>
    </row>
    <row r="22" spans="1:13">
      <c r="A22" s="1"/>
      <c r="B22" s="1"/>
      <c r="E22" s="3" t="s">
        <v>55</v>
      </c>
      <c r="J22" s="145"/>
      <c r="K22" s="134"/>
      <c r="L22" s="170"/>
      <c r="M22" s="47"/>
    </row>
    <row r="23" spans="1:13">
      <c r="A23" s="1"/>
      <c r="B23" s="1"/>
      <c r="J23" s="145"/>
      <c r="K23" s="134"/>
      <c r="L23" s="170"/>
      <c r="M23" s="47"/>
    </row>
    <row r="24" spans="1:13">
      <c r="A24" s="8" t="s">
        <v>11</v>
      </c>
      <c r="B24" s="8"/>
      <c r="C24" s="112"/>
      <c r="D24" s="112"/>
      <c r="E24" s="112"/>
      <c r="F24" s="112"/>
      <c r="G24" s="112"/>
      <c r="H24" s="112"/>
      <c r="I24" s="112"/>
      <c r="J24" s="141"/>
      <c r="K24" s="134"/>
      <c r="L24" s="170"/>
      <c r="M24" s="47"/>
    </row>
    <row r="25" spans="1:13">
      <c r="A25" s="47" t="s">
        <v>478</v>
      </c>
    </row>
    <row r="26" spans="1:13">
      <c r="A26" s="47"/>
    </row>
    <row r="27" spans="1:13">
      <c r="A27" s="47"/>
    </row>
    <row r="28" spans="1:13">
      <c r="A28" s="47"/>
    </row>
    <row r="29" spans="1:13">
      <c r="A29" s="47"/>
    </row>
    <row r="30" spans="1:13">
      <c r="A30" s="47"/>
    </row>
    <row r="31" spans="1:13">
      <c r="A31" s="47"/>
    </row>
    <row r="32" spans="1:13">
      <c r="A32" s="47"/>
    </row>
    <row r="33" spans="1:11">
      <c r="A33" s="47"/>
    </row>
    <row r="34" spans="1:11">
      <c r="A34" s="47"/>
    </row>
    <row r="35" spans="1:11">
      <c r="A35" s="47"/>
    </row>
    <row r="36" spans="1:11">
      <c r="A36" s="47"/>
    </row>
    <row r="37" spans="1:11">
      <c r="A37" s="47"/>
    </row>
    <row r="38" spans="1:11">
      <c r="A38" s="47"/>
    </row>
    <row r="39" spans="1:11">
      <c r="A39" s="47"/>
    </row>
    <row r="40" spans="1:11">
      <c r="A40" s="47"/>
    </row>
    <row r="41" spans="1:11">
      <c r="A41" s="47"/>
    </row>
    <row r="42" spans="1:11">
      <c r="A42" s="47"/>
    </row>
    <row r="43" spans="1:11">
      <c r="A43" s="47"/>
    </row>
    <row r="44" spans="1:11">
      <c r="A44" s="47"/>
      <c r="C44" s="113"/>
      <c r="D44" s="113"/>
      <c r="E44" s="113"/>
      <c r="F44" s="1"/>
      <c r="G44" s="114"/>
      <c r="H44" s="114"/>
      <c r="I44" s="114"/>
    </row>
    <row r="45" spans="1:11">
      <c r="A45" s="47"/>
      <c r="C45" s="113"/>
      <c r="D45" s="113"/>
      <c r="E45" s="113"/>
      <c r="F45" s="1"/>
      <c r="G45" s="114"/>
      <c r="H45" s="114"/>
      <c r="I45" s="114"/>
    </row>
    <row r="46" spans="1:11">
      <c r="A46" s="47"/>
      <c r="C46" s="113"/>
      <c r="D46" s="113"/>
      <c r="E46" s="113"/>
      <c r="F46" s="1"/>
      <c r="G46" s="114"/>
      <c r="H46" s="114"/>
      <c r="I46" s="114"/>
    </row>
    <row r="47" spans="1:11">
      <c r="A47" s="1"/>
      <c r="B47" s="1"/>
      <c r="C47" s="113"/>
      <c r="D47" s="113"/>
      <c r="E47" s="113"/>
      <c r="F47" s="1"/>
      <c r="G47" s="114"/>
      <c r="H47" s="114"/>
      <c r="I47" s="114"/>
      <c r="J47" s="114"/>
      <c r="K47" s="111"/>
    </row>
    <row r="48" spans="1:11">
      <c r="A48" s="1"/>
      <c r="B48" s="1"/>
      <c r="C48" s="113"/>
      <c r="D48" s="113"/>
      <c r="E48" s="113"/>
      <c r="F48" s="1"/>
      <c r="G48" s="114"/>
      <c r="H48" s="114"/>
      <c r="I48" s="114"/>
      <c r="J48" s="114"/>
      <c r="K48" s="111"/>
    </row>
    <row r="49" spans="1:11">
      <c r="A49" s="1"/>
      <c r="B49" s="1"/>
      <c r="C49" s="113"/>
      <c r="D49" s="113"/>
      <c r="E49" s="113"/>
      <c r="F49" s="1"/>
      <c r="G49" s="114"/>
      <c r="H49" s="114"/>
      <c r="I49" s="114"/>
      <c r="J49" s="114"/>
      <c r="K49" s="111"/>
    </row>
    <row r="50" spans="1:11">
      <c r="A50" s="1"/>
      <c r="B50" s="1"/>
      <c r="C50" s="113"/>
      <c r="D50" s="113"/>
      <c r="E50" s="113"/>
      <c r="F50" s="1"/>
      <c r="G50" s="114"/>
      <c r="H50" s="114"/>
      <c r="I50" s="114"/>
      <c r="J50" s="114"/>
      <c r="K50" s="111"/>
    </row>
    <row r="51" spans="1:11">
      <c r="A51" s="1"/>
      <c r="B51" s="1"/>
      <c r="C51" s="113"/>
      <c r="D51" s="113"/>
      <c r="E51" s="113"/>
      <c r="F51" s="1"/>
      <c r="G51" s="114"/>
      <c r="H51" s="114"/>
      <c r="I51" s="114"/>
      <c r="J51" s="114"/>
      <c r="K51" s="111"/>
    </row>
    <row r="52" spans="1:11">
      <c r="A52" s="1"/>
      <c r="B52" s="1"/>
      <c r="C52" s="113"/>
      <c r="D52" s="113"/>
      <c r="E52" s="113"/>
      <c r="F52" s="1"/>
      <c r="G52" s="114"/>
      <c r="H52" s="114"/>
      <c r="I52" s="114"/>
      <c r="J52" s="114"/>
      <c r="K52" s="111"/>
    </row>
    <row r="53" spans="1:11">
      <c r="A53" s="1"/>
      <c r="B53" s="1"/>
      <c r="C53" s="113"/>
      <c r="D53" s="113"/>
      <c r="E53" s="113"/>
      <c r="F53" s="1"/>
      <c r="G53" s="114"/>
      <c r="H53" s="114"/>
      <c r="I53" s="114"/>
      <c r="J53" s="114"/>
      <c r="K53" s="111"/>
    </row>
    <row r="54" spans="1:11">
      <c r="A54" s="1"/>
      <c r="B54" s="1"/>
      <c r="C54" s="113"/>
      <c r="D54" s="113"/>
      <c r="E54" s="113"/>
      <c r="F54" s="1"/>
      <c r="G54" s="114"/>
      <c r="H54" s="114"/>
      <c r="I54" s="114"/>
      <c r="J54" s="114"/>
      <c r="K54" s="111"/>
    </row>
    <row r="55" spans="1:11">
      <c r="A55" s="1"/>
      <c r="B55" s="1"/>
      <c r="C55" s="113"/>
      <c r="D55" s="113"/>
      <c r="E55" s="113"/>
      <c r="F55" s="1"/>
      <c r="G55" s="114"/>
      <c r="H55" s="114"/>
      <c r="I55" s="114"/>
      <c r="J55" s="114"/>
      <c r="K55" s="111"/>
    </row>
    <row r="56" spans="1:11">
      <c r="A56" s="1"/>
      <c r="B56" s="1"/>
      <c r="C56" s="113"/>
      <c r="D56" s="113"/>
      <c r="E56" s="113"/>
      <c r="F56" s="1"/>
      <c r="G56" s="114"/>
      <c r="H56" s="114"/>
      <c r="I56" s="114"/>
      <c r="J56" s="114"/>
      <c r="K56" s="111"/>
    </row>
    <row r="57" spans="1:11">
      <c r="A57" s="1"/>
      <c r="B57" s="1"/>
      <c r="C57" s="113"/>
      <c r="D57" s="113"/>
      <c r="E57" s="113"/>
      <c r="F57" s="1"/>
      <c r="G57" s="114"/>
      <c r="H57" s="114"/>
      <c r="I57" s="114"/>
      <c r="J57" s="114"/>
      <c r="K57" s="111"/>
    </row>
    <row r="58" spans="1:11">
      <c r="A58" s="1"/>
      <c r="B58" s="1"/>
      <c r="C58" s="113"/>
      <c r="D58" s="113"/>
      <c r="E58" s="113"/>
      <c r="F58" s="1"/>
      <c r="G58" s="114"/>
      <c r="H58" s="114"/>
      <c r="I58" s="114"/>
      <c r="J58" s="114"/>
      <c r="K58" s="111"/>
    </row>
    <row r="59" spans="1:11">
      <c r="A59" s="1"/>
      <c r="B59" s="1"/>
      <c r="C59" s="113"/>
      <c r="D59" s="113"/>
      <c r="E59" s="113"/>
      <c r="F59" s="1"/>
      <c r="G59" s="114"/>
      <c r="H59" s="114"/>
      <c r="I59" s="114"/>
      <c r="J59" s="114"/>
      <c r="K59" s="111"/>
    </row>
    <row r="60" spans="1:11">
      <c r="A60" s="1"/>
      <c r="B60" s="1"/>
      <c r="C60" s="113"/>
      <c r="D60" s="113"/>
      <c r="E60" s="113"/>
      <c r="F60" s="1"/>
      <c r="G60" s="114"/>
      <c r="H60" s="114"/>
      <c r="I60" s="114"/>
      <c r="J60" s="114"/>
      <c r="K60" s="111"/>
    </row>
    <row r="61" spans="1:11">
      <c r="A61" s="1"/>
      <c r="B61" s="1"/>
      <c r="C61" s="113"/>
      <c r="D61" s="113"/>
      <c r="E61" s="113"/>
      <c r="F61" s="1"/>
      <c r="G61" s="114"/>
      <c r="H61" s="114"/>
      <c r="I61" s="114"/>
      <c r="J61" s="114"/>
      <c r="K61" s="111"/>
    </row>
    <row r="62" spans="1:11">
      <c r="A62" s="1"/>
      <c r="B62" s="1"/>
      <c r="C62" s="113"/>
      <c r="D62" s="113"/>
      <c r="E62" s="113"/>
      <c r="F62" s="1"/>
      <c r="G62" s="114"/>
      <c r="H62" s="114"/>
      <c r="I62" s="114"/>
      <c r="J62" s="114"/>
      <c r="K62" s="111"/>
    </row>
    <row r="63" spans="1:11">
      <c r="A63" s="1"/>
      <c r="B63" s="1"/>
      <c r="C63" s="113"/>
      <c r="D63" s="113"/>
      <c r="E63" s="113"/>
      <c r="F63" s="1"/>
      <c r="G63" s="114"/>
      <c r="H63" s="114"/>
      <c r="I63" s="114"/>
      <c r="J63" s="114"/>
      <c r="K63" s="111"/>
    </row>
    <row r="64" spans="1:11">
      <c r="A64" s="1"/>
      <c r="B64" s="1"/>
      <c r="C64" s="113"/>
      <c r="D64" s="113"/>
      <c r="E64" s="113"/>
      <c r="F64" s="1"/>
      <c r="G64" s="114"/>
      <c r="H64" s="114"/>
      <c r="I64" s="114"/>
      <c r="J64" s="114"/>
      <c r="K64" s="111"/>
    </row>
    <row r="65" spans="1:12">
      <c r="A65" s="1"/>
      <c r="B65" s="1"/>
      <c r="C65" s="113"/>
      <c r="D65" s="113"/>
      <c r="E65" s="113"/>
      <c r="F65" s="1"/>
      <c r="G65" s="114"/>
      <c r="H65" s="114"/>
      <c r="I65" s="114"/>
      <c r="J65" s="114"/>
      <c r="K65" s="111"/>
    </row>
    <row r="66" spans="1:12">
      <c r="A66" s="1"/>
      <c r="B66" s="1"/>
      <c r="C66" s="113"/>
      <c r="D66" s="113"/>
      <c r="E66" s="113"/>
      <c r="F66" s="1"/>
      <c r="G66" s="114"/>
      <c r="H66" s="114"/>
      <c r="I66" s="114"/>
      <c r="J66" s="114"/>
      <c r="K66" s="111"/>
    </row>
    <row r="67" spans="1:12">
      <c r="A67" s="1"/>
      <c r="B67" s="1"/>
      <c r="C67" s="113"/>
      <c r="D67" s="113"/>
      <c r="E67" s="113"/>
      <c r="F67" s="1"/>
      <c r="G67" s="114"/>
      <c r="H67" s="114"/>
      <c r="I67" s="114"/>
      <c r="J67" s="114"/>
      <c r="K67" s="111"/>
    </row>
    <row r="68" spans="1:12">
      <c r="A68" s="1"/>
      <c r="B68" s="1"/>
      <c r="C68" s="113"/>
      <c r="D68" s="113"/>
      <c r="E68" s="113"/>
      <c r="F68" s="1"/>
      <c r="G68" s="114"/>
      <c r="H68" s="114"/>
      <c r="I68" s="114"/>
      <c r="J68" s="114"/>
      <c r="K68" s="111"/>
    </row>
    <row r="69" spans="1:12">
      <c r="A69" s="1"/>
      <c r="B69" s="1"/>
      <c r="C69" s="113"/>
      <c r="D69" s="113"/>
      <c r="E69" s="113"/>
      <c r="F69" s="1"/>
      <c r="G69" s="114"/>
      <c r="H69" s="114"/>
      <c r="I69" s="114"/>
      <c r="J69" s="114"/>
      <c r="K69" s="111"/>
    </row>
    <row r="70" spans="1:12">
      <c r="A70" s="1"/>
      <c r="B70" s="1"/>
      <c r="C70" s="113"/>
      <c r="D70" s="113"/>
      <c r="E70" s="113"/>
      <c r="F70" s="1"/>
      <c r="G70" s="114"/>
      <c r="H70" s="114"/>
      <c r="I70" s="114"/>
      <c r="J70" s="114"/>
      <c r="K70" s="111"/>
    </row>
    <row r="71" spans="1:12">
      <c r="A71" s="1"/>
      <c r="B71" s="1"/>
      <c r="C71" s="113"/>
      <c r="D71" s="113"/>
      <c r="E71" s="113"/>
      <c r="F71" s="1"/>
      <c r="G71" s="114"/>
      <c r="H71" s="114"/>
      <c r="I71" s="114"/>
      <c r="J71" s="114"/>
      <c r="K71" s="111"/>
    </row>
    <row r="72" spans="1:12">
      <c r="A72" s="1"/>
      <c r="B72" s="1"/>
      <c r="C72" s="113"/>
      <c r="D72" s="113"/>
      <c r="E72" s="113"/>
      <c r="F72" s="1"/>
      <c r="G72" s="114"/>
      <c r="H72" s="114"/>
      <c r="I72" s="114"/>
      <c r="J72" s="114"/>
      <c r="K72" s="111"/>
    </row>
    <row r="73" spans="1:12">
      <c r="A73" s="1"/>
      <c r="B73" s="1"/>
      <c r="C73" s="113"/>
      <c r="D73" s="113"/>
      <c r="E73" s="113"/>
      <c r="F73" s="1"/>
      <c r="G73" s="114"/>
      <c r="H73" s="114"/>
      <c r="I73" s="114"/>
      <c r="J73" s="114"/>
      <c r="K73" s="111"/>
    </row>
    <row r="74" spans="1:12">
      <c r="A74" s="1"/>
      <c r="B74" s="1"/>
      <c r="C74" s="133"/>
      <c r="D74" s="133"/>
      <c r="E74" s="133"/>
      <c r="F74" s="32"/>
      <c r="G74" s="134"/>
      <c r="H74" s="134"/>
      <c r="I74" s="134"/>
      <c r="J74" s="114"/>
      <c r="K74" s="111"/>
    </row>
    <row r="75" spans="1:12">
      <c r="A75" s="1"/>
      <c r="B75" s="1"/>
      <c r="C75" s="133"/>
      <c r="D75" s="133"/>
      <c r="E75" s="133"/>
      <c r="F75" s="32"/>
      <c r="G75" s="135"/>
      <c r="H75" s="135"/>
      <c r="I75" s="135"/>
      <c r="J75" s="114"/>
      <c r="K75" s="111"/>
    </row>
    <row r="76" spans="1:12">
      <c r="A76" s="1"/>
      <c r="B76" s="1"/>
      <c r="C76" s="133"/>
      <c r="D76" s="133"/>
      <c r="E76" s="133"/>
      <c r="F76" s="32"/>
      <c r="G76" s="136"/>
      <c r="H76" s="136"/>
      <c r="I76" s="136"/>
      <c r="J76" s="114"/>
      <c r="K76" s="111"/>
    </row>
    <row r="77" spans="1:12">
      <c r="A77" s="32"/>
      <c r="B77" s="32"/>
      <c r="C77" s="133"/>
      <c r="D77" s="133"/>
      <c r="E77" s="133"/>
      <c r="F77" s="32"/>
      <c r="G77" s="136"/>
      <c r="H77" s="136"/>
      <c r="I77" s="136"/>
      <c r="J77" s="134"/>
      <c r="K77" s="118"/>
      <c r="L77" s="47"/>
    </row>
    <row r="78" spans="1:12">
      <c r="A78" s="32"/>
      <c r="B78" s="32"/>
      <c r="C78" s="133"/>
      <c r="D78" s="133"/>
      <c r="E78" s="133"/>
      <c r="F78" s="32"/>
      <c r="G78" s="136"/>
      <c r="H78" s="136"/>
      <c r="I78" s="136"/>
      <c r="J78" s="135"/>
      <c r="K78" s="118"/>
      <c r="L78" s="47"/>
    </row>
    <row r="79" spans="1:12">
      <c r="A79" s="32"/>
      <c r="B79" s="32"/>
      <c r="C79" s="32"/>
      <c r="D79" s="32"/>
      <c r="E79" s="32"/>
      <c r="F79" s="32"/>
      <c r="G79" s="32"/>
      <c r="H79" s="32"/>
      <c r="I79" s="32"/>
      <c r="J79" s="136"/>
      <c r="K79" s="47"/>
      <c r="L79" s="47"/>
    </row>
    <row r="80" spans="1:12">
      <c r="A80" s="32"/>
      <c r="B80" s="32"/>
      <c r="C80" s="32"/>
      <c r="D80" s="32"/>
      <c r="E80" s="32"/>
      <c r="F80" s="32"/>
      <c r="G80" s="32"/>
      <c r="H80" s="32"/>
      <c r="I80" s="32"/>
      <c r="J80" s="136"/>
      <c r="K80" s="137"/>
      <c r="L80" s="47"/>
    </row>
    <row r="81" spans="1:12">
      <c r="A81" s="32"/>
      <c r="B81" s="32"/>
      <c r="C81" s="32"/>
      <c r="D81" s="32"/>
      <c r="E81" s="32"/>
      <c r="F81" s="32"/>
      <c r="G81" s="32"/>
      <c r="H81" s="32"/>
      <c r="I81" s="32"/>
      <c r="J81" s="136"/>
      <c r="K81" s="47"/>
      <c r="L81" s="47"/>
    </row>
    <row r="82" spans="1:1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118"/>
      <c r="L82" s="47"/>
    </row>
    <row r="83" spans="1:12">
      <c r="A83" s="32"/>
      <c r="B83" s="32"/>
      <c r="C83" s="1"/>
      <c r="D83" s="1"/>
      <c r="E83" s="1"/>
      <c r="F83" s="1"/>
      <c r="G83" s="1"/>
      <c r="H83" s="1"/>
      <c r="I83" s="1"/>
      <c r="J83" s="32"/>
      <c r="K83" s="47"/>
      <c r="L83" s="47"/>
    </row>
    <row r="84" spans="1:12">
      <c r="A84" s="32"/>
      <c r="B84" s="32"/>
      <c r="C84" s="1"/>
      <c r="D84" s="1"/>
      <c r="E84" s="1"/>
      <c r="F84" s="1"/>
      <c r="G84" s="1"/>
      <c r="H84" s="1"/>
      <c r="I84" s="1"/>
      <c r="J84" s="32"/>
      <c r="K84" s="47"/>
      <c r="L84" s="47"/>
    </row>
    <row r="85" spans="1:12">
      <c r="A85" s="32"/>
      <c r="B85" s="32"/>
      <c r="C85" s="1"/>
      <c r="D85" s="1"/>
      <c r="E85" s="1"/>
      <c r="F85" s="117"/>
      <c r="G85" s="1"/>
      <c r="H85" s="1"/>
      <c r="I85" s="1"/>
      <c r="J85" s="32"/>
      <c r="K85" s="47"/>
      <c r="L85" s="47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2">
      <c r="A88" s="116"/>
      <c r="B88" s="1"/>
      <c r="C88" s="1"/>
      <c r="D88" s="1"/>
      <c r="E88" s="1"/>
      <c r="F88" s="1"/>
      <c r="G88" s="1"/>
      <c r="H88" s="1"/>
      <c r="I88" s="1"/>
      <c r="J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J717" s="1"/>
    </row>
    <row r="718" spans="1:10">
      <c r="A718" s="1"/>
      <c r="B718" s="1"/>
      <c r="J718" s="1"/>
    </row>
    <row r="719" spans="1:10">
      <c r="A719" s="1"/>
      <c r="B719" s="1"/>
      <c r="J719" s="1"/>
    </row>
  </sheetData>
  <pageMargins left="0.7" right="0.7" top="0.75" bottom="0.75" header="0.3" footer="0.3"/>
  <pageSetup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6"/>
  <sheetViews>
    <sheetView zoomScaleNormal="100" zoomScaleSheetLayoutView="90" workbookViewId="0">
      <selection activeCell="A2" sqref="A2"/>
    </sheetView>
  </sheetViews>
  <sheetFormatPr defaultRowHeight="12.75"/>
  <cols>
    <col min="1" max="1" width="4.42578125" style="1" customWidth="1"/>
    <col min="2" max="2" width="1" style="1" customWidth="1"/>
    <col min="3" max="3" width="73.42578125" style="1" bestFit="1" customWidth="1"/>
    <col min="4" max="4" width="0.7109375" style="1" customWidth="1"/>
    <col min="5" max="5" width="11" style="1" bestFit="1" customWidth="1"/>
    <col min="6" max="6" width="1.85546875" style="1" customWidth="1"/>
    <col min="7" max="7" width="14.5703125" style="1" customWidth="1"/>
    <col min="8" max="8" width="2.42578125" style="1" customWidth="1"/>
    <col min="9" max="9" width="15.140625" style="1" bestFit="1" customWidth="1"/>
    <col min="10" max="10" width="2.7109375" style="1" customWidth="1"/>
    <col min="11" max="11" width="12.85546875" style="1" customWidth="1"/>
    <col min="12" max="12" width="0.85546875" style="1" customWidth="1"/>
    <col min="13" max="13" width="14.140625" style="1" bestFit="1" customWidth="1"/>
    <col min="14" max="14" width="0.85546875" style="1" customWidth="1"/>
    <col min="15" max="15" width="15.140625" style="1" bestFit="1" customWidth="1"/>
    <col min="16" max="16" width="13" style="1" bestFit="1" customWidth="1"/>
    <col min="17" max="18" width="9.140625" style="1"/>
    <col min="19" max="19" width="14" style="1" bestFit="1" customWidth="1"/>
    <col min="20" max="20" width="9.28515625" style="1" bestFit="1" customWidth="1"/>
    <col min="21" max="16384" width="9.140625" style="1"/>
  </cols>
  <sheetData>
    <row r="1" spans="1:18">
      <c r="A1" s="1" t="str">
        <f>Contents!A1</f>
        <v>Puget Sound Energy</v>
      </c>
      <c r="M1" s="6" t="str">
        <f>Contents!A3</f>
        <v>Exhibit RCS-4</v>
      </c>
    </row>
    <row r="2" spans="1:18">
      <c r="A2" s="1" t="s">
        <v>93</v>
      </c>
      <c r="M2" s="6" t="s">
        <v>128</v>
      </c>
    </row>
    <row r="3" spans="1:18">
      <c r="A3" s="42"/>
      <c r="M3" s="6" t="str">
        <f>Contents!A2</f>
        <v>Docket No. UG-170034</v>
      </c>
    </row>
    <row r="4" spans="1:18" ht="15.75">
      <c r="A4" s="1" t="str">
        <f>A!A4</f>
        <v>Test Year Ended September 30, 2016</v>
      </c>
      <c r="E4" s="328"/>
      <c r="M4" s="6" t="s">
        <v>78</v>
      </c>
    </row>
    <row r="5" spans="1:18">
      <c r="K5" s="2"/>
      <c r="M5" s="6"/>
    </row>
    <row r="6" spans="1:18">
      <c r="K6" s="107"/>
      <c r="M6" s="102" t="s">
        <v>248</v>
      </c>
    </row>
    <row r="7" spans="1:18">
      <c r="J7" s="7"/>
      <c r="K7" s="7"/>
      <c r="L7" s="7"/>
      <c r="M7" s="102" t="s">
        <v>250</v>
      </c>
    </row>
    <row r="8" spans="1:18">
      <c r="E8" s="7"/>
      <c r="F8" s="7"/>
      <c r="G8" s="7"/>
      <c r="H8" s="7"/>
      <c r="I8" s="7"/>
      <c r="J8" s="7"/>
      <c r="K8" s="102" t="s">
        <v>248</v>
      </c>
      <c r="L8" s="7"/>
      <c r="M8" s="7" t="s">
        <v>56</v>
      </c>
    </row>
    <row r="9" spans="1:18">
      <c r="A9" s="7" t="s">
        <v>0</v>
      </c>
      <c r="E9" s="4" t="s">
        <v>80</v>
      </c>
      <c r="F9" s="7"/>
      <c r="G9" s="7"/>
      <c r="H9" s="7"/>
      <c r="I9" s="102" t="s">
        <v>466</v>
      </c>
      <c r="J9" s="7"/>
      <c r="K9" s="102" t="s">
        <v>250</v>
      </c>
      <c r="L9" s="7"/>
      <c r="M9" s="7" t="s">
        <v>79</v>
      </c>
    </row>
    <row r="10" spans="1:18">
      <c r="A10" s="9" t="s">
        <v>2</v>
      </c>
      <c r="C10" s="8" t="s">
        <v>3</v>
      </c>
      <c r="E10" s="9" t="s">
        <v>17</v>
      </c>
      <c r="F10" s="7"/>
      <c r="G10" s="9" t="s">
        <v>100</v>
      </c>
      <c r="H10" s="7"/>
      <c r="I10" s="9" t="s">
        <v>4</v>
      </c>
      <c r="J10" s="9"/>
      <c r="K10" s="9" t="s">
        <v>81</v>
      </c>
      <c r="L10" s="4"/>
      <c r="M10" s="9" t="s">
        <v>18</v>
      </c>
    </row>
    <row r="11" spans="1:18">
      <c r="A11" s="4"/>
      <c r="C11" s="32"/>
      <c r="E11" s="4"/>
      <c r="F11" s="7"/>
      <c r="G11" s="7"/>
      <c r="H11" s="7"/>
      <c r="I11" s="4" t="s">
        <v>6</v>
      </c>
      <c r="J11" s="4"/>
      <c r="K11" s="4" t="s">
        <v>7</v>
      </c>
      <c r="L11" s="4"/>
      <c r="M11" s="4" t="s">
        <v>20</v>
      </c>
    </row>
    <row r="12" spans="1:18">
      <c r="A12" s="4"/>
      <c r="C12" s="32"/>
      <c r="E12" s="4"/>
      <c r="F12" s="7"/>
      <c r="L12" s="4"/>
      <c r="M12" s="4"/>
    </row>
    <row r="13" spans="1:18">
      <c r="A13" s="4"/>
      <c r="C13" s="32"/>
      <c r="E13" s="4" t="s">
        <v>57</v>
      </c>
      <c r="F13" s="7"/>
      <c r="G13" s="72" t="s">
        <v>99</v>
      </c>
      <c r="H13" s="7"/>
      <c r="I13" s="4"/>
      <c r="J13" s="4"/>
      <c r="K13" s="73">
        <f>D!$I$28</f>
        <v>-4.599999999999993E-3</v>
      </c>
      <c r="L13" s="4"/>
      <c r="M13" s="4"/>
    </row>
    <row r="14" spans="1:18">
      <c r="C14" s="10" t="s">
        <v>41</v>
      </c>
      <c r="E14" s="74" t="s">
        <v>47</v>
      </c>
      <c r="G14" s="2" t="s">
        <v>84</v>
      </c>
      <c r="H14" s="7"/>
      <c r="I14" s="4"/>
      <c r="J14" s="4" t="s">
        <v>102</v>
      </c>
      <c r="K14" s="167">
        <f>'A-1'!K20</f>
        <v>0.62044999999999995</v>
      </c>
      <c r="L14" s="7"/>
    </row>
    <row r="15" spans="1:18">
      <c r="A15" s="7">
        <v>1</v>
      </c>
      <c r="C15" s="1" t="s">
        <v>196</v>
      </c>
      <c r="E15" s="76" t="s">
        <v>36</v>
      </c>
      <c r="I15" s="12">
        <f>A!G11</f>
        <v>1760693633.2691975</v>
      </c>
      <c r="J15" s="7"/>
      <c r="K15" s="26">
        <f>K13/K14</f>
        <v>-7.413973728745255E-3</v>
      </c>
      <c r="L15" s="7"/>
      <c r="M15" s="12">
        <f>ROUND(I15*K15,0)</f>
        <v>-13053736</v>
      </c>
      <c r="R15" s="77"/>
    </row>
    <row r="16" spans="1:18">
      <c r="A16" s="7"/>
      <c r="E16" s="12"/>
      <c r="I16" s="12"/>
      <c r="J16" s="7"/>
      <c r="L16" s="7"/>
      <c r="M16" s="12"/>
    </row>
    <row r="17" spans="1:19">
      <c r="A17" s="7"/>
      <c r="E17" s="76" t="s">
        <v>57</v>
      </c>
      <c r="G17" s="1" t="s">
        <v>98</v>
      </c>
      <c r="I17" s="12"/>
      <c r="J17" s="7"/>
      <c r="K17" s="78">
        <f>D!$I$22</f>
        <v>7.2800000000000004E-2</v>
      </c>
      <c r="L17" s="7"/>
      <c r="M17" s="12"/>
    </row>
    <row r="18" spans="1:19">
      <c r="A18" s="7"/>
      <c r="C18" s="10" t="s">
        <v>481</v>
      </c>
      <c r="E18" s="76" t="s">
        <v>47</v>
      </c>
      <c r="G18" s="1" t="s">
        <v>84</v>
      </c>
      <c r="I18" s="12"/>
      <c r="J18" s="7" t="s">
        <v>102</v>
      </c>
      <c r="K18" s="75">
        <f>K14</f>
        <v>0.62044999999999995</v>
      </c>
      <c r="L18" s="7"/>
      <c r="M18" s="12"/>
    </row>
    <row r="19" spans="1:19">
      <c r="A19" s="7">
        <f>A15+1</f>
        <v>2</v>
      </c>
      <c r="C19" s="1" t="str">
        <f>Contents!B19</f>
        <v>White River</v>
      </c>
      <c r="E19" s="76" t="str">
        <f>Contents!A19</f>
        <v>B-1</v>
      </c>
      <c r="I19" s="12">
        <f>B.1!G16</f>
        <v>0</v>
      </c>
      <c r="J19" s="7"/>
      <c r="K19" s="79">
        <f>$K$17/$K$18</f>
        <v>0.11733419292449031</v>
      </c>
      <c r="L19" s="7"/>
      <c r="M19" s="12">
        <f t="shared" ref="M19:M23" si="0">ROUND(I19*K19,0)</f>
        <v>0</v>
      </c>
      <c r="R19" s="77"/>
      <c r="S19" s="80"/>
    </row>
    <row r="20" spans="1:19">
      <c r="A20" s="7">
        <f>A19+1</f>
        <v>3</v>
      </c>
      <c r="C20" s="1" t="str">
        <f>Contents!B20</f>
        <v>Production Adjustment</v>
      </c>
      <c r="E20" s="76" t="str">
        <f>Contents!A20</f>
        <v>B-2</v>
      </c>
      <c r="I20" s="12">
        <f>B.1!H16</f>
        <v>0</v>
      </c>
      <c r="J20" s="7"/>
      <c r="K20" s="79">
        <f t="shared" ref="K20:K23" si="1">$K$17/$K$18</f>
        <v>0.11733419292449031</v>
      </c>
      <c r="L20" s="7"/>
      <c r="M20" s="12">
        <f t="shared" si="0"/>
        <v>0</v>
      </c>
      <c r="R20" s="77"/>
      <c r="S20" s="80"/>
    </row>
    <row r="21" spans="1:19">
      <c r="A21" s="7">
        <f>A20+1</f>
        <v>4</v>
      </c>
      <c r="C21" s="1" t="str">
        <f>Contents!B21</f>
        <v>Accumulated Depreciation Related to Proposed Depreciation Rates</v>
      </c>
      <c r="E21" s="76" t="str">
        <f>Contents!A21</f>
        <v>B-3</v>
      </c>
      <c r="I21" s="12">
        <f>B.1!I16</f>
        <v>8415549</v>
      </c>
      <c r="J21" s="7"/>
      <c r="K21" s="79">
        <f t="shared" si="1"/>
        <v>0.11733419292449031</v>
      </c>
      <c r="L21" s="7"/>
      <c r="M21" s="12">
        <f t="shared" si="0"/>
        <v>987432</v>
      </c>
      <c r="R21" s="77"/>
      <c r="S21" s="80"/>
    </row>
    <row r="22" spans="1:19">
      <c r="A22" s="102">
        <f>A21+1</f>
        <v>5</v>
      </c>
      <c r="C22" s="1" t="str">
        <f>Contents!B22</f>
        <v>Accumulated Deferred Income Taxes Related to Proposed Depreciation Rates</v>
      </c>
      <c r="E22" s="76" t="str">
        <f>Contents!A22</f>
        <v>B-4</v>
      </c>
      <c r="I22" s="12">
        <f>B.1!J16</f>
        <v>-2945442.1484655049</v>
      </c>
      <c r="J22" s="7"/>
      <c r="K22" s="79">
        <f t="shared" si="1"/>
        <v>0.11733419292449031</v>
      </c>
      <c r="L22" s="102"/>
      <c r="M22" s="12">
        <f t="shared" si="0"/>
        <v>-345601</v>
      </c>
      <c r="R22" s="77"/>
      <c r="S22" s="80"/>
    </row>
    <row r="23" spans="1:19">
      <c r="A23" s="102">
        <v>6</v>
      </c>
      <c r="C23" s="1" t="str">
        <f>Contents!B24</f>
        <v>Gas Plant Held For Future Use</v>
      </c>
      <c r="E23" s="76" t="str">
        <f>Contents!A24</f>
        <v>B-5</v>
      </c>
      <c r="I23" s="12">
        <f>B.1!K16</f>
        <v>0</v>
      </c>
      <c r="J23" s="102"/>
      <c r="K23" s="79">
        <f t="shared" si="1"/>
        <v>0.11733419292449031</v>
      </c>
      <c r="L23" s="102"/>
      <c r="M23" s="12">
        <f t="shared" si="0"/>
        <v>0</v>
      </c>
      <c r="R23" s="77"/>
      <c r="S23" s="80"/>
    </row>
    <row r="24" spans="1:19" ht="13.5" thickBot="1">
      <c r="A24" s="7">
        <v>7</v>
      </c>
      <c r="C24" s="1" t="s">
        <v>493</v>
      </c>
      <c r="E24" s="76"/>
      <c r="I24" s="16">
        <f>SUM(I19:I23)</f>
        <v>5470106.8515344951</v>
      </c>
      <c r="J24" s="7"/>
      <c r="L24" s="7"/>
      <c r="M24" s="11"/>
    </row>
    <row r="25" spans="1:19" ht="13.5" thickTop="1">
      <c r="A25" s="7"/>
      <c r="E25" s="12"/>
      <c r="I25" s="12"/>
      <c r="J25" s="7"/>
      <c r="L25" s="7"/>
      <c r="M25" s="12"/>
    </row>
    <row r="26" spans="1:19" ht="13.5" thickBot="1">
      <c r="A26" s="7">
        <f>A24+1</f>
        <v>8</v>
      </c>
      <c r="C26" s="10" t="s">
        <v>482</v>
      </c>
      <c r="E26" s="76" t="s">
        <v>36</v>
      </c>
      <c r="I26" s="44">
        <f>ROUND(I15+I24,0)</f>
        <v>1766163740</v>
      </c>
      <c r="J26" s="4"/>
      <c r="L26" s="4"/>
      <c r="M26" s="12"/>
      <c r="O26" s="12"/>
    </row>
    <row r="27" spans="1:19" ht="13.5" thickTop="1">
      <c r="A27" s="7"/>
      <c r="E27" s="12"/>
      <c r="I27" s="12"/>
      <c r="J27" s="7"/>
      <c r="K27" s="102" t="s">
        <v>248</v>
      </c>
      <c r="L27" s="7"/>
      <c r="M27" s="12"/>
    </row>
    <row r="28" spans="1:19">
      <c r="A28" s="7"/>
      <c r="C28" s="10" t="s">
        <v>83</v>
      </c>
      <c r="G28" s="102" t="s">
        <v>82</v>
      </c>
      <c r="I28" s="76" t="s">
        <v>131</v>
      </c>
      <c r="J28" s="7"/>
      <c r="K28" s="102" t="s">
        <v>250</v>
      </c>
      <c r="L28" s="7"/>
      <c r="M28" s="12"/>
    </row>
    <row r="29" spans="1:19">
      <c r="A29" s="7"/>
      <c r="G29" s="102" t="s">
        <v>130</v>
      </c>
      <c r="I29" s="48" t="s">
        <v>132</v>
      </c>
      <c r="J29" s="7"/>
      <c r="K29" s="4" t="s">
        <v>84</v>
      </c>
      <c r="L29" s="7"/>
      <c r="M29" s="12"/>
    </row>
    <row r="30" spans="1:19">
      <c r="A30" s="7"/>
      <c r="C30" s="10" t="s">
        <v>483</v>
      </c>
      <c r="G30" s="9" t="s">
        <v>18</v>
      </c>
      <c r="I30" s="65" t="s">
        <v>101</v>
      </c>
      <c r="J30" s="7"/>
      <c r="K30" s="9" t="s">
        <v>92</v>
      </c>
      <c r="L30" s="7"/>
      <c r="M30" s="12"/>
    </row>
    <row r="31" spans="1:19">
      <c r="A31" s="7">
        <v>9</v>
      </c>
      <c r="C31" s="1" t="str">
        <f>Contents!B30</f>
        <v>Temperature Normalization</v>
      </c>
      <c r="E31" s="7" t="str">
        <f>Contents!A30</f>
        <v>C-1</v>
      </c>
      <c r="G31" s="12">
        <f>C.1!$G$32</f>
        <v>-13869.347239695489</v>
      </c>
      <c r="H31" s="12"/>
      <c r="I31" s="12">
        <f>C.1!$G$36</f>
        <v>-23513.226006502395</v>
      </c>
      <c r="J31" s="7"/>
      <c r="K31" s="168">
        <f>$K$14</f>
        <v>0.62044999999999995</v>
      </c>
      <c r="L31" s="7"/>
      <c r="M31" s="12">
        <f>-ROUND(I31/K31,0)</f>
        <v>37897</v>
      </c>
      <c r="S31" s="18"/>
    </row>
    <row r="32" spans="1:19">
      <c r="A32" s="7">
        <f>A31+1</f>
        <v>10</v>
      </c>
      <c r="C32" s="1" t="str">
        <f>Contents!B31</f>
        <v>Bad Debt Expense</v>
      </c>
      <c r="E32" s="102" t="str">
        <f>Contents!A31</f>
        <v>C-2</v>
      </c>
      <c r="G32" s="12">
        <f>C.1!$H$32</f>
        <v>-298575</v>
      </c>
      <c r="H32" s="12"/>
      <c r="I32" s="12">
        <f>C.1!$H$36</f>
        <v>194074</v>
      </c>
      <c r="J32" s="7"/>
      <c r="K32" s="168">
        <f t="shared" ref="K32:K46" si="2">$K$14</f>
        <v>0.62044999999999995</v>
      </c>
      <c r="L32" s="7"/>
      <c r="M32" s="12">
        <f t="shared" ref="M32:M46" si="3">-ROUND(I32/K32,0)</f>
        <v>-312796</v>
      </c>
      <c r="S32" s="18"/>
    </row>
    <row r="33" spans="1:19">
      <c r="A33" s="7">
        <f t="shared" ref="A33:A43" si="4">A32+1</f>
        <v>11</v>
      </c>
      <c r="C33" s="1" t="str">
        <f>Contents!B32</f>
        <v>Incentive Compensation</v>
      </c>
      <c r="E33" s="102" t="str">
        <f>Contents!A32</f>
        <v>C-3</v>
      </c>
      <c r="G33" s="12">
        <f>C.1!$I$32</f>
        <v>167746.50666354827</v>
      </c>
      <c r="H33" s="12"/>
      <c r="I33" s="12">
        <f>C.1!$I$36</f>
        <v>-109035.50666354827</v>
      </c>
      <c r="J33" s="7"/>
      <c r="K33" s="168">
        <f t="shared" si="2"/>
        <v>0.62044999999999995</v>
      </c>
      <c r="L33" s="7"/>
      <c r="M33" s="12">
        <f t="shared" si="3"/>
        <v>175736</v>
      </c>
      <c r="S33" s="18"/>
    </row>
    <row r="34" spans="1:19">
      <c r="A34" s="7">
        <f t="shared" si="4"/>
        <v>12</v>
      </c>
      <c r="C34" s="1" t="str">
        <f>Contents!B33</f>
        <v>Interest on Customer Deposits</v>
      </c>
      <c r="E34" s="102" t="str">
        <f>Contents!A33</f>
        <v>C-4</v>
      </c>
      <c r="G34" s="12">
        <f>C.1!$J$32</f>
        <v>19427.927599155038</v>
      </c>
      <c r="H34" s="12"/>
      <c r="I34" s="12">
        <f>C.1!$J$36</f>
        <v>-19427.927599155038</v>
      </c>
      <c r="J34" s="7"/>
      <c r="K34" s="168">
        <f t="shared" si="2"/>
        <v>0.62044999999999995</v>
      </c>
      <c r="L34" s="7"/>
      <c r="M34" s="12">
        <f t="shared" si="3"/>
        <v>31313</v>
      </c>
      <c r="S34" s="18"/>
    </row>
    <row r="35" spans="1:19">
      <c r="A35" s="102">
        <f t="shared" si="4"/>
        <v>13</v>
      </c>
      <c r="C35" s="1" t="str">
        <f>Contents!B34</f>
        <v>Payroll Expense</v>
      </c>
      <c r="E35" s="102" t="str">
        <f>Contents!A34</f>
        <v>C-5</v>
      </c>
      <c r="G35" s="12">
        <f>C.1!$K$32</f>
        <v>-99628.0573254107</v>
      </c>
      <c r="H35" s="12"/>
      <c r="I35" s="12">
        <f>C.1!$K$36</f>
        <v>64758.0573254107</v>
      </c>
      <c r="J35" s="7"/>
      <c r="K35" s="168">
        <f t="shared" si="2"/>
        <v>0.62044999999999995</v>
      </c>
      <c r="L35" s="7"/>
      <c r="M35" s="12">
        <f t="shared" si="3"/>
        <v>-104373</v>
      </c>
      <c r="S35" s="18"/>
    </row>
    <row r="36" spans="1:19">
      <c r="A36" s="102">
        <f t="shared" si="4"/>
        <v>14</v>
      </c>
      <c r="C36" s="1" t="str">
        <f>Contents!B35</f>
        <v>Investment Plan Expense</v>
      </c>
      <c r="E36" s="102" t="str">
        <f>Contents!A35</f>
        <v>C-6</v>
      </c>
      <c r="G36" s="12">
        <f>C.1!$L$32</f>
        <v>-7307</v>
      </c>
      <c r="H36" s="12"/>
      <c r="I36" s="12">
        <f>C.1!$L$36</f>
        <v>4750</v>
      </c>
      <c r="J36" s="7"/>
      <c r="K36" s="168">
        <f t="shared" si="2"/>
        <v>0.62044999999999995</v>
      </c>
      <c r="L36" s="7"/>
      <c r="M36" s="12">
        <f t="shared" si="3"/>
        <v>-7656</v>
      </c>
      <c r="S36" s="18"/>
    </row>
    <row r="37" spans="1:19">
      <c r="A37" s="7">
        <f t="shared" si="4"/>
        <v>15</v>
      </c>
      <c r="C37" s="1" t="str">
        <f>Contents!B36</f>
        <v>Power Costs</v>
      </c>
      <c r="E37" s="102" t="str">
        <f>Contents!A36</f>
        <v>C-7</v>
      </c>
      <c r="G37" s="12">
        <f>C.1!$M$32</f>
        <v>0</v>
      </c>
      <c r="H37" s="12"/>
      <c r="I37" s="12">
        <f>C.1!$M$36</f>
        <v>0</v>
      </c>
      <c r="J37" s="7"/>
      <c r="K37" s="168">
        <f t="shared" si="2"/>
        <v>0.62044999999999995</v>
      </c>
      <c r="L37" s="7"/>
      <c r="M37" s="12">
        <f t="shared" si="3"/>
        <v>0</v>
      </c>
      <c r="S37" s="18"/>
    </row>
    <row r="38" spans="1:19">
      <c r="A38" s="7">
        <f t="shared" si="4"/>
        <v>16</v>
      </c>
      <c r="C38" s="1" t="str">
        <f>Contents!B37</f>
        <v>Montana Electric Tax</v>
      </c>
      <c r="E38" s="102" t="str">
        <f>Contents!A37</f>
        <v>C-8</v>
      </c>
      <c r="G38" s="12">
        <f>C.1!$N$32</f>
        <v>0</v>
      </c>
      <c r="H38" s="12"/>
      <c r="I38" s="12">
        <f>C.1!$N$36</f>
        <v>0</v>
      </c>
      <c r="J38" s="7"/>
      <c r="K38" s="168">
        <f t="shared" si="2"/>
        <v>0.62044999999999995</v>
      </c>
      <c r="L38" s="7"/>
      <c r="M38" s="12">
        <f t="shared" si="3"/>
        <v>0</v>
      </c>
      <c r="S38" s="18"/>
    </row>
    <row r="39" spans="1:19">
      <c r="A39" s="7">
        <f t="shared" si="4"/>
        <v>17</v>
      </c>
      <c r="C39" s="1" t="str">
        <f>Contents!B38</f>
        <v>Storm Damage Expense</v>
      </c>
      <c r="E39" s="102" t="str">
        <f>Contents!A38</f>
        <v>C-9</v>
      </c>
      <c r="G39" s="12">
        <f>C.1!$O$32</f>
        <v>0</v>
      </c>
      <c r="H39" s="12"/>
      <c r="I39" s="12">
        <f>C.1!$O$36</f>
        <v>0</v>
      </c>
      <c r="J39" s="7"/>
      <c r="K39" s="168">
        <f t="shared" si="2"/>
        <v>0.62044999999999995</v>
      </c>
      <c r="L39" s="7"/>
      <c r="M39" s="12">
        <f t="shared" si="3"/>
        <v>0</v>
      </c>
      <c r="S39" s="18"/>
    </row>
    <row r="40" spans="1:19">
      <c r="A40" s="102">
        <f t="shared" si="4"/>
        <v>18</v>
      </c>
      <c r="C40" s="1" t="str">
        <f>Contents!B39</f>
        <v>White River Amortization Expense</v>
      </c>
      <c r="E40" s="102" t="str">
        <f>Contents!A39</f>
        <v>C-10</v>
      </c>
      <c r="G40" s="12">
        <f>C.1!$P$32</f>
        <v>0</v>
      </c>
      <c r="H40" s="12"/>
      <c r="I40" s="12">
        <f>C.1!$P$36</f>
        <v>0</v>
      </c>
      <c r="J40" s="102"/>
      <c r="K40" s="168">
        <f t="shared" si="2"/>
        <v>0.62044999999999995</v>
      </c>
      <c r="L40" s="102"/>
      <c r="M40" s="12">
        <f t="shared" si="3"/>
        <v>0</v>
      </c>
      <c r="S40" s="18"/>
    </row>
    <row r="41" spans="1:19">
      <c r="A41" s="102">
        <f t="shared" si="4"/>
        <v>19</v>
      </c>
      <c r="C41" s="1" t="str">
        <f>Contents!B40</f>
        <v>Production Adjustment Amortization Expense</v>
      </c>
      <c r="E41" s="102" t="str">
        <f>Contents!A40</f>
        <v>C-11</v>
      </c>
      <c r="G41" s="12">
        <f>C.1!$Q$32</f>
        <v>0</v>
      </c>
      <c r="H41" s="12"/>
      <c r="I41" s="12">
        <f>C.1!$Q$36</f>
        <v>0</v>
      </c>
      <c r="J41" s="7"/>
      <c r="K41" s="168">
        <f t="shared" si="2"/>
        <v>0.62044999999999995</v>
      </c>
      <c r="L41" s="7"/>
      <c r="M41" s="12">
        <f t="shared" si="3"/>
        <v>0</v>
      </c>
      <c r="S41" s="18"/>
    </row>
    <row r="42" spans="1:19">
      <c r="A42" s="102">
        <f t="shared" si="4"/>
        <v>20</v>
      </c>
      <c r="C42" s="1" t="str">
        <f>Contents!B41</f>
        <v>Depreciation and Amortization Expense at Proposed New Depreciation Rates</v>
      </c>
      <c r="E42" s="102" t="str">
        <f>Contents!A41</f>
        <v>C-12</v>
      </c>
      <c r="G42" s="12">
        <f>C.1!$R$32</f>
        <v>-16831097.991231456</v>
      </c>
      <c r="H42" s="12"/>
      <c r="I42" s="12">
        <f>C.1!$R$36</f>
        <v>10940213.991231456</v>
      </c>
      <c r="J42" s="102"/>
      <c r="K42" s="168">
        <f t="shared" si="2"/>
        <v>0.62044999999999995</v>
      </c>
      <c r="L42" s="102"/>
      <c r="M42" s="12">
        <f t="shared" si="3"/>
        <v>-17632709</v>
      </c>
      <c r="S42" s="18"/>
    </row>
    <row r="43" spans="1:19">
      <c r="A43" s="102">
        <f t="shared" si="4"/>
        <v>21</v>
      </c>
      <c r="C43" s="1" t="str">
        <f>Contents!B42</f>
        <v>Interest Synchronization</v>
      </c>
      <c r="D43" s="1" t="s">
        <v>177</v>
      </c>
      <c r="E43" s="102" t="str">
        <f>Contents!A42</f>
        <v>C-13</v>
      </c>
      <c r="G43" s="12">
        <f>C.1!$S$32</f>
        <v>0</v>
      </c>
      <c r="H43" s="12"/>
      <c r="I43" s="12">
        <f>C.1!$S$36</f>
        <v>57245</v>
      </c>
      <c r="J43" s="102"/>
      <c r="K43" s="168">
        <f t="shared" si="2"/>
        <v>0.62044999999999995</v>
      </c>
      <c r="L43" s="102"/>
      <c r="M43" s="12">
        <f t="shared" si="3"/>
        <v>-92264</v>
      </c>
      <c r="S43" s="18"/>
    </row>
    <row r="44" spans="1:19">
      <c r="A44" s="102">
        <f>A43+1</f>
        <v>22</v>
      </c>
      <c r="C44" s="1" t="str">
        <f>Contents!B43</f>
        <v>Pension Expense</v>
      </c>
      <c r="E44" s="102" t="str">
        <f>Contents!A43</f>
        <v>C-14</v>
      </c>
      <c r="G44" s="12">
        <f>C.1!$T$32</f>
        <v>-555934.08941535652</v>
      </c>
      <c r="H44" s="12"/>
      <c r="I44" s="12">
        <f>C.1!$T$36</f>
        <v>361357.08941535652</v>
      </c>
      <c r="J44" s="7"/>
      <c r="K44" s="168">
        <f t="shared" si="2"/>
        <v>0.62044999999999995</v>
      </c>
      <c r="L44" s="7"/>
      <c r="M44" s="12">
        <f t="shared" si="3"/>
        <v>-582411</v>
      </c>
      <c r="S44" s="18"/>
    </row>
    <row r="45" spans="1:19">
      <c r="A45" s="102">
        <f t="shared" ref="A45:A47" si="5">A44+1</f>
        <v>23</v>
      </c>
      <c r="C45" s="1" t="str">
        <f>Contents!B44</f>
        <v>Environmental Remediation</v>
      </c>
      <c r="E45" s="102" t="str">
        <f>Contents!A44</f>
        <v>C-15</v>
      </c>
      <c r="G45" s="12">
        <f>C.1!$U$32</f>
        <v>-4176449.1562960055</v>
      </c>
      <c r="H45" s="12"/>
      <c r="I45" s="12">
        <f>C.1!$U$36</f>
        <v>2714692.1562960055</v>
      </c>
      <c r="J45" s="102"/>
      <c r="K45" s="168">
        <f t="shared" si="2"/>
        <v>0.62044999999999995</v>
      </c>
      <c r="L45" s="102"/>
      <c r="M45" s="12">
        <f t="shared" si="3"/>
        <v>-4375360</v>
      </c>
      <c r="S45" s="18"/>
    </row>
    <row r="46" spans="1:19">
      <c r="A46" s="102">
        <f t="shared" si="5"/>
        <v>24</v>
      </c>
      <c r="C46" s="1" t="str">
        <f>Contents!B45</f>
        <v>Credit Card Payment Processing Costs</v>
      </c>
      <c r="E46" s="102" t="str">
        <f>Contents!A45</f>
        <v>C-16</v>
      </c>
      <c r="G46" s="12">
        <f>C.1!$V$32</f>
        <v>-1194743.7633957979</v>
      </c>
      <c r="H46" s="12"/>
      <c r="I46" s="12">
        <f>C.1!$V$36</f>
        <v>776583.76339579793</v>
      </c>
      <c r="J46" s="102"/>
      <c r="K46" s="168">
        <f t="shared" si="2"/>
        <v>0.62044999999999995</v>
      </c>
      <c r="L46" s="102"/>
      <c r="M46" s="12">
        <f t="shared" si="3"/>
        <v>-1251646</v>
      </c>
      <c r="S46" s="18"/>
    </row>
    <row r="47" spans="1:19" ht="13.5" thickBot="1">
      <c r="A47" s="102">
        <f t="shared" si="5"/>
        <v>25</v>
      </c>
      <c r="C47" s="1" t="s">
        <v>487</v>
      </c>
      <c r="E47" s="7" t="s">
        <v>63</v>
      </c>
      <c r="G47" s="16">
        <f>SUM(G31:G46)</f>
        <v>-22990429.970641021</v>
      </c>
      <c r="I47" s="16">
        <f>SUM(I31:I46)</f>
        <v>14961697.397394821</v>
      </c>
      <c r="J47" s="7"/>
      <c r="K47" s="7"/>
      <c r="L47" s="7"/>
    </row>
    <row r="48" spans="1:19" ht="13.5" thickTop="1">
      <c r="A48" s="102">
        <f>A47+1</f>
        <v>26</v>
      </c>
      <c r="C48" s="1" t="s">
        <v>96</v>
      </c>
      <c r="E48" s="7" t="s">
        <v>62</v>
      </c>
      <c r="I48" s="12">
        <f>A!G14</f>
        <v>122011946.92247772</v>
      </c>
      <c r="J48" s="7"/>
      <c r="K48" s="7"/>
      <c r="L48" s="7"/>
      <c r="M48" s="12"/>
    </row>
    <row r="49" spans="1:22" ht="13.5" thickBot="1">
      <c r="A49" s="102">
        <f>A48+1</f>
        <v>27</v>
      </c>
      <c r="C49" s="10" t="s">
        <v>488</v>
      </c>
      <c r="E49" s="7" t="s">
        <v>62</v>
      </c>
      <c r="I49" s="16">
        <f>SUM(I47:I48)</f>
        <v>136973644.31987256</v>
      </c>
      <c r="J49" s="7"/>
      <c r="K49" s="7"/>
      <c r="L49" s="7"/>
      <c r="M49" s="12"/>
      <c r="O49" s="12"/>
      <c r="P49" s="12"/>
    </row>
    <row r="50" spans="1:22" ht="13.5" thickTop="1">
      <c r="A50" s="7"/>
      <c r="I50" s="12"/>
      <c r="J50" s="7"/>
      <c r="K50" s="7"/>
      <c r="L50" s="7"/>
      <c r="M50" s="12"/>
    </row>
    <row r="51" spans="1:22">
      <c r="A51" s="7"/>
      <c r="C51" s="10" t="s">
        <v>85</v>
      </c>
      <c r="I51" s="12"/>
      <c r="J51" s="7"/>
      <c r="K51" s="7"/>
      <c r="L51" s="7"/>
      <c r="M51" s="11"/>
    </row>
    <row r="52" spans="1:22">
      <c r="A52" s="7">
        <f>A49+1</f>
        <v>28</v>
      </c>
      <c r="C52" s="1" t="s">
        <v>484</v>
      </c>
      <c r="E52" s="7" t="s">
        <v>47</v>
      </c>
      <c r="I52" s="12"/>
      <c r="J52" s="7"/>
      <c r="K52" s="168">
        <f>'A-1'!K20</f>
        <v>0.62044999999999995</v>
      </c>
      <c r="L52" s="7"/>
      <c r="M52" s="11"/>
    </row>
    <row r="53" spans="1:22">
      <c r="A53" s="7">
        <f t="shared" ref="A53:A61" si="6">A52+1</f>
        <v>29</v>
      </c>
      <c r="C53" s="1" t="s">
        <v>40</v>
      </c>
      <c r="E53" s="7" t="s">
        <v>47</v>
      </c>
      <c r="I53" s="12"/>
      <c r="J53" s="7"/>
      <c r="K53" s="167">
        <f>'A-1'!G20</f>
        <v>0.62044999999999995</v>
      </c>
      <c r="L53" s="7"/>
      <c r="M53" s="11"/>
    </row>
    <row r="54" spans="1:22">
      <c r="A54" s="7">
        <f t="shared" si="6"/>
        <v>30</v>
      </c>
      <c r="C54" s="1" t="s">
        <v>22</v>
      </c>
      <c r="I54" s="12"/>
      <c r="J54" s="7"/>
      <c r="K54" s="81">
        <f>K52-K53</f>
        <v>0</v>
      </c>
      <c r="L54" s="7"/>
      <c r="M54" s="7"/>
      <c r="V54" s="77"/>
    </row>
    <row r="55" spans="1:22">
      <c r="A55" s="7">
        <f t="shared" si="6"/>
        <v>31</v>
      </c>
      <c r="C55" s="1" t="s">
        <v>86</v>
      </c>
      <c r="E55" s="7" t="s">
        <v>35</v>
      </c>
      <c r="I55" s="12"/>
      <c r="J55" s="7"/>
      <c r="K55" s="76">
        <f>A!G15</f>
        <v>14265740.077522278</v>
      </c>
      <c r="L55" s="7"/>
      <c r="M55" s="7"/>
    </row>
    <row r="56" spans="1:22">
      <c r="A56" s="7">
        <f>A55+1</f>
        <v>32</v>
      </c>
      <c r="C56" s="1" t="s">
        <v>87</v>
      </c>
      <c r="I56" s="12"/>
      <c r="J56" s="7"/>
      <c r="K56" s="7"/>
      <c r="L56" s="7"/>
      <c r="M56" s="65">
        <f>K55*K54</f>
        <v>0</v>
      </c>
      <c r="S56" s="18"/>
    </row>
    <row r="57" spans="1:22">
      <c r="A57" s="7">
        <f t="shared" si="6"/>
        <v>33</v>
      </c>
      <c r="C57" s="1" t="s">
        <v>486</v>
      </c>
      <c r="I57" s="12"/>
      <c r="J57" s="7"/>
      <c r="K57" s="7"/>
      <c r="L57" s="7"/>
      <c r="M57" s="76">
        <f>SUM(M15:M56)</f>
        <v>-36526174</v>
      </c>
      <c r="O57" s="12"/>
      <c r="P57" s="12"/>
      <c r="S57" s="76"/>
      <c r="T57" s="18"/>
    </row>
    <row r="58" spans="1:22">
      <c r="A58" s="7">
        <f t="shared" si="6"/>
        <v>34</v>
      </c>
      <c r="C58" s="1" t="s">
        <v>88</v>
      </c>
      <c r="E58" s="7" t="s">
        <v>35</v>
      </c>
      <c r="I58" s="12"/>
      <c r="J58" s="7"/>
      <c r="K58" s="7"/>
      <c r="L58" s="7"/>
      <c r="M58" s="65">
        <f>A!G17</f>
        <v>22992570</v>
      </c>
    </row>
    <row r="59" spans="1:22">
      <c r="A59" s="7">
        <f t="shared" si="6"/>
        <v>35</v>
      </c>
      <c r="C59" s="1" t="s">
        <v>89</v>
      </c>
      <c r="I59" s="12"/>
      <c r="J59" s="7"/>
      <c r="K59" s="7"/>
      <c r="L59" s="7"/>
      <c r="M59" s="76">
        <f>M57+M58</f>
        <v>-13533604</v>
      </c>
    </row>
    <row r="60" spans="1:22">
      <c r="A60" s="7">
        <f>A59+1</f>
        <v>36</v>
      </c>
      <c r="C60" s="1" t="s">
        <v>97</v>
      </c>
      <c r="E60" s="7" t="s">
        <v>35</v>
      </c>
      <c r="I60" s="12"/>
      <c r="J60" s="7"/>
      <c r="K60" s="7"/>
      <c r="L60" s="7"/>
      <c r="M60" s="76">
        <f>A!I17</f>
        <v>-13533604</v>
      </c>
    </row>
    <row r="61" spans="1:22">
      <c r="A61" s="7">
        <f t="shared" si="6"/>
        <v>37</v>
      </c>
      <c r="C61" s="1" t="s">
        <v>90</v>
      </c>
      <c r="I61" s="12"/>
      <c r="J61" s="7"/>
      <c r="K61" s="7"/>
      <c r="L61" s="7"/>
      <c r="M61" s="104">
        <f>M59-M60</f>
        <v>0</v>
      </c>
      <c r="S61" s="18"/>
    </row>
    <row r="62" spans="1:22">
      <c r="A62" s="102">
        <f>A61+1</f>
        <v>38</v>
      </c>
      <c r="C62" s="1" t="s">
        <v>485</v>
      </c>
      <c r="I62" s="12"/>
      <c r="J62" s="102"/>
      <c r="K62" s="102"/>
      <c r="L62" s="102"/>
      <c r="M62" s="160">
        <f>M61/M60</f>
        <v>0</v>
      </c>
      <c r="S62" s="18"/>
    </row>
    <row r="63" spans="1:22">
      <c r="A63" s="102"/>
      <c r="I63" s="12"/>
      <c r="J63" s="102"/>
      <c r="K63" s="102"/>
      <c r="L63" s="102"/>
      <c r="M63" s="102"/>
    </row>
    <row r="64" spans="1:22">
      <c r="A64" s="82" t="s">
        <v>11</v>
      </c>
      <c r="B64" s="8"/>
      <c r="C64" s="8"/>
      <c r="D64" s="8"/>
      <c r="E64" s="8"/>
      <c r="F64" s="8"/>
      <c r="G64" s="8"/>
      <c r="H64" s="8"/>
      <c r="I64" s="9"/>
      <c r="J64" s="9"/>
      <c r="K64" s="9"/>
      <c r="L64" s="9"/>
      <c r="M64" s="9"/>
      <c r="N64" s="8"/>
      <c r="O64" s="32"/>
    </row>
    <row r="65" spans="1:13">
      <c r="A65" s="2" t="s">
        <v>91</v>
      </c>
      <c r="I65" s="12"/>
      <c r="J65" s="7"/>
      <c r="K65" s="7"/>
      <c r="L65" s="7"/>
      <c r="M65" s="7"/>
    </row>
    <row r="85" spans="1:15">
      <c r="O85" s="83"/>
    </row>
    <row r="86" spans="1:15">
      <c r="O86" s="83"/>
    </row>
    <row r="87" spans="1:15">
      <c r="O87" s="83"/>
    </row>
    <row r="88" spans="1:15">
      <c r="O88" s="32"/>
    </row>
    <row r="89" spans="1:15">
      <c r="O89" s="83"/>
    </row>
    <row r="90" spans="1:15">
      <c r="O90" s="83"/>
    </row>
    <row r="91" spans="1:15">
      <c r="O91" s="83"/>
    </row>
    <row r="92" spans="1:15">
      <c r="O92" s="83"/>
    </row>
    <row r="93" spans="1:15">
      <c r="O93" s="32"/>
    </row>
    <row r="94" spans="1:15">
      <c r="M94" s="37"/>
      <c r="N94" s="32"/>
      <c r="O94" s="84"/>
    </row>
    <row r="95" spans="1:15">
      <c r="C95" s="32"/>
      <c r="M95" s="37"/>
      <c r="O95" s="84"/>
    </row>
    <row r="96" spans="1:15">
      <c r="A96" s="85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</row>
    <row r="97" spans="1:15">
      <c r="A97" s="32"/>
      <c r="B97" s="32"/>
      <c r="C97" s="32"/>
      <c r="D97" s="32"/>
      <c r="E97" s="41"/>
      <c r="F97" s="32"/>
      <c r="G97" s="32"/>
      <c r="H97" s="32"/>
      <c r="I97" s="83"/>
      <c r="J97" s="32"/>
      <c r="K97" s="37"/>
      <c r="L97" s="32"/>
      <c r="M97" s="83"/>
      <c r="N97" s="32"/>
      <c r="O97" s="32"/>
    </row>
    <row r="98" spans="1:15">
      <c r="A98" s="32"/>
      <c r="B98" s="32"/>
      <c r="C98" s="32"/>
      <c r="D98" s="32"/>
      <c r="E98" s="41"/>
      <c r="F98" s="32"/>
      <c r="G98" s="32"/>
      <c r="H98" s="32"/>
      <c r="I98" s="83"/>
      <c r="J98" s="32"/>
      <c r="K98" s="37"/>
      <c r="L98" s="32"/>
      <c r="M98" s="83"/>
      <c r="N98" s="32"/>
      <c r="O98" s="32"/>
    </row>
    <row r="99" spans="1:15">
      <c r="A99" s="32"/>
      <c r="B99" s="32"/>
      <c r="C99" s="32"/>
      <c r="D99" s="32"/>
      <c r="E99" s="41"/>
      <c r="F99" s="32"/>
      <c r="G99" s="32"/>
      <c r="H99" s="32"/>
      <c r="I99" s="83"/>
      <c r="J99" s="32"/>
      <c r="K99" s="36"/>
      <c r="L99" s="32"/>
      <c r="M99" s="83"/>
      <c r="N99" s="32"/>
      <c r="O99" s="32"/>
    </row>
    <row r="100" spans="1:15">
      <c r="A100" s="32"/>
      <c r="B100" s="32"/>
      <c r="C100" s="32"/>
      <c r="D100" s="32"/>
      <c r="E100" s="41"/>
      <c r="F100" s="32"/>
      <c r="G100" s="32"/>
      <c r="H100" s="32"/>
      <c r="I100" s="37"/>
      <c r="J100" s="32"/>
      <c r="K100" s="32"/>
      <c r="L100" s="32"/>
      <c r="M100" s="37"/>
      <c r="N100" s="32"/>
      <c r="O100" s="32"/>
    </row>
    <row r="101" spans="1:15">
      <c r="C101" s="32"/>
    </row>
    <row r="102" spans="1:15">
      <c r="C102" s="32"/>
    </row>
    <row r="103" spans="1:15">
      <c r="C103" s="32"/>
    </row>
    <row r="104" spans="1:15">
      <c r="D104" s="32"/>
      <c r="E104" s="32"/>
      <c r="F104" s="32"/>
      <c r="G104" s="32"/>
      <c r="H104" s="32"/>
      <c r="I104" s="32"/>
      <c r="J104" s="32"/>
      <c r="K104" s="36"/>
      <c r="L104" s="32"/>
      <c r="M104" s="84"/>
    </row>
    <row r="105" spans="1:15">
      <c r="J105" s="7"/>
      <c r="K105" s="7"/>
      <c r="L105" s="7"/>
      <c r="M105" s="7"/>
    </row>
    <row r="106" spans="1:15">
      <c r="C106" s="32"/>
    </row>
  </sheetData>
  <pageMargins left="0.7" right="0.7" top="0.75" bottom="0.75" header="0.3" footer="0.3"/>
  <pageSetup scale="6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zoomScaleNormal="100" workbookViewId="0"/>
  </sheetViews>
  <sheetFormatPr defaultRowHeight="12.75"/>
  <cols>
    <col min="1" max="1" width="4.5703125" style="1" customWidth="1"/>
    <col min="2" max="2" width="75.5703125" style="1" customWidth="1"/>
    <col min="3" max="3" width="1" style="1" customWidth="1"/>
    <col min="4" max="4" width="12.28515625" style="1" bestFit="1" customWidth="1"/>
    <col min="5" max="5" width="1" style="1" customWidth="1"/>
    <col min="6" max="6" width="10.42578125" style="1" customWidth="1"/>
    <col min="7" max="7" width="1.28515625" style="1" customWidth="1"/>
    <col min="8" max="8" width="11.140625" style="1" customWidth="1"/>
    <col min="9" max="9" width="1.140625" style="1" customWidth="1"/>
    <col min="10" max="10" width="10.42578125" style="1" bestFit="1" customWidth="1"/>
    <col min="11" max="16384" width="9.140625" style="1"/>
  </cols>
  <sheetData>
    <row r="1" spans="1:10">
      <c r="A1" s="1" t="str">
        <f>Contents!A1</f>
        <v>Puget Sound Energy</v>
      </c>
      <c r="H1" s="6" t="str">
        <f>Contents!A3</f>
        <v>Exhibit RCS-4</v>
      </c>
    </row>
    <row r="2" spans="1:10">
      <c r="A2" s="1" t="s">
        <v>506</v>
      </c>
      <c r="H2" s="6" t="s">
        <v>494</v>
      </c>
    </row>
    <row r="3" spans="1:10">
      <c r="H3" s="6" t="str">
        <f>Contents!A2</f>
        <v>Docket No. UG-170034</v>
      </c>
    </row>
    <row r="4" spans="1:10">
      <c r="A4" s="1" t="s">
        <v>195</v>
      </c>
      <c r="H4" s="6" t="s">
        <v>27</v>
      </c>
    </row>
    <row r="7" spans="1:10">
      <c r="F7" s="102" t="s">
        <v>5</v>
      </c>
      <c r="H7" s="102" t="s">
        <v>248</v>
      </c>
    </row>
    <row r="8" spans="1:10">
      <c r="A8" s="102" t="s">
        <v>0</v>
      </c>
      <c r="D8" s="102"/>
      <c r="E8" s="102"/>
      <c r="F8" s="102" t="s">
        <v>248</v>
      </c>
      <c r="G8" s="102"/>
      <c r="H8" s="102" t="s">
        <v>250</v>
      </c>
    </row>
    <row r="9" spans="1:10">
      <c r="A9" s="132" t="s">
        <v>2</v>
      </c>
      <c r="B9" s="8" t="s">
        <v>3</v>
      </c>
      <c r="C9" s="32"/>
      <c r="D9" s="132" t="s">
        <v>495</v>
      </c>
      <c r="E9" s="170"/>
      <c r="F9" s="132" t="s">
        <v>250</v>
      </c>
      <c r="G9" s="170"/>
      <c r="H9" s="132" t="s">
        <v>136</v>
      </c>
    </row>
    <row r="10" spans="1:10">
      <c r="A10" s="102"/>
      <c r="B10" s="10"/>
      <c r="C10" s="85"/>
      <c r="D10" s="102" t="s">
        <v>6</v>
      </c>
      <c r="E10" s="170"/>
      <c r="F10" s="102" t="s">
        <v>7</v>
      </c>
      <c r="G10" s="170"/>
      <c r="H10" s="102" t="s">
        <v>20</v>
      </c>
    </row>
    <row r="11" spans="1:10">
      <c r="A11" s="102"/>
      <c r="C11" s="32"/>
      <c r="D11" s="12"/>
      <c r="E11" s="11"/>
      <c r="F11" s="11"/>
      <c r="G11" s="11"/>
      <c r="H11" s="102"/>
    </row>
    <row r="12" spans="1:10">
      <c r="A12" s="102">
        <v>1</v>
      </c>
      <c r="B12" s="1" t="s">
        <v>502</v>
      </c>
      <c r="C12" s="32"/>
      <c r="D12" s="12">
        <f>F23</f>
        <v>1792115.6450936967</v>
      </c>
      <c r="E12" s="11"/>
      <c r="F12" s="12">
        <f>F23</f>
        <v>1792115.6450936967</v>
      </c>
      <c r="G12" s="11"/>
      <c r="H12" s="102"/>
    </row>
    <row r="13" spans="1:10">
      <c r="A13" s="102">
        <v>2</v>
      </c>
      <c r="B13" s="1" t="s">
        <v>496</v>
      </c>
      <c r="C13" s="32"/>
      <c r="D13" s="331">
        <v>1</v>
      </c>
      <c r="E13" s="11"/>
      <c r="F13" s="332">
        <v>3</v>
      </c>
      <c r="G13" s="333"/>
      <c r="H13" s="102"/>
    </row>
    <row r="14" spans="1:10" ht="13.5" thickBot="1">
      <c r="A14" s="102">
        <v>3</v>
      </c>
      <c r="B14" s="1" t="s">
        <v>503</v>
      </c>
      <c r="C14" s="32"/>
      <c r="D14" s="14">
        <f>D12/D13</f>
        <v>1792115.6450936967</v>
      </c>
      <c r="E14" s="11"/>
      <c r="F14" s="14">
        <f>F12/F13</f>
        <v>597371.88169789885</v>
      </c>
      <c r="G14" s="11"/>
      <c r="H14" s="87">
        <f>F14-D14</f>
        <v>-1194743.7633957979</v>
      </c>
      <c r="J14" s="18"/>
    </row>
    <row r="15" spans="1:10" ht="13.5" thickTop="1">
      <c r="A15" s="102"/>
      <c r="C15" s="32"/>
      <c r="D15" s="12"/>
      <c r="E15" s="11"/>
      <c r="F15" s="11"/>
      <c r="G15" s="11"/>
      <c r="H15" s="102"/>
    </row>
    <row r="16" spans="1:10">
      <c r="C16" s="32"/>
      <c r="G16" s="32"/>
    </row>
    <row r="17" spans="1:8">
      <c r="A17" s="8" t="s">
        <v>11</v>
      </c>
      <c r="B17" s="8"/>
      <c r="C17" s="8"/>
      <c r="D17" s="8"/>
      <c r="E17" s="8"/>
      <c r="F17" s="8"/>
      <c r="G17" s="8"/>
      <c r="H17" s="8"/>
    </row>
    <row r="18" spans="1:8">
      <c r="A18" s="1" t="s">
        <v>505</v>
      </c>
      <c r="C18" s="32"/>
    </row>
    <row r="19" spans="1:8">
      <c r="C19" s="32"/>
    </row>
    <row r="20" spans="1:8">
      <c r="C20" s="32"/>
      <c r="D20" s="132" t="s">
        <v>497</v>
      </c>
      <c r="E20" s="102"/>
      <c r="F20" s="132" t="s">
        <v>498</v>
      </c>
      <c r="G20" s="102"/>
      <c r="H20" s="132" t="s">
        <v>159</v>
      </c>
    </row>
    <row r="21" spans="1:8">
      <c r="A21" s="102">
        <v>4</v>
      </c>
      <c r="B21" s="1" t="s">
        <v>499</v>
      </c>
      <c r="D21" s="12">
        <v>4278146.6820093021</v>
      </c>
      <c r="F21" s="18">
        <f>D21</f>
        <v>4278146.6820093021</v>
      </c>
    </row>
    <row r="22" spans="1:8">
      <c r="A22" s="102">
        <v>5</v>
      </c>
      <c r="B22" s="1" t="s">
        <v>500</v>
      </c>
      <c r="D22" s="86">
        <v>0.58109999999999995</v>
      </c>
      <c r="E22" s="29"/>
      <c r="F22" s="86">
        <v>0.41889999999999999</v>
      </c>
    </row>
    <row r="23" spans="1:8" ht="13.5" thickBot="1">
      <c r="A23" s="102">
        <v>6</v>
      </c>
      <c r="B23" s="1" t="s">
        <v>501</v>
      </c>
      <c r="D23" s="16">
        <f>D21*D22</f>
        <v>2486031.0369156054</v>
      </c>
      <c r="E23" s="12"/>
      <c r="F23" s="16">
        <f>F21*F22</f>
        <v>1792115.6450936967</v>
      </c>
      <c r="G23" s="12"/>
      <c r="H23" s="16">
        <f>D23+F23</f>
        <v>4278146.6820093021</v>
      </c>
    </row>
    <row r="24" spans="1:8" ht="13.5" thickTop="1"/>
  </sheetData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E58" sqref="E58"/>
    </sheetView>
  </sheetViews>
  <sheetFormatPr defaultRowHeight="12.75"/>
  <cols>
    <col min="1" max="16384" width="9.140625" style="1"/>
  </cols>
  <sheetData>
    <row r="1" spans="1:1">
      <c r="A1" s="1" t="str">
        <f>Contents!$A$1</f>
        <v>Puget Sound Energy</v>
      </c>
    </row>
  </sheetData>
  <pageMargins left="0.75" right="0.75" top="1" bottom="1" header="0.5" footer="0.5"/>
  <pageSetup fitToHeight="3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zoomScaleNormal="100" workbookViewId="0">
      <selection activeCell="A2" sqref="A2"/>
    </sheetView>
  </sheetViews>
  <sheetFormatPr defaultRowHeight="12.75"/>
  <cols>
    <col min="1" max="1" width="6.140625" style="51" customWidth="1"/>
    <col min="2" max="2" width="1.140625" style="51" customWidth="1"/>
    <col min="3" max="3" width="53.5703125" style="51" bestFit="1" customWidth="1"/>
    <col min="4" max="4" width="1" style="51" customWidth="1"/>
    <col min="5" max="5" width="9" style="51" bestFit="1" customWidth="1"/>
    <col min="6" max="6" width="0.85546875" style="51" customWidth="1"/>
    <col min="7" max="7" width="15" style="51" bestFit="1" customWidth="1"/>
    <col min="8" max="8" width="0.85546875" style="51" customWidth="1"/>
    <col min="9" max="9" width="10.5703125" style="51" customWidth="1"/>
    <col min="10" max="10" width="1" style="51" customWidth="1"/>
    <col min="11" max="11" width="11.85546875" style="51" customWidth="1"/>
    <col min="12" max="12" width="1" style="51" customWidth="1"/>
    <col min="13" max="13" width="12.7109375" style="51" customWidth="1"/>
    <col min="14" max="14" width="2.85546875" style="51" customWidth="1"/>
    <col min="15" max="15" width="13.7109375" style="51" customWidth="1"/>
    <col min="16" max="16" width="9.140625" style="51"/>
    <col min="17" max="17" width="5.28515625" style="51" customWidth="1"/>
    <col min="18" max="18" width="9.140625" style="51"/>
    <col min="19" max="19" width="11.140625" style="51" bestFit="1" customWidth="1"/>
    <col min="20" max="16384" width="9.140625" style="51"/>
  </cols>
  <sheetData>
    <row r="1" spans="1:15">
      <c r="A1" s="1" t="str">
        <f>Contents!A1</f>
        <v>Puget Sound Energy</v>
      </c>
      <c r="M1" s="105" t="str">
        <f>Contents!A3</f>
        <v>Exhibit RCS-4</v>
      </c>
      <c r="O1" s="105"/>
    </row>
    <row r="2" spans="1:15">
      <c r="A2" s="1" t="s">
        <v>111</v>
      </c>
      <c r="M2" s="6" t="s">
        <v>71</v>
      </c>
      <c r="O2" s="6"/>
    </row>
    <row r="3" spans="1:15">
      <c r="M3" s="105" t="str">
        <f>Contents!A2</f>
        <v>Docket No. UG-170034</v>
      </c>
      <c r="O3" s="6"/>
    </row>
    <row r="4" spans="1:15" ht="15.75">
      <c r="A4" s="1" t="str">
        <f>A!A4</f>
        <v>Test Year Ended September 30, 2016</v>
      </c>
      <c r="E4" s="330"/>
      <c r="M4" s="105" t="s">
        <v>27</v>
      </c>
      <c r="O4" s="105"/>
    </row>
    <row r="5" spans="1:15">
      <c r="A5" s="1"/>
      <c r="O5" s="105"/>
    </row>
    <row r="6" spans="1:15">
      <c r="I6" s="52"/>
      <c r="M6" s="64"/>
      <c r="N6" s="55"/>
      <c r="O6" s="55"/>
    </row>
    <row r="7" spans="1:15">
      <c r="G7" s="52"/>
      <c r="I7" s="52"/>
      <c r="K7" s="52" t="s">
        <v>248</v>
      </c>
      <c r="L7" s="52"/>
      <c r="M7" s="64"/>
      <c r="N7" s="64"/>
      <c r="O7" s="64"/>
    </row>
    <row r="8" spans="1:15">
      <c r="A8" s="52" t="s">
        <v>0</v>
      </c>
      <c r="E8" s="64" t="s">
        <v>233</v>
      </c>
      <c r="G8" s="52" t="s">
        <v>37</v>
      </c>
      <c r="I8" s="64" t="s">
        <v>233</v>
      </c>
      <c r="J8" s="52"/>
      <c r="K8" s="52" t="s">
        <v>250</v>
      </c>
      <c r="L8" s="52"/>
      <c r="M8" s="64"/>
      <c r="N8" s="64"/>
      <c r="O8" s="170"/>
    </row>
    <row r="9" spans="1:15">
      <c r="A9" s="53" t="s">
        <v>2</v>
      </c>
      <c r="C9" s="54" t="s">
        <v>3</v>
      </c>
      <c r="D9" s="55"/>
      <c r="E9" s="53" t="s">
        <v>115</v>
      </c>
      <c r="F9" s="55"/>
      <c r="G9" s="53" t="s">
        <v>1</v>
      </c>
      <c r="I9" s="53" t="s">
        <v>115</v>
      </c>
      <c r="J9" s="52"/>
      <c r="K9" s="53" t="s">
        <v>1</v>
      </c>
      <c r="L9" s="52"/>
      <c r="M9" s="64"/>
      <c r="N9" s="64"/>
      <c r="O9" s="64"/>
    </row>
    <row r="10" spans="1:15">
      <c r="A10" s="52"/>
      <c r="E10" s="52" t="s">
        <v>6</v>
      </c>
      <c r="F10" s="52"/>
      <c r="G10" s="52" t="s">
        <v>7</v>
      </c>
      <c r="H10" s="52"/>
      <c r="I10" s="52" t="s">
        <v>20</v>
      </c>
      <c r="J10" s="52"/>
      <c r="K10" s="52" t="s">
        <v>30</v>
      </c>
      <c r="M10" s="64"/>
      <c r="N10" s="55"/>
      <c r="O10" s="64"/>
    </row>
    <row r="11" spans="1:15">
      <c r="A11" s="52"/>
      <c r="M11" s="55"/>
      <c r="N11" s="55"/>
      <c r="O11" s="55"/>
    </row>
    <row r="12" spans="1:15">
      <c r="A12" s="52">
        <v>1</v>
      </c>
      <c r="C12" s="51" t="s">
        <v>228</v>
      </c>
      <c r="G12" s="186">
        <v>5.1399999999999996E-3</v>
      </c>
      <c r="H12" s="55"/>
      <c r="I12" s="58"/>
      <c r="J12" s="186">
        <v>7.1570000000000002E-3</v>
      </c>
      <c r="K12" s="186">
        <v>5.1399999999999996E-3</v>
      </c>
      <c r="L12" s="59"/>
      <c r="M12" s="57"/>
      <c r="N12" s="57"/>
      <c r="O12" s="55"/>
    </row>
    <row r="13" spans="1:15">
      <c r="A13" s="52">
        <f>A12+1</f>
        <v>2</v>
      </c>
      <c r="C13" s="51" t="s">
        <v>229</v>
      </c>
      <c r="G13" s="187">
        <v>2E-3</v>
      </c>
      <c r="H13" s="55"/>
      <c r="I13" s="58"/>
      <c r="J13" s="186">
        <v>2E-3</v>
      </c>
      <c r="K13" s="187">
        <v>2E-3</v>
      </c>
      <c r="L13" s="59"/>
      <c r="M13" s="57"/>
      <c r="N13" s="57"/>
      <c r="O13" s="32"/>
    </row>
    <row r="14" spans="1:15">
      <c r="A14" s="52">
        <f>A13+1</f>
        <v>3</v>
      </c>
      <c r="C14" s="51" t="s">
        <v>230</v>
      </c>
      <c r="E14" s="192">
        <v>3.8519999999999999E-2</v>
      </c>
      <c r="G14" s="188">
        <f>ROUND(E14-(E14*G12),6)</f>
        <v>3.8322000000000002E-2</v>
      </c>
      <c r="H14" s="55"/>
      <c r="I14" s="192">
        <v>3.8519999999999999E-2</v>
      </c>
      <c r="J14" s="58"/>
      <c r="K14" s="188">
        <f>ROUND(I14-(I14*K12),6)</f>
        <v>3.8322000000000002E-2</v>
      </c>
      <c r="L14" s="59"/>
      <c r="M14" s="57"/>
      <c r="N14" s="57"/>
      <c r="O14" s="57"/>
    </row>
    <row r="15" spans="1:15">
      <c r="A15" s="52"/>
      <c r="E15" s="52"/>
      <c r="G15" s="185"/>
      <c r="H15" s="55"/>
      <c r="I15" s="60"/>
      <c r="J15" s="58"/>
      <c r="K15" s="57"/>
      <c r="L15" s="59"/>
      <c r="M15" s="57"/>
      <c r="N15" s="57"/>
      <c r="O15" s="57"/>
    </row>
    <row r="16" spans="1:15">
      <c r="A16" s="52">
        <f>A14+1</f>
        <v>4</v>
      </c>
      <c r="C16" s="51" t="s">
        <v>231</v>
      </c>
      <c r="E16" s="52"/>
      <c r="G16" s="189">
        <f>ROUND(SUM(G12:G14),6)</f>
        <v>4.5462000000000002E-2</v>
      </c>
      <c r="H16" s="55"/>
      <c r="I16" s="60"/>
      <c r="J16" s="58"/>
      <c r="K16" s="189">
        <f>ROUND(SUM(K12:K14),6)</f>
        <v>4.5462000000000002E-2</v>
      </c>
      <c r="L16" s="59"/>
      <c r="M16" s="60"/>
      <c r="N16" s="57"/>
      <c r="O16" s="57"/>
    </row>
    <row r="17" spans="1:19">
      <c r="A17" s="52"/>
      <c r="E17" s="52"/>
      <c r="G17" s="185"/>
      <c r="H17" s="55"/>
      <c r="I17" s="60"/>
      <c r="J17" s="58"/>
      <c r="K17" s="57"/>
      <c r="L17" s="59"/>
      <c r="M17" s="57"/>
      <c r="N17" s="57"/>
      <c r="O17" s="57"/>
    </row>
    <row r="18" spans="1:19">
      <c r="A18" s="52">
        <f>A16+1</f>
        <v>5</v>
      </c>
      <c r="C18" s="51" t="s">
        <v>232</v>
      </c>
      <c r="E18" s="52"/>
      <c r="G18" s="189">
        <f>ROUND(1-G16,6)</f>
        <v>0.954538</v>
      </c>
      <c r="H18" s="55"/>
      <c r="I18" s="60"/>
      <c r="J18" s="58"/>
      <c r="K18" s="189">
        <f>ROUND(1-K16,6)</f>
        <v>0.954538</v>
      </c>
      <c r="L18" s="59"/>
      <c r="M18" s="197"/>
      <c r="N18" s="57"/>
      <c r="O18" s="57"/>
    </row>
    <row r="19" spans="1:19">
      <c r="A19" s="52">
        <f>A18+1</f>
        <v>6</v>
      </c>
      <c r="C19" s="51" t="s">
        <v>58</v>
      </c>
      <c r="E19" s="191">
        <v>0.35</v>
      </c>
      <c r="G19" s="189">
        <f>+G18*E19</f>
        <v>0.3340883</v>
      </c>
      <c r="H19" s="55"/>
      <c r="I19" s="191">
        <v>0.35</v>
      </c>
      <c r="J19" s="58"/>
      <c r="K19" s="189">
        <f>+K18*I19</f>
        <v>0.3340883</v>
      </c>
      <c r="L19" s="59"/>
      <c r="M19" s="60"/>
      <c r="N19" s="57"/>
      <c r="O19" s="57"/>
    </row>
    <row r="20" spans="1:19" ht="13.5" thickBot="1">
      <c r="A20" s="52">
        <f>A19+1</f>
        <v>7</v>
      </c>
      <c r="C20" s="51" t="s">
        <v>48</v>
      </c>
      <c r="G20" s="190">
        <f>ROUND(G18-G19,6)</f>
        <v>0.62044999999999995</v>
      </c>
      <c r="H20" s="55"/>
      <c r="I20" s="57"/>
      <c r="J20" s="55"/>
      <c r="K20" s="190">
        <f>ROUND(K18-K19,6)</f>
        <v>0.62044999999999995</v>
      </c>
      <c r="L20" s="59"/>
      <c r="M20" s="57"/>
      <c r="N20" s="57"/>
      <c r="O20" s="185"/>
    </row>
    <row r="21" spans="1:19" ht="13.5" thickTop="1">
      <c r="A21" s="52"/>
      <c r="G21" s="61"/>
      <c r="H21" s="55"/>
      <c r="I21" s="57"/>
      <c r="J21" s="55"/>
      <c r="K21" s="57"/>
      <c r="L21" s="59"/>
      <c r="M21" s="59"/>
      <c r="N21" s="59"/>
      <c r="O21" s="59"/>
    </row>
    <row r="22" spans="1:19">
      <c r="A22" s="52"/>
      <c r="I22" s="62"/>
      <c r="J22" s="62"/>
      <c r="K22" s="62"/>
    </row>
    <row r="23" spans="1:19">
      <c r="A23" s="54" t="s">
        <v>11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19">
      <c r="A24" s="51" t="s">
        <v>49</v>
      </c>
      <c r="C24" s="1" t="s">
        <v>507</v>
      </c>
      <c r="D24" s="1"/>
      <c r="E24" s="1"/>
    </row>
    <row r="25" spans="1:19">
      <c r="A25" s="55" t="s">
        <v>50</v>
      </c>
      <c r="B25" s="55"/>
      <c r="C25" s="55" t="s">
        <v>51</v>
      </c>
      <c r="D25" s="55"/>
      <c r="E25" s="55"/>
      <c r="F25" s="55"/>
      <c r="G25" s="55"/>
      <c r="H25" s="55"/>
      <c r="I25" s="55"/>
      <c r="J25" s="55"/>
      <c r="K25" s="55"/>
    </row>
    <row r="26" spans="1:19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S26" s="120"/>
    </row>
    <row r="27" spans="1:19">
      <c r="A27" s="55"/>
      <c r="B27" s="55"/>
      <c r="C27" s="55" t="s">
        <v>59</v>
      </c>
      <c r="D27" s="55"/>
      <c r="E27" s="55"/>
      <c r="F27" s="55"/>
      <c r="G27" s="64"/>
      <c r="H27" s="55"/>
      <c r="I27" s="55"/>
      <c r="J27" s="55"/>
      <c r="K27" s="52" t="s">
        <v>248</v>
      </c>
    </row>
    <row r="28" spans="1:19">
      <c r="A28" s="64"/>
      <c r="B28" s="55"/>
      <c r="C28" s="55"/>
      <c r="D28" s="55"/>
      <c r="E28" s="55"/>
      <c r="F28" s="55"/>
      <c r="G28" s="65" t="s">
        <v>234</v>
      </c>
      <c r="H28" s="64"/>
      <c r="I28" s="53" t="s">
        <v>52</v>
      </c>
      <c r="J28" s="64"/>
      <c r="K28" s="53" t="s">
        <v>250</v>
      </c>
      <c r="L28" s="52"/>
      <c r="M28" s="53" t="s">
        <v>52</v>
      </c>
      <c r="N28" s="52"/>
      <c r="P28" s="55"/>
    </row>
    <row r="29" spans="1:19">
      <c r="A29" s="64">
        <f>A20+1</f>
        <v>8</v>
      </c>
      <c r="B29" s="55"/>
      <c r="C29" s="55" t="s">
        <v>53</v>
      </c>
      <c r="D29" s="55"/>
      <c r="E29" s="55"/>
      <c r="F29" s="55"/>
      <c r="G29" s="56">
        <v>14265740.056499999</v>
      </c>
      <c r="H29" s="55"/>
      <c r="I29" s="66">
        <f>ROUND(G29/G34,6)</f>
        <v>0.62044999999999995</v>
      </c>
      <c r="J29" s="55"/>
      <c r="K29" s="56">
        <f>ROUND(K36*M29,0)</f>
        <v>-8396925</v>
      </c>
      <c r="M29" s="59">
        <f>K20</f>
        <v>0.62044999999999995</v>
      </c>
      <c r="P29" s="55"/>
    </row>
    <row r="30" spans="1:19">
      <c r="A30" s="64">
        <f>A29+1</f>
        <v>9</v>
      </c>
      <c r="B30" s="55"/>
      <c r="C30" s="55" t="s">
        <v>228</v>
      </c>
      <c r="D30" s="55"/>
      <c r="E30" s="55"/>
      <c r="F30" s="55"/>
      <c r="G30" s="68">
        <v>118181.80979999999</v>
      </c>
      <c r="H30" s="55"/>
      <c r="I30" s="66">
        <f>ROUND(G30/G34,6)</f>
        <v>5.1399999999999996E-3</v>
      </c>
      <c r="J30" s="55"/>
      <c r="K30" s="56">
        <f>ROUND(K36*M30,0)</f>
        <v>-69563</v>
      </c>
      <c r="M30" s="59">
        <f>K12</f>
        <v>5.1399999999999996E-3</v>
      </c>
      <c r="P30" s="55"/>
    </row>
    <row r="31" spans="1:19">
      <c r="A31" s="64">
        <f>A30+1</f>
        <v>10</v>
      </c>
      <c r="B31" s="55"/>
      <c r="C31" s="55" t="s">
        <v>229</v>
      </c>
      <c r="D31" s="55"/>
      <c r="E31" s="55"/>
      <c r="F31" s="55"/>
      <c r="G31" s="68">
        <v>45985.14</v>
      </c>
      <c r="H31" s="55"/>
      <c r="I31" s="66">
        <f>ROUND(G31/G34,6)</f>
        <v>2E-3</v>
      </c>
      <c r="J31" s="55"/>
      <c r="K31" s="56">
        <f>ROUND(K36*M31,0)</f>
        <v>-27067</v>
      </c>
      <c r="M31" s="59">
        <f>K13</f>
        <v>2E-3</v>
      </c>
      <c r="P31" s="55"/>
    </row>
    <row r="32" spans="1:19">
      <c r="A32" s="64">
        <f>A31+1</f>
        <v>11</v>
      </c>
      <c r="B32" s="55"/>
      <c r="C32" s="55" t="s">
        <v>241</v>
      </c>
      <c r="D32" s="55"/>
      <c r="E32" s="55"/>
      <c r="F32" s="55"/>
      <c r="G32" s="68">
        <v>881121.26754000003</v>
      </c>
      <c r="H32" s="55"/>
      <c r="I32" s="66">
        <f>ROUND(G32/G34,6)</f>
        <v>3.8322000000000002E-2</v>
      </c>
      <c r="J32" s="55"/>
      <c r="K32" s="56">
        <f>ROUND(K36*M32,0)</f>
        <v>-518635</v>
      </c>
      <c r="M32" s="59">
        <f>K14</f>
        <v>3.8322000000000002E-2</v>
      </c>
      <c r="P32" s="55"/>
    </row>
    <row r="33" spans="1:16">
      <c r="A33" s="64">
        <f>A32+1</f>
        <v>12</v>
      </c>
      <c r="B33" s="55"/>
      <c r="C33" s="55" t="s">
        <v>242</v>
      </c>
      <c r="G33" s="68">
        <v>7681541.7261600001</v>
      </c>
      <c r="H33" s="55"/>
      <c r="I33" s="60">
        <f>ROUND(G33/G34,6)</f>
        <v>0.334088</v>
      </c>
      <c r="J33" s="55"/>
      <c r="K33" s="56">
        <f>ROUND(K36*M33,0)</f>
        <v>-4521419</v>
      </c>
      <c r="L33" s="55"/>
      <c r="M33" s="71">
        <f>K19</f>
        <v>0.3340883</v>
      </c>
      <c r="P33" s="55"/>
    </row>
    <row r="34" spans="1:16" ht="13.5" thickBot="1">
      <c r="A34" s="64">
        <f>A33+1</f>
        <v>13</v>
      </c>
      <c r="B34" s="55"/>
      <c r="C34" s="51" t="s">
        <v>54</v>
      </c>
      <c r="G34" s="67">
        <f>SUM(G29:G33)</f>
        <v>22992570</v>
      </c>
      <c r="I34" s="196">
        <f>SUM(I29:I33)</f>
        <v>1</v>
      </c>
      <c r="K34" s="67">
        <f>SUM(K29:K33)</f>
        <v>-13533609</v>
      </c>
      <c r="M34" s="195">
        <f>SUM(M29:M33)</f>
        <v>1.0000003</v>
      </c>
      <c r="P34" s="55"/>
    </row>
    <row r="35" spans="1:16" ht="13.5" thickTop="1">
      <c r="A35" s="64"/>
      <c r="B35" s="55"/>
      <c r="G35" s="68"/>
      <c r="K35" s="68"/>
      <c r="P35" s="55"/>
    </row>
    <row r="36" spans="1:16" ht="13.5" thickBot="1">
      <c r="A36" s="64">
        <f>A34+1</f>
        <v>14</v>
      </c>
      <c r="B36" s="55"/>
      <c r="C36" s="51" t="s">
        <v>60</v>
      </c>
      <c r="G36" s="68"/>
      <c r="K36" s="69">
        <f>A!I17</f>
        <v>-13533604</v>
      </c>
      <c r="P36" s="55"/>
    </row>
    <row r="37" spans="1:16" ht="13.5" thickTop="1">
      <c r="A37" s="64"/>
      <c r="B37" s="55"/>
      <c r="P37" s="55"/>
    </row>
    <row r="38" spans="1:16">
      <c r="A38" s="64"/>
      <c r="B38" s="55"/>
    </row>
    <row r="39" spans="1:16">
      <c r="A39" s="70"/>
      <c r="B39" s="55"/>
    </row>
    <row r="40" spans="1:16">
      <c r="A40" s="70"/>
      <c r="B40" s="55"/>
    </row>
    <row r="41" spans="1:16">
      <c r="A41" s="70"/>
      <c r="B41" s="55"/>
    </row>
    <row r="42" spans="1:16">
      <c r="A42" s="70"/>
      <c r="B42" s="55"/>
    </row>
    <row r="43" spans="1:16">
      <c r="A43" s="71"/>
      <c r="B43" s="55"/>
    </row>
    <row r="44" spans="1:16">
      <c r="A44" s="55"/>
      <c r="B44" s="55"/>
    </row>
    <row r="45" spans="1:16">
      <c r="A45" s="64"/>
      <c r="B45" s="55"/>
      <c r="C45" s="55"/>
      <c r="D45" s="55"/>
      <c r="E45" s="55"/>
      <c r="F45" s="55"/>
      <c r="G45" s="55"/>
      <c r="H45" s="55"/>
      <c r="I45" s="55"/>
      <c r="J45" s="55"/>
      <c r="K45" s="56"/>
      <c r="L45" s="55"/>
      <c r="M45" s="55"/>
      <c r="N45" s="55"/>
      <c r="O45" s="55"/>
      <c r="P45" s="55"/>
    </row>
    <row r="46" spans="1:16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</row>
    <row r="47" spans="1:16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</row>
  </sheetData>
  <pageMargins left="0.75" right="0.75" top="1" bottom="1" header="0.5" footer="0.5"/>
  <pageSetup scale="96" fitToHeight="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97"/>
  <sheetViews>
    <sheetView zoomScaleNormal="100" zoomScaleSheetLayoutView="100" workbookViewId="0">
      <selection activeCell="A8" sqref="A8"/>
    </sheetView>
  </sheetViews>
  <sheetFormatPr defaultColWidth="12.42578125" defaultRowHeight="12.75"/>
  <cols>
    <col min="1" max="1" width="4.7109375" style="3" customWidth="1"/>
    <col min="2" max="2" width="2" style="3" customWidth="1"/>
    <col min="3" max="3" width="56.140625" style="3" bestFit="1" customWidth="1"/>
    <col min="4" max="4" width="1" style="3" customWidth="1"/>
    <col min="5" max="5" width="16.85546875" style="3" bestFit="1" customWidth="1"/>
    <col min="6" max="6" width="1.140625" style="3" customWidth="1"/>
    <col min="7" max="7" width="14.7109375" style="3" bestFit="1" customWidth="1"/>
    <col min="8" max="8" width="1.140625" style="3" customWidth="1"/>
    <col min="9" max="9" width="15.140625" style="3" customWidth="1"/>
    <col min="10" max="10" width="6" style="3" customWidth="1"/>
    <col min="11" max="11" width="9.5703125" style="3" customWidth="1"/>
    <col min="12" max="16384" width="12.42578125" style="3"/>
  </cols>
  <sheetData>
    <row r="1" spans="1:10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I1" s="109" t="str">
        <f>Contents!A3</f>
        <v>Exhibit RCS-4</v>
      </c>
      <c r="J1" s="1"/>
    </row>
    <row r="2" spans="1:10">
      <c r="A2" s="1" t="s">
        <v>112</v>
      </c>
      <c r="B2" s="1"/>
      <c r="C2" s="1"/>
      <c r="D2" s="1"/>
      <c r="E2" s="1"/>
      <c r="F2" s="1"/>
      <c r="G2" s="1"/>
      <c r="H2" s="1"/>
      <c r="I2" s="6" t="s">
        <v>117</v>
      </c>
      <c r="J2" s="1"/>
    </row>
    <row r="3" spans="1:10">
      <c r="A3" s="1"/>
      <c r="B3" s="1"/>
      <c r="C3" s="1"/>
      <c r="D3" s="1"/>
      <c r="E3" s="1"/>
      <c r="F3" s="1"/>
      <c r="G3" s="1"/>
      <c r="H3" s="1"/>
      <c r="I3" s="6" t="str">
        <f>Contents!A2</f>
        <v>Docket No. UG-170034</v>
      </c>
      <c r="J3" s="1"/>
    </row>
    <row r="4" spans="1:10" ht="15.75">
      <c r="A4" s="1" t="str">
        <f>A!A4</f>
        <v>Test Year Ended September 30, 2016</v>
      </c>
      <c r="E4" s="327"/>
      <c r="F4" s="4"/>
      <c r="G4" s="4"/>
      <c r="H4" s="4"/>
      <c r="I4" s="6" t="s">
        <v>27</v>
      </c>
      <c r="J4" s="5"/>
    </row>
    <row r="5" spans="1:10">
      <c r="F5" s="4"/>
      <c r="G5" s="4"/>
      <c r="H5" s="4"/>
      <c r="I5" s="6"/>
      <c r="J5" s="5"/>
    </row>
    <row r="6" spans="1:10">
      <c r="F6" s="4"/>
      <c r="G6" s="4"/>
      <c r="H6" s="4"/>
      <c r="I6" s="6"/>
      <c r="J6" s="5"/>
    </row>
    <row r="7" spans="1:10">
      <c r="A7" s="1" t="s">
        <v>0</v>
      </c>
      <c r="B7" s="1"/>
      <c r="C7" s="1"/>
      <c r="D7" s="1"/>
      <c r="E7" s="7" t="s">
        <v>37</v>
      </c>
      <c r="F7" s="1"/>
      <c r="G7" s="102" t="s">
        <v>466</v>
      </c>
      <c r="H7" s="1"/>
      <c r="I7" s="102" t="s">
        <v>466</v>
      </c>
      <c r="J7" s="5"/>
    </row>
    <row r="8" spans="1:10">
      <c r="A8" s="8" t="s">
        <v>2</v>
      </c>
      <c r="B8" s="1"/>
      <c r="C8" s="8" t="s">
        <v>3</v>
      </c>
      <c r="D8" s="1"/>
      <c r="E8" s="9" t="s">
        <v>1</v>
      </c>
      <c r="F8" s="1"/>
      <c r="G8" s="9" t="s">
        <v>4</v>
      </c>
      <c r="H8" s="1"/>
      <c r="I8" s="9" t="s">
        <v>1</v>
      </c>
      <c r="J8" s="5"/>
    </row>
    <row r="9" spans="1:10">
      <c r="A9" s="1"/>
      <c r="B9" s="1"/>
      <c r="C9" s="1"/>
      <c r="D9" s="1"/>
      <c r="E9" s="7" t="s">
        <v>6</v>
      </c>
      <c r="F9" s="7"/>
      <c r="G9" s="7" t="s">
        <v>7</v>
      </c>
      <c r="H9" s="7"/>
      <c r="I9" s="7" t="s">
        <v>20</v>
      </c>
      <c r="J9" s="5"/>
    </row>
    <row r="10" spans="1:10">
      <c r="A10" s="1"/>
      <c r="B10" s="1"/>
      <c r="C10" s="10"/>
      <c r="D10" s="1"/>
      <c r="E10" s="1"/>
      <c r="F10" s="1"/>
      <c r="G10" s="1"/>
      <c r="H10" s="1"/>
      <c r="I10" s="1"/>
      <c r="J10" s="1"/>
    </row>
    <row r="11" spans="1:10">
      <c r="A11" s="7">
        <v>1</v>
      </c>
      <c r="B11" s="1"/>
      <c r="C11" s="1" t="s">
        <v>214</v>
      </c>
      <c r="D11" s="1"/>
      <c r="E11" s="11">
        <v>3584727602.3317013</v>
      </c>
      <c r="F11" s="12"/>
      <c r="G11" s="12">
        <f>B.1!E11</f>
        <v>0</v>
      </c>
      <c r="H11" s="12"/>
      <c r="I11" s="12">
        <f>E11+G11</f>
        <v>3584727602.3317013</v>
      </c>
      <c r="J11" s="1"/>
    </row>
    <row r="12" spans="1:10">
      <c r="A12" s="7">
        <f>A11+1</f>
        <v>2</v>
      </c>
      <c r="B12" s="1"/>
      <c r="C12" s="1" t="s">
        <v>215</v>
      </c>
      <c r="D12" s="1"/>
      <c r="E12" s="11">
        <v>-1360298497.686322</v>
      </c>
      <c r="F12" s="11"/>
      <c r="G12" s="11">
        <f>B.1!E12</f>
        <v>8415549</v>
      </c>
      <c r="H12" s="11"/>
      <c r="I12" s="11">
        <f>E12+G12</f>
        <v>-1351882948.686322</v>
      </c>
      <c r="J12" s="1"/>
    </row>
    <row r="13" spans="1:10">
      <c r="A13" s="7">
        <f t="shared" ref="A13:A17" si="0">A12+1</f>
        <v>3</v>
      </c>
      <c r="B13" s="1"/>
      <c r="C13" s="1" t="s">
        <v>216</v>
      </c>
      <c r="D13" s="1"/>
      <c r="E13" s="14">
        <f>E11+E12</f>
        <v>2224429104.6453791</v>
      </c>
      <c r="F13" s="12"/>
      <c r="G13" s="14">
        <f>G11+G12</f>
        <v>8415549</v>
      </c>
      <c r="H13" s="12"/>
      <c r="I13" s="14">
        <f>I11+I12</f>
        <v>2232844653.6453791</v>
      </c>
      <c r="J13" s="1"/>
    </row>
    <row r="14" spans="1:10">
      <c r="A14" s="102"/>
      <c r="B14" s="1"/>
      <c r="C14" s="1"/>
      <c r="D14" s="1"/>
      <c r="E14" s="11"/>
      <c r="F14" s="12"/>
      <c r="G14" s="11"/>
      <c r="H14" s="12"/>
      <c r="I14" s="11"/>
      <c r="J14" s="1"/>
    </row>
    <row r="15" spans="1:10">
      <c r="A15" s="7">
        <f>A13+1</f>
        <v>4</v>
      </c>
      <c r="B15" s="1"/>
      <c r="C15" s="1" t="s">
        <v>217</v>
      </c>
      <c r="D15" s="1"/>
      <c r="E15" s="11">
        <v>-511214275.71564537</v>
      </c>
      <c r="F15" s="12"/>
      <c r="G15" s="12">
        <f>B.1!E13</f>
        <v>-2945442.1484655049</v>
      </c>
      <c r="H15" s="12"/>
      <c r="I15" s="11">
        <f>E15+G15</f>
        <v>-514159717.86411089</v>
      </c>
      <c r="J15" s="1"/>
    </row>
    <row r="16" spans="1:10">
      <c r="A16" s="7">
        <f>A15+1</f>
        <v>5</v>
      </c>
      <c r="B16" s="1"/>
      <c r="C16" s="1" t="s">
        <v>218</v>
      </c>
      <c r="D16" s="1"/>
      <c r="E16" s="11">
        <v>77640607.339463621</v>
      </c>
      <c r="F16" s="12"/>
      <c r="G16" s="12">
        <f>B.1!E14</f>
        <v>0</v>
      </c>
      <c r="H16" s="12"/>
      <c r="I16" s="11">
        <f>E16+G16</f>
        <v>77640607.339463621</v>
      </c>
      <c r="J16" s="1"/>
    </row>
    <row r="17" spans="1:10">
      <c r="A17" s="7">
        <f t="shared" si="0"/>
        <v>6</v>
      </c>
      <c r="B17" s="1"/>
      <c r="C17" s="1" t="s">
        <v>172</v>
      </c>
      <c r="D17" s="1"/>
      <c r="E17" s="13">
        <v>-30161803</v>
      </c>
      <c r="F17" s="12"/>
      <c r="G17" s="13">
        <f>B.1!E15</f>
        <v>0</v>
      </c>
      <c r="H17" s="12"/>
      <c r="I17" s="13">
        <f>E17+G17</f>
        <v>-30161803</v>
      </c>
      <c r="J17" s="1"/>
    </row>
    <row r="18" spans="1:10">
      <c r="A18" s="102">
        <f>A17+1</f>
        <v>7</v>
      </c>
      <c r="B18" s="1"/>
      <c r="C18" s="1" t="s">
        <v>244</v>
      </c>
      <c r="D18" s="1"/>
      <c r="E18" s="14">
        <f>SUM(E15:E17)</f>
        <v>-463735471.37618172</v>
      </c>
      <c r="F18" s="12"/>
      <c r="G18" s="14">
        <f>SUM(G15:G17)</f>
        <v>-2945442.1484655049</v>
      </c>
      <c r="H18" s="12"/>
      <c r="I18" s="14">
        <f>SUM(I15:I17)</f>
        <v>-466680913.52464724</v>
      </c>
      <c r="J18" s="1"/>
    </row>
    <row r="19" spans="1:10">
      <c r="A19" s="102"/>
      <c r="B19" s="1"/>
      <c r="C19" s="1"/>
      <c r="D19" s="1"/>
      <c r="E19" s="11"/>
      <c r="F19" s="12"/>
      <c r="G19" s="11"/>
      <c r="H19" s="12"/>
      <c r="I19" s="11"/>
      <c r="J19" s="1"/>
    </row>
    <row r="20" spans="1:10" ht="13.5" thickBot="1">
      <c r="A20" s="102">
        <f>A18+1</f>
        <v>8</v>
      </c>
      <c r="B20" s="1"/>
      <c r="C20" s="1" t="s">
        <v>43</v>
      </c>
      <c r="D20" s="1"/>
      <c r="E20" s="16">
        <f>E13+E18</f>
        <v>1760693633.2691975</v>
      </c>
      <c r="F20" s="11"/>
      <c r="G20" s="16">
        <f>G13+G18</f>
        <v>5470106.8515344951</v>
      </c>
      <c r="H20" s="11"/>
      <c r="I20" s="16">
        <f>I13+I18</f>
        <v>1766163740.1207318</v>
      </c>
      <c r="J20" s="1"/>
    </row>
    <row r="21" spans="1:10" ht="13.5" thickTop="1">
      <c r="A21" s="102"/>
      <c r="B21" s="1"/>
      <c r="C21" s="1"/>
      <c r="D21" s="1"/>
      <c r="E21" s="11"/>
      <c r="F21" s="12"/>
      <c r="G21" s="11"/>
      <c r="H21" s="12"/>
      <c r="I21" s="11"/>
      <c r="J21" s="1"/>
    </row>
    <row r="22" spans="1:10">
      <c r="A22" s="7"/>
      <c r="B22" s="1"/>
      <c r="C22" s="1"/>
      <c r="D22" s="1"/>
      <c r="E22" s="11"/>
      <c r="F22" s="11"/>
      <c r="G22" s="11"/>
      <c r="H22" s="11"/>
      <c r="I22" s="11"/>
      <c r="J22" s="1"/>
    </row>
    <row r="23" spans="1:10">
      <c r="A23" s="8" t="s">
        <v>11</v>
      </c>
      <c r="B23" s="8"/>
      <c r="C23" s="8"/>
      <c r="D23" s="8"/>
      <c r="E23" s="8"/>
      <c r="F23" s="8"/>
      <c r="G23" s="8"/>
      <c r="H23" s="8"/>
      <c r="I23" s="8"/>
      <c r="J23" s="1"/>
    </row>
    <row r="24" spans="1:10">
      <c r="A24" s="1" t="s">
        <v>243</v>
      </c>
      <c r="B24" s="1"/>
      <c r="C24" s="17"/>
      <c r="D24" s="1"/>
      <c r="E24" s="1"/>
      <c r="F24" s="1"/>
      <c r="G24" s="1"/>
      <c r="H24" s="1"/>
      <c r="I24" s="1"/>
    </row>
    <row r="25" spans="1:10">
      <c r="A25" s="1" t="s">
        <v>73</v>
      </c>
      <c r="B25" s="1"/>
      <c r="C25" s="17"/>
      <c r="D25" s="1"/>
      <c r="E25" s="1"/>
      <c r="F25" s="1"/>
      <c r="G25" s="1"/>
      <c r="H25" s="1"/>
      <c r="I25" s="1"/>
      <c r="J25" s="5"/>
    </row>
    <row r="26" spans="1:10">
      <c r="A26" s="1"/>
      <c r="B26" s="1"/>
      <c r="C26" s="1"/>
      <c r="D26" s="1"/>
      <c r="E26" s="1"/>
      <c r="F26" s="1"/>
      <c r="G26" s="1"/>
      <c r="H26" s="1"/>
      <c r="I26" s="1"/>
    </row>
    <row r="27" spans="1:10">
      <c r="A27" s="1"/>
      <c r="B27" s="1"/>
      <c r="C27" s="1"/>
      <c r="D27" s="1"/>
      <c r="E27" s="18"/>
      <c r="F27" s="1"/>
      <c r="G27" s="1"/>
      <c r="H27" s="1"/>
      <c r="I27" s="18"/>
    </row>
    <row r="28" spans="1:10">
      <c r="A28" s="1"/>
      <c r="B28" s="1"/>
      <c r="C28" s="1"/>
      <c r="D28" s="1"/>
      <c r="E28" s="1"/>
      <c r="F28" s="1"/>
      <c r="G28" s="1"/>
      <c r="H28" s="1"/>
      <c r="I28" s="1"/>
    </row>
    <row r="29" spans="1:10">
      <c r="A29" s="1"/>
      <c r="B29" s="1"/>
      <c r="C29" s="1"/>
      <c r="D29" s="1"/>
      <c r="E29" s="1"/>
      <c r="F29" s="1"/>
      <c r="G29" s="1"/>
      <c r="H29" s="1"/>
      <c r="I29" s="18"/>
    </row>
    <row r="30" spans="1:10">
      <c r="A30" s="1"/>
      <c r="B30" s="1"/>
      <c r="C30" s="1"/>
      <c r="D30" s="1"/>
      <c r="E30" s="1"/>
      <c r="F30" s="1"/>
      <c r="G30" s="1"/>
      <c r="H30" s="1"/>
      <c r="I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  <row r="154" spans="1:9">
      <c r="A154" s="1"/>
      <c r="B154" s="1"/>
      <c r="C154" s="1"/>
      <c r="D154" s="1"/>
      <c r="E154" s="1"/>
      <c r="F154" s="1"/>
      <c r="G154" s="1"/>
      <c r="H154" s="1"/>
      <c r="I154" s="1"/>
    </row>
    <row r="155" spans="1:9">
      <c r="A155" s="1"/>
      <c r="B155" s="1"/>
      <c r="C155" s="1"/>
      <c r="D155" s="1"/>
      <c r="E155" s="1"/>
      <c r="F155" s="1"/>
      <c r="G155" s="1"/>
      <c r="H155" s="1"/>
      <c r="I155" s="1"/>
    </row>
    <row r="156" spans="1:9">
      <c r="A156" s="1"/>
      <c r="B156" s="1"/>
      <c r="C156" s="1"/>
      <c r="D156" s="1"/>
      <c r="E156" s="1"/>
      <c r="F156" s="1"/>
      <c r="G156" s="1"/>
      <c r="H156" s="1"/>
      <c r="I156" s="1"/>
    </row>
    <row r="157" spans="1:9">
      <c r="A157" s="1"/>
      <c r="B157" s="1"/>
      <c r="C157" s="1"/>
      <c r="D157" s="1"/>
      <c r="E157" s="1"/>
      <c r="F157" s="1"/>
      <c r="G157" s="1"/>
      <c r="H157" s="1"/>
      <c r="I157" s="1"/>
    </row>
    <row r="158" spans="1:9">
      <c r="A158" s="1"/>
      <c r="B158" s="1"/>
      <c r="C158" s="1"/>
      <c r="D158" s="1"/>
      <c r="E158" s="1"/>
      <c r="F158" s="1"/>
      <c r="G158" s="1"/>
      <c r="H158" s="1"/>
      <c r="I158" s="1"/>
    </row>
    <row r="159" spans="1:9">
      <c r="A159" s="1"/>
      <c r="B159" s="1"/>
      <c r="C159" s="1"/>
      <c r="D159" s="1"/>
      <c r="E159" s="1"/>
      <c r="F159" s="1"/>
      <c r="G159" s="1"/>
      <c r="H159" s="1"/>
      <c r="I159" s="1"/>
    </row>
    <row r="160" spans="1:9">
      <c r="A160" s="1"/>
      <c r="B160" s="1"/>
      <c r="C160" s="1"/>
      <c r="D160" s="1"/>
      <c r="E160" s="1"/>
      <c r="F160" s="1"/>
      <c r="G160" s="1"/>
      <c r="H160" s="1"/>
      <c r="I160" s="1"/>
    </row>
    <row r="161" spans="1:9">
      <c r="A161" s="1"/>
      <c r="B161" s="1"/>
      <c r="C161" s="1"/>
      <c r="D161" s="1"/>
      <c r="E161" s="1"/>
      <c r="F161" s="1"/>
      <c r="G161" s="1"/>
      <c r="H161" s="1"/>
      <c r="I161" s="1"/>
    </row>
    <row r="162" spans="1:9">
      <c r="A162" s="1"/>
      <c r="B162" s="1"/>
      <c r="C162" s="1"/>
      <c r="D162" s="1"/>
      <c r="E162" s="1"/>
      <c r="F162" s="1"/>
      <c r="G162" s="1"/>
      <c r="H162" s="1"/>
      <c r="I162" s="1"/>
    </row>
    <row r="163" spans="1:9">
      <c r="A163" s="1"/>
      <c r="B163" s="1"/>
      <c r="C163" s="1"/>
      <c r="D163" s="1"/>
      <c r="E163" s="1"/>
      <c r="F163" s="1"/>
      <c r="G163" s="1"/>
      <c r="H163" s="1"/>
      <c r="I163" s="1"/>
    </row>
    <row r="164" spans="1:9">
      <c r="A164" s="1"/>
      <c r="B164" s="1"/>
      <c r="C164" s="1"/>
      <c r="D164" s="1"/>
      <c r="E164" s="1"/>
      <c r="F164" s="1"/>
      <c r="G164" s="1"/>
      <c r="H164" s="1"/>
      <c r="I164" s="1"/>
    </row>
    <row r="165" spans="1:9">
      <c r="A165" s="1"/>
      <c r="B165" s="1"/>
      <c r="C165" s="1"/>
      <c r="D165" s="1"/>
      <c r="E165" s="1"/>
      <c r="F165" s="1"/>
      <c r="G165" s="1"/>
      <c r="H165" s="1"/>
      <c r="I165" s="1"/>
    </row>
    <row r="166" spans="1:9">
      <c r="A166" s="1"/>
      <c r="B166" s="1"/>
      <c r="C166" s="1"/>
      <c r="D166" s="1"/>
      <c r="E166" s="1"/>
      <c r="F166" s="1"/>
      <c r="G166" s="1"/>
      <c r="H166" s="1"/>
      <c r="I166" s="1"/>
    </row>
    <row r="167" spans="1:9">
      <c r="A167" s="1"/>
      <c r="B167" s="1"/>
      <c r="C167" s="1"/>
      <c r="D167" s="1"/>
      <c r="E167" s="1"/>
      <c r="F167" s="1"/>
      <c r="G167" s="1"/>
      <c r="H167" s="1"/>
      <c r="I167" s="1"/>
    </row>
    <row r="168" spans="1:9">
      <c r="A168" s="1"/>
      <c r="B168" s="1"/>
      <c r="C168" s="1"/>
      <c r="D168" s="1"/>
      <c r="E168" s="1"/>
      <c r="F168" s="1"/>
      <c r="G168" s="1"/>
      <c r="H168" s="1"/>
      <c r="I168" s="1"/>
    </row>
    <row r="169" spans="1:9">
      <c r="A169" s="1"/>
      <c r="B169" s="1"/>
      <c r="C169" s="1"/>
      <c r="D169" s="1"/>
      <c r="E169" s="1"/>
      <c r="F169" s="1"/>
      <c r="G169" s="1"/>
      <c r="H169" s="1"/>
      <c r="I169" s="1"/>
    </row>
    <row r="170" spans="1:9">
      <c r="A170" s="1"/>
      <c r="B170" s="1"/>
      <c r="C170" s="1"/>
      <c r="D170" s="1"/>
      <c r="E170" s="1"/>
      <c r="F170" s="1"/>
      <c r="G170" s="1"/>
      <c r="H170" s="1"/>
      <c r="I170" s="1"/>
    </row>
    <row r="171" spans="1:9">
      <c r="A171" s="1"/>
      <c r="B171" s="1"/>
      <c r="C171" s="1"/>
      <c r="D171" s="1"/>
      <c r="E171" s="1"/>
      <c r="F171" s="1"/>
      <c r="G171" s="1"/>
      <c r="H171" s="1"/>
      <c r="I171" s="1"/>
    </row>
    <row r="172" spans="1:9">
      <c r="A172" s="1"/>
      <c r="B172" s="1"/>
      <c r="C172" s="1"/>
      <c r="D172" s="1"/>
      <c r="E172" s="1"/>
      <c r="F172" s="1"/>
      <c r="G172" s="1"/>
      <c r="H172" s="1"/>
      <c r="I172" s="1"/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1"/>
      <c r="B174" s="1"/>
      <c r="C174" s="1"/>
      <c r="D174" s="1"/>
      <c r="E174" s="1"/>
      <c r="F174" s="1"/>
      <c r="G174" s="1"/>
      <c r="H174" s="1"/>
      <c r="I174" s="1"/>
    </row>
    <row r="175" spans="1:9">
      <c r="A175" s="1"/>
      <c r="B175" s="1"/>
      <c r="C175" s="1"/>
      <c r="D175" s="1"/>
      <c r="E175" s="1"/>
      <c r="F175" s="1"/>
      <c r="G175" s="1"/>
      <c r="H175" s="1"/>
      <c r="I175" s="1"/>
    </row>
    <row r="176" spans="1:9">
      <c r="A176" s="1"/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"/>
      <c r="C177" s="1"/>
      <c r="D177" s="1"/>
      <c r="E177" s="1"/>
      <c r="F177" s="1"/>
      <c r="G177" s="1"/>
      <c r="H177" s="1"/>
      <c r="I177" s="1"/>
    </row>
    <row r="178" spans="1:9">
      <c r="A178" s="1"/>
      <c r="B178" s="1"/>
      <c r="C178" s="1"/>
      <c r="D178" s="1"/>
      <c r="E178" s="1"/>
      <c r="F178" s="1"/>
      <c r="G178" s="1"/>
      <c r="H178" s="1"/>
      <c r="I178" s="1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1"/>
      <c r="B180" s="1"/>
      <c r="C180" s="1"/>
      <c r="D180" s="1"/>
      <c r="E180" s="1"/>
      <c r="F180" s="1"/>
      <c r="G180" s="1"/>
      <c r="H180" s="1"/>
      <c r="I180" s="1"/>
    </row>
    <row r="181" spans="1:9">
      <c r="A181" s="1"/>
      <c r="B181" s="1"/>
      <c r="C181" s="1"/>
      <c r="D181" s="1"/>
      <c r="E181" s="1"/>
      <c r="F181" s="1"/>
      <c r="G181" s="1"/>
      <c r="H181" s="1"/>
      <c r="I181" s="1"/>
    </row>
    <row r="182" spans="1:9">
      <c r="A182" s="1"/>
      <c r="B182" s="1"/>
      <c r="C182" s="1"/>
      <c r="D182" s="1"/>
      <c r="E182" s="1"/>
      <c r="F182" s="1"/>
      <c r="G182" s="1"/>
      <c r="H182" s="1"/>
      <c r="I182" s="1"/>
    </row>
    <row r="183" spans="1:9">
      <c r="A183" s="1"/>
      <c r="B183" s="1"/>
      <c r="C183" s="1"/>
      <c r="D183" s="1"/>
      <c r="E183" s="1"/>
      <c r="F183" s="1"/>
      <c r="G183" s="1"/>
      <c r="H183" s="1"/>
      <c r="I183" s="1"/>
    </row>
    <row r="184" spans="1:9">
      <c r="A184" s="1"/>
      <c r="B184" s="1"/>
      <c r="C184" s="1"/>
      <c r="D184" s="1"/>
      <c r="E184" s="1"/>
      <c r="F184" s="1"/>
      <c r="G184" s="1"/>
      <c r="H184" s="1"/>
      <c r="I184" s="1"/>
    </row>
    <row r="185" spans="1:9">
      <c r="A185" s="1"/>
      <c r="B185" s="1"/>
      <c r="C185" s="1"/>
      <c r="D185" s="1"/>
      <c r="E185" s="1"/>
      <c r="F185" s="1"/>
      <c r="G185" s="1"/>
      <c r="H185" s="1"/>
      <c r="I185" s="1"/>
    </row>
    <row r="186" spans="1:9">
      <c r="A186" s="1"/>
      <c r="B186" s="1"/>
      <c r="C186" s="1"/>
      <c r="D186" s="1"/>
      <c r="E186" s="1"/>
      <c r="F186" s="1"/>
      <c r="G186" s="1"/>
      <c r="H186" s="1"/>
      <c r="I186" s="1"/>
    </row>
    <row r="187" spans="1:9">
      <c r="A187" s="1"/>
      <c r="B187" s="1"/>
      <c r="C187" s="1"/>
      <c r="D187" s="1"/>
      <c r="E187" s="1"/>
      <c r="F187" s="1"/>
      <c r="G187" s="1"/>
      <c r="H187" s="1"/>
      <c r="I187" s="1"/>
    </row>
    <row r="188" spans="1:9">
      <c r="A188" s="1"/>
      <c r="B188" s="1"/>
      <c r="C188" s="1"/>
      <c r="D188" s="1"/>
      <c r="E188" s="1"/>
      <c r="F188" s="1"/>
      <c r="G188" s="1"/>
      <c r="H188" s="1"/>
      <c r="I188" s="1"/>
    </row>
    <row r="189" spans="1:9">
      <c r="A189" s="1"/>
      <c r="B189" s="1"/>
      <c r="C189" s="1"/>
      <c r="D189" s="1"/>
      <c r="E189" s="1"/>
      <c r="F189" s="1"/>
      <c r="G189" s="1"/>
      <c r="H189" s="1"/>
      <c r="I189" s="1"/>
    </row>
    <row r="190" spans="1:9">
      <c r="A190" s="1"/>
      <c r="B190" s="1"/>
      <c r="C190" s="1"/>
      <c r="D190" s="1"/>
      <c r="E190" s="1"/>
      <c r="F190" s="1"/>
      <c r="G190" s="1"/>
      <c r="H190" s="1"/>
      <c r="I190" s="1"/>
    </row>
    <row r="191" spans="1:9">
      <c r="A191" s="1"/>
      <c r="B191" s="1"/>
      <c r="C191" s="1"/>
      <c r="D191" s="1"/>
      <c r="E191" s="1"/>
      <c r="F191" s="1"/>
      <c r="G191" s="1"/>
      <c r="H191" s="1"/>
      <c r="I191" s="1"/>
    </row>
    <row r="192" spans="1:9">
      <c r="A192" s="1"/>
      <c r="B192" s="1"/>
      <c r="C192" s="1"/>
      <c r="D192" s="1"/>
      <c r="E192" s="1"/>
      <c r="F192" s="1"/>
      <c r="G192" s="1"/>
      <c r="H192" s="1"/>
      <c r="I192" s="1"/>
    </row>
    <row r="193" spans="1:9">
      <c r="A193" s="1"/>
      <c r="B193" s="1"/>
      <c r="C193" s="1"/>
      <c r="D193" s="1"/>
      <c r="E193" s="1"/>
      <c r="F193" s="1"/>
      <c r="G193" s="1"/>
      <c r="H193" s="1"/>
      <c r="I193" s="1"/>
    </row>
    <row r="194" spans="1:9">
      <c r="A194" s="1"/>
      <c r="B194" s="1"/>
      <c r="C194" s="1"/>
      <c r="D194" s="1"/>
      <c r="E194" s="1"/>
      <c r="F194" s="1"/>
      <c r="G194" s="1"/>
      <c r="H194" s="1"/>
      <c r="I194" s="1"/>
    </row>
    <row r="195" spans="1:9">
      <c r="A195" s="1"/>
      <c r="B195" s="1"/>
      <c r="C195" s="1"/>
      <c r="D195" s="1"/>
      <c r="E195" s="1"/>
      <c r="F195" s="1"/>
      <c r="G195" s="1"/>
      <c r="H195" s="1"/>
      <c r="I195" s="1"/>
    </row>
    <row r="196" spans="1:9">
      <c r="A196" s="1"/>
      <c r="B196" s="1"/>
      <c r="C196" s="1"/>
      <c r="D196" s="1"/>
      <c r="E196" s="1"/>
      <c r="F196" s="1"/>
      <c r="G196" s="1"/>
      <c r="H196" s="1"/>
      <c r="I196" s="1"/>
    </row>
    <row r="197" spans="1:9">
      <c r="A197" s="1"/>
      <c r="B197" s="1"/>
      <c r="C197" s="1"/>
      <c r="D197" s="1"/>
      <c r="E197" s="1"/>
      <c r="F197" s="1"/>
      <c r="G197" s="1"/>
      <c r="H197" s="1"/>
      <c r="I197" s="1"/>
    </row>
    <row r="198" spans="1:9">
      <c r="A198" s="1"/>
      <c r="B198" s="1"/>
      <c r="C198" s="1"/>
      <c r="D198" s="1"/>
      <c r="E198" s="1"/>
      <c r="F198" s="1"/>
      <c r="G198" s="1"/>
      <c r="H198" s="1"/>
      <c r="I198" s="1"/>
    </row>
    <row r="199" spans="1:9">
      <c r="A199" s="1"/>
      <c r="B199" s="1"/>
      <c r="C199" s="1"/>
      <c r="D199" s="1"/>
      <c r="E199" s="1"/>
      <c r="F199" s="1"/>
      <c r="G199" s="1"/>
      <c r="H199" s="1"/>
      <c r="I199" s="1"/>
    </row>
    <row r="200" spans="1:9">
      <c r="A200" s="1"/>
      <c r="B200" s="1"/>
      <c r="C200" s="1"/>
      <c r="D200" s="1"/>
      <c r="E200" s="1"/>
      <c r="F200" s="1"/>
      <c r="G200" s="1"/>
      <c r="H200" s="1"/>
      <c r="I200" s="1"/>
    </row>
    <row r="201" spans="1:9">
      <c r="A201" s="1"/>
      <c r="B201" s="1"/>
      <c r="C201" s="1"/>
      <c r="D201" s="1"/>
      <c r="E201" s="1"/>
      <c r="F201" s="1"/>
      <c r="G201" s="1"/>
      <c r="H201" s="1"/>
      <c r="I201" s="1"/>
    </row>
    <row r="202" spans="1:9">
      <c r="A202" s="1"/>
      <c r="B202" s="1"/>
      <c r="C202" s="1"/>
      <c r="D202" s="1"/>
      <c r="E202" s="1"/>
      <c r="F202" s="1"/>
      <c r="G202" s="1"/>
      <c r="H202" s="1"/>
      <c r="I202" s="1"/>
    </row>
    <row r="203" spans="1:9">
      <c r="A203" s="1"/>
      <c r="B203" s="1"/>
      <c r="C203" s="1"/>
      <c r="D203" s="1"/>
      <c r="E203" s="1"/>
      <c r="F203" s="1"/>
      <c r="G203" s="1"/>
      <c r="H203" s="1"/>
      <c r="I203" s="1"/>
    </row>
    <row r="204" spans="1:9">
      <c r="A204" s="1"/>
      <c r="B204" s="1"/>
      <c r="C204" s="1"/>
      <c r="D204" s="1"/>
      <c r="E204" s="1"/>
      <c r="F204" s="1"/>
      <c r="G204" s="1"/>
      <c r="H204" s="1"/>
      <c r="I204" s="1"/>
    </row>
    <row r="205" spans="1:9">
      <c r="A205" s="1"/>
      <c r="B205" s="1"/>
      <c r="C205" s="1"/>
      <c r="D205" s="1"/>
      <c r="E205" s="1"/>
      <c r="F205" s="1"/>
      <c r="G205" s="1"/>
      <c r="H205" s="1"/>
      <c r="I205" s="1"/>
    </row>
    <row r="206" spans="1:9">
      <c r="A206" s="1"/>
      <c r="B206" s="1"/>
      <c r="C206" s="1"/>
      <c r="D206" s="1"/>
      <c r="E206" s="1"/>
      <c r="F206" s="1"/>
      <c r="G206" s="1"/>
      <c r="H206" s="1"/>
      <c r="I206" s="1"/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1"/>
      <c r="B208" s="1"/>
      <c r="C208" s="1"/>
      <c r="D208" s="1"/>
      <c r="E208" s="1"/>
      <c r="F208" s="1"/>
      <c r="G208" s="1"/>
      <c r="H208" s="1"/>
      <c r="I208" s="1"/>
    </row>
    <row r="209" spans="1:9">
      <c r="A209" s="1"/>
      <c r="B209" s="1"/>
      <c r="C209" s="1"/>
      <c r="D209" s="1"/>
      <c r="E209" s="1"/>
      <c r="F209" s="1"/>
      <c r="G209" s="1"/>
      <c r="H209" s="1"/>
      <c r="I209" s="1"/>
    </row>
    <row r="210" spans="1:9">
      <c r="A210" s="1"/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  <row r="215" spans="1:9">
      <c r="A215" s="1"/>
      <c r="B215" s="1"/>
      <c r="C215" s="1"/>
      <c r="D215" s="1"/>
      <c r="E215" s="1"/>
      <c r="F215" s="1"/>
      <c r="G215" s="1"/>
      <c r="H215" s="1"/>
      <c r="I215" s="1"/>
    </row>
    <row r="216" spans="1:9">
      <c r="A216" s="1"/>
      <c r="B216" s="1"/>
      <c r="C216" s="1"/>
      <c r="D216" s="1"/>
      <c r="E216" s="1"/>
      <c r="F216" s="1"/>
      <c r="G216" s="1"/>
      <c r="H216" s="1"/>
      <c r="I216" s="1"/>
    </row>
    <row r="217" spans="1:9">
      <c r="A217" s="1"/>
      <c r="B217" s="1"/>
      <c r="C217" s="1"/>
      <c r="D217" s="1"/>
      <c r="E217" s="1"/>
      <c r="F217" s="1"/>
      <c r="G217" s="1"/>
      <c r="H217" s="1"/>
      <c r="I217" s="1"/>
    </row>
    <row r="218" spans="1:9">
      <c r="A218" s="1"/>
      <c r="B218" s="1"/>
      <c r="C218" s="1"/>
      <c r="D218" s="1"/>
      <c r="E218" s="1"/>
      <c r="F218" s="1"/>
      <c r="G218" s="1"/>
      <c r="H218" s="1"/>
      <c r="I218" s="1"/>
    </row>
    <row r="219" spans="1:9">
      <c r="A219" s="1"/>
      <c r="B219" s="1"/>
      <c r="C219" s="1"/>
      <c r="D219" s="1"/>
      <c r="E219" s="1"/>
      <c r="F219" s="1"/>
      <c r="G219" s="1"/>
      <c r="H219" s="1"/>
      <c r="I219" s="1"/>
    </row>
    <row r="220" spans="1:9">
      <c r="A220" s="1"/>
      <c r="B220" s="1"/>
      <c r="C220" s="1"/>
      <c r="D220" s="1"/>
      <c r="E220" s="1"/>
      <c r="F220" s="1"/>
      <c r="G220" s="1"/>
      <c r="H220" s="1"/>
      <c r="I220" s="1"/>
    </row>
    <row r="221" spans="1:9">
      <c r="A221" s="1"/>
      <c r="B221" s="1"/>
      <c r="C221" s="1"/>
      <c r="D221" s="1"/>
      <c r="E221" s="1"/>
      <c r="F221" s="1"/>
      <c r="G221" s="1"/>
      <c r="H221" s="1"/>
      <c r="I221" s="1"/>
    </row>
    <row r="222" spans="1:9">
      <c r="A222" s="1"/>
      <c r="B222" s="1"/>
      <c r="C222" s="1"/>
      <c r="D222" s="1"/>
      <c r="E222" s="1"/>
      <c r="F222" s="1"/>
      <c r="G222" s="1"/>
      <c r="H222" s="1"/>
      <c r="I222" s="1"/>
    </row>
    <row r="223" spans="1:9">
      <c r="A223" s="1"/>
      <c r="B223" s="1"/>
      <c r="C223" s="1"/>
      <c r="D223" s="1"/>
      <c r="E223" s="1"/>
      <c r="F223" s="1"/>
      <c r="G223" s="1"/>
      <c r="H223" s="1"/>
      <c r="I223" s="1"/>
    </row>
    <row r="224" spans="1:9">
      <c r="A224" s="1"/>
      <c r="B224" s="1"/>
      <c r="C224" s="1"/>
      <c r="D224" s="1"/>
      <c r="E224" s="1"/>
      <c r="F224" s="1"/>
      <c r="G224" s="1"/>
      <c r="H224" s="1"/>
      <c r="I224" s="1"/>
    </row>
    <row r="225" spans="1:9">
      <c r="A225" s="1"/>
      <c r="B225" s="1"/>
      <c r="C225" s="1"/>
      <c r="D225" s="1"/>
      <c r="E225" s="1"/>
      <c r="F225" s="1"/>
      <c r="G225" s="1"/>
      <c r="H225" s="1"/>
      <c r="I225" s="1"/>
    </row>
    <row r="226" spans="1:9">
      <c r="A226" s="1"/>
      <c r="B226" s="1"/>
      <c r="C226" s="1"/>
      <c r="D226" s="1"/>
      <c r="E226" s="1"/>
      <c r="F226" s="1"/>
      <c r="G226" s="1"/>
      <c r="H226" s="1"/>
      <c r="I226" s="1"/>
    </row>
    <row r="227" spans="1:9">
      <c r="A227" s="1"/>
      <c r="B227" s="1"/>
      <c r="C227" s="1"/>
      <c r="D227" s="1"/>
      <c r="E227" s="1"/>
      <c r="F227" s="1"/>
      <c r="G227" s="1"/>
      <c r="H227" s="1"/>
      <c r="I227" s="1"/>
    </row>
    <row r="228" spans="1:9">
      <c r="A228" s="1"/>
      <c r="B228" s="1"/>
      <c r="C228" s="1"/>
      <c r="D228" s="1"/>
      <c r="E228" s="1"/>
      <c r="F228" s="1"/>
      <c r="G228" s="1"/>
      <c r="H228" s="1"/>
      <c r="I228" s="1"/>
    </row>
    <row r="229" spans="1:9">
      <c r="A229" s="1"/>
      <c r="B229" s="1"/>
      <c r="C229" s="1"/>
      <c r="D229" s="1"/>
      <c r="E229" s="1"/>
      <c r="F229" s="1"/>
      <c r="G229" s="1"/>
      <c r="H229" s="1"/>
      <c r="I229" s="1"/>
    </row>
    <row r="230" spans="1:9">
      <c r="A230" s="1"/>
      <c r="B230" s="1"/>
      <c r="C230" s="1"/>
      <c r="D230" s="1"/>
      <c r="E230" s="1"/>
      <c r="F230" s="1"/>
      <c r="G230" s="1"/>
      <c r="H230" s="1"/>
      <c r="I230" s="1"/>
    </row>
    <row r="231" spans="1:9">
      <c r="A231" s="1"/>
      <c r="B231" s="1"/>
      <c r="C231" s="1"/>
      <c r="D231" s="1"/>
      <c r="E231" s="1"/>
      <c r="F231" s="1"/>
      <c r="G231" s="1"/>
      <c r="H231" s="1"/>
      <c r="I231" s="1"/>
    </row>
    <row r="232" spans="1:9">
      <c r="A232" s="1"/>
      <c r="B232" s="1"/>
      <c r="C232" s="1"/>
      <c r="D232" s="1"/>
      <c r="E232" s="1"/>
      <c r="F232" s="1"/>
      <c r="G232" s="1"/>
      <c r="H232" s="1"/>
      <c r="I232" s="1"/>
    </row>
    <row r="233" spans="1:9">
      <c r="A233" s="1"/>
      <c r="B233" s="1"/>
      <c r="C233" s="1"/>
      <c r="D233" s="1"/>
      <c r="E233" s="1"/>
      <c r="F233" s="1"/>
      <c r="G233" s="1"/>
      <c r="H233" s="1"/>
      <c r="I233" s="1"/>
    </row>
    <row r="234" spans="1:9">
      <c r="A234" s="1"/>
      <c r="B234" s="1"/>
      <c r="C234" s="1"/>
      <c r="D234" s="1"/>
      <c r="E234" s="1"/>
      <c r="F234" s="1"/>
      <c r="G234" s="1"/>
      <c r="H234" s="1"/>
      <c r="I234" s="1"/>
    </row>
    <row r="235" spans="1:9">
      <c r="A235" s="1"/>
      <c r="B235" s="1"/>
      <c r="C235" s="1"/>
      <c r="D235" s="1"/>
      <c r="E235" s="1"/>
      <c r="F235" s="1"/>
      <c r="G235" s="1"/>
      <c r="H235" s="1"/>
      <c r="I235" s="1"/>
    </row>
    <row r="236" spans="1:9">
      <c r="A236" s="1"/>
      <c r="B236" s="1"/>
      <c r="C236" s="1"/>
      <c r="D236" s="1"/>
      <c r="E236" s="1"/>
      <c r="F236" s="1"/>
      <c r="G236" s="1"/>
      <c r="H236" s="1"/>
      <c r="I236" s="1"/>
    </row>
    <row r="237" spans="1:9">
      <c r="A237" s="1"/>
      <c r="B237" s="1"/>
      <c r="C237" s="1"/>
      <c r="D237" s="1"/>
      <c r="E237" s="1"/>
      <c r="F237" s="1"/>
      <c r="G237" s="1"/>
      <c r="H237" s="1"/>
      <c r="I237" s="1"/>
    </row>
    <row r="238" spans="1:9">
      <c r="A238" s="1"/>
      <c r="B238" s="1"/>
      <c r="C238" s="1"/>
      <c r="D238" s="1"/>
      <c r="E238" s="1"/>
      <c r="F238" s="1"/>
      <c r="G238" s="1"/>
      <c r="H238" s="1"/>
      <c r="I238" s="1"/>
    </row>
    <row r="239" spans="1:9">
      <c r="A239" s="1"/>
      <c r="B239" s="1"/>
      <c r="C239" s="1"/>
      <c r="D239" s="1"/>
      <c r="E239" s="1"/>
      <c r="F239" s="1"/>
      <c r="G239" s="1"/>
      <c r="H239" s="1"/>
      <c r="I239" s="1"/>
    </row>
    <row r="240" spans="1:9">
      <c r="A240" s="1"/>
      <c r="B240" s="1"/>
      <c r="C240" s="1"/>
      <c r="D240" s="1"/>
      <c r="E240" s="1"/>
      <c r="F240" s="1"/>
      <c r="G240" s="1"/>
      <c r="H240" s="1"/>
      <c r="I240" s="1"/>
    </row>
    <row r="241" spans="1:9">
      <c r="A241" s="1"/>
      <c r="B241" s="1"/>
      <c r="C241" s="1"/>
      <c r="D241" s="1"/>
      <c r="E241" s="1"/>
      <c r="F241" s="1"/>
      <c r="G241" s="1"/>
      <c r="H241" s="1"/>
      <c r="I241" s="1"/>
    </row>
    <row r="242" spans="1:9">
      <c r="A242" s="1"/>
      <c r="B242" s="1"/>
      <c r="C242" s="1"/>
      <c r="D242" s="1"/>
      <c r="E242" s="1"/>
      <c r="F242" s="1"/>
      <c r="G242" s="1"/>
      <c r="H242" s="1"/>
      <c r="I242" s="1"/>
    </row>
    <row r="243" spans="1:9">
      <c r="A243" s="1"/>
      <c r="B243" s="1"/>
      <c r="C243" s="1"/>
      <c r="D243" s="1"/>
      <c r="E243" s="1"/>
      <c r="F243" s="1"/>
      <c r="G243" s="1"/>
      <c r="H243" s="1"/>
      <c r="I243" s="1"/>
    </row>
    <row r="244" spans="1:9">
      <c r="A244" s="1"/>
      <c r="B244" s="1"/>
      <c r="C244" s="1"/>
      <c r="D244" s="1"/>
      <c r="E244" s="1"/>
      <c r="F244" s="1"/>
      <c r="G244" s="1"/>
      <c r="H244" s="1"/>
      <c r="I244" s="1"/>
    </row>
    <row r="245" spans="1:9">
      <c r="A245" s="1"/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"/>
      <c r="C246" s="1"/>
      <c r="D246" s="1"/>
      <c r="E246" s="1"/>
      <c r="F246" s="1"/>
      <c r="G246" s="1"/>
      <c r="H246" s="1"/>
      <c r="I246" s="1"/>
    </row>
    <row r="247" spans="1:9">
      <c r="A247" s="1"/>
      <c r="B247" s="1"/>
      <c r="C247" s="1"/>
      <c r="D247" s="1"/>
      <c r="E247" s="1"/>
      <c r="F247" s="1"/>
      <c r="G247" s="1"/>
      <c r="H247" s="1"/>
      <c r="I247" s="1"/>
    </row>
    <row r="248" spans="1:9">
      <c r="A248" s="1"/>
      <c r="B248" s="1"/>
      <c r="C248" s="1"/>
      <c r="D248" s="1"/>
      <c r="E248" s="1"/>
      <c r="F248" s="1"/>
      <c r="G248" s="1"/>
      <c r="H248" s="1"/>
      <c r="I248" s="1"/>
    </row>
    <row r="249" spans="1:9">
      <c r="A249" s="1"/>
      <c r="B249" s="1"/>
      <c r="C249" s="1"/>
      <c r="D249" s="1"/>
      <c r="E249" s="1"/>
      <c r="F249" s="1"/>
      <c r="G249" s="1"/>
      <c r="H249" s="1"/>
      <c r="I249" s="1"/>
    </row>
    <row r="250" spans="1:9">
      <c r="A250" s="1"/>
      <c r="B250" s="1"/>
      <c r="C250" s="1"/>
      <c r="D250" s="1"/>
      <c r="E250" s="1"/>
      <c r="F250" s="1"/>
      <c r="G250" s="1"/>
      <c r="H250" s="1"/>
      <c r="I250" s="1"/>
    </row>
    <row r="251" spans="1:9">
      <c r="A251" s="1"/>
      <c r="B251" s="1"/>
      <c r="C251" s="1"/>
      <c r="D251" s="1"/>
      <c r="E251" s="1"/>
      <c r="F251" s="1"/>
      <c r="G251" s="1"/>
      <c r="H251" s="1"/>
      <c r="I251" s="1"/>
    </row>
    <row r="252" spans="1:9">
      <c r="A252" s="1"/>
      <c r="B252" s="1"/>
      <c r="C252" s="1"/>
      <c r="D252" s="1"/>
      <c r="E252" s="1"/>
      <c r="F252" s="1"/>
      <c r="G252" s="1"/>
      <c r="H252" s="1"/>
      <c r="I252" s="1"/>
    </row>
    <row r="253" spans="1:9">
      <c r="A253" s="1"/>
      <c r="B253" s="1"/>
      <c r="C253" s="1"/>
      <c r="D253" s="1"/>
      <c r="E253" s="1"/>
      <c r="F253" s="1"/>
      <c r="G253" s="1"/>
      <c r="H253" s="1"/>
      <c r="I253" s="1"/>
    </row>
    <row r="254" spans="1:9">
      <c r="A254" s="1"/>
      <c r="B254" s="1"/>
      <c r="C254" s="1"/>
      <c r="D254" s="1"/>
      <c r="E254" s="1"/>
      <c r="F254" s="1"/>
      <c r="G254" s="1"/>
      <c r="H254" s="1"/>
      <c r="I254" s="1"/>
    </row>
    <row r="255" spans="1:9">
      <c r="A255" s="1"/>
      <c r="B255" s="1"/>
      <c r="C255" s="1"/>
      <c r="D255" s="1"/>
      <c r="E255" s="1"/>
      <c r="F255" s="1"/>
      <c r="G255" s="1"/>
      <c r="H255" s="1"/>
      <c r="I255" s="1"/>
    </row>
    <row r="256" spans="1:9">
      <c r="A256" s="1"/>
      <c r="B256" s="1"/>
      <c r="C256" s="1"/>
      <c r="D256" s="1"/>
      <c r="E256" s="1"/>
      <c r="F256" s="1"/>
      <c r="G256" s="1"/>
      <c r="H256" s="1"/>
      <c r="I256" s="1"/>
    </row>
    <row r="257" spans="1:9">
      <c r="A257" s="1"/>
      <c r="B257" s="1"/>
      <c r="C257" s="1"/>
      <c r="D257" s="1"/>
      <c r="E257" s="1"/>
      <c r="F257" s="1"/>
      <c r="G257" s="1"/>
      <c r="H257" s="1"/>
      <c r="I257" s="1"/>
    </row>
    <row r="258" spans="1:9">
      <c r="A258" s="1"/>
      <c r="B258" s="1"/>
      <c r="C258" s="1"/>
      <c r="D258" s="1"/>
      <c r="E258" s="1"/>
      <c r="F258" s="1"/>
      <c r="G258" s="1"/>
      <c r="H258" s="1"/>
      <c r="I258" s="1"/>
    </row>
    <row r="259" spans="1:9">
      <c r="A259" s="1"/>
      <c r="B259" s="1"/>
      <c r="C259" s="1"/>
      <c r="D259" s="1"/>
      <c r="E259" s="1"/>
      <c r="F259" s="1"/>
      <c r="G259" s="1"/>
      <c r="H259" s="1"/>
      <c r="I259" s="1"/>
    </row>
    <row r="260" spans="1:9">
      <c r="A260" s="1"/>
      <c r="B260" s="1"/>
      <c r="C260" s="1"/>
      <c r="D260" s="1"/>
      <c r="E260" s="1"/>
      <c r="F260" s="1"/>
      <c r="G260" s="1"/>
      <c r="H260" s="1"/>
      <c r="I260" s="1"/>
    </row>
    <row r="261" spans="1:9">
      <c r="A261" s="1"/>
      <c r="B261" s="1"/>
      <c r="C261" s="1"/>
      <c r="D261" s="1"/>
      <c r="E261" s="1"/>
      <c r="F261" s="1"/>
      <c r="G261" s="1"/>
      <c r="H261" s="1"/>
      <c r="I261" s="1"/>
    </row>
    <row r="262" spans="1:9">
      <c r="A262" s="1"/>
      <c r="B262" s="1"/>
      <c r="C262" s="1"/>
      <c r="D262" s="1"/>
      <c r="E262" s="1"/>
      <c r="F262" s="1"/>
      <c r="G262" s="1"/>
      <c r="H262" s="1"/>
      <c r="I262" s="1"/>
    </row>
    <row r="263" spans="1:9">
      <c r="A263" s="1"/>
      <c r="B263" s="1"/>
      <c r="C263" s="1"/>
      <c r="D263" s="1"/>
      <c r="E263" s="1"/>
      <c r="F263" s="1"/>
      <c r="G263" s="1"/>
      <c r="H263" s="1"/>
      <c r="I263" s="1"/>
    </row>
    <row r="264" spans="1:9">
      <c r="A264" s="1"/>
      <c r="B264" s="1"/>
      <c r="C264" s="1"/>
      <c r="D264" s="1"/>
      <c r="E264" s="1"/>
      <c r="F264" s="1"/>
      <c r="G264" s="1"/>
      <c r="H264" s="1"/>
      <c r="I264" s="1"/>
    </row>
    <row r="265" spans="1:9">
      <c r="A265" s="1"/>
      <c r="B265" s="1"/>
      <c r="C265" s="1"/>
      <c r="D265" s="1"/>
      <c r="E265" s="1"/>
      <c r="F265" s="1"/>
      <c r="G265" s="1"/>
      <c r="H265" s="1"/>
      <c r="I265" s="1"/>
    </row>
    <row r="266" spans="1:9">
      <c r="A266" s="1"/>
      <c r="B266" s="1"/>
      <c r="C266" s="1"/>
      <c r="D266" s="1"/>
      <c r="E266" s="1"/>
      <c r="F266" s="1"/>
      <c r="G266" s="1"/>
      <c r="H266" s="1"/>
      <c r="I266" s="1"/>
    </row>
    <row r="267" spans="1:9">
      <c r="A267" s="1"/>
      <c r="B267" s="1"/>
      <c r="C267" s="1"/>
      <c r="D267" s="1"/>
      <c r="E267" s="1"/>
      <c r="F267" s="1"/>
      <c r="G267" s="1"/>
      <c r="H267" s="1"/>
      <c r="I267" s="1"/>
    </row>
    <row r="268" spans="1:9">
      <c r="A268" s="1"/>
      <c r="B268" s="1"/>
      <c r="C268" s="1"/>
      <c r="D268" s="1"/>
      <c r="E268" s="1"/>
      <c r="F268" s="1"/>
      <c r="G268" s="1"/>
      <c r="H268" s="1"/>
      <c r="I268" s="1"/>
    </row>
    <row r="269" spans="1:9">
      <c r="A269" s="1"/>
      <c r="B269" s="1"/>
      <c r="C269" s="1"/>
      <c r="D269" s="1"/>
      <c r="E269" s="1"/>
      <c r="F269" s="1"/>
      <c r="G269" s="1"/>
      <c r="H269" s="1"/>
      <c r="I269" s="1"/>
    </row>
    <row r="270" spans="1:9">
      <c r="A270" s="1"/>
      <c r="B270" s="1"/>
      <c r="C270" s="1"/>
      <c r="D270" s="1"/>
      <c r="E270" s="1"/>
      <c r="F270" s="1"/>
      <c r="G270" s="1"/>
      <c r="H270" s="1"/>
      <c r="I270" s="1"/>
    </row>
    <row r="271" spans="1:9">
      <c r="A271" s="1"/>
      <c r="B271" s="1"/>
      <c r="C271" s="1"/>
      <c r="D271" s="1"/>
      <c r="E271" s="1"/>
      <c r="F271" s="1"/>
      <c r="G271" s="1"/>
      <c r="H271" s="1"/>
      <c r="I271" s="1"/>
    </row>
    <row r="272" spans="1:9">
      <c r="A272" s="1"/>
      <c r="B272" s="1"/>
      <c r="C272" s="1"/>
      <c r="D272" s="1"/>
      <c r="E272" s="1"/>
      <c r="F272" s="1"/>
      <c r="G272" s="1"/>
      <c r="H272" s="1"/>
      <c r="I272" s="1"/>
    </row>
    <row r="273" spans="1:9">
      <c r="A273" s="1"/>
      <c r="B273" s="1"/>
      <c r="C273" s="1"/>
      <c r="D273" s="1"/>
      <c r="E273" s="1"/>
      <c r="F273" s="1"/>
      <c r="G273" s="1"/>
      <c r="H273" s="1"/>
      <c r="I273" s="1"/>
    </row>
    <row r="274" spans="1:9">
      <c r="A274" s="1"/>
      <c r="B274" s="1"/>
      <c r="C274" s="1"/>
      <c r="D274" s="1"/>
      <c r="E274" s="1"/>
      <c r="F274" s="1"/>
      <c r="G274" s="1"/>
      <c r="H274" s="1"/>
      <c r="I274" s="1"/>
    </row>
    <row r="275" spans="1:9">
      <c r="A275" s="1"/>
      <c r="B275" s="1"/>
      <c r="C275" s="1"/>
      <c r="D275" s="1"/>
      <c r="E275" s="1"/>
      <c r="F275" s="1"/>
      <c r="G275" s="1"/>
      <c r="H275" s="1"/>
      <c r="I275" s="1"/>
    </row>
    <row r="276" spans="1:9">
      <c r="A276" s="1"/>
      <c r="B276" s="1"/>
      <c r="C276" s="1"/>
      <c r="D276" s="1"/>
      <c r="E276" s="1"/>
      <c r="F276" s="1"/>
      <c r="G276" s="1"/>
      <c r="H276" s="1"/>
      <c r="I276" s="1"/>
    </row>
    <row r="277" spans="1:9">
      <c r="A277" s="1"/>
      <c r="B277" s="1"/>
      <c r="C277" s="1"/>
      <c r="D277" s="1"/>
      <c r="E277" s="1"/>
      <c r="F277" s="1"/>
      <c r="G277" s="1"/>
      <c r="H277" s="1"/>
      <c r="I277" s="1"/>
    </row>
    <row r="278" spans="1:9">
      <c r="A278" s="1"/>
      <c r="B278" s="1"/>
      <c r="C278" s="1"/>
      <c r="D278" s="1"/>
      <c r="E278" s="1"/>
      <c r="F278" s="1"/>
      <c r="G278" s="1"/>
      <c r="H278" s="1"/>
      <c r="I278" s="1"/>
    </row>
    <row r="279" spans="1:9">
      <c r="A279" s="1"/>
      <c r="B279" s="1"/>
      <c r="C279" s="1"/>
      <c r="D279" s="1"/>
      <c r="E279" s="1"/>
      <c r="F279" s="1"/>
      <c r="G279" s="1"/>
      <c r="H279" s="1"/>
      <c r="I279" s="1"/>
    </row>
    <row r="280" spans="1:9">
      <c r="A280" s="1"/>
      <c r="B280" s="1"/>
      <c r="C280" s="1"/>
      <c r="D280" s="1"/>
      <c r="E280" s="1"/>
      <c r="F280" s="1"/>
      <c r="G280" s="1"/>
      <c r="H280" s="1"/>
      <c r="I280" s="1"/>
    </row>
    <row r="281" spans="1:9">
      <c r="A281" s="1"/>
      <c r="B281" s="1"/>
      <c r="C281" s="1"/>
      <c r="D281" s="1"/>
      <c r="E281" s="1"/>
      <c r="F281" s="1"/>
      <c r="G281" s="1"/>
      <c r="H281" s="1"/>
      <c r="I281" s="1"/>
    </row>
    <row r="282" spans="1:9">
      <c r="A282" s="1"/>
      <c r="B282" s="1"/>
      <c r="C282" s="1"/>
      <c r="D282" s="1"/>
      <c r="E282" s="1"/>
      <c r="F282" s="1"/>
      <c r="G282" s="1"/>
      <c r="H282" s="1"/>
      <c r="I282" s="1"/>
    </row>
    <row r="283" spans="1:9">
      <c r="A283" s="1"/>
      <c r="B283" s="1"/>
      <c r="C283" s="1"/>
      <c r="D283" s="1"/>
      <c r="E283" s="1"/>
      <c r="F283" s="1"/>
      <c r="G283" s="1"/>
      <c r="H283" s="1"/>
      <c r="I283" s="1"/>
    </row>
    <row r="284" spans="1:9">
      <c r="A284" s="1"/>
      <c r="B284" s="1"/>
      <c r="C284" s="1"/>
      <c r="D284" s="1"/>
      <c r="E284" s="1"/>
      <c r="F284" s="1"/>
      <c r="G284" s="1"/>
      <c r="H284" s="1"/>
      <c r="I284" s="1"/>
    </row>
    <row r="285" spans="1:9">
      <c r="A285" s="1"/>
      <c r="B285" s="1"/>
      <c r="C285" s="1"/>
      <c r="D285" s="1"/>
      <c r="E285" s="1"/>
      <c r="F285" s="1"/>
      <c r="G285" s="1"/>
      <c r="H285" s="1"/>
      <c r="I285" s="1"/>
    </row>
    <row r="286" spans="1:9">
      <c r="A286" s="1"/>
      <c r="B286" s="1"/>
      <c r="C286" s="1"/>
      <c r="D286" s="1"/>
      <c r="E286" s="1"/>
      <c r="F286" s="1"/>
      <c r="G286" s="1"/>
      <c r="H286" s="1"/>
      <c r="I286" s="1"/>
    </row>
    <row r="287" spans="1:9">
      <c r="A287" s="1"/>
      <c r="B287" s="1"/>
      <c r="C287" s="1"/>
      <c r="D287" s="1"/>
      <c r="E287" s="1"/>
      <c r="F287" s="1"/>
      <c r="G287" s="1"/>
      <c r="H287" s="1"/>
      <c r="I287" s="1"/>
    </row>
    <row r="288" spans="1:9">
      <c r="A288" s="1"/>
      <c r="B288" s="1"/>
      <c r="C288" s="1"/>
      <c r="D288" s="1"/>
      <c r="E288" s="1"/>
      <c r="F288" s="1"/>
      <c r="G288" s="1"/>
      <c r="H288" s="1"/>
      <c r="I288" s="1"/>
    </row>
    <row r="289" spans="1:9">
      <c r="A289" s="1"/>
      <c r="B289" s="1"/>
      <c r="C289" s="1"/>
      <c r="D289" s="1"/>
      <c r="E289" s="1"/>
      <c r="F289" s="1"/>
      <c r="G289" s="1"/>
      <c r="H289" s="1"/>
      <c r="I289" s="1"/>
    </row>
    <row r="290" spans="1:9">
      <c r="A290" s="1"/>
      <c r="B290" s="1"/>
      <c r="C290" s="1"/>
      <c r="D290" s="1"/>
      <c r="E290" s="1"/>
      <c r="F290" s="1"/>
      <c r="G290" s="1"/>
      <c r="H290" s="1"/>
      <c r="I290" s="1"/>
    </row>
    <row r="291" spans="1:9">
      <c r="A291" s="1"/>
      <c r="B291" s="1"/>
      <c r="C291" s="1"/>
      <c r="D291" s="1"/>
      <c r="E291" s="1"/>
      <c r="F291" s="1"/>
      <c r="G291" s="1"/>
      <c r="H291" s="1"/>
      <c r="I291" s="1"/>
    </row>
    <row r="292" spans="1:9">
      <c r="A292" s="1"/>
      <c r="B292" s="1"/>
      <c r="C292" s="1"/>
      <c r="D292" s="1"/>
      <c r="E292" s="1"/>
      <c r="F292" s="1"/>
      <c r="G292" s="1"/>
      <c r="H292" s="1"/>
      <c r="I292" s="1"/>
    </row>
    <row r="293" spans="1:9">
      <c r="A293" s="1"/>
      <c r="B293" s="1"/>
      <c r="C293" s="1"/>
      <c r="D293" s="1"/>
      <c r="E293" s="1"/>
      <c r="F293" s="1"/>
      <c r="G293" s="1"/>
      <c r="H293" s="1"/>
      <c r="I293" s="1"/>
    </row>
    <row r="294" spans="1:9">
      <c r="A294" s="1"/>
      <c r="B294" s="1"/>
      <c r="C294" s="1"/>
      <c r="D294" s="1"/>
      <c r="E294" s="1"/>
      <c r="F294" s="1"/>
      <c r="G294" s="1"/>
      <c r="H294" s="1"/>
      <c r="I294" s="1"/>
    </row>
    <row r="295" spans="1:9">
      <c r="A295" s="1"/>
      <c r="B295" s="1"/>
      <c r="C295" s="1"/>
      <c r="D295" s="1"/>
      <c r="E295" s="1"/>
      <c r="F295" s="1"/>
      <c r="G295" s="1"/>
      <c r="H295" s="1"/>
      <c r="I295" s="1"/>
    </row>
    <row r="296" spans="1:9">
      <c r="A296" s="1"/>
      <c r="B296" s="1"/>
      <c r="C296" s="1"/>
      <c r="D296" s="1"/>
      <c r="E296" s="1"/>
      <c r="F296" s="1"/>
      <c r="G296" s="1"/>
      <c r="H296" s="1"/>
      <c r="I296" s="1"/>
    </row>
    <row r="297" spans="1:9">
      <c r="A297" s="1"/>
      <c r="B297" s="1"/>
      <c r="C297" s="1"/>
      <c r="D297" s="1"/>
      <c r="E297" s="1"/>
      <c r="F297" s="1"/>
      <c r="G297" s="1"/>
      <c r="H297" s="1"/>
      <c r="I297" s="1"/>
    </row>
    <row r="298" spans="1:9">
      <c r="A298" s="1"/>
      <c r="B298" s="1"/>
      <c r="C298" s="1"/>
      <c r="D298" s="1"/>
      <c r="E298" s="1"/>
      <c r="F298" s="1"/>
      <c r="G298" s="1"/>
      <c r="H298" s="1"/>
      <c r="I298" s="1"/>
    </row>
    <row r="299" spans="1:9">
      <c r="A299" s="1"/>
      <c r="B299" s="1"/>
      <c r="C299" s="1"/>
      <c r="D299" s="1"/>
      <c r="E299" s="1"/>
      <c r="F299" s="1"/>
      <c r="G299" s="1"/>
      <c r="H299" s="1"/>
      <c r="I299" s="1"/>
    </row>
    <row r="300" spans="1:9">
      <c r="A300" s="1"/>
      <c r="B300" s="1"/>
      <c r="C300" s="1"/>
      <c r="D300" s="1"/>
      <c r="E300" s="1"/>
      <c r="F300" s="1"/>
      <c r="G300" s="1"/>
      <c r="H300" s="1"/>
      <c r="I300" s="1"/>
    </row>
    <row r="301" spans="1:9">
      <c r="A301" s="1"/>
      <c r="B301" s="1"/>
      <c r="C301" s="1"/>
      <c r="D301" s="1"/>
      <c r="E301" s="1"/>
      <c r="F301" s="1"/>
      <c r="G301" s="1"/>
      <c r="H301" s="1"/>
      <c r="I301" s="1"/>
    </row>
    <row r="302" spans="1:9">
      <c r="A302" s="1"/>
      <c r="B302" s="1"/>
      <c r="C302" s="1"/>
      <c r="D302" s="1"/>
      <c r="E302" s="1"/>
      <c r="F302" s="1"/>
      <c r="G302" s="1"/>
      <c r="H302" s="1"/>
      <c r="I302" s="1"/>
    </row>
    <row r="303" spans="1:9">
      <c r="A303" s="1"/>
      <c r="B303" s="1"/>
      <c r="C303" s="1"/>
      <c r="D303" s="1"/>
      <c r="E303" s="1"/>
      <c r="F303" s="1"/>
      <c r="G303" s="1"/>
      <c r="H303" s="1"/>
      <c r="I303" s="1"/>
    </row>
    <row r="304" spans="1:9">
      <c r="A304" s="1"/>
      <c r="B304" s="1"/>
      <c r="C304" s="1"/>
      <c r="D304" s="1"/>
      <c r="E304" s="1"/>
      <c r="F304" s="1"/>
      <c r="G304" s="1"/>
      <c r="H304" s="1"/>
      <c r="I304" s="1"/>
    </row>
    <row r="305" spans="1:9">
      <c r="A305" s="1"/>
      <c r="B305" s="1"/>
      <c r="C305" s="1"/>
      <c r="D305" s="1"/>
      <c r="E305" s="1"/>
      <c r="F305" s="1"/>
      <c r="G305" s="1"/>
      <c r="H305" s="1"/>
      <c r="I305" s="1"/>
    </row>
    <row r="306" spans="1:9">
      <c r="A306" s="1"/>
      <c r="B306" s="1"/>
      <c r="C306" s="1"/>
      <c r="D306" s="1"/>
      <c r="E306" s="1"/>
      <c r="F306" s="1"/>
      <c r="G306" s="1"/>
      <c r="H306" s="1"/>
      <c r="I306" s="1"/>
    </row>
    <row r="307" spans="1:9">
      <c r="A307" s="1"/>
      <c r="B307" s="1"/>
      <c r="C307" s="1"/>
      <c r="D307" s="1"/>
      <c r="E307" s="1"/>
      <c r="F307" s="1"/>
      <c r="G307" s="1"/>
      <c r="H307" s="1"/>
      <c r="I307" s="1"/>
    </row>
    <row r="308" spans="1:9">
      <c r="A308" s="1"/>
      <c r="B308" s="1"/>
      <c r="C308" s="1"/>
      <c r="D308" s="1"/>
      <c r="E308" s="1"/>
      <c r="F308" s="1"/>
      <c r="G308" s="1"/>
      <c r="H308" s="1"/>
      <c r="I308" s="1"/>
    </row>
    <row r="309" spans="1:9">
      <c r="A309" s="1"/>
      <c r="B309" s="1"/>
      <c r="C309" s="1"/>
      <c r="D309" s="1"/>
      <c r="E309" s="1"/>
      <c r="F309" s="1"/>
      <c r="G309" s="1"/>
      <c r="H309" s="1"/>
      <c r="I309" s="1"/>
    </row>
    <row r="310" spans="1:9">
      <c r="A310" s="1"/>
      <c r="B310" s="1"/>
      <c r="C310" s="1"/>
      <c r="D310" s="1"/>
      <c r="E310" s="1"/>
      <c r="F310" s="1"/>
      <c r="G310" s="1"/>
      <c r="H310" s="1"/>
      <c r="I310" s="1"/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1"/>
      <c r="B312" s="1"/>
      <c r="C312" s="1"/>
      <c r="D312" s="1"/>
      <c r="E312" s="1"/>
      <c r="F312" s="1"/>
      <c r="G312" s="1"/>
      <c r="H312" s="1"/>
      <c r="I312" s="1"/>
    </row>
    <row r="313" spans="1:9">
      <c r="A313" s="1"/>
      <c r="B313" s="1"/>
      <c r="C313" s="1"/>
      <c r="D313" s="1"/>
      <c r="E313" s="1"/>
      <c r="F313" s="1"/>
      <c r="G313" s="1"/>
      <c r="H313" s="1"/>
      <c r="I313" s="1"/>
    </row>
    <row r="314" spans="1:9">
      <c r="A314" s="1"/>
      <c r="B314" s="1"/>
      <c r="C314" s="1"/>
      <c r="D314" s="1"/>
      <c r="E314" s="1"/>
      <c r="F314" s="1"/>
      <c r="G314" s="1"/>
      <c r="H314" s="1"/>
      <c r="I314" s="1"/>
    </row>
    <row r="315" spans="1:9">
      <c r="A315" s="1"/>
      <c r="B315" s="1"/>
      <c r="C315" s="1"/>
      <c r="D315" s="1"/>
      <c r="E315" s="1"/>
      <c r="F315" s="1"/>
      <c r="G315" s="1"/>
      <c r="H315" s="1"/>
      <c r="I315" s="1"/>
    </row>
    <row r="316" spans="1:9">
      <c r="A316" s="1"/>
      <c r="B316" s="1"/>
      <c r="C316" s="1"/>
      <c r="D316" s="1"/>
      <c r="E316" s="1"/>
      <c r="F316" s="1"/>
      <c r="G316" s="1"/>
      <c r="H316" s="1"/>
      <c r="I316" s="1"/>
    </row>
    <row r="317" spans="1:9">
      <c r="A317" s="1"/>
      <c r="B317" s="1"/>
      <c r="C317" s="1"/>
      <c r="D317" s="1"/>
      <c r="E317" s="1"/>
      <c r="F317" s="1"/>
      <c r="G317" s="1"/>
      <c r="H317" s="1"/>
      <c r="I317" s="1"/>
    </row>
    <row r="318" spans="1:9">
      <c r="A318" s="1"/>
      <c r="B318" s="1"/>
      <c r="C318" s="1"/>
      <c r="D318" s="1"/>
      <c r="E318" s="1"/>
      <c r="F318" s="1"/>
      <c r="G318" s="1"/>
      <c r="H318" s="1"/>
      <c r="I318" s="1"/>
    </row>
    <row r="319" spans="1:9">
      <c r="A319" s="1"/>
      <c r="B319" s="1"/>
      <c r="C319" s="1"/>
      <c r="D319" s="1"/>
      <c r="E319" s="1"/>
      <c r="F319" s="1"/>
      <c r="G319" s="1"/>
      <c r="H319" s="1"/>
      <c r="I319" s="1"/>
    </row>
    <row r="320" spans="1:9">
      <c r="A320" s="1"/>
      <c r="B320" s="1"/>
      <c r="C320" s="1"/>
      <c r="D320" s="1"/>
      <c r="E320" s="1"/>
      <c r="F320" s="1"/>
      <c r="G320" s="1"/>
      <c r="H320" s="1"/>
      <c r="I320" s="1"/>
    </row>
    <row r="321" spans="1:9">
      <c r="A321" s="1"/>
      <c r="B321" s="1"/>
      <c r="C321" s="1"/>
      <c r="D321" s="1"/>
      <c r="E321" s="1"/>
      <c r="F321" s="1"/>
      <c r="G321" s="1"/>
      <c r="H321" s="1"/>
      <c r="I321" s="1"/>
    </row>
    <row r="322" spans="1:9">
      <c r="A322" s="1"/>
      <c r="B322" s="1"/>
      <c r="C322" s="1"/>
      <c r="D322" s="1"/>
      <c r="E322" s="1"/>
      <c r="F322" s="1"/>
      <c r="G322" s="1"/>
      <c r="H322" s="1"/>
      <c r="I322" s="1"/>
    </row>
    <row r="323" spans="1:9">
      <c r="A323" s="1"/>
      <c r="B323" s="1"/>
      <c r="C323" s="1"/>
      <c r="D323" s="1"/>
      <c r="E323" s="1"/>
      <c r="F323" s="1"/>
      <c r="G323" s="1"/>
      <c r="H323" s="1"/>
      <c r="I323" s="1"/>
    </row>
    <row r="324" spans="1:9">
      <c r="A324" s="1"/>
      <c r="B324" s="1"/>
      <c r="C324" s="1"/>
      <c r="D324" s="1"/>
      <c r="E324" s="1"/>
      <c r="F324" s="1"/>
      <c r="G324" s="1"/>
      <c r="H324" s="1"/>
      <c r="I324" s="1"/>
    </row>
    <row r="325" spans="1:9">
      <c r="A325" s="1"/>
      <c r="B325" s="1"/>
      <c r="C325" s="1"/>
      <c r="D325" s="1"/>
      <c r="E325" s="1"/>
      <c r="F325" s="1"/>
      <c r="G325" s="1"/>
      <c r="H325" s="1"/>
      <c r="I325" s="1"/>
    </row>
    <row r="326" spans="1:9">
      <c r="A326" s="1"/>
      <c r="B326" s="1"/>
      <c r="C326" s="1"/>
      <c r="D326" s="1"/>
      <c r="E326" s="1"/>
      <c r="F326" s="1"/>
      <c r="G326" s="1"/>
      <c r="H326" s="1"/>
      <c r="I326" s="1"/>
    </row>
    <row r="327" spans="1:9">
      <c r="A327" s="1"/>
      <c r="B327" s="1"/>
      <c r="C327" s="1"/>
      <c r="D327" s="1"/>
      <c r="E327" s="1"/>
      <c r="F327" s="1"/>
      <c r="G327" s="1"/>
      <c r="H327" s="1"/>
      <c r="I327" s="1"/>
    </row>
    <row r="328" spans="1:9">
      <c r="A328" s="1"/>
      <c r="B328" s="1"/>
      <c r="C328" s="1"/>
      <c r="D328" s="1"/>
      <c r="E328" s="1"/>
      <c r="F328" s="1"/>
      <c r="G328" s="1"/>
      <c r="H328" s="1"/>
      <c r="I328" s="1"/>
    </row>
    <row r="329" spans="1:9">
      <c r="A329" s="1"/>
      <c r="B329" s="1"/>
      <c r="C329" s="1"/>
      <c r="D329" s="1"/>
      <c r="E329" s="1"/>
      <c r="F329" s="1"/>
      <c r="G329" s="1"/>
      <c r="H329" s="1"/>
      <c r="I329" s="1"/>
    </row>
    <row r="330" spans="1:9">
      <c r="A330" s="1"/>
      <c r="B330" s="1"/>
      <c r="C330" s="1"/>
      <c r="D330" s="1"/>
      <c r="E330" s="1"/>
      <c r="F330" s="1"/>
      <c r="G330" s="1"/>
      <c r="H330" s="1"/>
      <c r="I330" s="1"/>
    </row>
    <row r="331" spans="1:9">
      <c r="A331" s="1"/>
      <c r="B331" s="1"/>
      <c r="C331" s="1"/>
      <c r="D331" s="1"/>
      <c r="E331" s="1"/>
      <c r="F331" s="1"/>
      <c r="G331" s="1"/>
      <c r="H331" s="1"/>
      <c r="I331" s="1"/>
    </row>
    <row r="332" spans="1:9">
      <c r="A332" s="1"/>
      <c r="B332" s="1"/>
      <c r="C332" s="1"/>
      <c r="D332" s="1"/>
      <c r="E332" s="1"/>
      <c r="F332" s="1"/>
      <c r="G332" s="1"/>
      <c r="H332" s="1"/>
      <c r="I332" s="1"/>
    </row>
    <row r="333" spans="1:9">
      <c r="A333" s="1"/>
      <c r="B333" s="1"/>
      <c r="C333" s="1"/>
      <c r="D333" s="1"/>
      <c r="E333" s="1"/>
      <c r="F333" s="1"/>
      <c r="G333" s="1"/>
      <c r="H333" s="1"/>
      <c r="I333" s="1"/>
    </row>
    <row r="334" spans="1:9">
      <c r="A334" s="1"/>
      <c r="B334" s="1"/>
      <c r="C334" s="1"/>
      <c r="D334" s="1"/>
      <c r="E334" s="1"/>
      <c r="F334" s="1"/>
      <c r="G334" s="1"/>
      <c r="H334" s="1"/>
      <c r="I334" s="1"/>
    </row>
    <row r="335" spans="1:9">
      <c r="A335" s="1"/>
      <c r="B335" s="1"/>
      <c r="C335" s="1"/>
      <c r="D335" s="1"/>
      <c r="E335" s="1"/>
      <c r="F335" s="1"/>
      <c r="G335" s="1"/>
      <c r="H335" s="1"/>
      <c r="I335" s="1"/>
    </row>
    <row r="336" spans="1:9">
      <c r="A336" s="1"/>
      <c r="B336" s="1"/>
      <c r="C336" s="1"/>
      <c r="D336" s="1"/>
      <c r="E336" s="1"/>
      <c r="F336" s="1"/>
      <c r="G336" s="1"/>
      <c r="H336" s="1"/>
      <c r="I336" s="1"/>
    </row>
    <row r="337" spans="1:9">
      <c r="A337" s="1"/>
      <c r="B337" s="1"/>
      <c r="C337" s="1"/>
      <c r="D337" s="1"/>
      <c r="E337" s="1"/>
      <c r="F337" s="1"/>
      <c r="G337" s="1"/>
      <c r="H337" s="1"/>
      <c r="I337" s="1"/>
    </row>
    <row r="338" spans="1:9">
      <c r="A338" s="1"/>
      <c r="B338" s="1"/>
      <c r="C338" s="1"/>
      <c r="D338" s="1"/>
      <c r="E338" s="1"/>
      <c r="F338" s="1"/>
      <c r="G338" s="1"/>
      <c r="H338" s="1"/>
      <c r="I338" s="1"/>
    </row>
    <row r="339" spans="1:9">
      <c r="A339" s="1"/>
      <c r="B339" s="1"/>
      <c r="C339" s="1"/>
      <c r="D339" s="1"/>
      <c r="E339" s="1"/>
      <c r="F339" s="1"/>
      <c r="G339" s="1"/>
      <c r="H339" s="1"/>
      <c r="I339" s="1"/>
    </row>
    <row r="340" spans="1:9">
      <c r="A340" s="1"/>
      <c r="B340" s="1"/>
      <c r="C340" s="1"/>
      <c r="D340" s="1"/>
      <c r="E340" s="1"/>
      <c r="F340" s="1"/>
      <c r="G340" s="1"/>
      <c r="H340" s="1"/>
      <c r="I340" s="1"/>
    </row>
    <row r="341" spans="1:9">
      <c r="A341" s="1"/>
      <c r="B341" s="1"/>
      <c r="C341" s="1"/>
      <c r="D341" s="1"/>
      <c r="E341" s="1"/>
      <c r="F341" s="1"/>
      <c r="G341" s="1"/>
      <c r="H341" s="1"/>
      <c r="I341" s="1"/>
    </row>
    <row r="342" spans="1:9">
      <c r="A342" s="1"/>
      <c r="B342" s="1"/>
      <c r="C342" s="1"/>
      <c r="D342" s="1"/>
      <c r="E342" s="1"/>
      <c r="F342" s="1"/>
      <c r="G342" s="1"/>
      <c r="H342" s="1"/>
      <c r="I342" s="1"/>
    </row>
    <row r="343" spans="1:9">
      <c r="A343" s="1"/>
      <c r="B343" s="1"/>
      <c r="C343" s="1"/>
      <c r="D343" s="1"/>
      <c r="E343" s="1"/>
      <c r="F343" s="1"/>
      <c r="G343" s="1"/>
      <c r="H343" s="1"/>
      <c r="I343" s="1"/>
    </row>
    <row r="344" spans="1:9">
      <c r="A344" s="1"/>
      <c r="B344" s="1"/>
      <c r="C344" s="1"/>
      <c r="D344" s="1"/>
      <c r="E344" s="1"/>
      <c r="F344" s="1"/>
      <c r="G344" s="1"/>
      <c r="H344" s="1"/>
      <c r="I344" s="1"/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1"/>
      <c r="B346" s="1"/>
      <c r="C346" s="1"/>
      <c r="D346" s="1"/>
      <c r="E346" s="1"/>
      <c r="F346" s="1"/>
      <c r="G346" s="1"/>
      <c r="H346" s="1"/>
      <c r="I346" s="1"/>
    </row>
    <row r="347" spans="1:9">
      <c r="A347" s="1"/>
      <c r="B347" s="1"/>
      <c r="C347" s="1"/>
      <c r="D347" s="1"/>
      <c r="E347" s="1"/>
      <c r="F347" s="1"/>
      <c r="G347" s="1"/>
      <c r="H347" s="1"/>
      <c r="I347" s="1"/>
    </row>
    <row r="348" spans="1:9">
      <c r="A348" s="1"/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"/>
      <c r="C349" s="1"/>
      <c r="D349" s="1"/>
      <c r="E349" s="1"/>
      <c r="F349" s="1"/>
      <c r="G349" s="1"/>
      <c r="H349" s="1"/>
      <c r="I349" s="1"/>
    </row>
    <row r="350" spans="1:9">
      <c r="A350" s="1"/>
      <c r="B350" s="1"/>
      <c r="C350" s="1"/>
      <c r="D350" s="1"/>
      <c r="E350" s="1"/>
      <c r="F350" s="1"/>
      <c r="G350" s="1"/>
      <c r="H350" s="1"/>
      <c r="I350" s="1"/>
    </row>
    <row r="351" spans="1:9">
      <c r="A351" s="1"/>
      <c r="B351" s="1"/>
      <c r="C351" s="1"/>
      <c r="D351" s="1"/>
      <c r="E351" s="1"/>
      <c r="F351" s="1"/>
      <c r="G351" s="1"/>
      <c r="H351" s="1"/>
      <c r="I351" s="1"/>
    </row>
    <row r="352" spans="1:9">
      <c r="A352" s="1"/>
      <c r="B352" s="1"/>
      <c r="C352" s="1"/>
      <c r="D352" s="1"/>
      <c r="E352" s="1"/>
      <c r="F352" s="1"/>
      <c r="G352" s="1"/>
      <c r="H352" s="1"/>
      <c r="I352" s="1"/>
    </row>
    <row r="353" spans="1:9">
      <c r="A353" s="1"/>
      <c r="B353" s="1"/>
      <c r="C353" s="1"/>
      <c r="D353" s="1"/>
      <c r="E353" s="1"/>
      <c r="F353" s="1"/>
      <c r="G353" s="1"/>
      <c r="H353" s="1"/>
      <c r="I353" s="1"/>
    </row>
    <row r="354" spans="1:9">
      <c r="A354" s="1"/>
      <c r="B354" s="1"/>
      <c r="C354" s="1"/>
      <c r="D354" s="1"/>
      <c r="E354" s="1"/>
      <c r="F354" s="1"/>
      <c r="G354" s="1"/>
      <c r="H354" s="1"/>
      <c r="I354" s="1"/>
    </row>
    <row r="355" spans="1:9">
      <c r="A355" s="1"/>
      <c r="B355" s="1"/>
      <c r="C355" s="1"/>
      <c r="D355" s="1"/>
      <c r="E355" s="1"/>
      <c r="F355" s="1"/>
      <c r="G355" s="1"/>
      <c r="H355" s="1"/>
      <c r="I355" s="1"/>
    </row>
    <row r="356" spans="1:9">
      <c r="A356" s="1"/>
      <c r="B356" s="1"/>
      <c r="C356" s="1"/>
      <c r="D356" s="1"/>
      <c r="E356" s="1"/>
      <c r="F356" s="1"/>
      <c r="G356" s="1"/>
      <c r="H356" s="1"/>
      <c r="I356" s="1"/>
    </row>
    <row r="357" spans="1:9">
      <c r="A357" s="1"/>
      <c r="B357" s="1"/>
      <c r="C357" s="1"/>
      <c r="D357" s="1"/>
      <c r="E357" s="1"/>
      <c r="F357" s="1"/>
      <c r="G357" s="1"/>
      <c r="H357" s="1"/>
      <c r="I357" s="1"/>
    </row>
    <row r="358" spans="1:9">
      <c r="A358" s="1"/>
      <c r="B358" s="1"/>
      <c r="C358" s="1"/>
      <c r="D358" s="1"/>
      <c r="E358" s="1"/>
      <c r="F358" s="1"/>
      <c r="G358" s="1"/>
      <c r="H358" s="1"/>
      <c r="I358" s="1"/>
    </row>
    <row r="359" spans="1:9">
      <c r="A359" s="1"/>
      <c r="B359" s="1"/>
      <c r="C359" s="1"/>
      <c r="D359" s="1"/>
      <c r="E359" s="1"/>
      <c r="F359" s="1"/>
      <c r="G359" s="1"/>
      <c r="H359" s="1"/>
      <c r="I359" s="1"/>
    </row>
    <row r="360" spans="1:9">
      <c r="A360" s="1"/>
      <c r="B360" s="1"/>
      <c r="C360" s="1"/>
      <c r="D360" s="1"/>
      <c r="E360" s="1"/>
      <c r="F360" s="1"/>
      <c r="G360" s="1"/>
      <c r="H360" s="1"/>
      <c r="I360" s="1"/>
    </row>
    <row r="361" spans="1:9">
      <c r="A361" s="1"/>
      <c r="B361" s="1"/>
      <c r="C361" s="1"/>
      <c r="D361" s="1"/>
      <c r="E361" s="1"/>
      <c r="F361" s="1"/>
      <c r="G361" s="1"/>
      <c r="H361" s="1"/>
      <c r="I361" s="1"/>
    </row>
    <row r="362" spans="1:9">
      <c r="A362" s="1"/>
      <c r="B362" s="1"/>
      <c r="C362" s="1"/>
      <c r="D362" s="1"/>
      <c r="E362" s="1"/>
      <c r="F362" s="1"/>
      <c r="G362" s="1"/>
      <c r="H362" s="1"/>
      <c r="I362" s="1"/>
    </row>
    <row r="363" spans="1:9">
      <c r="A363" s="1"/>
      <c r="B363" s="1"/>
      <c r="C363" s="1"/>
      <c r="D363" s="1"/>
      <c r="E363" s="1"/>
      <c r="F363" s="1"/>
      <c r="G363" s="1"/>
      <c r="H363" s="1"/>
      <c r="I363" s="1"/>
    </row>
    <row r="364" spans="1:9">
      <c r="A364" s="1"/>
      <c r="B364" s="1"/>
      <c r="C364" s="1"/>
      <c r="D364" s="1"/>
      <c r="E364" s="1"/>
      <c r="F364" s="1"/>
      <c r="G364" s="1"/>
      <c r="H364" s="1"/>
      <c r="I364" s="1"/>
    </row>
    <row r="365" spans="1:9">
      <c r="A365" s="1"/>
      <c r="B365" s="1"/>
      <c r="C365" s="1"/>
      <c r="D365" s="1"/>
      <c r="E365" s="1"/>
      <c r="F365" s="1"/>
      <c r="G365" s="1"/>
      <c r="H365" s="1"/>
      <c r="I365" s="1"/>
    </row>
    <row r="366" spans="1:9">
      <c r="A366" s="1"/>
      <c r="B366" s="1"/>
      <c r="C366" s="1"/>
      <c r="D366" s="1"/>
      <c r="E366" s="1"/>
      <c r="F366" s="1"/>
      <c r="G366" s="1"/>
      <c r="H366" s="1"/>
      <c r="I366" s="1"/>
    </row>
    <row r="367" spans="1:9">
      <c r="A367" s="1"/>
      <c r="B367" s="1"/>
      <c r="C367" s="1"/>
      <c r="D367" s="1"/>
      <c r="E367" s="1"/>
      <c r="F367" s="1"/>
      <c r="G367" s="1"/>
      <c r="H367" s="1"/>
      <c r="I367" s="1"/>
    </row>
    <row r="368" spans="1:9">
      <c r="A368" s="1"/>
      <c r="B368" s="1"/>
      <c r="C368" s="1"/>
      <c r="D368" s="1"/>
      <c r="E368" s="1"/>
      <c r="F368" s="1"/>
      <c r="G368" s="1"/>
      <c r="H368" s="1"/>
      <c r="I368" s="1"/>
    </row>
    <row r="369" spans="1:9">
      <c r="A369" s="1"/>
      <c r="B369" s="1"/>
      <c r="C369" s="1"/>
      <c r="D369" s="1"/>
      <c r="E369" s="1"/>
      <c r="F369" s="1"/>
      <c r="G369" s="1"/>
      <c r="H369" s="1"/>
      <c r="I369" s="1"/>
    </row>
    <row r="370" spans="1:9">
      <c r="A370" s="1"/>
      <c r="B370" s="1"/>
      <c r="C370" s="1"/>
      <c r="D370" s="1"/>
      <c r="E370" s="1"/>
      <c r="F370" s="1"/>
      <c r="G370" s="1"/>
      <c r="H370" s="1"/>
      <c r="I370" s="1"/>
    </row>
    <row r="371" spans="1:9">
      <c r="A371" s="1"/>
      <c r="B371" s="1"/>
      <c r="C371" s="1"/>
      <c r="D371" s="1"/>
      <c r="E371" s="1"/>
      <c r="F371" s="1"/>
      <c r="G371" s="1"/>
      <c r="H371" s="1"/>
      <c r="I371" s="1"/>
    </row>
    <row r="372" spans="1:9">
      <c r="A372" s="1"/>
      <c r="B372" s="1"/>
      <c r="C372" s="1"/>
      <c r="D372" s="1"/>
      <c r="E372" s="1"/>
      <c r="F372" s="1"/>
      <c r="G372" s="1"/>
      <c r="H372" s="1"/>
      <c r="I372" s="1"/>
    </row>
    <row r="373" spans="1:9">
      <c r="A373" s="1"/>
      <c r="B373" s="1"/>
      <c r="C373" s="1"/>
      <c r="D373" s="1"/>
      <c r="E373" s="1"/>
      <c r="F373" s="1"/>
      <c r="G373" s="1"/>
      <c r="H373" s="1"/>
      <c r="I373" s="1"/>
    </row>
    <row r="374" spans="1:9">
      <c r="A374" s="1"/>
      <c r="B374" s="1"/>
      <c r="C374" s="1"/>
      <c r="D374" s="1"/>
      <c r="E374" s="1"/>
      <c r="F374" s="1"/>
      <c r="G374" s="1"/>
      <c r="H374" s="1"/>
      <c r="I374" s="1"/>
    </row>
    <row r="375" spans="1:9">
      <c r="A375" s="1"/>
      <c r="B375" s="1"/>
      <c r="C375" s="1"/>
      <c r="D375" s="1"/>
      <c r="E375" s="1"/>
      <c r="F375" s="1"/>
      <c r="G375" s="1"/>
      <c r="H375" s="1"/>
      <c r="I375" s="1"/>
    </row>
    <row r="376" spans="1:9">
      <c r="A376" s="1"/>
      <c r="B376" s="1"/>
      <c r="C376" s="1"/>
      <c r="D376" s="1"/>
      <c r="E376" s="1"/>
      <c r="F376" s="1"/>
      <c r="G376" s="1"/>
      <c r="H376" s="1"/>
      <c r="I376" s="1"/>
    </row>
    <row r="377" spans="1:9">
      <c r="A377" s="1"/>
      <c r="B377" s="1"/>
      <c r="C377" s="1"/>
      <c r="D377" s="1"/>
      <c r="E377" s="1"/>
      <c r="F377" s="1"/>
      <c r="G377" s="1"/>
      <c r="H377" s="1"/>
      <c r="I377" s="1"/>
    </row>
    <row r="378" spans="1:9">
      <c r="A378" s="1"/>
      <c r="B378" s="1"/>
      <c r="C378" s="1"/>
      <c r="D378" s="1"/>
      <c r="E378" s="1"/>
      <c r="F378" s="1"/>
      <c r="G378" s="1"/>
      <c r="H378" s="1"/>
      <c r="I378" s="1"/>
    </row>
    <row r="379" spans="1:9">
      <c r="A379" s="1"/>
      <c r="B379" s="1"/>
      <c r="C379" s="1"/>
      <c r="D379" s="1"/>
      <c r="E379" s="1"/>
      <c r="F379" s="1"/>
      <c r="G379" s="1"/>
      <c r="H379" s="1"/>
      <c r="I379" s="1"/>
    </row>
    <row r="380" spans="1:9">
      <c r="A380" s="1"/>
      <c r="B380" s="1"/>
      <c r="C380" s="1"/>
      <c r="D380" s="1"/>
      <c r="E380" s="1"/>
      <c r="F380" s="1"/>
      <c r="G380" s="1"/>
      <c r="H380" s="1"/>
      <c r="I380" s="1"/>
    </row>
    <row r="381" spans="1:9">
      <c r="A381" s="1"/>
      <c r="B381" s="1"/>
      <c r="C381" s="1"/>
      <c r="D381" s="1"/>
      <c r="E381" s="1"/>
      <c r="F381" s="1"/>
      <c r="G381" s="1"/>
      <c r="H381" s="1"/>
      <c r="I381" s="1"/>
    </row>
    <row r="382" spans="1:9">
      <c r="A382" s="1"/>
      <c r="B382" s="1"/>
      <c r="C382" s="1"/>
      <c r="D382" s="1"/>
      <c r="E382" s="1"/>
      <c r="F382" s="1"/>
      <c r="G382" s="1"/>
      <c r="H382" s="1"/>
      <c r="I382" s="1"/>
    </row>
    <row r="383" spans="1:9">
      <c r="A383" s="1"/>
      <c r="B383" s="1"/>
      <c r="C383" s="1"/>
      <c r="D383" s="1"/>
      <c r="E383" s="1"/>
      <c r="F383" s="1"/>
      <c r="G383" s="1"/>
      <c r="H383" s="1"/>
      <c r="I383" s="1"/>
    </row>
    <row r="384" spans="1:9">
      <c r="A384" s="1"/>
      <c r="B384" s="1"/>
      <c r="C384" s="1"/>
      <c r="D384" s="1"/>
      <c r="E384" s="1"/>
      <c r="F384" s="1"/>
      <c r="G384" s="1"/>
      <c r="H384" s="1"/>
      <c r="I384" s="1"/>
    </row>
    <row r="385" spans="1:9">
      <c r="A385" s="1"/>
      <c r="B385" s="1"/>
      <c r="C385" s="1"/>
      <c r="D385" s="1"/>
      <c r="E385" s="1"/>
      <c r="F385" s="1"/>
      <c r="G385" s="1"/>
      <c r="H385" s="1"/>
      <c r="I385" s="1"/>
    </row>
    <row r="386" spans="1:9">
      <c r="A386" s="1"/>
      <c r="B386" s="1"/>
      <c r="C386" s="1"/>
      <c r="D386" s="1"/>
      <c r="E386" s="1"/>
      <c r="F386" s="1"/>
      <c r="G386" s="1"/>
      <c r="H386" s="1"/>
      <c r="I386" s="1"/>
    </row>
    <row r="387" spans="1:9">
      <c r="A387" s="1"/>
      <c r="B387" s="1"/>
      <c r="C387" s="1"/>
      <c r="D387" s="1"/>
      <c r="E387" s="1"/>
      <c r="F387" s="1"/>
      <c r="G387" s="1"/>
      <c r="H387" s="1"/>
      <c r="I387" s="1"/>
    </row>
    <row r="388" spans="1:9">
      <c r="A388" s="1"/>
      <c r="B388" s="1"/>
      <c r="C388" s="1"/>
      <c r="D388" s="1"/>
      <c r="E388" s="1"/>
      <c r="F388" s="1"/>
      <c r="G388" s="1"/>
      <c r="H388" s="1"/>
      <c r="I388" s="1"/>
    </row>
    <row r="389" spans="1:9">
      <c r="A389" s="1"/>
      <c r="B389" s="1"/>
      <c r="C389" s="1"/>
      <c r="D389" s="1"/>
      <c r="E389" s="1"/>
      <c r="F389" s="1"/>
      <c r="G389" s="1"/>
      <c r="H389" s="1"/>
      <c r="I389" s="1"/>
    </row>
    <row r="390" spans="1:9">
      <c r="A390" s="1"/>
      <c r="B390" s="1"/>
      <c r="C390" s="1"/>
      <c r="D390" s="1"/>
      <c r="E390" s="1"/>
      <c r="F390" s="1"/>
      <c r="G390" s="1"/>
      <c r="H390" s="1"/>
      <c r="I390" s="1"/>
    </row>
    <row r="391" spans="1:9">
      <c r="A391" s="1"/>
      <c r="B391" s="1"/>
      <c r="C391" s="1"/>
      <c r="D391" s="1"/>
      <c r="E391" s="1"/>
      <c r="F391" s="1"/>
      <c r="G391" s="1"/>
      <c r="H391" s="1"/>
      <c r="I391" s="1"/>
    </row>
    <row r="392" spans="1:9">
      <c r="A392" s="1"/>
      <c r="B392" s="1"/>
      <c r="C392" s="1"/>
      <c r="D392" s="1"/>
      <c r="E392" s="1"/>
      <c r="F392" s="1"/>
      <c r="G392" s="1"/>
      <c r="H392" s="1"/>
      <c r="I392" s="1"/>
    </row>
    <row r="393" spans="1:9">
      <c r="A393" s="1"/>
      <c r="B393" s="1"/>
      <c r="C393" s="1"/>
      <c r="D393" s="1"/>
      <c r="E393" s="1"/>
      <c r="F393" s="1"/>
      <c r="G393" s="1"/>
      <c r="H393" s="1"/>
      <c r="I393" s="1"/>
    </row>
    <row r="394" spans="1:9">
      <c r="A394" s="1"/>
      <c r="B394" s="1"/>
      <c r="C394" s="1"/>
      <c r="D394" s="1"/>
      <c r="E394" s="1"/>
      <c r="F394" s="1"/>
      <c r="G394" s="1"/>
      <c r="H394" s="1"/>
      <c r="I394" s="1"/>
    </row>
    <row r="395" spans="1:9">
      <c r="A395" s="1"/>
      <c r="B395" s="1"/>
      <c r="C395" s="1"/>
      <c r="D395" s="1"/>
      <c r="E395" s="1"/>
      <c r="F395" s="1"/>
      <c r="G395" s="1"/>
      <c r="H395" s="1"/>
      <c r="I395" s="1"/>
    </row>
    <row r="396" spans="1:9">
      <c r="A396" s="1"/>
      <c r="B396" s="1"/>
      <c r="C396" s="1"/>
      <c r="D396" s="1"/>
      <c r="E396" s="1"/>
      <c r="F396" s="1"/>
      <c r="G396" s="1"/>
      <c r="H396" s="1"/>
      <c r="I396" s="1"/>
    </row>
    <row r="397" spans="1:9">
      <c r="A397" s="1"/>
      <c r="B397" s="1"/>
      <c r="C397" s="1"/>
      <c r="D397" s="1"/>
      <c r="E397" s="1"/>
      <c r="F397" s="1"/>
      <c r="G397" s="1"/>
      <c r="H397" s="1"/>
      <c r="I397" s="1"/>
    </row>
    <row r="398" spans="1:9">
      <c r="A398" s="1"/>
      <c r="B398" s="1"/>
      <c r="C398" s="1"/>
      <c r="D398" s="1"/>
      <c r="E398" s="1"/>
      <c r="F398" s="1"/>
      <c r="G398" s="1"/>
      <c r="H398" s="1"/>
      <c r="I398" s="1"/>
    </row>
    <row r="399" spans="1:9">
      <c r="A399" s="1"/>
      <c r="B399" s="1"/>
      <c r="C399" s="1"/>
      <c r="D399" s="1"/>
      <c r="E399" s="1"/>
      <c r="F399" s="1"/>
      <c r="G399" s="1"/>
      <c r="H399" s="1"/>
      <c r="I399" s="1"/>
    </row>
    <row r="400" spans="1:9">
      <c r="A400" s="1"/>
      <c r="B400" s="1"/>
      <c r="C400" s="1"/>
      <c r="D400" s="1"/>
      <c r="E400" s="1"/>
      <c r="F400" s="1"/>
      <c r="G400" s="1"/>
      <c r="H400" s="1"/>
      <c r="I400" s="1"/>
    </row>
    <row r="401" spans="1:9">
      <c r="A401" s="1"/>
      <c r="B401" s="1"/>
      <c r="C401" s="1"/>
      <c r="D401" s="1"/>
      <c r="E401" s="1"/>
      <c r="F401" s="1"/>
      <c r="G401" s="1"/>
      <c r="H401" s="1"/>
      <c r="I401" s="1"/>
    </row>
    <row r="402" spans="1:9">
      <c r="A402" s="1"/>
      <c r="B402" s="1"/>
      <c r="C402" s="1"/>
      <c r="D402" s="1"/>
      <c r="E402" s="1"/>
      <c r="F402" s="1"/>
      <c r="G402" s="1"/>
      <c r="H402" s="1"/>
      <c r="I402" s="1"/>
    </row>
    <row r="403" spans="1:9">
      <c r="A403" s="1"/>
      <c r="B403" s="1"/>
      <c r="C403" s="1"/>
      <c r="D403" s="1"/>
      <c r="E403" s="1"/>
      <c r="F403" s="1"/>
      <c r="G403" s="1"/>
      <c r="H403" s="1"/>
      <c r="I403" s="1"/>
    </row>
    <row r="404" spans="1:9">
      <c r="A404" s="1"/>
      <c r="B404" s="1"/>
      <c r="C404" s="1"/>
      <c r="D404" s="1"/>
      <c r="E404" s="1"/>
      <c r="F404" s="1"/>
      <c r="G404" s="1"/>
      <c r="H404" s="1"/>
      <c r="I404" s="1"/>
    </row>
    <row r="405" spans="1:9">
      <c r="A405" s="1"/>
      <c r="B405" s="1"/>
      <c r="C405" s="1"/>
      <c r="D405" s="1"/>
      <c r="E405" s="1"/>
      <c r="F405" s="1"/>
      <c r="G405" s="1"/>
      <c r="H405" s="1"/>
      <c r="I405" s="1"/>
    </row>
    <row r="406" spans="1:9">
      <c r="A406" s="1"/>
      <c r="B406" s="1"/>
      <c r="C406" s="1"/>
      <c r="D406" s="1"/>
      <c r="E406" s="1"/>
      <c r="F406" s="1"/>
      <c r="G406" s="1"/>
      <c r="H406" s="1"/>
      <c r="I406" s="1"/>
    </row>
    <row r="407" spans="1:9">
      <c r="A407" s="1"/>
      <c r="B407" s="1"/>
      <c r="C407" s="1"/>
      <c r="D407" s="1"/>
      <c r="E407" s="1"/>
      <c r="F407" s="1"/>
      <c r="G407" s="1"/>
      <c r="H407" s="1"/>
      <c r="I407" s="1"/>
    </row>
    <row r="408" spans="1:9">
      <c r="A408" s="1"/>
      <c r="B408" s="1"/>
      <c r="C408" s="1"/>
      <c r="D408" s="1"/>
      <c r="E408" s="1"/>
      <c r="F408" s="1"/>
      <c r="G408" s="1"/>
      <c r="H408" s="1"/>
      <c r="I408" s="1"/>
    </row>
    <row r="409" spans="1:9">
      <c r="A409" s="1"/>
      <c r="B409" s="1"/>
      <c r="C409" s="1"/>
      <c r="D409" s="1"/>
      <c r="E409" s="1"/>
      <c r="F409" s="1"/>
      <c r="G409" s="1"/>
      <c r="H409" s="1"/>
      <c r="I409" s="1"/>
    </row>
    <row r="410" spans="1:9">
      <c r="A410" s="1"/>
      <c r="B410" s="1"/>
      <c r="C410" s="1"/>
      <c r="D410" s="1"/>
      <c r="E410" s="1"/>
      <c r="F410" s="1"/>
      <c r="G410" s="1"/>
      <c r="H410" s="1"/>
      <c r="I410" s="1"/>
    </row>
    <row r="411" spans="1:9">
      <c r="A411" s="1"/>
      <c r="B411" s="1"/>
      <c r="C411" s="1"/>
      <c r="D411" s="1"/>
      <c r="E411" s="1"/>
      <c r="F411" s="1"/>
      <c r="G411" s="1"/>
      <c r="H411" s="1"/>
      <c r="I411" s="1"/>
    </row>
    <row r="412" spans="1:9">
      <c r="A412" s="1"/>
      <c r="B412" s="1"/>
      <c r="C412" s="1"/>
      <c r="D412" s="1"/>
      <c r="E412" s="1"/>
      <c r="F412" s="1"/>
      <c r="G412" s="1"/>
      <c r="H412" s="1"/>
      <c r="I412" s="1"/>
    </row>
    <row r="413" spans="1:9">
      <c r="A413" s="1"/>
      <c r="B413" s="1"/>
      <c r="C413" s="1"/>
      <c r="D413" s="1"/>
      <c r="E413" s="1"/>
      <c r="F413" s="1"/>
      <c r="G413" s="1"/>
      <c r="H413" s="1"/>
      <c r="I413" s="1"/>
    </row>
    <row r="414" spans="1:9">
      <c r="A414" s="1"/>
      <c r="B414" s="1"/>
      <c r="C414" s="1"/>
      <c r="D414" s="1"/>
      <c r="E414" s="1"/>
      <c r="F414" s="1"/>
      <c r="G414" s="1"/>
      <c r="H414" s="1"/>
      <c r="I414" s="1"/>
    </row>
    <row r="415" spans="1:9">
      <c r="A415" s="1"/>
      <c r="B415" s="1"/>
      <c r="C415" s="1"/>
      <c r="D415" s="1"/>
      <c r="E415" s="1"/>
      <c r="F415" s="1"/>
      <c r="G415" s="1"/>
      <c r="H415" s="1"/>
      <c r="I415" s="1"/>
    </row>
    <row r="416" spans="1:9">
      <c r="A416" s="1"/>
      <c r="B416" s="1"/>
      <c r="C416" s="1"/>
      <c r="D416" s="1"/>
      <c r="E416" s="1"/>
      <c r="F416" s="1"/>
      <c r="G416" s="1"/>
      <c r="H416" s="1"/>
      <c r="I416" s="1"/>
    </row>
    <row r="417" spans="1:9">
      <c r="A417" s="1"/>
      <c r="B417" s="1"/>
      <c r="C417" s="1"/>
      <c r="D417" s="1"/>
      <c r="E417" s="1"/>
      <c r="F417" s="1"/>
      <c r="G417" s="1"/>
      <c r="H417" s="1"/>
      <c r="I417" s="1"/>
    </row>
    <row r="418" spans="1:9">
      <c r="A418" s="1"/>
      <c r="B418" s="1"/>
      <c r="C418" s="1"/>
      <c r="D418" s="1"/>
      <c r="E418" s="1"/>
      <c r="F418" s="1"/>
      <c r="G418" s="1"/>
      <c r="H418" s="1"/>
      <c r="I418" s="1"/>
    </row>
    <row r="419" spans="1:9">
      <c r="A419" s="1"/>
      <c r="B419" s="1"/>
      <c r="C419" s="1"/>
      <c r="D419" s="1"/>
      <c r="E419" s="1"/>
      <c r="F419" s="1"/>
      <c r="G419" s="1"/>
      <c r="H419" s="1"/>
      <c r="I419" s="1"/>
    </row>
    <row r="420" spans="1:9">
      <c r="A420" s="1"/>
      <c r="B420" s="1"/>
      <c r="C420" s="1"/>
      <c r="D420" s="1"/>
      <c r="E420" s="1"/>
      <c r="F420" s="1"/>
      <c r="G420" s="1"/>
      <c r="H420" s="1"/>
      <c r="I420" s="1"/>
    </row>
    <row r="421" spans="1:9">
      <c r="A421" s="1"/>
      <c r="B421" s="1"/>
      <c r="C421" s="1"/>
      <c r="D421" s="1"/>
      <c r="E421" s="1"/>
      <c r="F421" s="1"/>
      <c r="G421" s="1"/>
      <c r="H421" s="1"/>
      <c r="I421" s="1"/>
    </row>
    <row r="422" spans="1:9">
      <c r="A422" s="1"/>
      <c r="B422" s="1"/>
      <c r="C422" s="1"/>
      <c r="D422" s="1"/>
      <c r="E422" s="1"/>
      <c r="F422" s="1"/>
      <c r="G422" s="1"/>
      <c r="H422" s="1"/>
      <c r="I422" s="1"/>
    </row>
    <row r="423" spans="1:9">
      <c r="A423" s="1"/>
      <c r="B423" s="1"/>
      <c r="C423" s="1"/>
      <c r="D423" s="1"/>
      <c r="E423" s="1"/>
      <c r="F423" s="1"/>
      <c r="G423" s="1"/>
      <c r="H423" s="1"/>
      <c r="I423" s="1"/>
    </row>
    <row r="424" spans="1:9">
      <c r="A424" s="1"/>
      <c r="B424" s="1"/>
      <c r="C424" s="1"/>
      <c r="D424" s="1"/>
      <c r="E424" s="1"/>
      <c r="F424" s="1"/>
      <c r="G424" s="1"/>
      <c r="H424" s="1"/>
      <c r="I424" s="1"/>
    </row>
    <row r="425" spans="1:9">
      <c r="A425" s="1"/>
      <c r="B425" s="1"/>
      <c r="C425" s="1"/>
      <c r="D425" s="1"/>
      <c r="E425" s="1"/>
      <c r="F425" s="1"/>
      <c r="G425" s="1"/>
      <c r="H425" s="1"/>
      <c r="I425" s="1"/>
    </row>
    <row r="426" spans="1:9">
      <c r="A426" s="1"/>
      <c r="B426" s="1"/>
      <c r="C426" s="1"/>
      <c r="D426" s="1"/>
      <c r="E426" s="1"/>
      <c r="F426" s="1"/>
      <c r="G426" s="1"/>
      <c r="H426" s="1"/>
      <c r="I426" s="1"/>
    </row>
    <row r="427" spans="1:9">
      <c r="A427" s="1"/>
      <c r="B427" s="1"/>
      <c r="C427" s="1"/>
      <c r="D427" s="1"/>
      <c r="E427" s="1"/>
      <c r="F427" s="1"/>
      <c r="G427" s="1"/>
      <c r="H427" s="1"/>
      <c r="I427" s="1"/>
    </row>
    <row r="428" spans="1:9">
      <c r="A428" s="1"/>
      <c r="B428" s="1"/>
      <c r="C428" s="1"/>
      <c r="D428" s="1"/>
      <c r="E428" s="1"/>
      <c r="F428" s="1"/>
      <c r="G428" s="1"/>
      <c r="H428" s="1"/>
      <c r="I428" s="1"/>
    </row>
    <row r="429" spans="1:9">
      <c r="A429" s="1"/>
      <c r="B429" s="1"/>
      <c r="C429" s="1"/>
      <c r="D429" s="1"/>
      <c r="E429" s="1"/>
      <c r="F429" s="1"/>
      <c r="G429" s="1"/>
      <c r="H429" s="1"/>
      <c r="I429" s="1"/>
    </row>
    <row r="430" spans="1:9">
      <c r="A430" s="1"/>
      <c r="B430" s="1"/>
      <c r="C430" s="1"/>
      <c r="D430" s="1"/>
      <c r="E430" s="1"/>
      <c r="F430" s="1"/>
      <c r="G430" s="1"/>
      <c r="H430" s="1"/>
      <c r="I430" s="1"/>
    </row>
    <row r="431" spans="1:9">
      <c r="A431" s="1"/>
      <c r="B431" s="1"/>
      <c r="C431" s="1"/>
      <c r="D431" s="1"/>
      <c r="E431" s="1"/>
      <c r="F431" s="1"/>
      <c r="G431" s="1"/>
      <c r="H431" s="1"/>
      <c r="I431" s="1"/>
    </row>
    <row r="432" spans="1:9">
      <c r="A432" s="1"/>
      <c r="B432" s="1"/>
      <c r="C432" s="1"/>
      <c r="D432" s="1"/>
      <c r="E432" s="1"/>
      <c r="F432" s="1"/>
      <c r="G432" s="1"/>
      <c r="H432" s="1"/>
      <c r="I432" s="1"/>
    </row>
    <row r="433" spans="1:9">
      <c r="A433" s="1"/>
      <c r="B433" s="1"/>
      <c r="C433" s="1"/>
      <c r="D433" s="1"/>
      <c r="E433" s="1"/>
      <c r="F433" s="1"/>
      <c r="G433" s="1"/>
      <c r="H433" s="1"/>
      <c r="I433" s="1"/>
    </row>
    <row r="434" spans="1:9">
      <c r="A434" s="1"/>
      <c r="B434" s="1"/>
      <c r="C434" s="1"/>
      <c r="D434" s="1"/>
      <c r="E434" s="1"/>
      <c r="F434" s="1"/>
      <c r="G434" s="1"/>
      <c r="H434" s="1"/>
      <c r="I434" s="1"/>
    </row>
    <row r="435" spans="1:9">
      <c r="A435" s="1"/>
      <c r="B435" s="1"/>
      <c r="C435" s="1"/>
      <c r="D435" s="1"/>
      <c r="E435" s="1"/>
      <c r="F435" s="1"/>
      <c r="G435" s="1"/>
      <c r="H435" s="1"/>
      <c r="I435" s="1"/>
    </row>
    <row r="436" spans="1:9">
      <c r="A436" s="1"/>
      <c r="B436" s="1"/>
      <c r="C436" s="1"/>
      <c r="D436" s="1"/>
      <c r="E436" s="1"/>
      <c r="F436" s="1"/>
      <c r="G436" s="1"/>
      <c r="H436" s="1"/>
      <c r="I436" s="1"/>
    </row>
    <row r="437" spans="1:9">
      <c r="A437" s="1"/>
      <c r="B437" s="1"/>
      <c r="C437" s="1"/>
      <c r="D437" s="1"/>
      <c r="E437" s="1"/>
      <c r="F437" s="1"/>
      <c r="G437" s="1"/>
      <c r="H437" s="1"/>
      <c r="I437" s="1"/>
    </row>
    <row r="438" spans="1:9">
      <c r="A438" s="1"/>
      <c r="B438" s="1"/>
      <c r="C438" s="1"/>
      <c r="D438" s="1"/>
      <c r="E438" s="1"/>
      <c r="F438" s="1"/>
      <c r="G438" s="1"/>
      <c r="H438" s="1"/>
      <c r="I438" s="1"/>
    </row>
    <row r="439" spans="1:9">
      <c r="A439" s="1"/>
      <c r="B439" s="1"/>
      <c r="C439" s="1"/>
      <c r="D439" s="1"/>
      <c r="E439" s="1"/>
      <c r="F439" s="1"/>
      <c r="G439" s="1"/>
      <c r="H439" s="1"/>
      <c r="I439" s="1"/>
    </row>
    <row r="440" spans="1:9">
      <c r="A440" s="1"/>
      <c r="B440" s="1"/>
      <c r="C440" s="1"/>
      <c r="D440" s="1"/>
      <c r="E440" s="1"/>
      <c r="F440" s="1"/>
      <c r="G440" s="1"/>
      <c r="H440" s="1"/>
      <c r="I440" s="1"/>
    </row>
    <row r="441" spans="1:9">
      <c r="A441" s="1"/>
      <c r="B441" s="1"/>
      <c r="C441" s="1"/>
      <c r="D441" s="1"/>
      <c r="E441" s="1"/>
      <c r="F441" s="1"/>
      <c r="G441" s="1"/>
      <c r="H441" s="1"/>
      <c r="I441" s="1"/>
    </row>
    <row r="442" spans="1:9">
      <c r="A442" s="1"/>
      <c r="B442" s="1"/>
      <c r="C442" s="1"/>
      <c r="D442" s="1"/>
      <c r="E442" s="1"/>
      <c r="F442" s="1"/>
      <c r="G442" s="1"/>
      <c r="H442" s="1"/>
      <c r="I442" s="1"/>
    </row>
    <row r="443" spans="1:9">
      <c r="A443" s="1"/>
      <c r="B443" s="1"/>
      <c r="C443" s="1"/>
      <c r="D443" s="1"/>
      <c r="E443" s="1"/>
      <c r="F443" s="1"/>
      <c r="G443" s="1"/>
      <c r="H443" s="1"/>
      <c r="I443" s="1"/>
    </row>
    <row r="444" spans="1:9">
      <c r="A444" s="1"/>
      <c r="B444" s="1"/>
      <c r="C444" s="1"/>
      <c r="D444" s="1"/>
      <c r="E444" s="1"/>
      <c r="F444" s="1"/>
      <c r="G444" s="1"/>
      <c r="H444" s="1"/>
      <c r="I444" s="1"/>
    </row>
    <row r="445" spans="1:9">
      <c r="A445" s="1"/>
      <c r="B445" s="1"/>
      <c r="C445" s="1"/>
      <c r="D445" s="1"/>
      <c r="E445" s="1"/>
      <c r="F445" s="1"/>
      <c r="G445" s="1"/>
      <c r="H445" s="1"/>
      <c r="I445" s="1"/>
    </row>
    <row r="446" spans="1:9">
      <c r="A446" s="1"/>
      <c r="B446" s="1"/>
      <c r="C446" s="1"/>
      <c r="D446" s="1"/>
      <c r="E446" s="1"/>
      <c r="F446" s="1"/>
      <c r="G446" s="1"/>
      <c r="H446" s="1"/>
      <c r="I446" s="1"/>
    </row>
    <row r="447" spans="1:9">
      <c r="A447" s="1"/>
      <c r="B447" s="1"/>
      <c r="C447" s="1"/>
      <c r="D447" s="1"/>
      <c r="E447" s="1"/>
      <c r="F447" s="1"/>
      <c r="G447" s="1"/>
      <c r="H447" s="1"/>
      <c r="I447" s="1"/>
    </row>
    <row r="448" spans="1:9">
      <c r="A448" s="1"/>
      <c r="B448" s="1"/>
      <c r="C448" s="1"/>
      <c r="D448" s="1"/>
      <c r="E448" s="1"/>
      <c r="F448" s="1"/>
      <c r="G448" s="1"/>
      <c r="H448" s="1"/>
      <c r="I448" s="1"/>
    </row>
    <row r="449" spans="1:9">
      <c r="A449" s="1"/>
      <c r="B449" s="1"/>
      <c r="C449" s="1"/>
      <c r="D449" s="1"/>
      <c r="E449" s="1"/>
      <c r="F449" s="1"/>
      <c r="G449" s="1"/>
      <c r="H449" s="1"/>
      <c r="I449" s="1"/>
    </row>
    <row r="450" spans="1:9">
      <c r="A450" s="1"/>
      <c r="B450" s="1"/>
      <c r="C450" s="1"/>
      <c r="D450" s="1"/>
      <c r="E450" s="1"/>
      <c r="F450" s="1"/>
      <c r="G450" s="1"/>
      <c r="H450" s="1"/>
      <c r="I450" s="1"/>
    </row>
    <row r="451" spans="1:9">
      <c r="A451" s="1"/>
      <c r="B451" s="1"/>
      <c r="C451" s="1"/>
      <c r="D451" s="1"/>
      <c r="E451" s="1"/>
      <c r="F451" s="1"/>
      <c r="G451" s="1"/>
      <c r="H451" s="1"/>
      <c r="I451" s="1"/>
    </row>
    <row r="452" spans="1:9">
      <c r="A452" s="1"/>
      <c r="B452" s="1"/>
      <c r="C452" s="1"/>
      <c r="D452" s="1"/>
      <c r="E452" s="1"/>
      <c r="F452" s="1"/>
      <c r="G452" s="1"/>
      <c r="H452" s="1"/>
      <c r="I452" s="1"/>
    </row>
    <row r="453" spans="1:9">
      <c r="A453" s="1"/>
      <c r="B453" s="1"/>
      <c r="C453" s="1"/>
      <c r="D453" s="1"/>
      <c r="E453" s="1"/>
      <c r="F453" s="1"/>
      <c r="G453" s="1"/>
      <c r="H453" s="1"/>
      <c r="I453" s="1"/>
    </row>
    <row r="454" spans="1:9">
      <c r="A454" s="1"/>
      <c r="B454" s="1"/>
      <c r="C454" s="1"/>
      <c r="D454" s="1"/>
      <c r="E454" s="1"/>
      <c r="F454" s="1"/>
      <c r="G454" s="1"/>
      <c r="H454" s="1"/>
      <c r="I454" s="1"/>
    </row>
    <row r="455" spans="1:9">
      <c r="A455" s="1"/>
      <c r="B455" s="1"/>
      <c r="C455" s="1"/>
      <c r="D455" s="1"/>
      <c r="E455" s="1"/>
      <c r="F455" s="1"/>
      <c r="G455" s="1"/>
      <c r="H455" s="1"/>
      <c r="I455" s="1"/>
    </row>
    <row r="456" spans="1:9">
      <c r="A456" s="1"/>
      <c r="B456" s="1"/>
      <c r="C456" s="1"/>
      <c r="D456" s="1"/>
      <c r="E456" s="1"/>
      <c r="F456" s="1"/>
      <c r="G456" s="1"/>
      <c r="H456" s="1"/>
      <c r="I456" s="1"/>
    </row>
    <row r="457" spans="1:9">
      <c r="A457" s="1"/>
      <c r="B457" s="1"/>
      <c r="C457" s="1"/>
      <c r="D457" s="1"/>
      <c r="E457" s="1"/>
      <c r="F457" s="1"/>
      <c r="G457" s="1"/>
      <c r="H457" s="1"/>
      <c r="I457" s="1"/>
    </row>
    <row r="458" spans="1:9">
      <c r="A458" s="1"/>
      <c r="B458" s="1"/>
      <c r="C458" s="1"/>
      <c r="D458" s="1"/>
      <c r="E458" s="1"/>
      <c r="F458" s="1"/>
      <c r="G458" s="1"/>
      <c r="H458" s="1"/>
      <c r="I458" s="1"/>
    </row>
    <row r="459" spans="1:9">
      <c r="A459" s="1"/>
      <c r="B459" s="1"/>
      <c r="C459" s="1"/>
      <c r="D459" s="1"/>
      <c r="E459" s="1"/>
      <c r="F459" s="1"/>
      <c r="G459" s="1"/>
      <c r="H459" s="1"/>
      <c r="I459" s="1"/>
    </row>
    <row r="460" spans="1:9">
      <c r="A460" s="1"/>
      <c r="B460" s="1"/>
      <c r="C460" s="1"/>
      <c r="D460" s="1"/>
      <c r="E460" s="1"/>
      <c r="F460" s="1"/>
      <c r="G460" s="1"/>
      <c r="H460" s="1"/>
      <c r="I460" s="1"/>
    </row>
    <row r="461" spans="1:9">
      <c r="A461" s="1"/>
      <c r="B461" s="1"/>
      <c r="C461" s="1"/>
      <c r="D461" s="1"/>
      <c r="E461" s="1"/>
      <c r="F461" s="1"/>
      <c r="G461" s="1"/>
      <c r="H461" s="1"/>
      <c r="I461" s="1"/>
    </row>
    <row r="462" spans="1:9">
      <c r="A462" s="1"/>
      <c r="B462" s="1"/>
      <c r="C462" s="1"/>
      <c r="D462" s="1"/>
      <c r="E462" s="1"/>
      <c r="F462" s="1"/>
      <c r="G462" s="1"/>
      <c r="H462" s="1"/>
      <c r="I462" s="1"/>
    </row>
    <row r="463" spans="1:9">
      <c r="A463" s="1"/>
      <c r="B463" s="1"/>
      <c r="C463" s="1"/>
      <c r="D463" s="1"/>
      <c r="E463" s="1"/>
      <c r="F463" s="1"/>
      <c r="G463" s="1"/>
      <c r="H463" s="1"/>
      <c r="I463" s="1"/>
    </row>
    <row r="464" spans="1:9">
      <c r="A464" s="1"/>
      <c r="B464" s="1"/>
      <c r="C464" s="1"/>
      <c r="D464" s="1"/>
      <c r="E464" s="1"/>
      <c r="F464" s="1"/>
      <c r="G464" s="1"/>
      <c r="H464" s="1"/>
      <c r="I464" s="1"/>
    </row>
    <row r="465" spans="1:9">
      <c r="A465" s="1"/>
      <c r="B465" s="1"/>
      <c r="C465" s="1"/>
      <c r="D465" s="1"/>
      <c r="E465" s="1"/>
      <c r="F465" s="1"/>
      <c r="G465" s="1"/>
      <c r="H465" s="1"/>
      <c r="I465" s="1"/>
    </row>
    <row r="466" spans="1:9">
      <c r="A466" s="1"/>
      <c r="B466" s="1"/>
      <c r="C466" s="1"/>
      <c r="D466" s="1"/>
      <c r="E466" s="1"/>
      <c r="F466" s="1"/>
      <c r="G466" s="1"/>
      <c r="H466" s="1"/>
      <c r="I466" s="1"/>
    </row>
    <row r="467" spans="1:9">
      <c r="A467" s="1"/>
      <c r="B467" s="1"/>
      <c r="C467" s="1"/>
      <c r="D467" s="1"/>
      <c r="E467" s="1"/>
      <c r="F467" s="1"/>
      <c r="G467" s="1"/>
      <c r="H467" s="1"/>
      <c r="I467" s="1"/>
    </row>
    <row r="468" spans="1:9">
      <c r="A468" s="1"/>
      <c r="B468" s="1"/>
      <c r="C468" s="1"/>
      <c r="D468" s="1"/>
      <c r="E468" s="1"/>
      <c r="F468" s="1"/>
      <c r="G468" s="1"/>
      <c r="H468" s="1"/>
      <c r="I468" s="1"/>
    </row>
    <row r="469" spans="1:9">
      <c r="A469" s="1"/>
      <c r="B469" s="1"/>
      <c r="C469" s="1"/>
      <c r="D469" s="1"/>
      <c r="E469" s="1"/>
      <c r="F469" s="1"/>
      <c r="G469" s="1"/>
      <c r="H469" s="1"/>
      <c r="I469" s="1"/>
    </row>
    <row r="470" spans="1:9">
      <c r="A470" s="1"/>
      <c r="B470" s="1"/>
      <c r="C470" s="1"/>
      <c r="D470" s="1"/>
      <c r="E470" s="1"/>
      <c r="F470" s="1"/>
      <c r="G470" s="1"/>
      <c r="H470" s="1"/>
      <c r="I470" s="1"/>
    </row>
    <row r="471" spans="1:9">
      <c r="A471" s="1"/>
      <c r="B471" s="1"/>
      <c r="C471" s="1"/>
      <c r="D471" s="1"/>
      <c r="E471" s="1"/>
      <c r="F471" s="1"/>
      <c r="G471" s="1"/>
      <c r="H471" s="1"/>
      <c r="I471" s="1"/>
    </row>
    <row r="472" spans="1:9">
      <c r="A472" s="1"/>
      <c r="B472" s="1"/>
      <c r="C472" s="1"/>
      <c r="D472" s="1"/>
      <c r="E472" s="1"/>
      <c r="F472" s="1"/>
      <c r="G472" s="1"/>
      <c r="H472" s="1"/>
      <c r="I472" s="1"/>
    </row>
    <row r="473" spans="1:9">
      <c r="A473" s="1"/>
      <c r="B473" s="1"/>
      <c r="C473" s="1"/>
      <c r="D473" s="1"/>
      <c r="E473" s="1"/>
      <c r="F473" s="1"/>
      <c r="G473" s="1"/>
      <c r="H473" s="1"/>
      <c r="I473" s="1"/>
    </row>
    <row r="474" spans="1:9">
      <c r="A474" s="1"/>
      <c r="B474" s="1"/>
      <c r="C474" s="1"/>
      <c r="D474" s="1"/>
      <c r="E474" s="1"/>
      <c r="F474" s="1"/>
      <c r="G474" s="1"/>
      <c r="H474" s="1"/>
      <c r="I474" s="1"/>
    </row>
    <row r="475" spans="1:9">
      <c r="A475" s="1"/>
      <c r="B475" s="1"/>
      <c r="C475" s="1"/>
      <c r="D475" s="1"/>
      <c r="E475" s="1"/>
      <c r="F475" s="1"/>
      <c r="G475" s="1"/>
      <c r="H475" s="1"/>
      <c r="I475" s="1"/>
    </row>
    <row r="476" spans="1:9">
      <c r="A476" s="1"/>
      <c r="B476" s="1"/>
      <c r="C476" s="1"/>
      <c r="D476" s="1"/>
      <c r="E476" s="1"/>
      <c r="F476" s="1"/>
      <c r="G476" s="1"/>
      <c r="H476" s="1"/>
      <c r="I476" s="1"/>
    </row>
    <row r="477" spans="1:9">
      <c r="A477" s="1"/>
      <c r="B477" s="1"/>
      <c r="C477" s="1"/>
      <c r="D477" s="1"/>
      <c r="E477" s="1"/>
      <c r="F477" s="1"/>
      <c r="G477" s="1"/>
      <c r="H477" s="1"/>
      <c r="I477" s="1"/>
    </row>
    <row r="478" spans="1:9">
      <c r="A478" s="1"/>
      <c r="B478" s="1"/>
      <c r="C478" s="1"/>
      <c r="D478" s="1"/>
      <c r="E478" s="1"/>
      <c r="F478" s="1"/>
      <c r="G478" s="1"/>
      <c r="H478" s="1"/>
      <c r="I478" s="1"/>
    </row>
    <row r="479" spans="1:9">
      <c r="A479" s="1"/>
      <c r="B479" s="1"/>
      <c r="C479" s="1"/>
      <c r="D479" s="1"/>
      <c r="E479" s="1"/>
      <c r="F479" s="1"/>
      <c r="G479" s="1"/>
      <c r="H479" s="1"/>
      <c r="I479" s="1"/>
    </row>
    <row r="480" spans="1:9">
      <c r="A480" s="1"/>
      <c r="B480" s="1"/>
      <c r="C480" s="1"/>
      <c r="D480" s="1"/>
      <c r="E480" s="1"/>
      <c r="F480" s="1"/>
      <c r="G480" s="1"/>
      <c r="H480" s="1"/>
      <c r="I480" s="1"/>
    </row>
    <row r="481" spans="1:9">
      <c r="A481" s="1"/>
      <c r="B481" s="1"/>
      <c r="C481" s="1"/>
      <c r="D481" s="1"/>
      <c r="E481" s="1"/>
      <c r="F481" s="1"/>
      <c r="G481" s="1"/>
      <c r="H481" s="1"/>
      <c r="I481" s="1"/>
    </row>
    <row r="482" spans="1:9">
      <c r="A482" s="1"/>
      <c r="B482" s="1"/>
      <c r="C482" s="1"/>
      <c r="D482" s="1"/>
      <c r="E482" s="1"/>
      <c r="F482" s="1"/>
      <c r="G482" s="1"/>
      <c r="H482" s="1"/>
      <c r="I482" s="1"/>
    </row>
    <row r="483" spans="1:9">
      <c r="A483" s="1"/>
      <c r="B483" s="1"/>
      <c r="C483" s="1"/>
      <c r="D483" s="1"/>
      <c r="E483" s="1"/>
      <c r="F483" s="1"/>
      <c r="G483" s="1"/>
      <c r="H483" s="1"/>
      <c r="I483" s="1"/>
    </row>
    <row r="484" spans="1:9">
      <c r="A484" s="1"/>
      <c r="B484" s="1"/>
      <c r="C484" s="1"/>
      <c r="D484" s="1"/>
      <c r="E484" s="1"/>
      <c r="F484" s="1"/>
      <c r="G484" s="1"/>
      <c r="H484" s="1"/>
      <c r="I484" s="1"/>
    </row>
    <row r="485" spans="1:9">
      <c r="A485" s="1"/>
      <c r="B485" s="1"/>
      <c r="C485" s="1"/>
      <c r="D485" s="1"/>
      <c r="E485" s="1"/>
      <c r="F485" s="1"/>
      <c r="G485" s="1"/>
      <c r="H485" s="1"/>
      <c r="I485" s="1"/>
    </row>
    <row r="486" spans="1:9">
      <c r="A486" s="1"/>
      <c r="B486" s="1"/>
      <c r="C486" s="1"/>
      <c r="D486" s="1"/>
      <c r="E486" s="1"/>
      <c r="F486" s="1"/>
      <c r="G486" s="1"/>
      <c r="H486" s="1"/>
      <c r="I486" s="1"/>
    </row>
    <row r="487" spans="1:9">
      <c r="A487" s="1"/>
      <c r="B487" s="1"/>
      <c r="C487" s="1"/>
      <c r="D487" s="1"/>
      <c r="E487" s="1"/>
      <c r="F487" s="1"/>
      <c r="G487" s="1"/>
      <c r="H487" s="1"/>
      <c r="I487" s="1"/>
    </row>
    <row r="488" spans="1:9">
      <c r="A488" s="1"/>
      <c r="B488" s="1"/>
      <c r="C488" s="1"/>
      <c r="D488" s="1"/>
      <c r="E488" s="1"/>
      <c r="F488" s="1"/>
      <c r="G488" s="1"/>
      <c r="H488" s="1"/>
      <c r="I488" s="1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>
      <c r="A490" s="1"/>
      <c r="B490" s="1"/>
      <c r="C490" s="1"/>
      <c r="D490" s="1"/>
      <c r="E490" s="1"/>
      <c r="F490" s="1"/>
      <c r="G490" s="1"/>
      <c r="H490" s="1"/>
      <c r="I490" s="1"/>
    </row>
    <row r="491" spans="1:9">
      <c r="A491" s="1"/>
      <c r="B491" s="1"/>
      <c r="C491" s="1"/>
      <c r="D491" s="1"/>
      <c r="E491" s="1"/>
      <c r="F491" s="1"/>
      <c r="G491" s="1"/>
      <c r="H491" s="1"/>
      <c r="I491" s="1"/>
    </row>
    <row r="492" spans="1:9">
      <c r="A492" s="1"/>
      <c r="B492" s="1"/>
      <c r="C492" s="1"/>
      <c r="D492" s="1"/>
      <c r="E492" s="1"/>
      <c r="F492" s="1"/>
      <c r="G492" s="1"/>
      <c r="H492" s="1"/>
      <c r="I492" s="1"/>
    </row>
    <row r="493" spans="1:9">
      <c r="A493" s="1"/>
      <c r="B493" s="1"/>
      <c r="C493" s="1"/>
      <c r="D493" s="1"/>
      <c r="E493" s="1"/>
      <c r="F493" s="1"/>
      <c r="G493" s="1"/>
      <c r="H493" s="1"/>
      <c r="I493" s="1"/>
    </row>
    <row r="494" spans="1:9">
      <c r="A494" s="1"/>
      <c r="B494" s="1"/>
      <c r="C494" s="1"/>
      <c r="D494" s="1"/>
      <c r="E494" s="1"/>
      <c r="F494" s="1"/>
      <c r="G494" s="1"/>
      <c r="H494" s="1"/>
      <c r="I494" s="1"/>
    </row>
    <row r="495" spans="1:9">
      <c r="A495" s="1"/>
      <c r="B495" s="1"/>
      <c r="C495" s="1"/>
      <c r="D495" s="1"/>
      <c r="E495" s="1"/>
      <c r="F495" s="1"/>
      <c r="G495" s="1"/>
      <c r="H495" s="1"/>
      <c r="I495" s="1"/>
    </row>
    <row r="496" spans="1:9">
      <c r="A496" s="1"/>
      <c r="B496" s="1"/>
      <c r="C496" s="1"/>
      <c r="D496" s="1"/>
      <c r="E496" s="1"/>
      <c r="F496" s="1"/>
      <c r="G496" s="1"/>
      <c r="H496" s="1"/>
      <c r="I496" s="1"/>
    </row>
    <row r="497" spans="1:9">
      <c r="A497" s="1"/>
      <c r="B497" s="1"/>
      <c r="C497" s="1"/>
      <c r="D497" s="1"/>
      <c r="E497" s="1"/>
      <c r="F497" s="1"/>
      <c r="G497" s="1"/>
      <c r="H497" s="1"/>
      <c r="I497" s="1"/>
    </row>
    <row r="498" spans="1:9">
      <c r="A498" s="1"/>
      <c r="B498" s="1"/>
      <c r="C498" s="1"/>
      <c r="D498" s="1"/>
      <c r="E498" s="1"/>
      <c r="F498" s="1"/>
      <c r="G498" s="1"/>
      <c r="H498" s="1"/>
      <c r="I498" s="1"/>
    </row>
    <row r="499" spans="1:9">
      <c r="A499" s="1"/>
      <c r="B499" s="1"/>
      <c r="C499" s="1"/>
      <c r="D499" s="1"/>
      <c r="E499" s="1"/>
      <c r="F499" s="1"/>
      <c r="G499" s="1"/>
      <c r="H499" s="1"/>
      <c r="I499" s="1"/>
    </row>
    <row r="500" spans="1:9">
      <c r="A500" s="1"/>
      <c r="B500" s="1"/>
      <c r="C500" s="1"/>
      <c r="D500" s="1"/>
      <c r="E500" s="1"/>
      <c r="F500" s="1"/>
      <c r="G500" s="1"/>
      <c r="H500" s="1"/>
      <c r="I500" s="1"/>
    </row>
    <row r="501" spans="1:9">
      <c r="A501" s="1"/>
      <c r="B501" s="1"/>
      <c r="C501" s="1"/>
      <c r="D501" s="1"/>
      <c r="E501" s="1"/>
      <c r="F501" s="1"/>
      <c r="G501" s="1"/>
      <c r="H501" s="1"/>
      <c r="I501" s="1"/>
    </row>
    <row r="502" spans="1:9">
      <c r="A502" s="1"/>
      <c r="B502" s="1"/>
      <c r="C502" s="1"/>
      <c r="D502" s="1"/>
      <c r="E502" s="1"/>
      <c r="F502" s="1"/>
      <c r="G502" s="1"/>
      <c r="H502" s="1"/>
      <c r="I502" s="1"/>
    </row>
    <row r="503" spans="1:9">
      <c r="A503" s="1"/>
      <c r="B503" s="1"/>
      <c r="C503" s="1"/>
      <c r="D503" s="1"/>
      <c r="E503" s="1"/>
      <c r="F503" s="1"/>
      <c r="G503" s="1"/>
      <c r="H503" s="1"/>
      <c r="I503" s="1"/>
    </row>
    <row r="504" spans="1:9">
      <c r="A504" s="1"/>
      <c r="B504" s="1"/>
      <c r="C504" s="1"/>
      <c r="D504" s="1"/>
      <c r="E504" s="1"/>
      <c r="F504" s="1"/>
      <c r="G504" s="1"/>
      <c r="H504" s="1"/>
      <c r="I504" s="1"/>
    </row>
    <row r="505" spans="1:9">
      <c r="A505" s="1"/>
      <c r="B505" s="1"/>
      <c r="C505" s="1"/>
      <c r="D505" s="1"/>
      <c r="E505" s="1"/>
      <c r="F505" s="1"/>
      <c r="G505" s="1"/>
      <c r="H505" s="1"/>
      <c r="I505" s="1"/>
    </row>
    <row r="506" spans="1:9">
      <c r="A506" s="1"/>
      <c r="B506" s="1"/>
      <c r="C506" s="1"/>
      <c r="D506" s="1"/>
      <c r="E506" s="1"/>
      <c r="F506" s="1"/>
      <c r="G506" s="1"/>
      <c r="H506" s="1"/>
      <c r="I506" s="1"/>
    </row>
    <row r="507" spans="1:9">
      <c r="A507" s="1"/>
      <c r="B507" s="1"/>
      <c r="C507" s="1"/>
      <c r="D507" s="1"/>
      <c r="E507" s="1"/>
      <c r="F507" s="1"/>
      <c r="G507" s="1"/>
      <c r="H507" s="1"/>
      <c r="I507" s="1"/>
    </row>
    <row r="508" spans="1:9">
      <c r="A508" s="1"/>
      <c r="B508" s="1"/>
      <c r="C508" s="1"/>
      <c r="D508" s="1"/>
      <c r="E508" s="1"/>
      <c r="F508" s="1"/>
      <c r="G508" s="1"/>
      <c r="H508" s="1"/>
      <c r="I508" s="1"/>
    </row>
    <row r="509" spans="1:9">
      <c r="A509" s="1"/>
      <c r="B509" s="1"/>
      <c r="C509" s="1"/>
      <c r="D509" s="1"/>
      <c r="E509" s="1"/>
      <c r="F509" s="1"/>
      <c r="G509" s="1"/>
      <c r="H509" s="1"/>
      <c r="I509" s="1"/>
    </row>
    <row r="510" spans="1:9">
      <c r="A510" s="1"/>
      <c r="B510" s="1"/>
      <c r="C510" s="1"/>
      <c r="D510" s="1"/>
      <c r="E510" s="1"/>
      <c r="F510" s="1"/>
      <c r="G510" s="1"/>
      <c r="H510" s="1"/>
      <c r="I510" s="1"/>
    </row>
    <row r="511" spans="1:9">
      <c r="A511" s="1"/>
      <c r="B511" s="1"/>
      <c r="C511" s="1"/>
      <c r="D511" s="1"/>
      <c r="E511" s="1"/>
      <c r="F511" s="1"/>
      <c r="G511" s="1"/>
      <c r="H511" s="1"/>
      <c r="I511" s="1"/>
    </row>
    <row r="512" spans="1:9">
      <c r="A512" s="1"/>
      <c r="B512" s="1"/>
      <c r="C512" s="1"/>
      <c r="D512" s="1"/>
      <c r="E512" s="1"/>
      <c r="F512" s="1"/>
      <c r="G512" s="1"/>
      <c r="H512" s="1"/>
      <c r="I512" s="1"/>
    </row>
    <row r="513" spans="1:9">
      <c r="A513" s="1"/>
      <c r="B513" s="1"/>
      <c r="C513" s="1"/>
      <c r="D513" s="1"/>
      <c r="E513" s="1"/>
      <c r="F513" s="1"/>
      <c r="G513" s="1"/>
      <c r="H513" s="1"/>
      <c r="I513" s="1"/>
    </row>
    <row r="514" spans="1:9">
      <c r="A514" s="1"/>
      <c r="B514" s="1"/>
      <c r="C514" s="1"/>
      <c r="D514" s="1"/>
      <c r="E514" s="1"/>
      <c r="F514" s="1"/>
      <c r="G514" s="1"/>
      <c r="H514" s="1"/>
      <c r="I514" s="1"/>
    </row>
    <row r="515" spans="1:9">
      <c r="A515" s="1"/>
      <c r="B515" s="1"/>
      <c r="C515" s="1"/>
      <c r="D515" s="1"/>
      <c r="E515" s="1"/>
      <c r="F515" s="1"/>
      <c r="G515" s="1"/>
      <c r="H515" s="1"/>
      <c r="I515" s="1"/>
    </row>
    <row r="516" spans="1:9">
      <c r="A516" s="1"/>
      <c r="B516" s="1"/>
      <c r="C516" s="1"/>
      <c r="D516" s="1"/>
      <c r="E516" s="1"/>
      <c r="F516" s="1"/>
      <c r="G516" s="1"/>
      <c r="H516" s="1"/>
      <c r="I516" s="1"/>
    </row>
    <row r="517" spans="1:9">
      <c r="A517" s="1"/>
      <c r="B517" s="1"/>
      <c r="C517" s="1"/>
      <c r="D517" s="1"/>
      <c r="E517" s="1"/>
      <c r="F517" s="1"/>
      <c r="G517" s="1"/>
      <c r="H517" s="1"/>
      <c r="I517" s="1"/>
    </row>
    <row r="518" spans="1:9">
      <c r="A518" s="1"/>
      <c r="B518" s="1"/>
      <c r="C518" s="1"/>
      <c r="D518" s="1"/>
      <c r="E518" s="1"/>
      <c r="F518" s="1"/>
      <c r="G518" s="1"/>
      <c r="H518" s="1"/>
      <c r="I518" s="1"/>
    </row>
    <row r="519" spans="1:9">
      <c r="A519" s="1"/>
      <c r="B519" s="1"/>
      <c r="C519" s="1"/>
      <c r="D519" s="1"/>
      <c r="E519" s="1"/>
      <c r="F519" s="1"/>
      <c r="G519" s="1"/>
      <c r="H519" s="1"/>
      <c r="I519" s="1"/>
    </row>
    <row r="520" spans="1:9">
      <c r="A520" s="1"/>
      <c r="B520" s="1"/>
      <c r="C520" s="1"/>
      <c r="D520" s="1"/>
      <c r="E520" s="1"/>
      <c r="F520" s="1"/>
      <c r="G520" s="1"/>
      <c r="H520" s="1"/>
      <c r="I520" s="1"/>
    </row>
    <row r="521" spans="1:9">
      <c r="A521" s="1"/>
      <c r="B521" s="1"/>
      <c r="C521" s="1"/>
      <c r="D521" s="1"/>
      <c r="E521" s="1"/>
      <c r="F521" s="1"/>
      <c r="G521" s="1"/>
      <c r="H521" s="1"/>
      <c r="I521" s="1"/>
    </row>
    <row r="522" spans="1:9">
      <c r="A522" s="1"/>
      <c r="B522" s="1"/>
      <c r="C522" s="1"/>
      <c r="D522" s="1"/>
      <c r="E522" s="1"/>
      <c r="F522" s="1"/>
      <c r="G522" s="1"/>
      <c r="H522" s="1"/>
      <c r="I522" s="1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1"/>
      <c r="B524" s="1"/>
      <c r="C524" s="1"/>
      <c r="D524" s="1"/>
      <c r="E524" s="1"/>
      <c r="F524" s="1"/>
      <c r="G524" s="1"/>
      <c r="H524" s="1"/>
      <c r="I524" s="1"/>
    </row>
    <row r="525" spans="1:9">
      <c r="A525" s="1"/>
      <c r="B525" s="1"/>
      <c r="C525" s="1"/>
      <c r="D525" s="1"/>
      <c r="E525" s="1"/>
      <c r="F525" s="1"/>
      <c r="G525" s="1"/>
      <c r="H525" s="1"/>
      <c r="I525" s="1"/>
    </row>
    <row r="526" spans="1:9">
      <c r="A526" s="1"/>
      <c r="B526" s="1"/>
      <c r="C526" s="1"/>
      <c r="D526" s="1"/>
      <c r="E526" s="1"/>
      <c r="F526" s="1"/>
      <c r="G526" s="1"/>
      <c r="H526" s="1"/>
      <c r="I526" s="1"/>
    </row>
    <row r="527" spans="1:9">
      <c r="A527" s="1"/>
      <c r="B527" s="1"/>
      <c r="C527" s="1"/>
      <c r="D527" s="1"/>
      <c r="E527" s="1"/>
      <c r="F527" s="1"/>
      <c r="G527" s="1"/>
      <c r="H527" s="1"/>
      <c r="I527" s="1"/>
    </row>
    <row r="528" spans="1:9">
      <c r="A528" s="1"/>
      <c r="B528" s="1"/>
      <c r="C528" s="1"/>
      <c r="D528" s="1"/>
      <c r="E528" s="1"/>
      <c r="F528" s="1"/>
      <c r="G528" s="1"/>
      <c r="H528" s="1"/>
      <c r="I528" s="1"/>
    </row>
    <row r="529" spans="1:9">
      <c r="A529" s="1"/>
      <c r="B529" s="1"/>
      <c r="C529" s="1"/>
      <c r="D529" s="1"/>
      <c r="E529" s="1"/>
      <c r="F529" s="1"/>
      <c r="G529" s="1"/>
      <c r="H529" s="1"/>
      <c r="I529" s="1"/>
    </row>
    <row r="530" spans="1:9">
      <c r="A530" s="1"/>
      <c r="B530" s="1"/>
      <c r="C530" s="1"/>
      <c r="D530" s="1"/>
      <c r="E530" s="1"/>
      <c r="F530" s="1"/>
      <c r="G530" s="1"/>
      <c r="H530" s="1"/>
      <c r="I530" s="1"/>
    </row>
    <row r="531" spans="1:9">
      <c r="A531" s="1"/>
      <c r="B531" s="1"/>
      <c r="C531" s="1"/>
      <c r="D531" s="1"/>
      <c r="E531" s="1"/>
      <c r="F531" s="1"/>
      <c r="G531" s="1"/>
      <c r="H531" s="1"/>
      <c r="I531" s="1"/>
    </row>
    <row r="532" spans="1:9">
      <c r="A532" s="1"/>
      <c r="B532" s="1"/>
      <c r="C532" s="1"/>
      <c r="D532" s="1"/>
      <c r="E532" s="1"/>
      <c r="F532" s="1"/>
      <c r="G532" s="1"/>
      <c r="H532" s="1"/>
      <c r="I532" s="1"/>
    </row>
    <row r="533" spans="1:9">
      <c r="A533" s="1"/>
      <c r="B533" s="1"/>
      <c r="C533" s="1"/>
      <c r="D533" s="1"/>
      <c r="E533" s="1"/>
      <c r="F533" s="1"/>
      <c r="G533" s="1"/>
      <c r="H533" s="1"/>
      <c r="I533" s="1"/>
    </row>
    <row r="534" spans="1:9">
      <c r="A534" s="1"/>
      <c r="B534" s="1"/>
      <c r="C534" s="1"/>
      <c r="D534" s="1"/>
      <c r="E534" s="1"/>
      <c r="F534" s="1"/>
      <c r="G534" s="1"/>
      <c r="H534" s="1"/>
      <c r="I534" s="1"/>
    </row>
    <row r="535" spans="1:9">
      <c r="A535" s="1"/>
      <c r="B535" s="1"/>
      <c r="C535" s="1"/>
      <c r="D535" s="1"/>
      <c r="E535" s="1"/>
      <c r="F535" s="1"/>
      <c r="G535" s="1"/>
      <c r="H535" s="1"/>
      <c r="I535" s="1"/>
    </row>
    <row r="536" spans="1:9">
      <c r="A536" s="1"/>
      <c r="B536" s="1"/>
      <c r="C536" s="1"/>
      <c r="D536" s="1"/>
      <c r="E536" s="1"/>
      <c r="F536" s="1"/>
      <c r="G536" s="1"/>
      <c r="H536" s="1"/>
      <c r="I536" s="1"/>
    </row>
    <row r="537" spans="1:9">
      <c r="A537" s="1"/>
      <c r="B537" s="1"/>
      <c r="C537" s="1"/>
      <c r="D537" s="1"/>
      <c r="E537" s="1"/>
      <c r="F537" s="1"/>
      <c r="G537" s="1"/>
      <c r="H537" s="1"/>
      <c r="I537" s="1"/>
    </row>
    <row r="538" spans="1:9">
      <c r="A538" s="1"/>
      <c r="B538" s="1"/>
      <c r="C538" s="1"/>
      <c r="D538" s="1"/>
      <c r="E538" s="1"/>
      <c r="F538" s="1"/>
      <c r="G538" s="1"/>
      <c r="H538" s="1"/>
      <c r="I538" s="1"/>
    </row>
    <row r="539" spans="1:9">
      <c r="A539" s="1"/>
      <c r="B539" s="1"/>
      <c r="C539" s="1"/>
      <c r="D539" s="1"/>
      <c r="E539" s="1"/>
      <c r="F539" s="1"/>
      <c r="G539" s="1"/>
      <c r="H539" s="1"/>
      <c r="I539" s="1"/>
    </row>
    <row r="540" spans="1:9">
      <c r="A540" s="1"/>
      <c r="B540" s="1"/>
      <c r="C540" s="1"/>
      <c r="D540" s="1"/>
      <c r="E540" s="1"/>
      <c r="F540" s="1"/>
      <c r="G540" s="1"/>
      <c r="H540" s="1"/>
      <c r="I540" s="1"/>
    </row>
    <row r="541" spans="1:9">
      <c r="A541" s="1"/>
      <c r="B541" s="1"/>
      <c r="C541" s="1"/>
      <c r="D541" s="1"/>
      <c r="E541" s="1"/>
      <c r="F541" s="1"/>
      <c r="G541" s="1"/>
      <c r="H541" s="1"/>
      <c r="I541" s="1"/>
    </row>
    <row r="542" spans="1:9">
      <c r="A542" s="1"/>
      <c r="B542" s="1"/>
      <c r="C542" s="1"/>
      <c r="D542" s="1"/>
      <c r="E542" s="1"/>
      <c r="F542" s="1"/>
      <c r="G542" s="1"/>
      <c r="H542" s="1"/>
      <c r="I542" s="1"/>
    </row>
    <row r="543" spans="1:9">
      <c r="A543" s="1"/>
      <c r="B543" s="1"/>
      <c r="C543" s="1"/>
      <c r="D543" s="1"/>
      <c r="E543" s="1"/>
      <c r="F543" s="1"/>
      <c r="G543" s="1"/>
      <c r="H543" s="1"/>
      <c r="I543" s="1"/>
    </row>
    <row r="544" spans="1:9">
      <c r="A544" s="1"/>
      <c r="B544" s="1"/>
      <c r="C544" s="1"/>
      <c r="D544" s="1"/>
      <c r="E544" s="1"/>
      <c r="F544" s="1"/>
      <c r="G544" s="1"/>
      <c r="H544" s="1"/>
      <c r="I544" s="1"/>
    </row>
    <row r="545" spans="1:9">
      <c r="A545" s="1"/>
      <c r="B545" s="1"/>
      <c r="C545" s="1"/>
      <c r="D545" s="1"/>
      <c r="E545" s="1"/>
      <c r="F545" s="1"/>
      <c r="G545" s="1"/>
      <c r="H545" s="1"/>
      <c r="I545" s="1"/>
    </row>
    <row r="546" spans="1:9">
      <c r="A546" s="1"/>
      <c r="B546" s="1"/>
      <c r="C546" s="1"/>
      <c r="D546" s="1"/>
      <c r="E546" s="1"/>
      <c r="F546" s="1"/>
      <c r="G546" s="1"/>
      <c r="H546" s="1"/>
      <c r="I546" s="1"/>
    </row>
    <row r="547" spans="1:9">
      <c r="A547" s="1"/>
      <c r="B547" s="1"/>
      <c r="C547" s="1"/>
      <c r="D547" s="1"/>
      <c r="E547" s="1"/>
      <c r="F547" s="1"/>
      <c r="G547" s="1"/>
      <c r="H547" s="1"/>
      <c r="I547" s="1"/>
    </row>
    <row r="548" spans="1:9">
      <c r="A548" s="1"/>
      <c r="B548" s="1"/>
      <c r="C548" s="1"/>
      <c r="D548" s="1"/>
      <c r="E548" s="1"/>
      <c r="F548" s="1"/>
      <c r="G548" s="1"/>
      <c r="H548" s="1"/>
      <c r="I548" s="1"/>
    </row>
    <row r="549" spans="1:9">
      <c r="A549" s="1"/>
      <c r="B549" s="1"/>
      <c r="C549" s="1"/>
      <c r="D549" s="1"/>
      <c r="E549" s="1"/>
      <c r="F549" s="1"/>
      <c r="G549" s="1"/>
      <c r="H549" s="1"/>
      <c r="I549" s="1"/>
    </row>
    <row r="550" spans="1:9">
      <c r="A550" s="1"/>
      <c r="B550" s="1"/>
      <c r="C550" s="1"/>
      <c r="D550" s="1"/>
      <c r="E550" s="1"/>
      <c r="F550" s="1"/>
      <c r="G550" s="1"/>
      <c r="H550" s="1"/>
      <c r="I550" s="1"/>
    </row>
    <row r="551" spans="1:9">
      <c r="A551" s="1"/>
      <c r="B551" s="1"/>
      <c r="C551" s="1"/>
      <c r="D551" s="1"/>
      <c r="E551" s="1"/>
      <c r="F551" s="1"/>
      <c r="G551" s="1"/>
      <c r="H551" s="1"/>
      <c r="I551" s="1"/>
    </row>
    <row r="552" spans="1:9">
      <c r="A552" s="1"/>
      <c r="B552" s="1"/>
      <c r="C552" s="1"/>
      <c r="D552" s="1"/>
      <c r="E552" s="1"/>
      <c r="F552" s="1"/>
      <c r="G552" s="1"/>
      <c r="H552" s="1"/>
      <c r="I552" s="1"/>
    </row>
    <row r="553" spans="1:9">
      <c r="A553" s="1"/>
      <c r="B553" s="1"/>
      <c r="C553" s="1"/>
      <c r="D553" s="1"/>
      <c r="E553" s="1"/>
      <c r="F553" s="1"/>
      <c r="G553" s="1"/>
      <c r="H553" s="1"/>
      <c r="I553" s="1"/>
    </row>
    <row r="554" spans="1:9">
      <c r="A554" s="1"/>
      <c r="B554" s="1"/>
      <c r="C554" s="1"/>
      <c r="D554" s="1"/>
      <c r="E554" s="1"/>
      <c r="F554" s="1"/>
      <c r="G554" s="1"/>
      <c r="H554" s="1"/>
      <c r="I554" s="1"/>
    </row>
    <row r="555" spans="1:9">
      <c r="A555" s="1"/>
      <c r="B555" s="1"/>
      <c r="C555" s="1"/>
      <c r="D555" s="1"/>
      <c r="E555" s="1"/>
      <c r="F555" s="1"/>
      <c r="G555" s="1"/>
      <c r="H555" s="1"/>
      <c r="I555" s="1"/>
    </row>
    <row r="556" spans="1:9">
      <c r="A556" s="1"/>
      <c r="B556" s="1"/>
      <c r="C556" s="1"/>
      <c r="D556" s="1"/>
      <c r="E556" s="1"/>
      <c r="F556" s="1"/>
      <c r="G556" s="1"/>
      <c r="H556" s="1"/>
      <c r="I556" s="1"/>
    </row>
    <row r="557" spans="1:9">
      <c r="A557" s="1"/>
      <c r="B557" s="1"/>
      <c r="C557" s="1"/>
      <c r="D557" s="1"/>
      <c r="E557" s="1"/>
      <c r="F557" s="1"/>
      <c r="G557" s="1"/>
      <c r="H557" s="1"/>
      <c r="I557" s="1"/>
    </row>
    <row r="558" spans="1:9">
      <c r="A558" s="1"/>
      <c r="B558" s="1"/>
      <c r="C558" s="1"/>
      <c r="D558" s="1"/>
      <c r="E558" s="1"/>
      <c r="F558" s="1"/>
      <c r="G558" s="1"/>
      <c r="H558" s="1"/>
      <c r="I558" s="1"/>
    </row>
    <row r="559" spans="1:9">
      <c r="A559" s="1"/>
      <c r="B559" s="1"/>
      <c r="C559" s="1"/>
      <c r="D559" s="1"/>
      <c r="E559" s="1"/>
      <c r="F559" s="1"/>
      <c r="G559" s="1"/>
      <c r="H559" s="1"/>
      <c r="I559" s="1"/>
    </row>
    <row r="560" spans="1:9">
      <c r="A560" s="1"/>
      <c r="B560" s="1"/>
      <c r="C560" s="1"/>
      <c r="D560" s="1"/>
      <c r="E560" s="1"/>
      <c r="F560" s="1"/>
      <c r="G560" s="1"/>
      <c r="H560" s="1"/>
      <c r="I560" s="1"/>
    </row>
    <row r="561" spans="1:9">
      <c r="A561" s="1"/>
      <c r="B561" s="1"/>
      <c r="C561" s="1"/>
      <c r="D561" s="1"/>
      <c r="E561" s="1"/>
      <c r="F561" s="1"/>
      <c r="G561" s="1"/>
      <c r="H561" s="1"/>
      <c r="I561" s="1"/>
    </row>
    <row r="562" spans="1:9">
      <c r="A562" s="1"/>
      <c r="B562" s="1"/>
      <c r="C562" s="1"/>
      <c r="D562" s="1"/>
      <c r="E562" s="1"/>
      <c r="F562" s="1"/>
      <c r="G562" s="1"/>
      <c r="H562" s="1"/>
      <c r="I562" s="1"/>
    </row>
    <row r="563" spans="1:9">
      <c r="A563" s="1"/>
      <c r="B563" s="1"/>
      <c r="C563" s="1"/>
      <c r="D563" s="1"/>
      <c r="E563" s="1"/>
      <c r="F563" s="1"/>
      <c r="G563" s="1"/>
      <c r="H563" s="1"/>
      <c r="I563" s="1"/>
    </row>
    <row r="564" spans="1:9">
      <c r="A564" s="1"/>
      <c r="B564" s="1"/>
      <c r="C564" s="1"/>
      <c r="D564" s="1"/>
      <c r="E564" s="1"/>
      <c r="F564" s="1"/>
      <c r="G564" s="1"/>
      <c r="H564" s="1"/>
      <c r="I564" s="1"/>
    </row>
    <row r="565" spans="1:9">
      <c r="A565" s="1"/>
      <c r="B565" s="1"/>
      <c r="C565" s="1"/>
      <c r="D565" s="1"/>
      <c r="E565" s="1"/>
      <c r="F565" s="1"/>
      <c r="G565" s="1"/>
      <c r="H565" s="1"/>
      <c r="I565" s="1"/>
    </row>
    <row r="566" spans="1:9">
      <c r="A566" s="1"/>
      <c r="B566" s="1"/>
      <c r="C566" s="1"/>
      <c r="D566" s="1"/>
      <c r="E566" s="1"/>
      <c r="F566" s="1"/>
      <c r="G566" s="1"/>
      <c r="H566" s="1"/>
      <c r="I566" s="1"/>
    </row>
    <row r="567" spans="1:9">
      <c r="A567" s="1"/>
      <c r="B567" s="1"/>
      <c r="C567" s="1"/>
      <c r="D567" s="1"/>
      <c r="E567" s="1"/>
      <c r="F567" s="1"/>
      <c r="G567" s="1"/>
      <c r="H567" s="1"/>
      <c r="I567" s="1"/>
    </row>
    <row r="568" spans="1:9">
      <c r="A568" s="1"/>
      <c r="B568" s="1"/>
      <c r="C568" s="1"/>
      <c r="D568" s="1"/>
      <c r="E568" s="1"/>
      <c r="F568" s="1"/>
      <c r="G568" s="1"/>
      <c r="H568" s="1"/>
      <c r="I568" s="1"/>
    </row>
    <row r="569" spans="1:9">
      <c r="A569" s="1"/>
      <c r="B569" s="1"/>
      <c r="C569" s="1"/>
      <c r="D569" s="1"/>
      <c r="E569" s="1"/>
      <c r="F569" s="1"/>
      <c r="G569" s="1"/>
      <c r="H569" s="1"/>
      <c r="I569" s="1"/>
    </row>
    <row r="570" spans="1:9">
      <c r="A570" s="1"/>
      <c r="B570" s="1"/>
      <c r="C570" s="1"/>
      <c r="D570" s="1"/>
      <c r="E570" s="1"/>
      <c r="F570" s="1"/>
      <c r="G570" s="1"/>
      <c r="H570" s="1"/>
      <c r="I570" s="1"/>
    </row>
    <row r="571" spans="1:9">
      <c r="A571" s="1"/>
      <c r="B571" s="1"/>
      <c r="C571" s="1"/>
      <c r="D571" s="1"/>
      <c r="E571" s="1"/>
      <c r="F571" s="1"/>
      <c r="G571" s="1"/>
      <c r="H571" s="1"/>
      <c r="I571" s="1"/>
    </row>
    <row r="572" spans="1:9">
      <c r="A572" s="1"/>
      <c r="B572" s="1"/>
      <c r="C572" s="1"/>
      <c r="D572" s="1"/>
      <c r="E572" s="1"/>
      <c r="F572" s="1"/>
      <c r="G572" s="1"/>
      <c r="H572" s="1"/>
      <c r="I572" s="1"/>
    </row>
    <row r="573" spans="1:9">
      <c r="A573" s="1"/>
      <c r="B573" s="1"/>
      <c r="C573" s="1"/>
      <c r="D573" s="1"/>
      <c r="E573" s="1"/>
      <c r="F573" s="1"/>
      <c r="G573" s="1"/>
      <c r="H573" s="1"/>
      <c r="I573" s="1"/>
    </row>
    <row r="574" spans="1:9">
      <c r="A574" s="1"/>
      <c r="B574" s="1"/>
      <c r="C574" s="1"/>
      <c r="D574" s="1"/>
      <c r="E574" s="1"/>
      <c r="F574" s="1"/>
      <c r="G574" s="1"/>
      <c r="H574" s="1"/>
      <c r="I574" s="1"/>
    </row>
    <row r="575" spans="1:9">
      <c r="A575" s="1"/>
      <c r="B575" s="1"/>
      <c r="C575" s="1"/>
      <c r="D575" s="1"/>
      <c r="E575" s="1"/>
      <c r="F575" s="1"/>
      <c r="G575" s="1"/>
      <c r="H575" s="1"/>
      <c r="I575" s="1"/>
    </row>
    <row r="576" spans="1:9">
      <c r="A576" s="1"/>
      <c r="B576" s="1"/>
      <c r="C576" s="1"/>
      <c r="D576" s="1"/>
      <c r="E576" s="1"/>
      <c r="F576" s="1"/>
      <c r="G576" s="1"/>
      <c r="H576" s="1"/>
      <c r="I576" s="1"/>
    </row>
    <row r="577" spans="1:9">
      <c r="A577" s="1"/>
      <c r="B577" s="1"/>
      <c r="C577" s="1"/>
      <c r="D577" s="1"/>
      <c r="E577" s="1"/>
      <c r="F577" s="1"/>
      <c r="G577" s="1"/>
      <c r="H577" s="1"/>
      <c r="I577" s="1"/>
    </row>
    <row r="578" spans="1:9">
      <c r="A578" s="1"/>
      <c r="B578" s="1"/>
      <c r="C578" s="1"/>
      <c r="D578" s="1"/>
      <c r="E578" s="1"/>
      <c r="F578" s="1"/>
      <c r="G578" s="1"/>
      <c r="H578" s="1"/>
      <c r="I578" s="1"/>
    </row>
    <row r="579" spans="1:9">
      <c r="A579" s="1"/>
      <c r="B579" s="1"/>
      <c r="C579" s="1"/>
      <c r="D579" s="1"/>
      <c r="E579" s="1"/>
      <c r="F579" s="1"/>
      <c r="G579" s="1"/>
      <c r="H579" s="1"/>
      <c r="I579" s="1"/>
    </row>
    <row r="580" spans="1:9">
      <c r="A580" s="1"/>
      <c r="B580" s="1"/>
      <c r="C580" s="1"/>
      <c r="D580" s="1"/>
      <c r="E580" s="1"/>
      <c r="F580" s="1"/>
      <c r="G580" s="1"/>
      <c r="H580" s="1"/>
      <c r="I580" s="1"/>
    </row>
    <row r="581" spans="1:9">
      <c r="A581" s="1"/>
      <c r="B581" s="1"/>
      <c r="C581" s="1"/>
      <c r="D581" s="1"/>
      <c r="E581" s="1"/>
      <c r="F581" s="1"/>
      <c r="G581" s="1"/>
      <c r="H581" s="1"/>
      <c r="I581" s="1"/>
    </row>
    <row r="582" spans="1:9">
      <c r="A582" s="1"/>
      <c r="B582" s="1"/>
      <c r="C582" s="1"/>
      <c r="D582" s="1"/>
      <c r="E582" s="1"/>
      <c r="F582" s="1"/>
      <c r="G582" s="1"/>
      <c r="H582" s="1"/>
      <c r="I582" s="1"/>
    </row>
    <row r="583" spans="1:9">
      <c r="A583" s="1"/>
      <c r="B583" s="1"/>
      <c r="C583" s="1"/>
      <c r="D583" s="1"/>
      <c r="E583" s="1"/>
      <c r="F583" s="1"/>
      <c r="G583" s="1"/>
      <c r="H583" s="1"/>
      <c r="I583" s="1"/>
    </row>
    <row r="584" spans="1:9">
      <c r="A584" s="1"/>
      <c r="B584" s="1"/>
      <c r="C584" s="1"/>
      <c r="D584" s="1"/>
      <c r="E584" s="1"/>
      <c r="F584" s="1"/>
      <c r="G584" s="1"/>
      <c r="H584" s="1"/>
      <c r="I584" s="1"/>
    </row>
    <row r="585" spans="1:9">
      <c r="A585" s="1"/>
      <c r="B585" s="1"/>
      <c r="C585" s="1"/>
      <c r="D585" s="1"/>
      <c r="E585" s="1"/>
      <c r="F585" s="1"/>
      <c r="G585" s="1"/>
      <c r="H585" s="1"/>
      <c r="I585" s="1"/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1"/>
      <c r="B587" s="1"/>
      <c r="C587" s="1"/>
      <c r="D587" s="1"/>
      <c r="E587" s="1"/>
      <c r="F587" s="1"/>
      <c r="G587" s="1"/>
      <c r="H587" s="1"/>
      <c r="I587" s="1"/>
    </row>
    <row r="588" spans="1:9">
      <c r="A588" s="1"/>
      <c r="B588" s="1"/>
      <c r="C588" s="1"/>
      <c r="D588" s="1"/>
      <c r="E588" s="1"/>
      <c r="F588" s="1"/>
      <c r="G588" s="1"/>
      <c r="H588" s="1"/>
      <c r="I588" s="1"/>
    </row>
    <row r="589" spans="1:9">
      <c r="A589" s="1"/>
      <c r="B589" s="1"/>
      <c r="C589" s="1"/>
      <c r="D589" s="1"/>
      <c r="E589" s="1"/>
      <c r="F589" s="1"/>
      <c r="G589" s="1"/>
      <c r="H589" s="1"/>
      <c r="I589" s="1"/>
    </row>
    <row r="590" spans="1:9">
      <c r="A590" s="1"/>
      <c r="B590" s="1"/>
      <c r="C590" s="1"/>
      <c r="D590" s="1"/>
      <c r="E590" s="1"/>
      <c r="F590" s="1"/>
      <c r="G590" s="1"/>
      <c r="H590" s="1"/>
      <c r="I590" s="1"/>
    </row>
    <row r="591" spans="1:9">
      <c r="A591" s="1"/>
      <c r="B591" s="1"/>
      <c r="C591" s="1"/>
      <c r="D591" s="1"/>
      <c r="E591" s="1"/>
      <c r="F591" s="1"/>
      <c r="G591" s="1"/>
      <c r="H591" s="1"/>
      <c r="I591" s="1"/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  <row r="593" spans="1:9">
      <c r="A593" s="1"/>
      <c r="B593" s="1"/>
      <c r="C593" s="1"/>
      <c r="D593" s="1"/>
      <c r="E593" s="1"/>
      <c r="F593" s="1"/>
      <c r="G593" s="1"/>
      <c r="H593" s="1"/>
      <c r="I593" s="1"/>
    </row>
    <row r="594" spans="1:9">
      <c r="A594" s="1"/>
      <c r="B594" s="1"/>
      <c r="C594" s="1"/>
      <c r="D594" s="1"/>
      <c r="E594" s="1"/>
      <c r="F594" s="1"/>
      <c r="G594" s="1"/>
      <c r="H594" s="1"/>
      <c r="I594" s="1"/>
    </row>
    <row r="595" spans="1:9">
      <c r="A595" s="1"/>
      <c r="B595" s="1"/>
      <c r="C595" s="1"/>
      <c r="D595" s="1"/>
      <c r="E595" s="1"/>
      <c r="F595" s="1"/>
      <c r="G595" s="1"/>
      <c r="H595" s="1"/>
      <c r="I595" s="1"/>
    </row>
    <row r="596" spans="1:9">
      <c r="A596" s="1"/>
      <c r="B596" s="1"/>
      <c r="C596" s="1"/>
      <c r="D596" s="1"/>
      <c r="E596" s="1"/>
      <c r="F596" s="1"/>
      <c r="G596" s="1"/>
      <c r="H596" s="1"/>
      <c r="I596" s="1"/>
    </row>
    <row r="597" spans="1:9">
      <c r="A597" s="1"/>
      <c r="B597" s="1"/>
      <c r="C597" s="1"/>
      <c r="D597" s="1"/>
      <c r="E597" s="1"/>
      <c r="F597" s="1"/>
      <c r="G597" s="1"/>
      <c r="H597" s="1"/>
      <c r="I597" s="1"/>
    </row>
    <row r="598" spans="1:9">
      <c r="A598" s="1"/>
      <c r="B598" s="1"/>
      <c r="C598" s="1"/>
      <c r="D598" s="1"/>
      <c r="E598" s="1"/>
      <c r="F598" s="1"/>
      <c r="G598" s="1"/>
      <c r="H598" s="1"/>
      <c r="I598" s="1"/>
    </row>
    <row r="599" spans="1:9">
      <c r="A599" s="1"/>
      <c r="B599" s="1"/>
      <c r="C599" s="1"/>
      <c r="D599" s="1"/>
      <c r="E599" s="1"/>
      <c r="F599" s="1"/>
      <c r="G599" s="1"/>
      <c r="H599" s="1"/>
      <c r="I599" s="1"/>
    </row>
    <row r="600" spans="1:9">
      <c r="A600" s="1"/>
      <c r="B600" s="1"/>
      <c r="C600" s="1"/>
      <c r="D600" s="1"/>
      <c r="E600" s="1"/>
      <c r="F600" s="1"/>
      <c r="G600" s="1"/>
      <c r="H600" s="1"/>
      <c r="I600" s="1"/>
    </row>
    <row r="601" spans="1:9">
      <c r="A601" s="1"/>
      <c r="B601" s="1"/>
      <c r="C601" s="1"/>
      <c r="D601" s="1"/>
      <c r="E601" s="1"/>
      <c r="F601" s="1"/>
      <c r="G601" s="1"/>
      <c r="H601" s="1"/>
      <c r="I601" s="1"/>
    </row>
    <row r="602" spans="1:9">
      <c r="A602" s="1"/>
      <c r="B602" s="1"/>
      <c r="C602" s="1"/>
      <c r="D602" s="1"/>
      <c r="E602" s="1"/>
      <c r="F602" s="1"/>
      <c r="G602" s="1"/>
      <c r="H602" s="1"/>
      <c r="I602" s="1"/>
    </row>
    <row r="603" spans="1:9">
      <c r="A603" s="1"/>
      <c r="B603" s="1"/>
      <c r="C603" s="1"/>
      <c r="D603" s="1"/>
      <c r="E603" s="1"/>
      <c r="F603" s="1"/>
      <c r="G603" s="1"/>
      <c r="H603" s="1"/>
      <c r="I603" s="1"/>
    </row>
    <row r="604" spans="1:9">
      <c r="A604" s="1"/>
      <c r="B604" s="1"/>
      <c r="C604" s="1"/>
      <c r="D604" s="1"/>
      <c r="E604" s="1"/>
      <c r="F604" s="1"/>
      <c r="G604" s="1"/>
      <c r="H604" s="1"/>
      <c r="I604" s="1"/>
    </row>
    <row r="605" spans="1:9">
      <c r="A605" s="1"/>
      <c r="B605" s="1"/>
      <c r="C605" s="1"/>
      <c r="D605" s="1"/>
      <c r="E605" s="1"/>
      <c r="F605" s="1"/>
      <c r="G605" s="1"/>
      <c r="H605" s="1"/>
      <c r="I605" s="1"/>
    </row>
    <row r="606" spans="1:9">
      <c r="A606" s="1"/>
      <c r="B606" s="1"/>
      <c r="C606" s="1"/>
      <c r="D606" s="1"/>
      <c r="E606" s="1"/>
      <c r="F606" s="1"/>
      <c r="G606" s="1"/>
      <c r="H606" s="1"/>
      <c r="I606" s="1"/>
    </row>
    <row r="607" spans="1:9">
      <c r="A607" s="1"/>
      <c r="B607" s="1"/>
      <c r="C607" s="1"/>
      <c r="D607" s="1"/>
      <c r="E607" s="1"/>
      <c r="F607" s="1"/>
      <c r="G607" s="1"/>
      <c r="H607" s="1"/>
      <c r="I607" s="1"/>
    </row>
    <row r="608" spans="1:9">
      <c r="A608" s="1"/>
      <c r="B608" s="1"/>
      <c r="C608" s="1"/>
      <c r="D608" s="1"/>
      <c r="E608" s="1"/>
      <c r="F608" s="1"/>
      <c r="G608" s="1"/>
      <c r="H608" s="1"/>
      <c r="I608" s="1"/>
    </row>
    <row r="609" spans="1:9">
      <c r="A609" s="1"/>
      <c r="B609" s="1"/>
      <c r="C609" s="1"/>
      <c r="D609" s="1"/>
      <c r="E609" s="1"/>
      <c r="F609" s="1"/>
      <c r="G609" s="1"/>
      <c r="H609" s="1"/>
      <c r="I609" s="1"/>
    </row>
    <row r="610" spans="1:9">
      <c r="A610" s="1"/>
      <c r="B610" s="1"/>
      <c r="C610" s="1"/>
      <c r="D610" s="1"/>
      <c r="E610" s="1"/>
      <c r="F610" s="1"/>
      <c r="G610" s="1"/>
      <c r="H610" s="1"/>
      <c r="I610" s="1"/>
    </row>
    <row r="611" spans="1:9">
      <c r="A611" s="1"/>
      <c r="B611" s="1"/>
      <c r="C611" s="1"/>
      <c r="D611" s="1"/>
      <c r="E611" s="1"/>
      <c r="F611" s="1"/>
      <c r="G611" s="1"/>
      <c r="H611" s="1"/>
      <c r="I611" s="1"/>
    </row>
    <row r="612" spans="1:9">
      <c r="A612" s="1"/>
      <c r="B612" s="1"/>
      <c r="C612" s="1"/>
      <c r="D612" s="1"/>
      <c r="E612" s="1"/>
      <c r="F612" s="1"/>
      <c r="G612" s="1"/>
      <c r="H612" s="1"/>
      <c r="I612" s="1"/>
    </row>
    <row r="613" spans="1:9">
      <c r="A613" s="1"/>
      <c r="B613" s="1"/>
      <c r="C613" s="1"/>
      <c r="D613" s="1"/>
      <c r="E613" s="1"/>
      <c r="F613" s="1"/>
      <c r="G613" s="1"/>
      <c r="H613" s="1"/>
      <c r="I613" s="1"/>
    </row>
    <row r="614" spans="1:9">
      <c r="A614" s="1"/>
      <c r="B614" s="1"/>
      <c r="C614" s="1"/>
      <c r="D614" s="1"/>
      <c r="E614" s="1"/>
      <c r="F614" s="1"/>
      <c r="G614" s="1"/>
      <c r="H614" s="1"/>
      <c r="I614" s="1"/>
    </row>
    <row r="615" spans="1:9">
      <c r="A615" s="1"/>
      <c r="B615" s="1"/>
      <c r="C615" s="1"/>
      <c r="D615" s="1"/>
      <c r="E615" s="1"/>
      <c r="F615" s="1"/>
      <c r="G615" s="1"/>
      <c r="H615" s="1"/>
      <c r="I615" s="1"/>
    </row>
    <row r="616" spans="1:9">
      <c r="A616" s="1"/>
      <c r="B616" s="1"/>
      <c r="C616" s="1"/>
      <c r="D616" s="1"/>
      <c r="E616" s="1"/>
      <c r="F616" s="1"/>
      <c r="G616" s="1"/>
      <c r="H616" s="1"/>
      <c r="I616" s="1"/>
    </row>
    <row r="617" spans="1:9">
      <c r="A617" s="1"/>
      <c r="B617" s="1"/>
      <c r="C617" s="1"/>
      <c r="D617" s="1"/>
      <c r="E617" s="1"/>
      <c r="F617" s="1"/>
      <c r="G617" s="1"/>
      <c r="H617" s="1"/>
      <c r="I617" s="1"/>
    </row>
    <row r="618" spans="1:9">
      <c r="A618" s="1"/>
      <c r="B618" s="1"/>
      <c r="C618" s="1"/>
      <c r="D618" s="1"/>
      <c r="E618" s="1"/>
      <c r="F618" s="1"/>
      <c r="G618" s="1"/>
      <c r="H618" s="1"/>
      <c r="I618" s="1"/>
    </row>
    <row r="619" spans="1:9">
      <c r="A619" s="1"/>
      <c r="B619" s="1"/>
      <c r="C619" s="1"/>
      <c r="D619" s="1"/>
      <c r="E619" s="1"/>
      <c r="F619" s="1"/>
      <c r="G619" s="1"/>
      <c r="H619" s="1"/>
      <c r="I619" s="1"/>
    </row>
    <row r="620" spans="1:9">
      <c r="A620" s="1"/>
      <c r="B620" s="1"/>
      <c r="C620" s="1"/>
      <c r="D620" s="1"/>
      <c r="E620" s="1"/>
      <c r="F620" s="1"/>
      <c r="G620" s="1"/>
      <c r="H620" s="1"/>
      <c r="I620" s="1"/>
    </row>
    <row r="621" spans="1:9">
      <c r="A621" s="1"/>
      <c r="B621" s="1"/>
      <c r="C621" s="1"/>
      <c r="D621" s="1"/>
      <c r="E621" s="1"/>
      <c r="F621" s="1"/>
      <c r="G621" s="1"/>
      <c r="H621" s="1"/>
      <c r="I621" s="1"/>
    </row>
    <row r="622" spans="1:9">
      <c r="A622" s="1"/>
      <c r="B622" s="1"/>
      <c r="C622" s="1"/>
      <c r="D622" s="1"/>
      <c r="E622" s="1"/>
      <c r="F622" s="1"/>
      <c r="G622" s="1"/>
      <c r="H622" s="1"/>
      <c r="I622" s="1"/>
    </row>
    <row r="623" spans="1:9">
      <c r="A623" s="1"/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1"/>
      <c r="B625" s="1"/>
      <c r="C625" s="1"/>
      <c r="D625" s="1"/>
      <c r="E625" s="1"/>
      <c r="F625" s="1"/>
      <c r="G625" s="1"/>
      <c r="H625" s="1"/>
      <c r="I625" s="1"/>
    </row>
    <row r="626" spans="1:9">
      <c r="A626" s="1"/>
      <c r="B626" s="1"/>
      <c r="C626" s="1"/>
      <c r="D626" s="1"/>
      <c r="E626" s="1"/>
      <c r="F626" s="1"/>
      <c r="G626" s="1"/>
      <c r="H626" s="1"/>
      <c r="I626" s="1"/>
    </row>
    <row r="627" spans="1:9">
      <c r="A627" s="1"/>
      <c r="B627" s="1"/>
      <c r="C627" s="1"/>
      <c r="D627" s="1"/>
      <c r="E627" s="1"/>
      <c r="F627" s="1"/>
      <c r="G627" s="1"/>
      <c r="H627" s="1"/>
      <c r="I627" s="1"/>
    </row>
    <row r="628" spans="1:9">
      <c r="A628" s="1"/>
      <c r="B628" s="1"/>
      <c r="C628" s="1"/>
      <c r="D628" s="1"/>
      <c r="E628" s="1"/>
      <c r="F628" s="1"/>
      <c r="G628" s="1"/>
      <c r="H628" s="1"/>
      <c r="I628" s="1"/>
    </row>
    <row r="629" spans="1:9">
      <c r="A629" s="1"/>
      <c r="B629" s="1"/>
      <c r="C629" s="1"/>
      <c r="D629" s="1"/>
      <c r="E629" s="1"/>
      <c r="F629" s="1"/>
      <c r="G629" s="1"/>
      <c r="H629" s="1"/>
      <c r="I629" s="1"/>
    </row>
    <row r="630" spans="1:9">
      <c r="A630" s="1"/>
      <c r="B630" s="1"/>
      <c r="C630" s="1"/>
      <c r="D630" s="1"/>
      <c r="E630" s="1"/>
      <c r="F630" s="1"/>
      <c r="G630" s="1"/>
      <c r="H630" s="1"/>
      <c r="I630" s="1"/>
    </row>
    <row r="631" spans="1:9">
      <c r="A631" s="1"/>
      <c r="B631" s="1"/>
      <c r="C631" s="1"/>
      <c r="D631" s="1"/>
      <c r="E631" s="1"/>
      <c r="F631" s="1"/>
      <c r="G631" s="1"/>
      <c r="H631" s="1"/>
      <c r="I631" s="1"/>
    </row>
    <row r="632" spans="1:9">
      <c r="A632" s="1"/>
      <c r="B632" s="1"/>
      <c r="C632" s="1"/>
      <c r="D632" s="1"/>
      <c r="E632" s="1"/>
      <c r="F632" s="1"/>
      <c r="G632" s="1"/>
      <c r="H632" s="1"/>
      <c r="I632" s="1"/>
    </row>
    <row r="633" spans="1:9">
      <c r="A633" s="1"/>
      <c r="B633" s="1"/>
      <c r="C633" s="1"/>
      <c r="D633" s="1"/>
      <c r="E633" s="1"/>
      <c r="F633" s="1"/>
      <c r="G633" s="1"/>
      <c r="H633" s="1"/>
      <c r="I633" s="1"/>
    </row>
    <row r="634" spans="1:9">
      <c r="A634" s="1"/>
      <c r="B634" s="1"/>
      <c r="C634" s="1"/>
      <c r="D634" s="1"/>
      <c r="E634" s="1"/>
      <c r="F634" s="1"/>
      <c r="G634" s="1"/>
      <c r="H634" s="1"/>
      <c r="I634" s="1"/>
    </row>
    <row r="635" spans="1:9">
      <c r="A635" s="1"/>
      <c r="B635" s="1"/>
      <c r="C635" s="1"/>
      <c r="D635" s="1"/>
      <c r="E635" s="1"/>
      <c r="F635" s="1"/>
      <c r="G635" s="1"/>
      <c r="H635" s="1"/>
      <c r="I635" s="1"/>
    </row>
    <row r="636" spans="1:9">
      <c r="A636" s="1"/>
      <c r="B636" s="1"/>
      <c r="C636" s="1"/>
      <c r="D636" s="1"/>
      <c r="E636" s="1"/>
      <c r="F636" s="1"/>
      <c r="G636" s="1"/>
      <c r="H636" s="1"/>
      <c r="I636" s="1"/>
    </row>
    <row r="637" spans="1:9">
      <c r="A637" s="1"/>
      <c r="B637" s="1"/>
      <c r="C637" s="1"/>
      <c r="D637" s="1"/>
      <c r="E637" s="1"/>
      <c r="F637" s="1"/>
      <c r="G637" s="1"/>
      <c r="H637" s="1"/>
      <c r="I637" s="1"/>
    </row>
    <row r="638" spans="1:9">
      <c r="A638" s="1"/>
      <c r="B638" s="1"/>
      <c r="C638" s="1"/>
      <c r="D638" s="1"/>
      <c r="E638" s="1"/>
      <c r="F638" s="1"/>
      <c r="G638" s="1"/>
      <c r="H638" s="1"/>
      <c r="I638" s="1"/>
    </row>
    <row r="639" spans="1:9">
      <c r="A639" s="1"/>
      <c r="B639" s="1"/>
      <c r="C639" s="1"/>
      <c r="D639" s="1"/>
      <c r="E639" s="1"/>
      <c r="F639" s="1"/>
      <c r="G639" s="1"/>
      <c r="H639" s="1"/>
      <c r="I639" s="1"/>
    </row>
    <row r="640" spans="1:9">
      <c r="A640" s="1"/>
      <c r="B640" s="1"/>
      <c r="C640" s="1"/>
      <c r="D640" s="1"/>
      <c r="E640" s="1"/>
      <c r="F640" s="1"/>
      <c r="G640" s="1"/>
      <c r="H640" s="1"/>
      <c r="I640" s="1"/>
    </row>
    <row r="641" spans="1:9">
      <c r="A641" s="1"/>
      <c r="B641" s="1"/>
      <c r="C641" s="1"/>
      <c r="D641" s="1"/>
      <c r="E641" s="1"/>
      <c r="F641" s="1"/>
      <c r="G641" s="1"/>
      <c r="H641" s="1"/>
      <c r="I641" s="1"/>
    </row>
    <row r="642" spans="1:9">
      <c r="A642" s="1"/>
      <c r="B642" s="1"/>
      <c r="C642" s="1"/>
      <c r="D642" s="1"/>
      <c r="E642" s="1"/>
      <c r="F642" s="1"/>
      <c r="G642" s="1"/>
      <c r="H642" s="1"/>
      <c r="I642" s="1"/>
    </row>
    <row r="643" spans="1:9">
      <c r="A643" s="1"/>
      <c r="B643" s="1"/>
      <c r="C643" s="1"/>
      <c r="D643" s="1"/>
      <c r="E643" s="1"/>
      <c r="F643" s="1"/>
      <c r="G643" s="1"/>
      <c r="H643" s="1"/>
      <c r="I643" s="1"/>
    </row>
    <row r="644" spans="1:9">
      <c r="A644" s="1"/>
      <c r="B644" s="1"/>
      <c r="C644" s="1"/>
      <c r="D644" s="1"/>
      <c r="E644" s="1"/>
      <c r="F644" s="1"/>
      <c r="G644" s="1"/>
      <c r="H644" s="1"/>
      <c r="I644" s="1"/>
    </row>
    <row r="645" spans="1:9">
      <c r="A645" s="1"/>
      <c r="B645" s="1"/>
      <c r="C645" s="1"/>
      <c r="D645" s="1"/>
      <c r="E645" s="1"/>
      <c r="F645" s="1"/>
      <c r="G645" s="1"/>
      <c r="H645" s="1"/>
      <c r="I645" s="1"/>
    </row>
    <row r="646" spans="1:9">
      <c r="A646" s="1"/>
      <c r="B646" s="1"/>
      <c r="C646" s="1"/>
      <c r="D646" s="1"/>
      <c r="E646" s="1"/>
      <c r="F646" s="1"/>
      <c r="G646" s="1"/>
      <c r="H646" s="1"/>
      <c r="I646" s="1"/>
    </row>
    <row r="647" spans="1:9">
      <c r="A647" s="1"/>
      <c r="B647" s="1"/>
      <c r="C647" s="1"/>
      <c r="D647" s="1"/>
      <c r="E647" s="1"/>
      <c r="F647" s="1"/>
      <c r="G647" s="1"/>
      <c r="H647" s="1"/>
      <c r="I647" s="1"/>
    </row>
    <row r="648" spans="1:9">
      <c r="A648" s="1"/>
      <c r="B648" s="1"/>
      <c r="C648" s="1"/>
      <c r="D648" s="1"/>
      <c r="E648" s="1"/>
      <c r="F648" s="1"/>
      <c r="G648" s="1"/>
      <c r="H648" s="1"/>
      <c r="I648" s="1"/>
    </row>
    <row r="649" spans="1:9">
      <c r="A649" s="1"/>
      <c r="B649" s="1"/>
      <c r="C649" s="1"/>
      <c r="D649" s="1"/>
      <c r="E649" s="1"/>
      <c r="F649" s="1"/>
      <c r="G649" s="1"/>
      <c r="H649" s="1"/>
      <c r="I649" s="1"/>
    </row>
    <row r="650" spans="1:9">
      <c r="A650" s="1"/>
      <c r="B650" s="1"/>
      <c r="C650" s="1"/>
      <c r="D650" s="1"/>
      <c r="E650" s="1"/>
      <c r="F650" s="1"/>
      <c r="G650" s="1"/>
      <c r="H650" s="1"/>
      <c r="I650" s="1"/>
    </row>
    <row r="651" spans="1:9">
      <c r="A651" s="1"/>
      <c r="B651" s="1"/>
      <c r="C651" s="1"/>
      <c r="D651" s="1"/>
      <c r="E651" s="1"/>
      <c r="F651" s="1"/>
      <c r="G651" s="1"/>
      <c r="H651" s="1"/>
      <c r="I651" s="1"/>
    </row>
    <row r="652" spans="1:9">
      <c r="A652" s="1"/>
      <c r="B652" s="1"/>
      <c r="C652" s="1"/>
      <c r="D652" s="1"/>
      <c r="E652" s="1"/>
      <c r="F652" s="1"/>
      <c r="G652" s="1"/>
      <c r="H652" s="1"/>
      <c r="I652" s="1"/>
    </row>
    <row r="653" spans="1:9">
      <c r="A653" s="1"/>
      <c r="B653" s="1"/>
      <c r="C653" s="1"/>
      <c r="D653" s="1"/>
      <c r="E653" s="1"/>
      <c r="F653" s="1"/>
      <c r="G653" s="1"/>
      <c r="H653" s="1"/>
      <c r="I653" s="1"/>
    </row>
    <row r="654" spans="1:9">
      <c r="A654" s="1"/>
      <c r="B654" s="1"/>
      <c r="C654" s="1"/>
      <c r="D654" s="1"/>
      <c r="E654" s="1"/>
      <c r="F654" s="1"/>
      <c r="G654" s="1"/>
      <c r="H654" s="1"/>
      <c r="I654" s="1"/>
    </row>
    <row r="655" spans="1:9">
      <c r="A655" s="1"/>
      <c r="B655" s="1"/>
      <c r="C655" s="1"/>
      <c r="D655" s="1"/>
      <c r="E655" s="1"/>
      <c r="F655" s="1"/>
      <c r="G655" s="1"/>
      <c r="H655" s="1"/>
      <c r="I655" s="1"/>
    </row>
    <row r="656" spans="1:9">
      <c r="A656" s="1"/>
      <c r="B656" s="1"/>
      <c r="C656" s="1"/>
      <c r="D656" s="1"/>
      <c r="E656" s="1"/>
      <c r="F656" s="1"/>
      <c r="G656" s="1"/>
      <c r="H656" s="1"/>
      <c r="I656" s="1"/>
    </row>
    <row r="657" spans="1:9">
      <c r="A657" s="1"/>
      <c r="B657" s="1"/>
      <c r="C657" s="1"/>
      <c r="D657" s="1"/>
      <c r="E657" s="1"/>
      <c r="F657" s="1"/>
      <c r="G657" s="1"/>
      <c r="H657" s="1"/>
      <c r="I657" s="1"/>
    </row>
    <row r="658" spans="1:9">
      <c r="A658" s="1"/>
      <c r="B658" s="1"/>
      <c r="C658" s="1"/>
      <c r="D658" s="1"/>
      <c r="E658" s="1"/>
      <c r="F658" s="1"/>
      <c r="G658" s="1"/>
      <c r="H658" s="1"/>
      <c r="I658" s="1"/>
    </row>
    <row r="659" spans="1:9">
      <c r="A659" s="1"/>
      <c r="B659" s="1"/>
      <c r="C659" s="1"/>
      <c r="D659" s="1"/>
      <c r="E659" s="1"/>
      <c r="F659" s="1"/>
      <c r="G659" s="1"/>
      <c r="H659" s="1"/>
      <c r="I659" s="1"/>
    </row>
    <row r="660" spans="1:9">
      <c r="A660" s="1"/>
      <c r="B660" s="1"/>
      <c r="C660" s="1"/>
      <c r="D660" s="1"/>
      <c r="E660" s="1"/>
      <c r="F660" s="1"/>
      <c r="G660" s="1"/>
      <c r="H660" s="1"/>
      <c r="I660" s="1"/>
    </row>
    <row r="661" spans="1:9">
      <c r="A661" s="1"/>
      <c r="B661" s="1"/>
      <c r="C661" s="1"/>
      <c r="D661" s="1"/>
      <c r="E661" s="1"/>
      <c r="F661" s="1"/>
      <c r="G661" s="1"/>
      <c r="H661" s="1"/>
      <c r="I661" s="1"/>
    </row>
    <row r="662" spans="1:9">
      <c r="A662" s="1"/>
      <c r="B662" s="1"/>
      <c r="C662" s="1"/>
      <c r="D662" s="1"/>
      <c r="E662" s="1"/>
      <c r="F662" s="1"/>
      <c r="G662" s="1"/>
      <c r="H662" s="1"/>
      <c r="I662" s="1"/>
    </row>
    <row r="663" spans="1:9">
      <c r="A663" s="1"/>
      <c r="B663" s="1"/>
      <c r="C663" s="1"/>
      <c r="D663" s="1"/>
      <c r="E663" s="1"/>
      <c r="F663" s="1"/>
      <c r="G663" s="1"/>
      <c r="H663" s="1"/>
      <c r="I663" s="1"/>
    </row>
    <row r="664" spans="1:9">
      <c r="A664" s="1"/>
      <c r="B664" s="1"/>
      <c r="C664" s="1"/>
      <c r="D664" s="1"/>
      <c r="E664" s="1"/>
      <c r="F664" s="1"/>
      <c r="G664" s="1"/>
      <c r="H664" s="1"/>
      <c r="I664" s="1"/>
    </row>
    <row r="665" spans="1:9">
      <c r="A665" s="1"/>
      <c r="B665" s="1"/>
      <c r="C665" s="1"/>
      <c r="D665" s="1"/>
      <c r="E665" s="1"/>
      <c r="F665" s="1"/>
      <c r="G665" s="1"/>
      <c r="H665" s="1"/>
      <c r="I665" s="1"/>
    </row>
    <row r="666" spans="1:9">
      <c r="A666" s="1"/>
      <c r="B666" s="1"/>
      <c r="C666" s="1"/>
      <c r="D666" s="1"/>
      <c r="E666" s="1"/>
      <c r="F666" s="1"/>
      <c r="G666" s="1"/>
      <c r="H666" s="1"/>
      <c r="I666" s="1"/>
    </row>
    <row r="667" spans="1:9">
      <c r="A667" s="1"/>
      <c r="B667" s="1"/>
      <c r="C667" s="1"/>
      <c r="D667" s="1"/>
      <c r="E667" s="1"/>
      <c r="F667" s="1"/>
      <c r="G667" s="1"/>
      <c r="H667" s="1"/>
      <c r="I667" s="1"/>
    </row>
    <row r="668" spans="1:9">
      <c r="A668" s="1"/>
      <c r="B668" s="1"/>
      <c r="C668" s="1"/>
      <c r="D668" s="1"/>
      <c r="E668" s="1"/>
      <c r="F668" s="1"/>
      <c r="G668" s="1"/>
      <c r="H668" s="1"/>
      <c r="I668" s="1"/>
    </row>
    <row r="669" spans="1:9">
      <c r="A669" s="1"/>
      <c r="B669" s="1"/>
      <c r="C669" s="1"/>
      <c r="D669" s="1"/>
      <c r="E669" s="1"/>
      <c r="F669" s="1"/>
      <c r="G669" s="1"/>
      <c r="H669" s="1"/>
      <c r="I669" s="1"/>
    </row>
    <row r="670" spans="1:9">
      <c r="A670" s="1"/>
      <c r="B670" s="1"/>
      <c r="C670" s="1"/>
      <c r="D670" s="1"/>
      <c r="E670" s="1"/>
      <c r="F670" s="1"/>
      <c r="G670" s="1"/>
      <c r="H670" s="1"/>
      <c r="I670" s="1"/>
    </row>
    <row r="671" spans="1:9">
      <c r="A671" s="1"/>
      <c r="B671" s="1"/>
      <c r="C671" s="1"/>
      <c r="D671" s="1"/>
      <c r="E671" s="1"/>
      <c r="F671" s="1"/>
      <c r="G671" s="1"/>
      <c r="H671" s="1"/>
      <c r="I671" s="1"/>
    </row>
    <row r="672" spans="1:9">
      <c r="A672" s="1"/>
      <c r="B672" s="1"/>
      <c r="C672" s="1"/>
      <c r="D672" s="1"/>
      <c r="E672" s="1"/>
      <c r="F672" s="1"/>
      <c r="G672" s="1"/>
      <c r="H672" s="1"/>
      <c r="I672" s="1"/>
    </row>
    <row r="673" spans="1:9">
      <c r="A673" s="1"/>
      <c r="B673" s="1"/>
      <c r="C673" s="1"/>
      <c r="D673" s="1"/>
      <c r="E673" s="1"/>
      <c r="F673" s="1"/>
      <c r="G673" s="1"/>
      <c r="H673" s="1"/>
      <c r="I673" s="1"/>
    </row>
    <row r="674" spans="1:9">
      <c r="A674" s="1"/>
      <c r="B674" s="1"/>
      <c r="C674" s="1"/>
      <c r="D674" s="1"/>
      <c r="E674" s="1"/>
      <c r="F674" s="1"/>
      <c r="G674" s="1"/>
      <c r="H674" s="1"/>
      <c r="I674" s="1"/>
    </row>
    <row r="675" spans="1:9">
      <c r="A675" s="1"/>
      <c r="B675" s="1"/>
      <c r="C675" s="1"/>
      <c r="D675" s="1"/>
      <c r="E675" s="1"/>
      <c r="F675" s="1"/>
      <c r="G675" s="1"/>
      <c r="H675" s="1"/>
      <c r="I675" s="1"/>
    </row>
    <row r="676" spans="1:9">
      <c r="A676" s="1"/>
      <c r="B676" s="1"/>
      <c r="C676" s="1"/>
      <c r="D676" s="1"/>
      <c r="E676" s="1"/>
      <c r="F676" s="1"/>
      <c r="G676" s="1"/>
      <c r="H676" s="1"/>
      <c r="I676" s="1"/>
    </row>
    <row r="677" spans="1:9">
      <c r="A677" s="1"/>
      <c r="B677" s="1"/>
      <c r="C677" s="1"/>
      <c r="D677" s="1"/>
      <c r="E677" s="1"/>
      <c r="F677" s="1"/>
      <c r="G677" s="1"/>
      <c r="H677" s="1"/>
      <c r="I677" s="1"/>
    </row>
    <row r="678" spans="1:9">
      <c r="A678" s="1"/>
      <c r="B678" s="1"/>
      <c r="C678" s="1"/>
      <c r="D678" s="1"/>
      <c r="E678" s="1"/>
      <c r="F678" s="1"/>
      <c r="G678" s="1"/>
      <c r="H678" s="1"/>
      <c r="I678" s="1"/>
    </row>
    <row r="679" spans="1:9">
      <c r="A679" s="1"/>
      <c r="B679" s="1"/>
      <c r="C679" s="1"/>
      <c r="D679" s="1"/>
      <c r="E679" s="1"/>
      <c r="F679" s="1"/>
      <c r="G679" s="1"/>
      <c r="H679" s="1"/>
      <c r="I679" s="1"/>
    </row>
    <row r="680" spans="1:9">
      <c r="A680" s="1"/>
      <c r="B680" s="1"/>
      <c r="C680" s="1"/>
      <c r="D680" s="1"/>
      <c r="E680" s="1"/>
      <c r="F680" s="1"/>
      <c r="G680" s="1"/>
      <c r="H680" s="1"/>
      <c r="I680" s="1"/>
    </row>
    <row r="681" spans="1:9">
      <c r="A681" s="1"/>
      <c r="B681" s="1"/>
      <c r="C681" s="1"/>
      <c r="D681" s="1"/>
      <c r="E681" s="1"/>
      <c r="F681" s="1"/>
      <c r="G681" s="1"/>
      <c r="H681" s="1"/>
      <c r="I681" s="1"/>
    </row>
    <row r="682" spans="1:9">
      <c r="A682" s="1"/>
      <c r="B682" s="1"/>
      <c r="C682" s="1"/>
      <c r="D682" s="1"/>
      <c r="E682" s="1"/>
      <c r="F682" s="1"/>
      <c r="G682" s="1"/>
      <c r="H682" s="1"/>
      <c r="I682" s="1"/>
    </row>
    <row r="683" spans="1:9">
      <c r="A683" s="1"/>
      <c r="B683" s="1"/>
      <c r="C683" s="1"/>
      <c r="D683" s="1"/>
      <c r="E683" s="1"/>
      <c r="F683" s="1"/>
      <c r="G683" s="1"/>
      <c r="H683" s="1"/>
      <c r="I683" s="1"/>
    </row>
    <row r="684" spans="1:9">
      <c r="A684" s="1"/>
      <c r="B684" s="1"/>
      <c r="C684" s="1"/>
      <c r="D684" s="1"/>
      <c r="E684" s="1"/>
      <c r="F684" s="1"/>
      <c r="G684" s="1"/>
      <c r="H684" s="1"/>
      <c r="I684" s="1"/>
    </row>
    <row r="685" spans="1:9">
      <c r="A685" s="1"/>
      <c r="B685" s="1"/>
      <c r="C685" s="1"/>
      <c r="D685" s="1"/>
      <c r="E685" s="1"/>
      <c r="F685" s="1"/>
      <c r="G685" s="1"/>
      <c r="H685" s="1"/>
      <c r="I685" s="1"/>
    </row>
    <row r="686" spans="1:9">
      <c r="A686" s="1"/>
      <c r="B686" s="1"/>
      <c r="C686" s="1"/>
      <c r="D686" s="1"/>
      <c r="E686" s="1"/>
      <c r="F686" s="1"/>
      <c r="G686" s="1"/>
      <c r="H686" s="1"/>
      <c r="I686" s="1"/>
    </row>
    <row r="687" spans="1:9">
      <c r="A687" s="1"/>
      <c r="B687" s="1"/>
      <c r="C687" s="1"/>
      <c r="D687" s="1"/>
      <c r="E687" s="1"/>
      <c r="F687" s="1"/>
      <c r="G687" s="1"/>
      <c r="H687" s="1"/>
      <c r="I687" s="1"/>
    </row>
    <row r="688" spans="1:9">
      <c r="A688" s="1"/>
      <c r="B688" s="1"/>
      <c r="C688" s="1"/>
      <c r="D688" s="1"/>
      <c r="E688" s="1"/>
      <c r="F688" s="1"/>
      <c r="G688" s="1"/>
      <c r="H688" s="1"/>
      <c r="I688" s="1"/>
    </row>
    <row r="689" spans="1:9">
      <c r="A689" s="1"/>
      <c r="B689" s="1"/>
      <c r="C689" s="1"/>
      <c r="D689" s="1"/>
      <c r="E689" s="1"/>
      <c r="F689" s="1"/>
      <c r="G689" s="1"/>
      <c r="H689" s="1"/>
      <c r="I689" s="1"/>
    </row>
    <row r="690" spans="1:9">
      <c r="A690" s="1"/>
      <c r="B690" s="1"/>
      <c r="C690" s="1"/>
      <c r="D690" s="1"/>
      <c r="E690" s="1"/>
      <c r="F690" s="1"/>
      <c r="G690" s="1"/>
      <c r="H690" s="1"/>
      <c r="I690" s="1"/>
    </row>
    <row r="691" spans="1:9">
      <c r="A691" s="1"/>
      <c r="B691" s="1"/>
      <c r="C691" s="1"/>
      <c r="D691" s="1"/>
      <c r="E691" s="1"/>
      <c r="F691" s="1"/>
      <c r="G691" s="1"/>
      <c r="H691" s="1"/>
      <c r="I691" s="1"/>
    </row>
    <row r="692" spans="1:9">
      <c r="A692" s="1"/>
      <c r="B692" s="1"/>
      <c r="C692" s="1"/>
      <c r="D692" s="1"/>
      <c r="E692" s="1"/>
      <c r="F692" s="1"/>
      <c r="G692" s="1"/>
      <c r="H692" s="1"/>
      <c r="I692" s="1"/>
    </row>
    <row r="693" spans="1:9">
      <c r="A693" s="1"/>
      <c r="B693" s="1"/>
      <c r="C693" s="1"/>
      <c r="D693" s="1"/>
      <c r="E693" s="1"/>
      <c r="F693" s="1"/>
      <c r="G693" s="1"/>
      <c r="H693" s="1"/>
      <c r="I693" s="1"/>
    </row>
    <row r="694" spans="1:9">
      <c r="A694" s="1"/>
      <c r="B694" s="1"/>
      <c r="C694" s="1"/>
      <c r="D694" s="1"/>
      <c r="E694" s="1"/>
      <c r="F694" s="1"/>
      <c r="G694" s="1"/>
      <c r="H694" s="1"/>
      <c r="I694" s="1"/>
    </row>
    <row r="695" spans="1:9">
      <c r="A695" s="1"/>
      <c r="B695" s="1"/>
      <c r="C695" s="1"/>
      <c r="D695" s="1"/>
      <c r="E695" s="1"/>
      <c r="F695" s="1"/>
      <c r="G695" s="1"/>
      <c r="H695" s="1"/>
      <c r="I695" s="1"/>
    </row>
    <row r="696" spans="1:9">
      <c r="A696" s="1"/>
      <c r="B696" s="1"/>
      <c r="C696" s="1"/>
      <c r="D696" s="1"/>
      <c r="E696" s="1"/>
      <c r="F696" s="1"/>
      <c r="G696" s="1"/>
      <c r="H696" s="1"/>
      <c r="I696" s="1"/>
    </row>
    <row r="697" spans="1:9">
      <c r="A697" s="1"/>
      <c r="B697" s="1"/>
      <c r="C697" s="1"/>
      <c r="D697" s="1"/>
      <c r="E697" s="1"/>
      <c r="F697" s="1"/>
      <c r="G697" s="1"/>
      <c r="H697" s="1"/>
      <c r="I697" s="1"/>
    </row>
    <row r="698" spans="1:9">
      <c r="A698" s="1"/>
      <c r="B698" s="1"/>
      <c r="C698" s="1"/>
      <c r="D698" s="1"/>
      <c r="E698" s="1"/>
      <c r="F698" s="1"/>
      <c r="G698" s="1"/>
      <c r="H698" s="1"/>
      <c r="I698" s="1"/>
    </row>
    <row r="699" spans="1:9">
      <c r="A699" s="1"/>
      <c r="B699" s="1"/>
      <c r="C699" s="1"/>
      <c r="D699" s="1"/>
      <c r="E699" s="1"/>
      <c r="F699" s="1"/>
      <c r="G699" s="1"/>
      <c r="H699" s="1"/>
      <c r="I699" s="1"/>
    </row>
    <row r="700" spans="1:9">
      <c r="A700" s="1"/>
      <c r="B700" s="1"/>
      <c r="C700" s="1"/>
      <c r="D700" s="1"/>
      <c r="E700" s="1"/>
      <c r="F700" s="1"/>
      <c r="G700" s="1"/>
      <c r="H700" s="1"/>
      <c r="I700" s="1"/>
    </row>
    <row r="701" spans="1:9">
      <c r="A701" s="1"/>
      <c r="B701" s="1"/>
      <c r="C701" s="1"/>
      <c r="D701" s="1"/>
      <c r="E701" s="1"/>
      <c r="F701" s="1"/>
      <c r="G701" s="1"/>
      <c r="H701" s="1"/>
      <c r="I701" s="1"/>
    </row>
    <row r="702" spans="1:9">
      <c r="A702" s="1"/>
      <c r="B702" s="1"/>
      <c r="C702" s="1"/>
      <c r="D702" s="1"/>
      <c r="E702" s="1"/>
      <c r="F702" s="1"/>
      <c r="G702" s="1"/>
      <c r="H702" s="1"/>
      <c r="I702" s="1"/>
    </row>
    <row r="703" spans="1:9">
      <c r="A703" s="1"/>
      <c r="B703" s="1"/>
      <c r="C703" s="1"/>
      <c r="D703" s="1"/>
      <c r="E703" s="1"/>
      <c r="F703" s="1"/>
      <c r="G703" s="1"/>
      <c r="H703" s="1"/>
      <c r="I703" s="1"/>
    </row>
    <row r="704" spans="1:9">
      <c r="A704" s="1"/>
      <c r="B704" s="1"/>
      <c r="C704" s="1"/>
      <c r="D704" s="1"/>
      <c r="E704" s="1"/>
      <c r="F704" s="1"/>
      <c r="G704" s="1"/>
      <c r="H704" s="1"/>
      <c r="I704" s="1"/>
    </row>
    <row r="705" spans="1:9">
      <c r="A705" s="1"/>
      <c r="B705" s="1"/>
      <c r="C705" s="1"/>
      <c r="D705" s="1"/>
      <c r="E705" s="1"/>
      <c r="F705" s="1"/>
      <c r="G705" s="1"/>
      <c r="H705" s="1"/>
      <c r="I705" s="1"/>
    </row>
    <row r="706" spans="1:9">
      <c r="A706" s="1"/>
      <c r="B706" s="1"/>
      <c r="C706" s="1"/>
      <c r="D706" s="1"/>
      <c r="E706" s="1"/>
      <c r="F706" s="1"/>
      <c r="G706" s="1"/>
      <c r="H706" s="1"/>
      <c r="I706" s="1"/>
    </row>
    <row r="707" spans="1:9">
      <c r="A707" s="1"/>
      <c r="B707" s="1"/>
      <c r="C707" s="1"/>
      <c r="D707" s="1"/>
      <c r="E707" s="1"/>
      <c r="F707" s="1"/>
      <c r="G707" s="1"/>
      <c r="H707" s="1"/>
      <c r="I707" s="1"/>
    </row>
    <row r="708" spans="1:9">
      <c r="A708" s="1"/>
      <c r="B708" s="1"/>
      <c r="C708" s="1"/>
      <c r="D708" s="1"/>
      <c r="E708" s="1"/>
      <c r="F708" s="1"/>
      <c r="G708" s="1"/>
      <c r="H708" s="1"/>
      <c r="I708" s="1"/>
    </row>
    <row r="709" spans="1:9">
      <c r="A709" s="1"/>
      <c r="B709" s="1"/>
      <c r="C709" s="1"/>
      <c r="D709" s="1"/>
      <c r="E709" s="1"/>
      <c r="F709" s="1"/>
      <c r="G709" s="1"/>
      <c r="H709" s="1"/>
      <c r="I709" s="1"/>
    </row>
    <row r="710" spans="1:9">
      <c r="A710" s="1"/>
      <c r="B710" s="1"/>
      <c r="C710" s="1"/>
      <c r="D710" s="1"/>
      <c r="E710" s="1"/>
      <c r="F710" s="1"/>
      <c r="G710" s="1"/>
      <c r="H710" s="1"/>
      <c r="I710" s="1"/>
    </row>
    <row r="711" spans="1:9">
      <c r="A711" s="1"/>
      <c r="B711" s="1"/>
      <c r="C711" s="1"/>
      <c r="D711" s="1"/>
      <c r="E711" s="1"/>
      <c r="F711" s="1"/>
      <c r="G711" s="1"/>
      <c r="H711" s="1"/>
      <c r="I711" s="1"/>
    </row>
    <row r="712" spans="1:9">
      <c r="A712" s="1"/>
      <c r="B712" s="1"/>
      <c r="C712" s="1"/>
      <c r="D712" s="1"/>
      <c r="E712" s="1"/>
      <c r="F712" s="1"/>
      <c r="G712" s="1"/>
      <c r="H712" s="1"/>
      <c r="I712" s="1"/>
    </row>
    <row r="713" spans="1:9">
      <c r="A713" s="1"/>
      <c r="B713" s="1"/>
      <c r="C713" s="1"/>
      <c r="D713" s="1"/>
      <c r="E713" s="1"/>
      <c r="F713" s="1"/>
      <c r="G713" s="1"/>
      <c r="H713" s="1"/>
      <c r="I713" s="1"/>
    </row>
    <row r="714" spans="1:9">
      <c r="A714" s="1"/>
      <c r="B714" s="1"/>
      <c r="C714" s="1"/>
      <c r="D714" s="1"/>
      <c r="E714" s="1"/>
      <c r="F714" s="1"/>
      <c r="G714" s="1"/>
      <c r="H714" s="1"/>
      <c r="I714" s="1"/>
    </row>
    <row r="715" spans="1:9">
      <c r="A715" s="1"/>
      <c r="B715" s="1"/>
      <c r="C715" s="1"/>
      <c r="D715" s="1"/>
      <c r="E715" s="1"/>
      <c r="F715" s="1"/>
      <c r="G715" s="1"/>
      <c r="H715" s="1"/>
      <c r="I715" s="1"/>
    </row>
    <row r="716" spans="1:9">
      <c r="A716" s="1"/>
      <c r="B716" s="1"/>
      <c r="C716" s="1"/>
      <c r="D716" s="1"/>
      <c r="E716" s="1"/>
      <c r="F716" s="1"/>
      <c r="G716" s="1"/>
      <c r="H716" s="1"/>
      <c r="I716" s="1"/>
    </row>
    <row r="717" spans="1:9">
      <c r="A717" s="1"/>
      <c r="B717" s="1"/>
      <c r="C717" s="1"/>
      <c r="D717" s="1"/>
      <c r="E717" s="1"/>
      <c r="F717" s="1"/>
      <c r="G717" s="1"/>
      <c r="H717" s="1"/>
      <c r="I717" s="1"/>
    </row>
    <row r="718" spans="1:9">
      <c r="A718" s="1"/>
      <c r="B718" s="1"/>
      <c r="C718" s="1"/>
      <c r="D718" s="1"/>
      <c r="E718" s="1"/>
      <c r="F718" s="1"/>
      <c r="G718" s="1"/>
      <c r="H718" s="1"/>
      <c r="I718" s="1"/>
    </row>
    <row r="719" spans="1:9">
      <c r="A719" s="1"/>
      <c r="B719" s="1"/>
      <c r="C719" s="1"/>
      <c r="D719" s="1"/>
      <c r="E719" s="1"/>
      <c r="F719" s="1"/>
      <c r="G719" s="1"/>
      <c r="H719" s="1"/>
      <c r="I719" s="1"/>
    </row>
    <row r="720" spans="1:9">
      <c r="A720" s="1"/>
      <c r="B720" s="1"/>
      <c r="C720" s="1"/>
      <c r="D720" s="1"/>
      <c r="E720" s="1"/>
      <c r="F720" s="1"/>
      <c r="G720" s="1"/>
      <c r="H720" s="1"/>
      <c r="I720" s="1"/>
    </row>
    <row r="721" spans="1:9">
      <c r="A721" s="1"/>
      <c r="B721" s="1"/>
      <c r="C721" s="1"/>
      <c r="D721" s="1"/>
      <c r="E721" s="1"/>
      <c r="F721" s="1"/>
      <c r="G721" s="1"/>
      <c r="H721" s="1"/>
      <c r="I721" s="1"/>
    </row>
    <row r="722" spans="1:9">
      <c r="A722" s="1"/>
      <c r="B722" s="1"/>
      <c r="C722" s="1"/>
      <c r="D722" s="1"/>
      <c r="E722" s="1"/>
      <c r="F722" s="1"/>
      <c r="G722" s="1"/>
      <c r="H722" s="1"/>
      <c r="I722" s="1"/>
    </row>
    <row r="723" spans="1:9">
      <c r="A723" s="1"/>
      <c r="B723" s="1"/>
      <c r="C723" s="1"/>
      <c r="D723" s="1"/>
      <c r="E723" s="1"/>
      <c r="F723" s="1"/>
      <c r="G723" s="1"/>
      <c r="H723" s="1"/>
      <c r="I723" s="1"/>
    </row>
    <row r="724" spans="1:9">
      <c r="A724" s="1"/>
      <c r="B724" s="1"/>
      <c r="C724" s="1"/>
      <c r="D724" s="1"/>
      <c r="E724" s="1"/>
      <c r="F724" s="1"/>
      <c r="G724" s="1"/>
      <c r="H724" s="1"/>
      <c r="I724" s="1"/>
    </row>
    <row r="725" spans="1:9">
      <c r="A725" s="1"/>
      <c r="B725" s="1"/>
      <c r="C725" s="1"/>
      <c r="D725" s="1"/>
      <c r="E725" s="1"/>
      <c r="F725" s="1"/>
      <c r="G725" s="1"/>
      <c r="H725" s="1"/>
      <c r="I725" s="1"/>
    </row>
    <row r="726" spans="1:9">
      <c r="A726" s="1"/>
      <c r="B726" s="1"/>
      <c r="C726" s="1"/>
      <c r="D726" s="1"/>
      <c r="E726" s="1"/>
      <c r="F726" s="1"/>
      <c r="G726" s="1"/>
      <c r="H726" s="1"/>
      <c r="I726" s="1"/>
    </row>
    <row r="727" spans="1:9">
      <c r="A727" s="1"/>
      <c r="B727" s="1"/>
      <c r="C727" s="1"/>
      <c r="D727" s="1"/>
      <c r="E727" s="1"/>
      <c r="F727" s="1"/>
      <c r="G727" s="1"/>
      <c r="H727" s="1"/>
      <c r="I727" s="1"/>
    </row>
    <row r="728" spans="1:9">
      <c r="A728" s="1"/>
      <c r="B728" s="1"/>
      <c r="C728" s="1"/>
      <c r="D728" s="1"/>
      <c r="E728" s="1"/>
      <c r="F728" s="1"/>
      <c r="G728" s="1"/>
      <c r="H728" s="1"/>
      <c r="I728" s="1"/>
    </row>
    <row r="729" spans="1:9">
      <c r="A729" s="1"/>
      <c r="B729" s="1"/>
      <c r="C729" s="1"/>
      <c r="D729" s="1"/>
      <c r="E729" s="1"/>
      <c r="F729" s="1"/>
      <c r="G729" s="1"/>
      <c r="H729" s="1"/>
      <c r="I729" s="1"/>
    </row>
    <row r="730" spans="1:9">
      <c r="A730" s="1"/>
      <c r="B730" s="1"/>
      <c r="C730" s="1"/>
      <c r="D730" s="1"/>
      <c r="E730" s="1"/>
      <c r="F730" s="1"/>
      <c r="G730" s="1"/>
      <c r="H730" s="1"/>
      <c r="I730" s="1"/>
    </row>
    <row r="731" spans="1:9">
      <c r="A731" s="1"/>
      <c r="B731" s="1"/>
      <c r="C731" s="1"/>
      <c r="D731" s="1"/>
      <c r="E731" s="1"/>
      <c r="F731" s="1"/>
      <c r="G731" s="1"/>
      <c r="H731" s="1"/>
      <c r="I731" s="1"/>
    </row>
    <row r="732" spans="1:9">
      <c r="A732" s="1"/>
      <c r="B732" s="1"/>
      <c r="C732" s="1"/>
      <c r="D732" s="1"/>
      <c r="E732" s="1"/>
      <c r="F732" s="1"/>
      <c r="G732" s="1"/>
      <c r="H732" s="1"/>
      <c r="I732" s="1"/>
    </row>
    <row r="733" spans="1:9">
      <c r="A733" s="1"/>
      <c r="B733" s="1"/>
      <c r="C733" s="1"/>
      <c r="D733" s="1"/>
      <c r="E733" s="1"/>
      <c r="F733" s="1"/>
      <c r="G733" s="1"/>
      <c r="H733" s="1"/>
      <c r="I733" s="1"/>
    </row>
    <row r="734" spans="1:9">
      <c r="A734" s="1"/>
      <c r="B734" s="1"/>
      <c r="C734" s="1"/>
      <c r="D734" s="1"/>
      <c r="E734" s="1"/>
      <c r="F734" s="1"/>
      <c r="G734" s="1"/>
      <c r="H734" s="1"/>
      <c r="I734" s="1"/>
    </row>
    <row r="735" spans="1:9">
      <c r="A735" s="1"/>
      <c r="B735" s="1"/>
      <c r="C735" s="1"/>
      <c r="D735" s="1"/>
      <c r="E735" s="1"/>
      <c r="F735" s="1"/>
      <c r="G735" s="1"/>
      <c r="H735" s="1"/>
      <c r="I735" s="1"/>
    </row>
    <row r="736" spans="1:9">
      <c r="A736" s="1"/>
      <c r="B736" s="1"/>
      <c r="C736" s="1"/>
      <c r="D736" s="1"/>
      <c r="E736" s="1"/>
      <c r="F736" s="1"/>
      <c r="G736" s="1"/>
      <c r="H736" s="1"/>
      <c r="I736" s="1"/>
    </row>
    <row r="737" spans="1:9">
      <c r="A737" s="1"/>
      <c r="B737" s="1"/>
      <c r="C737" s="1"/>
      <c r="D737" s="1"/>
      <c r="E737" s="1"/>
      <c r="F737" s="1"/>
      <c r="G737" s="1"/>
      <c r="H737" s="1"/>
      <c r="I737" s="1"/>
    </row>
    <row r="738" spans="1:9">
      <c r="A738" s="1"/>
      <c r="B738" s="1"/>
      <c r="C738" s="1"/>
      <c r="D738" s="1"/>
      <c r="E738" s="1"/>
      <c r="F738" s="1"/>
      <c r="G738" s="1"/>
      <c r="H738" s="1"/>
      <c r="I738" s="1"/>
    </row>
    <row r="739" spans="1:9">
      <c r="A739" s="1"/>
      <c r="B739" s="1"/>
      <c r="C739" s="1"/>
      <c r="D739" s="1"/>
      <c r="E739" s="1"/>
      <c r="F739" s="1"/>
      <c r="G739" s="1"/>
      <c r="H739" s="1"/>
      <c r="I739" s="1"/>
    </row>
    <row r="740" spans="1:9">
      <c r="A740" s="1"/>
      <c r="B740" s="1"/>
      <c r="C740" s="1"/>
      <c r="D740" s="1"/>
      <c r="E740" s="1"/>
      <c r="F740" s="1"/>
      <c r="G740" s="1"/>
      <c r="H740" s="1"/>
      <c r="I740" s="1"/>
    </row>
    <row r="741" spans="1:9">
      <c r="A741" s="1"/>
      <c r="B741" s="1"/>
      <c r="C741" s="1"/>
      <c r="D741" s="1"/>
      <c r="E741" s="1"/>
      <c r="F741" s="1"/>
      <c r="G741" s="1"/>
      <c r="H741" s="1"/>
      <c r="I741" s="1"/>
    </row>
    <row r="742" spans="1:9">
      <c r="A742" s="1"/>
      <c r="B742" s="1"/>
      <c r="C742" s="1"/>
      <c r="D742" s="1"/>
      <c r="E742" s="1"/>
      <c r="F742" s="1"/>
      <c r="G742" s="1"/>
      <c r="H742" s="1"/>
      <c r="I742" s="1"/>
    </row>
    <row r="743" spans="1:9">
      <c r="A743" s="1"/>
      <c r="B743" s="1"/>
      <c r="C743" s="1"/>
      <c r="D743" s="1"/>
      <c r="E743" s="1"/>
      <c r="F743" s="1"/>
      <c r="G743" s="1"/>
      <c r="H743" s="1"/>
      <c r="I743" s="1"/>
    </row>
    <row r="744" spans="1:9">
      <c r="A744" s="1"/>
      <c r="B744" s="1"/>
      <c r="C744" s="1"/>
      <c r="D744" s="1"/>
      <c r="E744" s="1"/>
      <c r="F744" s="1"/>
      <c r="G744" s="1"/>
      <c r="H744" s="1"/>
      <c r="I744" s="1"/>
    </row>
    <row r="745" spans="1:9">
      <c r="A745" s="1"/>
      <c r="B745" s="1"/>
      <c r="C745" s="1"/>
      <c r="D745" s="1"/>
      <c r="E745" s="1"/>
      <c r="F745" s="1"/>
      <c r="G745" s="1"/>
      <c r="H745" s="1"/>
      <c r="I745" s="1"/>
    </row>
    <row r="746" spans="1:9">
      <c r="A746" s="1"/>
      <c r="B746" s="1"/>
      <c r="C746" s="1"/>
      <c r="D746" s="1"/>
      <c r="E746" s="1"/>
      <c r="F746" s="1"/>
      <c r="G746" s="1"/>
      <c r="H746" s="1"/>
      <c r="I746" s="1"/>
    </row>
    <row r="747" spans="1:9">
      <c r="A747" s="1"/>
      <c r="B747" s="1"/>
      <c r="C747" s="1"/>
      <c r="D747" s="1"/>
      <c r="E747" s="1"/>
      <c r="F747" s="1"/>
      <c r="G747" s="1"/>
      <c r="H747" s="1"/>
      <c r="I747" s="1"/>
    </row>
    <row r="748" spans="1:9">
      <c r="A748" s="1"/>
      <c r="B748" s="1"/>
      <c r="C748" s="1"/>
      <c r="D748" s="1"/>
      <c r="E748" s="1"/>
      <c r="F748" s="1"/>
      <c r="G748" s="1"/>
      <c r="H748" s="1"/>
      <c r="I748" s="1"/>
    </row>
    <row r="749" spans="1:9">
      <c r="A749" s="1"/>
      <c r="B749" s="1"/>
      <c r="C749" s="1"/>
      <c r="D749" s="1"/>
      <c r="E749" s="1"/>
      <c r="F749" s="1"/>
      <c r="G749" s="1"/>
      <c r="H749" s="1"/>
      <c r="I749" s="1"/>
    </row>
    <row r="750" spans="1:9">
      <c r="A750" s="1"/>
      <c r="B750" s="1"/>
      <c r="C750" s="1"/>
      <c r="D750" s="1"/>
      <c r="E750" s="1"/>
      <c r="F750" s="1"/>
      <c r="G750" s="1"/>
      <c r="H750" s="1"/>
      <c r="I750" s="1"/>
    </row>
    <row r="751" spans="1:9">
      <c r="A751" s="1"/>
      <c r="B751" s="1"/>
      <c r="C751" s="1"/>
      <c r="D751" s="1"/>
      <c r="E751" s="1"/>
      <c r="F751" s="1"/>
      <c r="G751" s="1"/>
      <c r="H751" s="1"/>
      <c r="I751" s="1"/>
    </row>
    <row r="752" spans="1:9">
      <c r="A752" s="1"/>
      <c r="B752" s="1"/>
      <c r="C752" s="1"/>
      <c r="D752" s="1"/>
      <c r="E752" s="1"/>
      <c r="F752" s="1"/>
      <c r="G752" s="1"/>
      <c r="H752" s="1"/>
      <c r="I752" s="1"/>
    </row>
    <row r="753" spans="1:9">
      <c r="A753" s="1"/>
      <c r="B753" s="1"/>
      <c r="C753" s="1"/>
      <c r="D753" s="1"/>
      <c r="E753" s="1"/>
      <c r="F753" s="1"/>
      <c r="G753" s="1"/>
      <c r="H753" s="1"/>
      <c r="I753" s="1"/>
    </row>
    <row r="754" spans="1:9">
      <c r="A754" s="1"/>
      <c r="B754" s="1"/>
      <c r="C754" s="1"/>
      <c r="D754" s="1"/>
      <c r="E754" s="1"/>
      <c r="F754" s="1"/>
      <c r="G754" s="1"/>
      <c r="H754" s="1"/>
      <c r="I754" s="1"/>
    </row>
    <row r="755" spans="1:9">
      <c r="A755" s="1"/>
      <c r="B755" s="1"/>
      <c r="C755" s="1"/>
      <c r="D755" s="1"/>
      <c r="E755" s="1"/>
      <c r="F755" s="1"/>
      <c r="G755" s="1"/>
      <c r="H755" s="1"/>
      <c r="I755" s="1"/>
    </row>
    <row r="756" spans="1:9">
      <c r="A756" s="1"/>
      <c r="B756" s="1"/>
      <c r="C756" s="1"/>
      <c r="D756" s="1"/>
      <c r="E756" s="1"/>
      <c r="F756" s="1"/>
      <c r="G756" s="1"/>
      <c r="H756" s="1"/>
      <c r="I756" s="1"/>
    </row>
    <row r="757" spans="1:9">
      <c r="A757" s="1"/>
      <c r="B757" s="1"/>
      <c r="C757" s="1"/>
      <c r="D757" s="1"/>
      <c r="E757" s="1"/>
      <c r="F757" s="1"/>
      <c r="G757" s="1"/>
      <c r="H757" s="1"/>
      <c r="I757" s="1"/>
    </row>
    <row r="758" spans="1:9">
      <c r="A758" s="1"/>
      <c r="B758" s="1"/>
      <c r="C758" s="1"/>
      <c r="D758" s="1"/>
      <c r="E758" s="1"/>
      <c r="F758" s="1"/>
      <c r="G758" s="1"/>
      <c r="H758" s="1"/>
      <c r="I758" s="1"/>
    </row>
    <row r="759" spans="1:9">
      <c r="A759" s="1"/>
      <c r="B759" s="1"/>
      <c r="C759" s="1"/>
      <c r="D759" s="1"/>
      <c r="E759" s="1"/>
      <c r="F759" s="1"/>
      <c r="G759" s="1"/>
      <c r="H759" s="1"/>
      <c r="I759" s="1"/>
    </row>
    <row r="760" spans="1:9">
      <c r="A760" s="1"/>
      <c r="B760" s="1"/>
      <c r="C760" s="1"/>
      <c r="D760" s="1"/>
      <c r="E760" s="1"/>
      <c r="F760" s="1"/>
      <c r="G760" s="1"/>
      <c r="H760" s="1"/>
      <c r="I760" s="1"/>
    </row>
    <row r="761" spans="1:9">
      <c r="A761" s="1"/>
      <c r="B761" s="1"/>
      <c r="C761" s="1"/>
      <c r="D761" s="1"/>
      <c r="E761" s="1"/>
      <c r="F761" s="1"/>
      <c r="G761" s="1"/>
      <c r="H761" s="1"/>
      <c r="I761" s="1"/>
    </row>
    <row r="762" spans="1:9">
      <c r="A762" s="1"/>
      <c r="B762" s="1"/>
      <c r="C762" s="1"/>
      <c r="D762" s="1"/>
      <c r="E762" s="1"/>
      <c r="F762" s="1"/>
      <c r="G762" s="1"/>
      <c r="H762" s="1"/>
      <c r="I762" s="1"/>
    </row>
    <row r="763" spans="1:9">
      <c r="A763" s="1"/>
      <c r="B763" s="1"/>
      <c r="C763" s="1"/>
      <c r="D763" s="1"/>
      <c r="E763" s="1"/>
      <c r="F763" s="1"/>
      <c r="G763" s="1"/>
      <c r="H763" s="1"/>
      <c r="I763" s="1"/>
    </row>
    <row r="764" spans="1:9">
      <c r="A764" s="1"/>
      <c r="B764" s="1"/>
      <c r="C764" s="1"/>
      <c r="D764" s="1"/>
      <c r="E764" s="1"/>
      <c r="F764" s="1"/>
      <c r="G764" s="1"/>
      <c r="H764" s="1"/>
      <c r="I764" s="1"/>
    </row>
    <row r="765" spans="1:9">
      <c r="A765" s="1"/>
      <c r="B765" s="1"/>
      <c r="C765" s="1"/>
      <c r="D765" s="1"/>
      <c r="E765" s="1"/>
      <c r="F765" s="1"/>
      <c r="G765" s="1"/>
      <c r="H765" s="1"/>
      <c r="I765" s="1"/>
    </row>
    <row r="766" spans="1:9">
      <c r="A766" s="1"/>
      <c r="B766" s="1"/>
      <c r="C766" s="1"/>
      <c r="D766" s="1"/>
      <c r="E766" s="1"/>
      <c r="F766" s="1"/>
      <c r="G766" s="1"/>
      <c r="H766" s="1"/>
      <c r="I766" s="1"/>
    </row>
    <row r="767" spans="1:9">
      <c r="A767" s="1"/>
      <c r="B767" s="1"/>
      <c r="C767" s="1"/>
      <c r="D767" s="1"/>
      <c r="E767" s="1"/>
      <c r="F767" s="1"/>
      <c r="G767" s="1"/>
      <c r="H767" s="1"/>
      <c r="I767" s="1"/>
    </row>
    <row r="768" spans="1:9">
      <c r="A768" s="1"/>
      <c r="B768" s="1"/>
      <c r="C768" s="1"/>
      <c r="D768" s="1"/>
      <c r="E768" s="1"/>
      <c r="F768" s="1"/>
      <c r="G768" s="1"/>
      <c r="H768" s="1"/>
      <c r="I768" s="1"/>
    </row>
    <row r="769" spans="1:9">
      <c r="A769" s="1"/>
      <c r="B769" s="1"/>
      <c r="C769" s="1"/>
      <c r="D769" s="1"/>
      <c r="E769" s="1"/>
      <c r="F769" s="1"/>
      <c r="G769" s="1"/>
      <c r="H769" s="1"/>
      <c r="I769" s="1"/>
    </row>
    <row r="770" spans="1:9">
      <c r="A770" s="1"/>
      <c r="B770" s="1"/>
      <c r="C770" s="1"/>
      <c r="D770" s="1"/>
      <c r="E770" s="1"/>
      <c r="F770" s="1"/>
      <c r="G770" s="1"/>
      <c r="H770" s="1"/>
      <c r="I770" s="1"/>
    </row>
    <row r="771" spans="1:9">
      <c r="A771" s="1"/>
      <c r="B771" s="1"/>
      <c r="C771" s="1"/>
      <c r="D771" s="1"/>
      <c r="E771" s="1"/>
      <c r="F771" s="1"/>
      <c r="G771" s="1"/>
      <c r="H771" s="1"/>
      <c r="I771" s="1"/>
    </row>
    <row r="772" spans="1:9">
      <c r="A772" s="1"/>
      <c r="B772" s="1"/>
      <c r="C772" s="1"/>
      <c r="D772" s="1"/>
      <c r="E772" s="1"/>
      <c r="F772" s="1"/>
      <c r="G772" s="1"/>
      <c r="H772" s="1"/>
      <c r="I772" s="1"/>
    </row>
    <row r="773" spans="1:9">
      <c r="A773" s="1"/>
      <c r="B773" s="1"/>
      <c r="C773" s="1"/>
      <c r="D773" s="1"/>
      <c r="E773" s="1"/>
      <c r="F773" s="1"/>
      <c r="G773" s="1"/>
      <c r="H773" s="1"/>
      <c r="I773" s="1"/>
    </row>
    <row r="774" spans="1:9">
      <c r="A774" s="1"/>
      <c r="B774" s="1"/>
      <c r="C774" s="1"/>
      <c r="D774" s="1"/>
      <c r="E774" s="1"/>
      <c r="F774" s="1"/>
      <c r="G774" s="1"/>
      <c r="H774" s="1"/>
      <c r="I774" s="1"/>
    </row>
    <row r="775" spans="1:9">
      <c r="A775" s="1"/>
      <c r="B775" s="1"/>
      <c r="C775" s="1"/>
      <c r="D775" s="1"/>
      <c r="E775" s="1"/>
      <c r="F775" s="1"/>
      <c r="G775" s="1"/>
      <c r="H775" s="1"/>
      <c r="I775" s="1"/>
    </row>
    <row r="776" spans="1:9">
      <c r="A776" s="1"/>
      <c r="B776" s="1"/>
      <c r="C776" s="1"/>
      <c r="D776" s="1"/>
      <c r="E776" s="1"/>
      <c r="F776" s="1"/>
      <c r="G776" s="1"/>
      <c r="H776" s="1"/>
      <c r="I776" s="1"/>
    </row>
    <row r="777" spans="1:9">
      <c r="A777" s="1"/>
      <c r="B777" s="1"/>
      <c r="C777" s="1"/>
      <c r="D777" s="1"/>
      <c r="E777" s="1"/>
      <c r="F777" s="1"/>
      <c r="G777" s="1"/>
      <c r="H777" s="1"/>
      <c r="I777" s="1"/>
    </row>
    <row r="778" spans="1:9">
      <c r="A778" s="1"/>
      <c r="B778" s="1"/>
      <c r="C778" s="1"/>
      <c r="D778" s="1"/>
      <c r="E778" s="1"/>
      <c r="F778" s="1"/>
      <c r="G778" s="1"/>
      <c r="H778" s="1"/>
      <c r="I778" s="1"/>
    </row>
    <row r="779" spans="1:9">
      <c r="A779" s="1"/>
      <c r="B779" s="1"/>
      <c r="C779" s="1"/>
      <c r="D779" s="1"/>
      <c r="E779" s="1"/>
      <c r="F779" s="1"/>
      <c r="G779" s="1"/>
      <c r="H779" s="1"/>
      <c r="I779" s="1"/>
    </row>
    <row r="780" spans="1:9">
      <c r="A780" s="1"/>
      <c r="B780" s="1"/>
      <c r="C780" s="1"/>
      <c r="D780" s="1"/>
      <c r="E780" s="1"/>
      <c r="F780" s="1"/>
      <c r="G780" s="1"/>
      <c r="H780" s="1"/>
      <c r="I780" s="1"/>
    </row>
    <row r="781" spans="1:9">
      <c r="A781" s="1"/>
      <c r="B781" s="1"/>
      <c r="C781" s="1"/>
      <c r="D781" s="1"/>
      <c r="E781" s="1"/>
      <c r="F781" s="1"/>
      <c r="G781" s="1"/>
      <c r="H781" s="1"/>
      <c r="I781" s="1"/>
    </row>
    <row r="782" spans="1:9">
      <c r="A782" s="1"/>
      <c r="B782" s="1"/>
      <c r="C782" s="1"/>
      <c r="D782" s="1"/>
      <c r="E782" s="1"/>
      <c r="F782" s="1"/>
      <c r="G782" s="1"/>
      <c r="H782" s="1"/>
      <c r="I782" s="1"/>
    </row>
    <row r="783" spans="1:9">
      <c r="A783" s="1"/>
      <c r="B783" s="1"/>
      <c r="C783" s="1"/>
      <c r="D783" s="1"/>
      <c r="E783" s="1"/>
      <c r="F783" s="1"/>
      <c r="G783" s="1"/>
      <c r="H783" s="1"/>
      <c r="I783" s="1"/>
    </row>
    <row r="784" spans="1:9">
      <c r="A784" s="1"/>
      <c r="B784" s="1"/>
      <c r="C784" s="1"/>
      <c r="D784" s="1"/>
      <c r="E784" s="1"/>
      <c r="F784" s="1"/>
      <c r="G784" s="1"/>
      <c r="H784" s="1"/>
      <c r="I784" s="1"/>
    </row>
    <row r="785" spans="1:9">
      <c r="A785" s="1"/>
      <c r="B785" s="1"/>
      <c r="C785" s="1"/>
      <c r="D785" s="1"/>
      <c r="E785" s="1"/>
      <c r="F785" s="1"/>
      <c r="G785" s="1"/>
      <c r="H785" s="1"/>
      <c r="I785" s="1"/>
    </row>
    <row r="786" spans="1:9">
      <c r="A786" s="1"/>
      <c r="B786" s="1"/>
      <c r="C786" s="1"/>
      <c r="D786" s="1"/>
      <c r="E786" s="1"/>
      <c r="F786" s="1"/>
      <c r="G786" s="1"/>
      <c r="H786" s="1"/>
      <c r="I786" s="1"/>
    </row>
    <row r="787" spans="1:9">
      <c r="A787" s="1"/>
      <c r="B787" s="1"/>
      <c r="C787" s="1"/>
      <c r="D787" s="1"/>
      <c r="E787" s="1"/>
      <c r="F787" s="1"/>
      <c r="G787" s="1"/>
      <c r="H787" s="1"/>
      <c r="I787" s="1"/>
    </row>
    <row r="788" spans="1:9">
      <c r="A788" s="1"/>
      <c r="B788" s="1"/>
      <c r="C788" s="1"/>
      <c r="D788" s="1"/>
      <c r="E788" s="1"/>
      <c r="F788" s="1"/>
      <c r="G788" s="1"/>
      <c r="H788" s="1"/>
      <c r="I788" s="1"/>
    </row>
    <row r="789" spans="1:9">
      <c r="A789" s="1"/>
      <c r="B789" s="1"/>
      <c r="C789" s="1"/>
      <c r="D789" s="1"/>
      <c r="E789" s="1"/>
      <c r="F789" s="1"/>
      <c r="G789" s="1"/>
      <c r="H789" s="1"/>
      <c r="I789" s="1"/>
    </row>
    <row r="790" spans="1:9">
      <c r="A790" s="1"/>
      <c r="B790" s="1"/>
      <c r="C790" s="1"/>
      <c r="D790" s="1"/>
      <c r="E790" s="1"/>
      <c r="F790" s="1"/>
      <c r="G790" s="1"/>
      <c r="H790" s="1"/>
      <c r="I790" s="1"/>
    </row>
    <row r="791" spans="1:9">
      <c r="A791" s="1"/>
      <c r="B791" s="1"/>
      <c r="C791" s="1"/>
      <c r="D791" s="1"/>
      <c r="E791" s="1"/>
      <c r="F791" s="1"/>
      <c r="G791" s="1"/>
      <c r="H791" s="1"/>
      <c r="I791" s="1"/>
    </row>
    <row r="792" spans="1:9">
      <c r="A792" s="1"/>
      <c r="B792" s="1"/>
      <c r="C792" s="1"/>
      <c r="D792" s="1"/>
      <c r="E792" s="1"/>
      <c r="F792" s="1"/>
      <c r="G792" s="1"/>
      <c r="H792" s="1"/>
      <c r="I792" s="1"/>
    </row>
    <row r="793" spans="1:9">
      <c r="A793" s="1"/>
      <c r="B793" s="1"/>
      <c r="C793" s="1"/>
      <c r="D793" s="1"/>
      <c r="E793" s="1"/>
      <c r="F793" s="1"/>
      <c r="G793" s="1"/>
      <c r="H793" s="1"/>
      <c r="I793" s="1"/>
    </row>
    <row r="794" spans="1:9">
      <c r="A794" s="1"/>
      <c r="B794" s="1"/>
      <c r="C794" s="1"/>
      <c r="D794" s="1"/>
      <c r="E794" s="1"/>
      <c r="F794" s="1"/>
      <c r="G794" s="1"/>
      <c r="H794" s="1"/>
      <c r="I794" s="1"/>
    </row>
    <row r="795" spans="1:9">
      <c r="A795" s="1"/>
      <c r="B795" s="1"/>
      <c r="C795" s="1"/>
      <c r="D795" s="1"/>
      <c r="E795" s="1"/>
      <c r="F795" s="1"/>
      <c r="G795" s="1"/>
      <c r="H795" s="1"/>
      <c r="I795" s="1"/>
    </row>
    <row r="796" spans="1:9">
      <c r="A796" s="1"/>
      <c r="B796" s="1"/>
      <c r="C796" s="1"/>
      <c r="D796" s="1"/>
      <c r="E796" s="1"/>
      <c r="F796" s="1"/>
      <c r="G796" s="1"/>
      <c r="H796" s="1"/>
      <c r="I796" s="1"/>
    </row>
    <row r="797" spans="1:9">
      <c r="A797" s="1"/>
      <c r="B797" s="1"/>
      <c r="C797" s="1"/>
      <c r="D797" s="1"/>
      <c r="E797" s="1"/>
      <c r="F797" s="1"/>
      <c r="G797" s="1"/>
      <c r="H797" s="1"/>
      <c r="I797" s="1"/>
    </row>
  </sheetData>
  <pageMargins left="0.75" right="0.75" top="1" bottom="1" header="0.5" footer="0.5"/>
  <pageSetup scale="85" fitToHeight="3" orientation="landscape" horizontalDpi="1200" verticalDpi="1200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952"/>
  <sheetViews>
    <sheetView zoomScaleNormal="100" workbookViewId="0"/>
  </sheetViews>
  <sheetFormatPr defaultColWidth="12.42578125" defaultRowHeight="12.75"/>
  <cols>
    <col min="1" max="1" width="4.7109375" style="3" customWidth="1"/>
    <col min="2" max="2" width="1" style="3" customWidth="1"/>
    <col min="3" max="3" width="56.85546875" style="3" bestFit="1" customWidth="1"/>
    <col min="4" max="4" width="1.28515625" style="3" customWidth="1"/>
    <col min="5" max="5" width="16" style="3" customWidth="1"/>
    <col min="6" max="6" width="1.140625" style="3" customWidth="1"/>
    <col min="7" max="7" width="15.42578125" style="3" customWidth="1"/>
    <col min="8" max="8" width="15.85546875" style="3" customWidth="1"/>
    <col min="9" max="9" width="14" style="3" bestFit="1" customWidth="1"/>
    <col min="10" max="10" width="15.42578125" style="3" customWidth="1"/>
    <col min="11" max="11" width="12.42578125" style="46"/>
    <col min="12" max="16384" width="12.42578125" style="3"/>
  </cols>
  <sheetData>
    <row r="1" spans="1:11">
      <c r="A1" s="1" t="str">
        <f>Contents!A1</f>
        <v>Puget Sound Energy</v>
      </c>
      <c r="B1" s="1"/>
      <c r="C1" s="1"/>
      <c r="D1" s="1"/>
      <c r="E1" s="1"/>
      <c r="F1" s="1"/>
      <c r="G1" s="1"/>
      <c r="H1" s="1"/>
      <c r="J1" s="109"/>
      <c r="K1" s="174" t="str">
        <f>Contents!A3</f>
        <v>Exhibit RCS-4</v>
      </c>
    </row>
    <row r="2" spans="1:11">
      <c r="A2" s="1" t="s">
        <v>113</v>
      </c>
      <c r="B2" s="1"/>
      <c r="C2" s="1"/>
      <c r="D2" s="1"/>
      <c r="E2" s="1"/>
      <c r="F2" s="1"/>
      <c r="G2" s="1"/>
      <c r="H2" s="1"/>
      <c r="J2" s="6"/>
      <c r="K2" s="6" t="s">
        <v>120</v>
      </c>
    </row>
    <row r="3" spans="1:11">
      <c r="A3" s="42"/>
      <c r="B3" s="1"/>
      <c r="C3" s="1"/>
      <c r="D3" s="1"/>
      <c r="E3" s="1"/>
      <c r="F3" s="1"/>
      <c r="G3" s="1"/>
      <c r="H3" s="1"/>
      <c r="J3" s="6"/>
      <c r="K3" s="174" t="str">
        <f>Contents!A2</f>
        <v>Docket No. UG-170034</v>
      </c>
    </row>
    <row r="4" spans="1:11" ht="15.75">
      <c r="A4" s="1" t="str">
        <f>A!A4</f>
        <v>Test Year Ended September 30, 2016</v>
      </c>
      <c r="B4" s="1"/>
      <c r="C4" s="1"/>
      <c r="D4" s="1"/>
      <c r="E4" s="328"/>
      <c r="F4" s="1"/>
      <c r="G4" s="1"/>
      <c r="H4" s="1"/>
      <c r="J4" s="6"/>
      <c r="K4" s="6" t="s">
        <v>27</v>
      </c>
    </row>
    <row r="5" spans="1:11">
      <c r="A5" s="1"/>
      <c r="F5" s="4"/>
      <c r="G5" s="4"/>
      <c r="H5" s="4"/>
      <c r="J5" s="6"/>
    </row>
    <row r="6" spans="1:11">
      <c r="A6" s="1"/>
      <c r="F6" s="4"/>
      <c r="G6" s="4"/>
      <c r="H6" s="4"/>
    </row>
    <row r="7" spans="1:11" ht="76.5">
      <c r="A7" s="38" t="s">
        <v>31</v>
      </c>
      <c r="B7" s="1"/>
      <c r="C7" s="8" t="s">
        <v>3</v>
      </c>
      <c r="D7" s="1"/>
      <c r="E7" s="38" t="s">
        <v>381</v>
      </c>
      <c r="F7" s="1"/>
      <c r="G7" s="38" t="s">
        <v>260</v>
      </c>
      <c r="H7" s="38" t="s">
        <v>261</v>
      </c>
      <c r="I7" s="38" t="s">
        <v>382</v>
      </c>
      <c r="J7" s="38" t="s">
        <v>383</v>
      </c>
      <c r="K7" s="38" t="s">
        <v>442</v>
      </c>
    </row>
    <row r="8" spans="1:11">
      <c r="A8" s="1"/>
      <c r="B8" s="1"/>
      <c r="C8" s="1"/>
      <c r="D8" s="1"/>
      <c r="E8" s="1"/>
      <c r="F8" s="1"/>
      <c r="G8" s="7" t="str">
        <f>Contents!$A$19</f>
        <v>B-1</v>
      </c>
      <c r="H8" s="7" t="str">
        <f>Contents!$A$20</f>
        <v>B-2</v>
      </c>
      <c r="I8" s="102" t="s">
        <v>183</v>
      </c>
      <c r="J8" s="7" t="str">
        <f>Contents!$A$22</f>
        <v>B-4</v>
      </c>
      <c r="K8" s="102" t="s">
        <v>425</v>
      </c>
    </row>
    <row r="9" spans="1:11">
      <c r="A9" s="1"/>
      <c r="B9" s="1"/>
      <c r="C9" s="1"/>
      <c r="D9" s="1"/>
      <c r="E9" s="1"/>
      <c r="F9" s="1"/>
      <c r="G9" s="15" t="s">
        <v>332</v>
      </c>
      <c r="H9" s="15" t="s">
        <v>332</v>
      </c>
      <c r="I9" s="15"/>
      <c r="J9" s="15"/>
      <c r="K9" s="15" t="s">
        <v>332</v>
      </c>
    </row>
    <row r="10" spans="1:11">
      <c r="A10" s="1"/>
      <c r="B10" s="1"/>
      <c r="C10" s="10" t="s">
        <v>42</v>
      </c>
      <c r="D10" s="1"/>
      <c r="E10" s="1"/>
      <c r="F10" s="1"/>
      <c r="G10" s="1"/>
      <c r="H10" s="1"/>
      <c r="I10" s="1"/>
      <c r="J10" s="1"/>
      <c r="K10" s="1"/>
    </row>
    <row r="11" spans="1:11">
      <c r="A11" s="102">
        <v>1</v>
      </c>
      <c r="B11" s="1"/>
      <c r="C11" s="1" t="s">
        <v>214</v>
      </c>
      <c r="D11" s="1"/>
      <c r="E11" s="12">
        <f>SUM(G11:K11)</f>
        <v>0</v>
      </c>
      <c r="F11" s="18"/>
      <c r="G11" s="18"/>
      <c r="H11" s="18"/>
      <c r="I11" s="18"/>
      <c r="J11" s="18"/>
      <c r="K11" s="18"/>
    </row>
    <row r="12" spans="1:11">
      <c r="A12" s="102">
        <f>A11+1</f>
        <v>2</v>
      </c>
      <c r="B12" s="1"/>
      <c r="C12" s="1" t="s">
        <v>390</v>
      </c>
      <c r="D12" s="1"/>
      <c r="E12" s="11">
        <f>SUM(G12:K12)</f>
        <v>8415549</v>
      </c>
      <c r="F12" s="41"/>
      <c r="G12" s="11"/>
      <c r="H12" s="41"/>
      <c r="I12" s="41">
        <f>'B-3'!E14</f>
        <v>8415549</v>
      </c>
      <c r="J12" s="41"/>
      <c r="K12" s="41"/>
    </row>
    <row r="13" spans="1:11">
      <c r="A13" s="102">
        <f>A12+1</f>
        <v>3</v>
      </c>
      <c r="B13" s="1"/>
      <c r="C13" s="1" t="s">
        <v>217</v>
      </c>
      <c r="D13" s="1"/>
      <c r="E13" s="11">
        <f t="shared" ref="E13:E15" si="0">SUM(G13:K13)</f>
        <v>-2945442.1484655049</v>
      </c>
      <c r="F13" s="18"/>
      <c r="G13" s="11"/>
      <c r="H13" s="11"/>
      <c r="I13" s="11"/>
      <c r="J13" s="11">
        <f>'B-4'!T29</f>
        <v>-2945442.1484655049</v>
      </c>
      <c r="K13" s="11"/>
    </row>
    <row r="14" spans="1:11">
      <c r="A14" s="102">
        <f t="shared" ref="A14:A15" si="1">A13+1</f>
        <v>4</v>
      </c>
      <c r="B14" s="1"/>
      <c r="C14" s="1" t="s">
        <v>218</v>
      </c>
      <c r="D14" s="1"/>
      <c r="E14" s="11">
        <f t="shared" si="0"/>
        <v>0</v>
      </c>
      <c r="F14" s="18"/>
      <c r="G14" s="18"/>
      <c r="H14" s="18"/>
      <c r="I14" s="18"/>
      <c r="J14" s="18"/>
      <c r="K14" s="18"/>
    </row>
    <row r="15" spans="1:11">
      <c r="A15" s="102">
        <f t="shared" si="1"/>
        <v>5</v>
      </c>
      <c r="B15" s="1"/>
      <c r="C15" s="1" t="s">
        <v>172</v>
      </c>
      <c r="D15" s="1"/>
      <c r="E15" s="11">
        <f t="shared" si="0"/>
        <v>0</v>
      </c>
      <c r="F15" s="18"/>
      <c r="G15" s="18"/>
      <c r="H15" s="18"/>
      <c r="I15" s="18"/>
      <c r="J15" s="18"/>
      <c r="K15" s="18"/>
    </row>
    <row r="16" spans="1:11" ht="13.5" thickBot="1">
      <c r="A16" s="102">
        <f>A15+1</f>
        <v>6</v>
      </c>
      <c r="B16" s="1"/>
      <c r="C16" s="10" t="s">
        <v>43</v>
      </c>
      <c r="D16" s="1"/>
      <c r="E16" s="16">
        <f>SUM(E11:E15)</f>
        <v>5470106.8515344951</v>
      </c>
      <c r="F16" s="41"/>
      <c r="G16" s="16">
        <f t="shared" ref="G16:K16" si="2">SUM(G11:G15)</f>
        <v>0</v>
      </c>
      <c r="H16" s="16">
        <f t="shared" si="2"/>
        <v>0</v>
      </c>
      <c r="I16" s="16">
        <f t="shared" si="2"/>
        <v>8415549</v>
      </c>
      <c r="J16" s="16">
        <f t="shared" si="2"/>
        <v>-2945442.1484655049</v>
      </c>
      <c r="K16" s="16">
        <f t="shared" si="2"/>
        <v>0</v>
      </c>
    </row>
    <row r="17" spans="1:11" ht="13.5" thickTop="1">
      <c r="A17" s="1"/>
      <c r="B17" s="1"/>
      <c r="C17" s="1"/>
      <c r="D17" s="1"/>
      <c r="E17" s="18"/>
      <c r="F17" s="18"/>
      <c r="G17" s="18"/>
      <c r="H17" s="18"/>
      <c r="I17" s="18"/>
      <c r="J17" s="18"/>
      <c r="K17" s="18"/>
    </row>
    <row r="18" spans="1:11">
      <c r="A18" s="1"/>
      <c r="B18" s="1"/>
      <c r="C18" s="1"/>
      <c r="D18" s="1"/>
      <c r="E18" s="18"/>
      <c r="F18" s="18"/>
      <c r="G18" s="18"/>
      <c r="H18" s="18"/>
      <c r="I18" s="111"/>
      <c r="J18" s="111"/>
      <c r="K18" s="50"/>
    </row>
    <row r="19" spans="1:11">
      <c r="A19" s="1"/>
      <c r="B19" s="1"/>
      <c r="C19" s="1"/>
      <c r="D19" s="1"/>
      <c r="E19" s="1"/>
      <c r="F19" s="1"/>
      <c r="G19" s="1"/>
      <c r="H19" s="1"/>
      <c r="K19" s="50"/>
    </row>
    <row r="20" spans="1:11" s="1" customFormat="1">
      <c r="K20" s="12"/>
    </row>
    <row r="21" spans="1:11">
      <c r="A21" s="1"/>
      <c r="B21" s="1"/>
      <c r="C21" s="1"/>
      <c r="D21" s="1"/>
      <c r="E21" s="1"/>
      <c r="F21" s="1"/>
      <c r="G21" s="1"/>
      <c r="H21" s="1"/>
    </row>
    <row r="22" spans="1:11">
      <c r="A22" s="1"/>
      <c r="B22" s="1"/>
      <c r="C22" s="1"/>
      <c r="D22" s="1"/>
      <c r="E22" s="1"/>
      <c r="F22" s="1"/>
      <c r="G22" s="1"/>
      <c r="H22" s="1"/>
    </row>
    <row r="23" spans="1:11">
      <c r="A23" s="1"/>
      <c r="B23" s="1"/>
      <c r="C23" s="1"/>
      <c r="D23" s="1"/>
      <c r="E23" s="1"/>
      <c r="F23" s="1"/>
      <c r="G23" s="1"/>
      <c r="H23" s="1"/>
    </row>
    <row r="24" spans="1:11">
      <c r="A24" s="1"/>
      <c r="B24" s="1"/>
      <c r="C24" s="1"/>
      <c r="D24" s="1"/>
      <c r="E24" s="1"/>
      <c r="F24" s="1"/>
      <c r="G24" s="1"/>
      <c r="H24" s="1"/>
    </row>
    <row r="25" spans="1:11">
      <c r="A25" s="1"/>
      <c r="B25" s="1"/>
      <c r="C25" s="1"/>
      <c r="D25" s="1"/>
      <c r="E25" s="1"/>
      <c r="F25" s="1"/>
      <c r="G25" s="1"/>
      <c r="H25" s="1"/>
    </row>
    <row r="26" spans="1:11">
      <c r="A26" s="1"/>
      <c r="B26" s="1"/>
      <c r="C26" s="1"/>
      <c r="D26" s="1"/>
      <c r="E26" s="1"/>
      <c r="F26" s="1"/>
      <c r="G26" s="1"/>
      <c r="H26" s="1"/>
    </row>
    <row r="27" spans="1:11">
      <c r="A27" s="1"/>
      <c r="B27" s="1"/>
      <c r="C27" s="1"/>
      <c r="D27" s="1"/>
      <c r="E27" s="1"/>
      <c r="F27" s="1"/>
      <c r="G27" s="1"/>
      <c r="H27" s="1"/>
    </row>
    <row r="28" spans="1:11">
      <c r="A28" s="1"/>
      <c r="B28" s="1"/>
      <c r="C28" s="1"/>
      <c r="D28" s="1"/>
      <c r="E28" s="1"/>
      <c r="F28" s="1"/>
      <c r="G28" s="1"/>
      <c r="H28" s="1"/>
    </row>
    <row r="29" spans="1:11">
      <c r="A29" s="1"/>
      <c r="B29" s="1"/>
      <c r="C29" s="1"/>
      <c r="D29" s="1"/>
      <c r="E29" s="1"/>
      <c r="F29" s="1"/>
      <c r="G29" s="1"/>
      <c r="H29" s="1"/>
    </row>
    <row r="30" spans="1:11">
      <c r="A30" s="1"/>
      <c r="B30" s="1"/>
      <c r="C30" s="1"/>
      <c r="D30" s="1"/>
      <c r="E30" s="1"/>
      <c r="F30" s="1"/>
      <c r="G30" s="1"/>
      <c r="H30" s="1"/>
    </row>
    <row r="31" spans="1:11">
      <c r="A31" s="1"/>
      <c r="B31" s="1"/>
      <c r="C31" s="1"/>
      <c r="D31" s="1"/>
      <c r="E31" s="1"/>
      <c r="F31" s="1"/>
      <c r="G31" s="1"/>
      <c r="H31" s="1"/>
    </row>
    <row r="32" spans="1:11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  <row r="276" spans="1:8">
      <c r="A276" s="1"/>
      <c r="B276" s="1"/>
      <c r="C276" s="1"/>
      <c r="D276" s="1"/>
      <c r="E276" s="1"/>
      <c r="F276" s="1"/>
      <c r="G276" s="1"/>
      <c r="H276" s="1"/>
    </row>
    <row r="277" spans="1:8">
      <c r="A277" s="1"/>
      <c r="B277" s="1"/>
      <c r="C277" s="1"/>
      <c r="D277" s="1"/>
      <c r="E277" s="1"/>
      <c r="F277" s="1"/>
      <c r="G277" s="1"/>
      <c r="H277" s="1"/>
    </row>
    <row r="278" spans="1:8">
      <c r="A278" s="1"/>
      <c r="B278" s="1"/>
      <c r="C278" s="1"/>
      <c r="D278" s="1"/>
      <c r="E278" s="1"/>
      <c r="F278" s="1"/>
      <c r="G278" s="1"/>
      <c r="H278" s="1"/>
    </row>
    <row r="279" spans="1:8">
      <c r="A279" s="1"/>
      <c r="B279" s="1"/>
      <c r="C279" s="1"/>
      <c r="D279" s="1"/>
      <c r="E279" s="1"/>
      <c r="F279" s="1"/>
      <c r="G279" s="1"/>
      <c r="H279" s="1"/>
    </row>
    <row r="280" spans="1:8">
      <c r="A280" s="1"/>
      <c r="B280" s="1"/>
      <c r="C280" s="1"/>
      <c r="D280" s="1"/>
      <c r="E280" s="1"/>
      <c r="F280" s="1"/>
      <c r="G280" s="1"/>
      <c r="H280" s="1"/>
    </row>
    <row r="281" spans="1:8">
      <c r="A281" s="1"/>
      <c r="B281" s="1"/>
      <c r="C281" s="1"/>
      <c r="D281" s="1"/>
      <c r="E281" s="1"/>
      <c r="F281" s="1"/>
      <c r="G281" s="1"/>
      <c r="H281" s="1"/>
    </row>
    <row r="282" spans="1:8">
      <c r="A282" s="1"/>
      <c r="B282" s="1"/>
      <c r="C282" s="1"/>
      <c r="D282" s="1"/>
      <c r="E282" s="1"/>
      <c r="F282" s="1"/>
      <c r="G282" s="1"/>
      <c r="H282" s="1"/>
    </row>
    <row r="283" spans="1:8">
      <c r="A283" s="1"/>
      <c r="B283" s="1"/>
      <c r="C283" s="1"/>
      <c r="D283" s="1"/>
      <c r="E283" s="1"/>
      <c r="F283" s="1"/>
      <c r="G283" s="1"/>
      <c r="H283" s="1"/>
    </row>
    <row r="284" spans="1:8">
      <c r="A284" s="1"/>
      <c r="B284" s="1"/>
      <c r="C284" s="1"/>
      <c r="D284" s="1"/>
      <c r="E284" s="1"/>
      <c r="F284" s="1"/>
      <c r="G284" s="1"/>
      <c r="H284" s="1"/>
    </row>
    <row r="285" spans="1:8">
      <c r="A285" s="1"/>
      <c r="B285" s="1"/>
      <c r="C285" s="1"/>
      <c r="D285" s="1"/>
      <c r="E285" s="1"/>
      <c r="F285" s="1"/>
      <c r="G285" s="1"/>
      <c r="H285" s="1"/>
    </row>
    <row r="286" spans="1:8">
      <c r="A286" s="1"/>
      <c r="B286" s="1"/>
      <c r="C286" s="1"/>
      <c r="D286" s="1"/>
      <c r="E286" s="1"/>
      <c r="F286" s="1"/>
      <c r="G286" s="1"/>
      <c r="H286" s="1"/>
    </row>
    <row r="287" spans="1:8">
      <c r="A287" s="1"/>
      <c r="B287" s="1"/>
      <c r="C287" s="1"/>
      <c r="D287" s="1"/>
      <c r="E287" s="1"/>
      <c r="F287" s="1"/>
      <c r="G287" s="1"/>
      <c r="H287" s="1"/>
    </row>
    <row r="288" spans="1:8">
      <c r="A288" s="1"/>
      <c r="B288" s="1"/>
      <c r="C288" s="1"/>
      <c r="D288" s="1"/>
      <c r="E288" s="1"/>
      <c r="F288" s="1"/>
      <c r="G288" s="1"/>
      <c r="H288" s="1"/>
    </row>
    <row r="289" spans="1:8">
      <c r="A289" s="1"/>
      <c r="B289" s="1"/>
      <c r="C289" s="1"/>
      <c r="D289" s="1"/>
      <c r="E289" s="1"/>
      <c r="F289" s="1"/>
      <c r="G289" s="1"/>
      <c r="H289" s="1"/>
    </row>
    <row r="290" spans="1:8">
      <c r="A290" s="1"/>
      <c r="B290" s="1"/>
      <c r="C290" s="1"/>
      <c r="D290" s="1"/>
      <c r="E290" s="1"/>
      <c r="F290" s="1"/>
      <c r="G290" s="1"/>
      <c r="H290" s="1"/>
    </row>
    <row r="291" spans="1:8">
      <c r="A291" s="1"/>
      <c r="B291" s="1"/>
      <c r="C291" s="1"/>
      <c r="D291" s="1"/>
      <c r="E291" s="1"/>
      <c r="F291" s="1"/>
      <c r="G291" s="1"/>
      <c r="H291" s="1"/>
    </row>
    <row r="292" spans="1:8">
      <c r="A292" s="1"/>
      <c r="B292" s="1"/>
      <c r="C292" s="1"/>
      <c r="D292" s="1"/>
      <c r="E292" s="1"/>
      <c r="F292" s="1"/>
      <c r="G292" s="1"/>
      <c r="H292" s="1"/>
    </row>
    <row r="293" spans="1:8">
      <c r="A293" s="1"/>
      <c r="B293" s="1"/>
      <c r="C293" s="1"/>
      <c r="D293" s="1"/>
      <c r="E293" s="1"/>
      <c r="F293" s="1"/>
      <c r="G293" s="1"/>
      <c r="H293" s="1"/>
    </row>
    <row r="294" spans="1:8">
      <c r="A294" s="1"/>
      <c r="B294" s="1"/>
      <c r="C294" s="1"/>
      <c r="D294" s="1"/>
      <c r="E294" s="1"/>
      <c r="F294" s="1"/>
      <c r="G294" s="1"/>
      <c r="H294" s="1"/>
    </row>
    <row r="295" spans="1:8">
      <c r="A295" s="1"/>
      <c r="B295" s="1"/>
      <c r="C295" s="1"/>
      <c r="D295" s="1"/>
      <c r="E295" s="1"/>
      <c r="F295" s="1"/>
      <c r="G295" s="1"/>
      <c r="H295" s="1"/>
    </row>
    <row r="296" spans="1:8">
      <c r="A296" s="1"/>
      <c r="B296" s="1"/>
      <c r="C296" s="1"/>
      <c r="D296" s="1"/>
      <c r="E296" s="1"/>
      <c r="F296" s="1"/>
      <c r="G296" s="1"/>
      <c r="H296" s="1"/>
    </row>
    <row r="297" spans="1:8">
      <c r="A297" s="1"/>
      <c r="B297" s="1"/>
      <c r="C297" s="1"/>
      <c r="D297" s="1"/>
      <c r="E297" s="1"/>
      <c r="F297" s="1"/>
      <c r="G297" s="1"/>
      <c r="H297" s="1"/>
    </row>
    <row r="298" spans="1:8">
      <c r="A298" s="1"/>
      <c r="B298" s="1"/>
      <c r="C298" s="1"/>
      <c r="D298" s="1"/>
      <c r="E298" s="1"/>
      <c r="F298" s="1"/>
      <c r="G298" s="1"/>
      <c r="H298" s="1"/>
    </row>
    <row r="299" spans="1:8">
      <c r="A299" s="1"/>
      <c r="B299" s="1"/>
      <c r="C299" s="1"/>
      <c r="D299" s="1"/>
      <c r="E299" s="1"/>
      <c r="F299" s="1"/>
      <c r="G299" s="1"/>
      <c r="H299" s="1"/>
    </row>
    <row r="300" spans="1:8">
      <c r="A300" s="1"/>
      <c r="B300" s="1"/>
      <c r="C300" s="1"/>
      <c r="D300" s="1"/>
      <c r="E300" s="1"/>
      <c r="F300" s="1"/>
      <c r="G300" s="1"/>
      <c r="H300" s="1"/>
    </row>
    <row r="301" spans="1:8">
      <c r="A301" s="1"/>
      <c r="B301" s="1"/>
      <c r="C301" s="1"/>
      <c r="D301" s="1"/>
      <c r="E301" s="1"/>
      <c r="F301" s="1"/>
      <c r="G301" s="1"/>
      <c r="H301" s="1"/>
    </row>
    <row r="302" spans="1:8">
      <c r="A302" s="1"/>
      <c r="B302" s="1"/>
      <c r="C302" s="1"/>
      <c r="D302" s="1"/>
      <c r="E302" s="1"/>
      <c r="F302" s="1"/>
      <c r="G302" s="1"/>
      <c r="H302" s="1"/>
    </row>
    <row r="303" spans="1:8">
      <c r="A303" s="1"/>
      <c r="B303" s="1"/>
      <c r="C303" s="1"/>
      <c r="D303" s="1"/>
      <c r="E303" s="1"/>
      <c r="F303" s="1"/>
      <c r="G303" s="1"/>
      <c r="H303" s="1"/>
    </row>
    <row r="304" spans="1:8">
      <c r="A304" s="1"/>
      <c r="B304" s="1"/>
      <c r="C304" s="1"/>
      <c r="D304" s="1"/>
      <c r="E304" s="1"/>
      <c r="F304" s="1"/>
      <c r="G304" s="1"/>
      <c r="H304" s="1"/>
    </row>
    <row r="305" spans="1:8">
      <c r="A305" s="1"/>
      <c r="B305" s="1"/>
      <c r="C305" s="1"/>
      <c r="D305" s="1"/>
      <c r="E305" s="1"/>
      <c r="F305" s="1"/>
      <c r="G305" s="1"/>
      <c r="H305" s="1"/>
    </row>
    <row r="306" spans="1:8">
      <c r="A306" s="1"/>
      <c r="B306" s="1"/>
      <c r="C306" s="1"/>
      <c r="D306" s="1"/>
      <c r="E306" s="1"/>
      <c r="F306" s="1"/>
      <c r="G306" s="1"/>
      <c r="H306" s="1"/>
    </row>
    <row r="307" spans="1:8">
      <c r="A307" s="1"/>
      <c r="B307" s="1"/>
      <c r="C307" s="1"/>
      <c r="D307" s="1"/>
      <c r="E307" s="1"/>
      <c r="F307" s="1"/>
      <c r="G307" s="1"/>
      <c r="H307" s="1"/>
    </row>
    <row r="308" spans="1:8">
      <c r="A308" s="1"/>
      <c r="B308" s="1"/>
      <c r="C308" s="1"/>
      <c r="D308" s="1"/>
      <c r="E308" s="1"/>
      <c r="F308" s="1"/>
      <c r="G308" s="1"/>
      <c r="H308" s="1"/>
    </row>
    <row r="309" spans="1:8">
      <c r="A309" s="1"/>
      <c r="B309" s="1"/>
      <c r="C309" s="1"/>
      <c r="D309" s="1"/>
      <c r="E309" s="1"/>
      <c r="F309" s="1"/>
      <c r="G309" s="1"/>
      <c r="H309" s="1"/>
    </row>
    <row r="310" spans="1:8">
      <c r="A310" s="1"/>
      <c r="B310" s="1"/>
      <c r="C310" s="1"/>
      <c r="D310" s="1"/>
      <c r="E310" s="1"/>
      <c r="F310" s="1"/>
      <c r="G310" s="1"/>
      <c r="H310" s="1"/>
    </row>
    <row r="311" spans="1:8">
      <c r="A311" s="1"/>
      <c r="B311" s="1"/>
      <c r="C311" s="1"/>
      <c r="D311" s="1"/>
      <c r="E311" s="1"/>
      <c r="F311" s="1"/>
      <c r="G311" s="1"/>
      <c r="H311" s="1"/>
    </row>
    <row r="312" spans="1:8">
      <c r="A312" s="1"/>
      <c r="B312" s="1"/>
      <c r="C312" s="1"/>
      <c r="D312" s="1"/>
      <c r="E312" s="1"/>
      <c r="F312" s="1"/>
      <c r="G312" s="1"/>
      <c r="H312" s="1"/>
    </row>
    <row r="313" spans="1:8">
      <c r="A313" s="1"/>
      <c r="B313" s="1"/>
      <c r="C313" s="1"/>
      <c r="D313" s="1"/>
      <c r="E313" s="1"/>
      <c r="F313" s="1"/>
      <c r="G313" s="1"/>
      <c r="H313" s="1"/>
    </row>
    <row r="314" spans="1:8">
      <c r="A314" s="1"/>
      <c r="B314" s="1"/>
      <c r="C314" s="1"/>
      <c r="D314" s="1"/>
      <c r="E314" s="1"/>
      <c r="F314" s="1"/>
      <c r="G314" s="1"/>
      <c r="H314" s="1"/>
    </row>
    <row r="315" spans="1:8">
      <c r="A315" s="1"/>
      <c r="B315" s="1"/>
      <c r="C315" s="1"/>
      <c r="D315" s="1"/>
      <c r="E315" s="1"/>
      <c r="F315" s="1"/>
      <c r="G315" s="1"/>
      <c r="H315" s="1"/>
    </row>
    <row r="316" spans="1:8">
      <c r="A316" s="1"/>
      <c r="B316" s="1"/>
      <c r="C316" s="1"/>
      <c r="D316" s="1"/>
      <c r="E316" s="1"/>
      <c r="F316" s="1"/>
      <c r="G316" s="1"/>
      <c r="H316" s="1"/>
    </row>
    <row r="317" spans="1:8">
      <c r="A317" s="1"/>
      <c r="B317" s="1"/>
      <c r="C317" s="1"/>
      <c r="D317" s="1"/>
      <c r="E317" s="1"/>
      <c r="F317" s="1"/>
      <c r="G317" s="1"/>
      <c r="H317" s="1"/>
    </row>
    <row r="318" spans="1:8">
      <c r="A318" s="1"/>
      <c r="B318" s="1"/>
      <c r="C318" s="1"/>
      <c r="D318" s="1"/>
      <c r="E318" s="1"/>
      <c r="F318" s="1"/>
      <c r="G318" s="1"/>
      <c r="H318" s="1"/>
    </row>
    <row r="319" spans="1:8">
      <c r="A319" s="1"/>
      <c r="B319" s="1"/>
      <c r="C319" s="1"/>
      <c r="D319" s="1"/>
      <c r="E319" s="1"/>
      <c r="F319" s="1"/>
      <c r="G319" s="1"/>
      <c r="H319" s="1"/>
    </row>
    <row r="320" spans="1:8">
      <c r="A320" s="1"/>
      <c r="B320" s="1"/>
      <c r="C320" s="1"/>
      <c r="D320" s="1"/>
      <c r="E320" s="1"/>
      <c r="F320" s="1"/>
      <c r="G320" s="1"/>
      <c r="H320" s="1"/>
    </row>
    <row r="321" spans="1:8">
      <c r="A321" s="1"/>
      <c r="B321" s="1"/>
      <c r="C321" s="1"/>
      <c r="D321" s="1"/>
      <c r="E321" s="1"/>
      <c r="F321" s="1"/>
      <c r="G321" s="1"/>
      <c r="H321" s="1"/>
    </row>
    <row r="322" spans="1:8">
      <c r="A322" s="1"/>
      <c r="B322" s="1"/>
      <c r="C322" s="1"/>
      <c r="D322" s="1"/>
      <c r="E322" s="1"/>
      <c r="F322" s="1"/>
      <c r="G322" s="1"/>
      <c r="H322" s="1"/>
    </row>
    <row r="323" spans="1:8">
      <c r="A323" s="1"/>
      <c r="B323" s="1"/>
      <c r="C323" s="1"/>
      <c r="D323" s="1"/>
      <c r="E323" s="1"/>
      <c r="F323" s="1"/>
      <c r="G323" s="1"/>
      <c r="H323" s="1"/>
    </row>
    <row r="324" spans="1:8">
      <c r="A324" s="1"/>
      <c r="B324" s="1"/>
      <c r="C324" s="1"/>
      <c r="D324" s="1"/>
      <c r="E324" s="1"/>
      <c r="F324" s="1"/>
      <c r="G324" s="1"/>
      <c r="H324" s="1"/>
    </row>
    <row r="325" spans="1:8">
      <c r="A325" s="1"/>
      <c r="B325" s="1"/>
      <c r="C325" s="1"/>
      <c r="D325" s="1"/>
      <c r="E325" s="1"/>
      <c r="F325" s="1"/>
      <c r="G325" s="1"/>
      <c r="H325" s="1"/>
    </row>
    <row r="326" spans="1:8">
      <c r="A326" s="1"/>
      <c r="B326" s="1"/>
      <c r="C326" s="1"/>
      <c r="D326" s="1"/>
      <c r="E326" s="1"/>
      <c r="F326" s="1"/>
      <c r="G326" s="1"/>
      <c r="H326" s="1"/>
    </row>
    <row r="327" spans="1:8">
      <c r="A327" s="1"/>
      <c r="B327" s="1"/>
      <c r="C327" s="1"/>
      <c r="D327" s="1"/>
      <c r="E327" s="1"/>
      <c r="F327" s="1"/>
      <c r="G327" s="1"/>
      <c r="H327" s="1"/>
    </row>
    <row r="328" spans="1:8">
      <c r="A328" s="1"/>
      <c r="B328" s="1"/>
      <c r="C328" s="1"/>
      <c r="D328" s="1"/>
      <c r="E328" s="1"/>
      <c r="F328" s="1"/>
      <c r="G328" s="1"/>
      <c r="H328" s="1"/>
    </row>
    <row r="329" spans="1:8">
      <c r="A329" s="1"/>
      <c r="B329" s="1"/>
      <c r="C329" s="1"/>
      <c r="D329" s="1"/>
      <c r="E329" s="1"/>
      <c r="F329" s="1"/>
      <c r="G329" s="1"/>
      <c r="H329" s="1"/>
    </row>
    <row r="330" spans="1:8">
      <c r="A330" s="1"/>
      <c r="B330" s="1"/>
      <c r="C330" s="1"/>
      <c r="D330" s="1"/>
      <c r="E330" s="1"/>
      <c r="F330" s="1"/>
      <c r="G330" s="1"/>
      <c r="H330" s="1"/>
    </row>
    <row r="331" spans="1:8">
      <c r="A331" s="1"/>
      <c r="B331" s="1"/>
      <c r="C331" s="1"/>
      <c r="D331" s="1"/>
      <c r="E331" s="1"/>
      <c r="F331" s="1"/>
      <c r="G331" s="1"/>
      <c r="H331" s="1"/>
    </row>
    <row r="332" spans="1:8">
      <c r="A332" s="1"/>
      <c r="B332" s="1"/>
      <c r="C332" s="1"/>
      <c r="D332" s="1"/>
      <c r="E332" s="1"/>
      <c r="F332" s="1"/>
      <c r="G332" s="1"/>
      <c r="H332" s="1"/>
    </row>
    <row r="333" spans="1:8">
      <c r="A333" s="1"/>
      <c r="B333" s="1"/>
      <c r="C333" s="1"/>
      <c r="D333" s="1"/>
      <c r="E333" s="1"/>
      <c r="F333" s="1"/>
      <c r="G333" s="1"/>
      <c r="H333" s="1"/>
    </row>
    <row r="334" spans="1:8">
      <c r="A334" s="1"/>
      <c r="B334" s="1"/>
      <c r="C334" s="1"/>
      <c r="D334" s="1"/>
      <c r="E334" s="1"/>
      <c r="F334" s="1"/>
      <c r="G334" s="1"/>
      <c r="H334" s="1"/>
    </row>
    <row r="335" spans="1:8">
      <c r="A335" s="1"/>
      <c r="B335" s="1"/>
      <c r="C335" s="1"/>
      <c r="D335" s="1"/>
      <c r="E335" s="1"/>
      <c r="F335" s="1"/>
      <c r="G335" s="1"/>
      <c r="H335" s="1"/>
    </row>
    <row r="336" spans="1:8">
      <c r="A336" s="1"/>
      <c r="B336" s="1"/>
      <c r="C336" s="1"/>
      <c r="D336" s="1"/>
      <c r="E336" s="1"/>
      <c r="F336" s="1"/>
      <c r="G336" s="1"/>
      <c r="H336" s="1"/>
    </row>
    <row r="337" spans="1:8">
      <c r="A337" s="1"/>
      <c r="B337" s="1"/>
      <c r="C337" s="1"/>
      <c r="D337" s="1"/>
      <c r="E337" s="1"/>
      <c r="F337" s="1"/>
      <c r="G337" s="1"/>
      <c r="H337" s="1"/>
    </row>
    <row r="338" spans="1:8">
      <c r="A338" s="1"/>
      <c r="B338" s="1"/>
      <c r="C338" s="1"/>
      <c r="D338" s="1"/>
      <c r="E338" s="1"/>
      <c r="F338" s="1"/>
      <c r="G338" s="1"/>
      <c r="H338" s="1"/>
    </row>
    <row r="339" spans="1:8">
      <c r="A339" s="1"/>
      <c r="B339" s="1"/>
      <c r="C339" s="1"/>
      <c r="D339" s="1"/>
      <c r="E339" s="1"/>
      <c r="F339" s="1"/>
      <c r="G339" s="1"/>
      <c r="H339" s="1"/>
    </row>
    <row r="340" spans="1:8">
      <c r="A340" s="1"/>
      <c r="B340" s="1"/>
      <c r="C340" s="1"/>
      <c r="D340" s="1"/>
      <c r="E340" s="1"/>
      <c r="F340" s="1"/>
      <c r="G340" s="1"/>
      <c r="H340" s="1"/>
    </row>
    <row r="341" spans="1:8">
      <c r="A341" s="1"/>
      <c r="B341" s="1"/>
      <c r="C341" s="1"/>
      <c r="D341" s="1"/>
      <c r="E341" s="1"/>
      <c r="F341" s="1"/>
      <c r="G341" s="1"/>
      <c r="H341" s="1"/>
    </row>
    <row r="342" spans="1:8">
      <c r="A342" s="1"/>
      <c r="B342" s="1"/>
      <c r="C342" s="1"/>
      <c r="D342" s="1"/>
      <c r="E342" s="1"/>
      <c r="F342" s="1"/>
      <c r="G342" s="1"/>
      <c r="H342" s="1"/>
    </row>
    <row r="343" spans="1:8">
      <c r="A343" s="1"/>
      <c r="B343" s="1"/>
      <c r="C343" s="1"/>
      <c r="D343" s="1"/>
      <c r="E343" s="1"/>
      <c r="F343" s="1"/>
      <c r="G343" s="1"/>
      <c r="H343" s="1"/>
    </row>
    <row r="344" spans="1:8">
      <c r="A344" s="1"/>
      <c r="B344" s="1"/>
      <c r="C344" s="1"/>
      <c r="D344" s="1"/>
      <c r="E344" s="1"/>
      <c r="F344" s="1"/>
      <c r="G344" s="1"/>
      <c r="H344" s="1"/>
    </row>
    <row r="345" spans="1:8">
      <c r="A345" s="1"/>
      <c r="B345" s="1"/>
      <c r="C345" s="1"/>
      <c r="D345" s="1"/>
      <c r="E345" s="1"/>
      <c r="F345" s="1"/>
      <c r="G345" s="1"/>
      <c r="H345" s="1"/>
    </row>
    <row r="346" spans="1:8">
      <c r="A346" s="1"/>
      <c r="B346" s="1"/>
      <c r="C346" s="1"/>
      <c r="D346" s="1"/>
      <c r="E346" s="1"/>
      <c r="F346" s="1"/>
      <c r="G346" s="1"/>
      <c r="H346" s="1"/>
    </row>
    <row r="347" spans="1:8">
      <c r="A347" s="1"/>
      <c r="B347" s="1"/>
      <c r="C347" s="1"/>
      <c r="D347" s="1"/>
      <c r="E347" s="1"/>
      <c r="F347" s="1"/>
      <c r="G347" s="1"/>
      <c r="H347" s="1"/>
    </row>
    <row r="348" spans="1:8">
      <c r="A348" s="1"/>
      <c r="B348" s="1"/>
      <c r="C348" s="1"/>
      <c r="D348" s="1"/>
      <c r="E348" s="1"/>
      <c r="F348" s="1"/>
      <c r="G348" s="1"/>
      <c r="H348" s="1"/>
    </row>
    <row r="349" spans="1:8">
      <c r="A349" s="1"/>
      <c r="B349" s="1"/>
      <c r="C349" s="1"/>
      <c r="D349" s="1"/>
      <c r="E349" s="1"/>
      <c r="F349" s="1"/>
      <c r="G349" s="1"/>
      <c r="H349" s="1"/>
    </row>
    <row r="350" spans="1:8">
      <c r="A350" s="1"/>
      <c r="B350" s="1"/>
      <c r="C350" s="1"/>
      <c r="D350" s="1"/>
      <c r="E350" s="1"/>
      <c r="F350" s="1"/>
      <c r="G350" s="1"/>
      <c r="H350" s="1"/>
    </row>
    <row r="351" spans="1:8">
      <c r="A351" s="1"/>
      <c r="B351" s="1"/>
      <c r="C351" s="1"/>
      <c r="D351" s="1"/>
      <c r="E351" s="1"/>
      <c r="F351" s="1"/>
      <c r="G351" s="1"/>
      <c r="H351" s="1"/>
    </row>
    <row r="352" spans="1:8">
      <c r="A352" s="1"/>
      <c r="B352" s="1"/>
      <c r="C352" s="1"/>
      <c r="D352" s="1"/>
      <c r="E352" s="1"/>
      <c r="F352" s="1"/>
      <c r="G352" s="1"/>
      <c r="H352" s="1"/>
    </row>
    <row r="353" spans="1:8">
      <c r="A353" s="1"/>
      <c r="B353" s="1"/>
      <c r="C353" s="1"/>
      <c r="D353" s="1"/>
      <c r="E353" s="1"/>
      <c r="F353" s="1"/>
      <c r="G353" s="1"/>
      <c r="H353" s="1"/>
    </row>
    <row r="354" spans="1:8">
      <c r="A354" s="1"/>
      <c r="B354" s="1"/>
      <c r="C354" s="1"/>
      <c r="D354" s="1"/>
      <c r="E354" s="1"/>
      <c r="F354" s="1"/>
      <c r="G354" s="1"/>
      <c r="H354" s="1"/>
    </row>
    <row r="355" spans="1:8">
      <c r="A355" s="1"/>
      <c r="B355" s="1"/>
      <c r="C355" s="1"/>
      <c r="D355" s="1"/>
      <c r="E355" s="1"/>
      <c r="F355" s="1"/>
      <c r="G355" s="1"/>
      <c r="H355" s="1"/>
    </row>
    <row r="356" spans="1:8">
      <c r="A356" s="1"/>
      <c r="B356" s="1"/>
      <c r="C356" s="1"/>
      <c r="D356" s="1"/>
      <c r="E356" s="1"/>
      <c r="F356" s="1"/>
      <c r="G356" s="1"/>
      <c r="H356" s="1"/>
    </row>
    <row r="357" spans="1:8">
      <c r="A357" s="1"/>
      <c r="B357" s="1"/>
      <c r="C357" s="1"/>
      <c r="D357" s="1"/>
      <c r="E357" s="1"/>
      <c r="F357" s="1"/>
      <c r="G357" s="1"/>
      <c r="H357" s="1"/>
    </row>
    <row r="358" spans="1:8">
      <c r="A358" s="1"/>
      <c r="B358" s="1"/>
      <c r="C358" s="1"/>
      <c r="D358" s="1"/>
      <c r="E358" s="1"/>
      <c r="F358" s="1"/>
      <c r="G358" s="1"/>
      <c r="H358" s="1"/>
    </row>
    <row r="359" spans="1:8">
      <c r="A359" s="1"/>
      <c r="B359" s="1"/>
      <c r="C359" s="1"/>
      <c r="D359" s="1"/>
      <c r="E359" s="1"/>
      <c r="F359" s="1"/>
      <c r="G359" s="1"/>
      <c r="H359" s="1"/>
    </row>
    <row r="360" spans="1:8">
      <c r="A360" s="1"/>
      <c r="B360" s="1"/>
      <c r="C360" s="1"/>
      <c r="D360" s="1"/>
      <c r="E360" s="1"/>
      <c r="F360" s="1"/>
      <c r="G360" s="1"/>
      <c r="H360" s="1"/>
    </row>
    <row r="361" spans="1:8">
      <c r="A361" s="1"/>
      <c r="B361" s="1"/>
      <c r="C361" s="1"/>
      <c r="D361" s="1"/>
      <c r="E361" s="1"/>
      <c r="F361" s="1"/>
      <c r="G361" s="1"/>
      <c r="H361" s="1"/>
    </row>
    <row r="362" spans="1:8">
      <c r="A362" s="1"/>
      <c r="B362" s="1"/>
      <c r="C362" s="1"/>
      <c r="D362" s="1"/>
      <c r="E362" s="1"/>
      <c r="F362" s="1"/>
      <c r="G362" s="1"/>
      <c r="H362" s="1"/>
    </row>
    <row r="363" spans="1:8">
      <c r="A363" s="1"/>
      <c r="B363" s="1"/>
      <c r="C363" s="1"/>
      <c r="D363" s="1"/>
      <c r="E363" s="1"/>
      <c r="F363" s="1"/>
      <c r="G363" s="1"/>
      <c r="H363" s="1"/>
    </row>
    <row r="364" spans="1:8">
      <c r="A364" s="1"/>
      <c r="B364" s="1"/>
      <c r="C364" s="1"/>
      <c r="D364" s="1"/>
      <c r="E364" s="1"/>
      <c r="F364" s="1"/>
      <c r="G364" s="1"/>
      <c r="H364" s="1"/>
    </row>
    <row r="365" spans="1:8">
      <c r="A365" s="1"/>
      <c r="B365" s="1"/>
      <c r="C365" s="1"/>
      <c r="D365" s="1"/>
      <c r="E365" s="1"/>
      <c r="F365" s="1"/>
      <c r="G365" s="1"/>
      <c r="H365" s="1"/>
    </row>
    <row r="366" spans="1:8">
      <c r="A366" s="1"/>
      <c r="B366" s="1"/>
      <c r="C366" s="1"/>
      <c r="D366" s="1"/>
      <c r="E366" s="1"/>
      <c r="F366" s="1"/>
      <c r="G366" s="1"/>
      <c r="H366" s="1"/>
    </row>
    <row r="367" spans="1:8">
      <c r="A367" s="1"/>
      <c r="B367" s="1"/>
      <c r="C367" s="1"/>
      <c r="D367" s="1"/>
      <c r="E367" s="1"/>
      <c r="F367" s="1"/>
      <c r="G367" s="1"/>
      <c r="H367" s="1"/>
    </row>
    <row r="368" spans="1:8">
      <c r="A368" s="1"/>
      <c r="B368" s="1"/>
      <c r="C368" s="1"/>
      <c r="D368" s="1"/>
      <c r="E368" s="1"/>
      <c r="F368" s="1"/>
      <c r="G368" s="1"/>
      <c r="H368" s="1"/>
    </row>
    <row r="369" spans="1:8">
      <c r="A369" s="1"/>
      <c r="B369" s="1"/>
      <c r="C369" s="1"/>
      <c r="D369" s="1"/>
      <c r="E369" s="1"/>
      <c r="F369" s="1"/>
      <c r="G369" s="1"/>
      <c r="H369" s="1"/>
    </row>
    <row r="370" spans="1:8">
      <c r="A370" s="1"/>
      <c r="B370" s="1"/>
      <c r="C370" s="1"/>
      <c r="D370" s="1"/>
      <c r="E370" s="1"/>
      <c r="F370" s="1"/>
      <c r="G370" s="1"/>
      <c r="H370" s="1"/>
    </row>
    <row r="371" spans="1:8">
      <c r="A371" s="1"/>
      <c r="B371" s="1"/>
      <c r="C371" s="1"/>
      <c r="D371" s="1"/>
      <c r="E371" s="1"/>
      <c r="F371" s="1"/>
      <c r="G371" s="1"/>
      <c r="H371" s="1"/>
    </row>
    <row r="372" spans="1:8">
      <c r="A372" s="1"/>
      <c r="B372" s="1"/>
      <c r="C372" s="1"/>
      <c r="D372" s="1"/>
      <c r="E372" s="1"/>
      <c r="F372" s="1"/>
      <c r="G372" s="1"/>
      <c r="H372" s="1"/>
    </row>
    <row r="373" spans="1:8">
      <c r="A373" s="1"/>
      <c r="B373" s="1"/>
      <c r="C373" s="1"/>
      <c r="D373" s="1"/>
      <c r="E373" s="1"/>
      <c r="F373" s="1"/>
      <c r="G373" s="1"/>
      <c r="H373" s="1"/>
    </row>
    <row r="374" spans="1:8">
      <c r="A374" s="1"/>
      <c r="B374" s="1"/>
      <c r="C374" s="1"/>
      <c r="D374" s="1"/>
      <c r="E374" s="1"/>
      <c r="F374" s="1"/>
      <c r="G374" s="1"/>
      <c r="H374" s="1"/>
    </row>
    <row r="375" spans="1:8">
      <c r="A375" s="1"/>
      <c r="B375" s="1"/>
      <c r="C375" s="1"/>
      <c r="D375" s="1"/>
      <c r="E375" s="1"/>
      <c r="F375" s="1"/>
      <c r="G375" s="1"/>
      <c r="H375" s="1"/>
    </row>
    <row r="376" spans="1:8">
      <c r="A376" s="1"/>
      <c r="B376" s="1"/>
      <c r="C376" s="1"/>
      <c r="D376" s="1"/>
      <c r="E376" s="1"/>
      <c r="F376" s="1"/>
      <c r="G376" s="1"/>
      <c r="H376" s="1"/>
    </row>
    <row r="377" spans="1:8">
      <c r="A377" s="1"/>
      <c r="B377" s="1"/>
      <c r="C377" s="1"/>
      <c r="D377" s="1"/>
      <c r="E377" s="1"/>
      <c r="F377" s="1"/>
      <c r="G377" s="1"/>
      <c r="H377" s="1"/>
    </row>
    <row r="378" spans="1:8">
      <c r="A378" s="1"/>
      <c r="B378" s="1"/>
      <c r="C378" s="1"/>
      <c r="D378" s="1"/>
      <c r="E378" s="1"/>
      <c r="F378" s="1"/>
      <c r="G378" s="1"/>
      <c r="H378" s="1"/>
    </row>
    <row r="379" spans="1:8">
      <c r="A379" s="1"/>
      <c r="B379" s="1"/>
      <c r="C379" s="1"/>
      <c r="D379" s="1"/>
      <c r="E379" s="1"/>
      <c r="F379" s="1"/>
      <c r="G379" s="1"/>
      <c r="H379" s="1"/>
    </row>
    <row r="380" spans="1:8">
      <c r="A380" s="1"/>
      <c r="B380" s="1"/>
      <c r="C380" s="1"/>
      <c r="D380" s="1"/>
      <c r="E380" s="1"/>
      <c r="F380" s="1"/>
      <c r="G380" s="1"/>
      <c r="H380" s="1"/>
    </row>
    <row r="381" spans="1:8">
      <c r="A381" s="1"/>
      <c r="B381" s="1"/>
      <c r="C381" s="1"/>
      <c r="D381" s="1"/>
      <c r="E381" s="1"/>
      <c r="F381" s="1"/>
      <c r="G381" s="1"/>
      <c r="H381" s="1"/>
    </row>
    <row r="382" spans="1:8">
      <c r="A382" s="1"/>
      <c r="B382" s="1"/>
      <c r="C382" s="1"/>
      <c r="D382" s="1"/>
      <c r="E382" s="1"/>
      <c r="F382" s="1"/>
      <c r="G382" s="1"/>
      <c r="H382" s="1"/>
    </row>
    <row r="383" spans="1:8">
      <c r="A383" s="1"/>
      <c r="B383" s="1"/>
      <c r="C383" s="1"/>
      <c r="D383" s="1"/>
      <c r="E383" s="1"/>
      <c r="F383" s="1"/>
      <c r="G383" s="1"/>
      <c r="H383" s="1"/>
    </row>
    <row r="384" spans="1:8">
      <c r="A384" s="1"/>
      <c r="B384" s="1"/>
      <c r="C384" s="1"/>
      <c r="D384" s="1"/>
      <c r="E384" s="1"/>
      <c r="F384" s="1"/>
      <c r="G384" s="1"/>
      <c r="H384" s="1"/>
    </row>
    <row r="385" spans="1:8">
      <c r="A385" s="1"/>
      <c r="B385" s="1"/>
      <c r="C385" s="1"/>
      <c r="D385" s="1"/>
      <c r="E385" s="1"/>
      <c r="F385" s="1"/>
      <c r="G385" s="1"/>
      <c r="H385" s="1"/>
    </row>
    <row r="386" spans="1:8">
      <c r="A386" s="1"/>
      <c r="B386" s="1"/>
      <c r="C386" s="1"/>
      <c r="D386" s="1"/>
      <c r="E386" s="1"/>
      <c r="F386" s="1"/>
      <c r="G386" s="1"/>
      <c r="H386" s="1"/>
    </row>
    <row r="387" spans="1:8">
      <c r="A387" s="1"/>
      <c r="B387" s="1"/>
      <c r="C387" s="1"/>
      <c r="D387" s="1"/>
      <c r="E387" s="1"/>
      <c r="F387" s="1"/>
      <c r="G387" s="1"/>
      <c r="H387" s="1"/>
    </row>
    <row r="388" spans="1:8">
      <c r="A388" s="1"/>
      <c r="B388" s="1"/>
      <c r="C388" s="1"/>
      <c r="D388" s="1"/>
      <c r="E388" s="1"/>
      <c r="F388" s="1"/>
      <c r="G388" s="1"/>
      <c r="H388" s="1"/>
    </row>
    <row r="389" spans="1:8">
      <c r="A389" s="1"/>
      <c r="B389" s="1"/>
      <c r="C389" s="1"/>
      <c r="D389" s="1"/>
      <c r="E389" s="1"/>
      <c r="F389" s="1"/>
      <c r="G389" s="1"/>
      <c r="H389" s="1"/>
    </row>
    <row r="390" spans="1:8">
      <c r="A390" s="1"/>
      <c r="B390" s="1"/>
      <c r="C390" s="1"/>
      <c r="D390" s="1"/>
      <c r="E390" s="1"/>
      <c r="F390" s="1"/>
      <c r="G390" s="1"/>
      <c r="H390" s="1"/>
    </row>
    <row r="391" spans="1:8">
      <c r="A391" s="1"/>
      <c r="B391" s="1"/>
      <c r="C391" s="1"/>
      <c r="D391" s="1"/>
      <c r="E391" s="1"/>
      <c r="F391" s="1"/>
      <c r="G391" s="1"/>
      <c r="H391" s="1"/>
    </row>
    <row r="392" spans="1:8">
      <c r="A392" s="1"/>
      <c r="B392" s="1"/>
      <c r="C392" s="1"/>
      <c r="D392" s="1"/>
      <c r="E392" s="1"/>
      <c r="F392" s="1"/>
      <c r="G392" s="1"/>
      <c r="H392" s="1"/>
    </row>
    <row r="393" spans="1:8">
      <c r="A393" s="1"/>
      <c r="B393" s="1"/>
      <c r="C393" s="1"/>
      <c r="D393" s="1"/>
      <c r="E393" s="1"/>
      <c r="F393" s="1"/>
      <c r="G393" s="1"/>
      <c r="H393" s="1"/>
    </row>
    <row r="394" spans="1:8">
      <c r="A394" s="1"/>
      <c r="B394" s="1"/>
      <c r="C394" s="1"/>
      <c r="D394" s="1"/>
      <c r="E394" s="1"/>
      <c r="F394" s="1"/>
      <c r="G394" s="1"/>
      <c r="H394" s="1"/>
    </row>
    <row r="395" spans="1:8">
      <c r="A395" s="1"/>
      <c r="B395" s="1"/>
      <c r="C395" s="1"/>
      <c r="D395" s="1"/>
      <c r="E395" s="1"/>
      <c r="F395" s="1"/>
      <c r="G395" s="1"/>
      <c r="H395" s="1"/>
    </row>
    <row r="396" spans="1:8">
      <c r="A396" s="1"/>
      <c r="B396" s="1"/>
      <c r="C396" s="1"/>
      <c r="D396" s="1"/>
      <c r="E396" s="1"/>
      <c r="F396" s="1"/>
      <c r="G396" s="1"/>
      <c r="H396" s="1"/>
    </row>
    <row r="397" spans="1:8">
      <c r="A397" s="1"/>
      <c r="B397" s="1"/>
      <c r="C397" s="1"/>
      <c r="D397" s="1"/>
      <c r="E397" s="1"/>
      <c r="F397" s="1"/>
      <c r="G397" s="1"/>
      <c r="H397" s="1"/>
    </row>
    <row r="398" spans="1:8">
      <c r="A398" s="1"/>
      <c r="B398" s="1"/>
      <c r="C398" s="1"/>
      <c r="D398" s="1"/>
      <c r="E398" s="1"/>
      <c r="F398" s="1"/>
      <c r="G398" s="1"/>
      <c r="H398" s="1"/>
    </row>
    <row r="399" spans="1:8">
      <c r="A399" s="1"/>
      <c r="B399" s="1"/>
      <c r="C399" s="1"/>
      <c r="D399" s="1"/>
      <c r="E399" s="1"/>
      <c r="F399" s="1"/>
      <c r="G399" s="1"/>
      <c r="H399" s="1"/>
    </row>
    <row r="400" spans="1:8">
      <c r="A400" s="1"/>
      <c r="B400" s="1"/>
      <c r="C400" s="1"/>
      <c r="D400" s="1"/>
      <c r="E400" s="1"/>
      <c r="F400" s="1"/>
      <c r="G400" s="1"/>
      <c r="H400" s="1"/>
    </row>
    <row r="401" spans="1:8">
      <c r="A401" s="1"/>
      <c r="B401" s="1"/>
      <c r="C401" s="1"/>
      <c r="D401" s="1"/>
      <c r="E401" s="1"/>
      <c r="F401" s="1"/>
      <c r="G401" s="1"/>
      <c r="H401" s="1"/>
    </row>
    <row r="402" spans="1:8">
      <c r="A402" s="1"/>
      <c r="B402" s="1"/>
      <c r="C402" s="1"/>
      <c r="D402" s="1"/>
      <c r="E402" s="1"/>
      <c r="F402" s="1"/>
      <c r="G402" s="1"/>
      <c r="H402" s="1"/>
    </row>
    <row r="403" spans="1:8">
      <c r="A403" s="1"/>
      <c r="B403" s="1"/>
      <c r="C403" s="1"/>
      <c r="D403" s="1"/>
      <c r="E403" s="1"/>
      <c r="F403" s="1"/>
      <c r="G403" s="1"/>
      <c r="H403" s="1"/>
    </row>
    <row r="404" spans="1:8">
      <c r="A404" s="1"/>
      <c r="B404" s="1"/>
      <c r="C404" s="1"/>
      <c r="D404" s="1"/>
      <c r="E404" s="1"/>
      <c r="F404" s="1"/>
      <c r="G404" s="1"/>
      <c r="H404" s="1"/>
    </row>
    <row r="405" spans="1:8">
      <c r="A405" s="1"/>
      <c r="B405" s="1"/>
      <c r="C405" s="1"/>
      <c r="D405" s="1"/>
      <c r="E405" s="1"/>
      <c r="F405" s="1"/>
      <c r="G405" s="1"/>
      <c r="H405" s="1"/>
    </row>
    <row r="406" spans="1:8">
      <c r="A406" s="1"/>
      <c r="B406" s="1"/>
      <c r="C406" s="1"/>
      <c r="D406" s="1"/>
      <c r="E406" s="1"/>
      <c r="F406" s="1"/>
      <c r="G406" s="1"/>
      <c r="H406" s="1"/>
    </row>
    <row r="407" spans="1:8">
      <c r="A407" s="1"/>
      <c r="B407" s="1"/>
      <c r="C407" s="1"/>
      <c r="D407" s="1"/>
      <c r="E407" s="1"/>
      <c r="F407" s="1"/>
      <c r="G407" s="1"/>
      <c r="H407" s="1"/>
    </row>
    <row r="408" spans="1:8">
      <c r="A408" s="1"/>
      <c r="B408" s="1"/>
      <c r="C408" s="1"/>
      <c r="D408" s="1"/>
      <c r="E408" s="1"/>
      <c r="F408" s="1"/>
      <c r="G408" s="1"/>
      <c r="H408" s="1"/>
    </row>
    <row r="409" spans="1:8">
      <c r="A409" s="1"/>
      <c r="B409" s="1"/>
      <c r="C409" s="1"/>
      <c r="D409" s="1"/>
      <c r="E409" s="1"/>
      <c r="F409" s="1"/>
      <c r="G409" s="1"/>
      <c r="H409" s="1"/>
    </row>
    <row r="410" spans="1:8">
      <c r="A410" s="1"/>
      <c r="B410" s="1"/>
      <c r="C410" s="1"/>
      <c r="D410" s="1"/>
      <c r="E410" s="1"/>
      <c r="F410" s="1"/>
      <c r="G410" s="1"/>
      <c r="H410" s="1"/>
    </row>
    <row r="411" spans="1:8">
      <c r="A411" s="1"/>
      <c r="B411" s="1"/>
      <c r="C411" s="1"/>
      <c r="D411" s="1"/>
      <c r="E411" s="1"/>
      <c r="F411" s="1"/>
      <c r="G411" s="1"/>
      <c r="H411" s="1"/>
    </row>
    <row r="412" spans="1:8">
      <c r="A412" s="1"/>
      <c r="B412" s="1"/>
      <c r="C412" s="1"/>
      <c r="D412" s="1"/>
      <c r="E412" s="1"/>
      <c r="F412" s="1"/>
      <c r="G412" s="1"/>
      <c r="H412" s="1"/>
    </row>
    <row r="413" spans="1:8">
      <c r="A413" s="1"/>
      <c r="B413" s="1"/>
      <c r="C413" s="1"/>
      <c r="D413" s="1"/>
      <c r="E413" s="1"/>
      <c r="F413" s="1"/>
      <c r="G413" s="1"/>
      <c r="H413" s="1"/>
    </row>
    <row r="414" spans="1:8">
      <c r="A414" s="1"/>
      <c r="B414" s="1"/>
      <c r="C414" s="1"/>
      <c r="D414" s="1"/>
      <c r="E414" s="1"/>
      <c r="F414" s="1"/>
      <c r="G414" s="1"/>
      <c r="H414" s="1"/>
    </row>
    <row r="415" spans="1:8">
      <c r="A415" s="1"/>
      <c r="B415" s="1"/>
      <c r="C415" s="1"/>
      <c r="D415" s="1"/>
      <c r="E415" s="1"/>
      <c r="F415" s="1"/>
      <c r="G415" s="1"/>
      <c r="H415" s="1"/>
    </row>
    <row r="416" spans="1:8">
      <c r="A416" s="1"/>
      <c r="B416" s="1"/>
      <c r="C416" s="1"/>
      <c r="D416" s="1"/>
      <c r="E416" s="1"/>
      <c r="F416" s="1"/>
      <c r="G416" s="1"/>
      <c r="H416" s="1"/>
    </row>
    <row r="417" spans="1:8">
      <c r="A417" s="1"/>
      <c r="B417" s="1"/>
      <c r="C417" s="1"/>
      <c r="D417" s="1"/>
      <c r="E417" s="1"/>
      <c r="F417" s="1"/>
      <c r="G417" s="1"/>
      <c r="H417" s="1"/>
    </row>
    <row r="418" spans="1:8">
      <c r="A418" s="1"/>
      <c r="B418" s="1"/>
      <c r="C418" s="1"/>
      <c r="D418" s="1"/>
      <c r="E418" s="1"/>
      <c r="F418" s="1"/>
      <c r="G418" s="1"/>
      <c r="H418" s="1"/>
    </row>
    <row r="419" spans="1:8">
      <c r="A419" s="1"/>
      <c r="B419" s="1"/>
      <c r="C419" s="1"/>
      <c r="D419" s="1"/>
      <c r="E419" s="1"/>
      <c r="F419" s="1"/>
      <c r="G419" s="1"/>
      <c r="H419" s="1"/>
    </row>
    <row r="420" spans="1:8">
      <c r="A420" s="1"/>
      <c r="B420" s="1"/>
      <c r="C420" s="1"/>
      <c r="D420" s="1"/>
      <c r="E420" s="1"/>
      <c r="F420" s="1"/>
      <c r="G420" s="1"/>
      <c r="H420" s="1"/>
    </row>
    <row r="421" spans="1:8">
      <c r="A421" s="1"/>
      <c r="B421" s="1"/>
      <c r="C421" s="1"/>
      <c r="D421" s="1"/>
      <c r="E421" s="1"/>
      <c r="F421" s="1"/>
      <c r="G421" s="1"/>
      <c r="H421" s="1"/>
    </row>
    <row r="422" spans="1:8">
      <c r="A422" s="1"/>
      <c r="B422" s="1"/>
      <c r="C422" s="1"/>
      <c r="D422" s="1"/>
      <c r="E422" s="1"/>
      <c r="F422" s="1"/>
      <c r="G422" s="1"/>
      <c r="H422" s="1"/>
    </row>
    <row r="423" spans="1:8">
      <c r="A423" s="1"/>
      <c r="B423" s="1"/>
      <c r="C423" s="1"/>
      <c r="D423" s="1"/>
      <c r="E423" s="1"/>
      <c r="F423" s="1"/>
      <c r="G423" s="1"/>
      <c r="H423" s="1"/>
    </row>
    <row r="424" spans="1:8">
      <c r="A424" s="1"/>
      <c r="B424" s="1"/>
      <c r="C424" s="1"/>
      <c r="D424" s="1"/>
      <c r="E424" s="1"/>
      <c r="F424" s="1"/>
      <c r="G424" s="1"/>
      <c r="H424" s="1"/>
    </row>
    <row r="425" spans="1:8">
      <c r="A425" s="1"/>
      <c r="B425" s="1"/>
      <c r="C425" s="1"/>
      <c r="D425" s="1"/>
      <c r="E425" s="1"/>
      <c r="F425" s="1"/>
      <c r="G425" s="1"/>
      <c r="H425" s="1"/>
    </row>
    <row r="426" spans="1:8">
      <c r="A426" s="1"/>
      <c r="B426" s="1"/>
      <c r="C426" s="1"/>
      <c r="D426" s="1"/>
      <c r="E426" s="1"/>
      <c r="F426" s="1"/>
      <c r="G426" s="1"/>
      <c r="H426" s="1"/>
    </row>
    <row r="427" spans="1:8">
      <c r="A427" s="1"/>
      <c r="B427" s="1"/>
      <c r="C427" s="1"/>
      <c r="D427" s="1"/>
      <c r="E427" s="1"/>
      <c r="F427" s="1"/>
      <c r="G427" s="1"/>
      <c r="H427" s="1"/>
    </row>
    <row r="428" spans="1:8">
      <c r="A428" s="1"/>
      <c r="B428" s="1"/>
      <c r="C428" s="1"/>
      <c r="D428" s="1"/>
      <c r="E428" s="1"/>
      <c r="F428" s="1"/>
      <c r="G428" s="1"/>
      <c r="H428" s="1"/>
    </row>
    <row r="429" spans="1:8">
      <c r="A429" s="1"/>
      <c r="B429" s="1"/>
      <c r="C429" s="1"/>
      <c r="D429" s="1"/>
      <c r="E429" s="1"/>
      <c r="F429" s="1"/>
      <c r="G429" s="1"/>
      <c r="H429" s="1"/>
    </row>
    <row r="430" spans="1:8">
      <c r="A430" s="1"/>
      <c r="B430" s="1"/>
      <c r="C430" s="1"/>
      <c r="D430" s="1"/>
      <c r="E430" s="1"/>
      <c r="F430" s="1"/>
      <c r="G430" s="1"/>
      <c r="H430" s="1"/>
    </row>
    <row r="431" spans="1:8">
      <c r="A431" s="1"/>
      <c r="B431" s="1"/>
      <c r="C431" s="1"/>
      <c r="D431" s="1"/>
      <c r="E431" s="1"/>
      <c r="F431" s="1"/>
      <c r="G431" s="1"/>
      <c r="H431" s="1"/>
    </row>
    <row r="432" spans="1:8">
      <c r="A432" s="1"/>
      <c r="B432" s="1"/>
      <c r="C432" s="1"/>
      <c r="D432" s="1"/>
      <c r="E432" s="1"/>
      <c r="F432" s="1"/>
      <c r="G432" s="1"/>
      <c r="H432" s="1"/>
    </row>
    <row r="433" spans="1:8">
      <c r="A433" s="1"/>
      <c r="B433" s="1"/>
      <c r="C433" s="1"/>
      <c r="D433" s="1"/>
      <c r="E433" s="1"/>
      <c r="F433" s="1"/>
      <c r="G433" s="1"/>
      <c r="H433" s="1"/>
    </row>
    <row r="434" spans="1:8">
      <c r="A434" s="1"/>
      <c r="B434" s="1"/>
      <c r="C434" s="1"/>
      <c r="D434" s="1"/>
      <c r="E434" s="1"/>
      <c r="F434" s="1"/>
      <c r="G434" s="1"/>
      <c r="H434" s="1"/>
    </row>
    <row r="435" spans="1:8">
      <c r="A435" s="1"/>
      <c r="B435" s="1"/>
      <c r="C435" s="1"/>
      <c r="D435" s="1"/>
      <c r="E435" s="1"/>
      <c r="F435" s="1"/>
      <c r="G435" s="1"/>
      <c r="H435" s="1"/>
    </row>
    <row r="436" spans="1:8">
      <c r="A436" s="1"/>
      <c r="B436" s="1"/>
      <c r="C436" s="1"/>
      <c r="D436" s="1"/>
      <c r="E436" s="1"/>
      <c r="F436" s="1"/>
      <c r="G436" s="1"/>
      <c r="H436" s="1"/>
    </row>
    <row r="437" spans="1:8">
      <c r="A437" s="1"/>
      <c r="B437" s="1"/>
      <c r="C437" s="1"/>
      <c r="D437" s="1"/>
      <c r="E437" s="1"/>
      <c r="F437" s="1"/>
      <c r="G437" s="1"/>
      <c r="H437" s="1"/>
    </row>
    <row r="438" spans="1:8">
      <c r="A438" s="1"/>
      <c r="B438" s="1"/>
      <c r="C438" s="1"/>
      <c r="D438" s="1"/>
      <c r="E438" s="1"/>
      <c r="F438" s="1"/>
      <c r="G438" s="1"/>
      <c r="H438" s="1"/>
    </row>
    <row r="439" spans="1:8">
      <c r="A439" s="1"/>
      <c r="B439" s="1"/>
      <c r="C439" s="1"/>
      <c r="D439" s="1"/>
      <c r="E439" s="1"/>
      <c r="F439" s="1"/>
      <c r="G439" s="1"/>
      <c r="H439" s="1"/>
    </row>
    <row r="440" spans="1:8">
      <c r="A440" s="1"/>
      <c r="B440" s="1"/>
      <c r="C440" s="1"/>
      <c r="D440" s="1"/>
      <c r="E440" s="1"/>
      <c r="F440" s="1"/>
      <c r="G440" s="1"/>
      <c r="H440" s="1"/>
    </row>
    <row r="441" spans="1:8">
      <c r="A441" s="1"/>
      <c r="B441" s="1"/>
      <c r="C441" s="1"/>
      <c r="D441" s="1"/>
      <c r="E441" s="1"/>
      <c r="F441" s="1"/>
      <c r="G441" s="1"/>
      <c r="H441" s="1"/>
    </row>
    <row r="442" spans="1:8">
      <c r="A442" s="1"/>
      <c r="B442" s="1"/>
      <c r="C442" s="1"/>
      <c r="D442" s="1"/>
      <c r="E442" s="1"/>
      <c r="F442" s="1"/>
      <c r="G442" s="1"/>
      <c r="H442" s="1"/>
    </row>
    <row r="443" spans="1:8">
      <c r="A443" s="1"/>
      <c r="B443" s="1"/>
      <c r="C443" s="1"/>
      <c r="D443" s="1"/>
      <c r="E443" s="1"/>
      <c r="F443" s="1"/>
      <c r="G443" s="1"/>
      <c r="H443" s="1"/>
    </row>
    <row r="444" spans="1:8">
      <c r="A444" s="1"/>
      <c r="B444" s="1"/>
      <c r="C444" s="1"/>
      <c r="D444" s="1"/>
      <c r="E444" s="1"/>
      <c r="F444" s="1"/>
      <c r="G444" s="1"/>
      <c r="H444" s="1"/>
    </row>
    <row r="445" spans="1:8">
      <c r="A445" s="1"/>
      <c r="B445" s="1"/>
      <c r="C445" s="1"/>
      <c r="D445" s="1"/>
      <c r="E445" s="1"/>
      <c r="F445" s="1"/>
      <c r="G445" s="1"/>
      <c r="H445" s="1"/>
    </row>
    <row r="446" spans="1:8">
      <c r="A446" s="1"/>
      <c r="B446" s="1"/>
      <c r="C446" s="1"/>
      <c r="D446" s="1"/>
      <c r="E446" s="1"/>
      <c r="F446" s="1"/>
      <c r="G446" s="1"/>
      <c r="H446" s="1"/>
    </row>
    <row r="447" spans="1:8">
      <c r="A447" s="1"/>
      <c r="B447" s="1"/>
      <c r="C447" s="1"/>
      <c r="D447" s="1"/>
      <c r="E447" s="1"/>
      <c r="F447" s="1"/>
      <c r="G447" s="1"/>
      <c r="H447" s="1"/>
    </row>
    <row r="448" spans="1:8">
      <c r="A448" s="1"/>
      <c r="B448" s="1"/>
      <c r="C448" s="1"/>
      <c r="D448" s="1"/>
      <c r="E448" s="1"/>
      <c r="F448" s="1"/>
      <c r="G448" s="1"/>
      <c r="H448" s="1"/>
    </row>
    <row r="449" spans="1:8">
      <c r="A449" s="1"/>
      <c r="B449" s="1"/>
      <c r="C449" s="1"/>
      <c r="D449" s="1"/>
      <c r="E449" s="1"/>
      <c r="F449" s="1"/>
      <c r="G449" s="1"/>
      <c r="H449" s="1"/>
    </row>
    <row r="450" spans="1:8">
      <c r="A450" s="1"/>
      <c r="B450" s="1"/>
      <c r="C450" s="1"/>
      <c r="D450" s="1"/>
      <c r="E450" s="1"/>
      <c r="F450" s="1"/>
      <c r="G450" s="1"/>
      <c r="H450" s="1"/>
    </row>
    <row r="451" spans="1:8">
      <c r="A451" s="1"/>
      <c r="B451" s="1"/>
      <c r="C451" s="1"/>
      <c r="D451" s="1"/>
      <c r="E451" s="1"/>
      <c r="F451" s="1"/>
      <c r="G451" s="1"/>
      <c r="H451" s="1"/>
    </row>
    <row r="452" spans="1:8">
      <c r="A452" s="1"/>
      <c r="B452" s="1"/>
      <c r="C452" s="1"/>
      <c r="D452" s="1"/>
      <c r="E452" s="1"/>
      <c r="F452" s="1"/>
      <c r="G452" s="1"/>
      <c r="H452" s="1"/>
    </row>
    <row r="453" spans="1:8">
      <c r="A453" s="1"/>
      <c r="B453" s="1"/>
      <c r="C453" s="1"/>
      <c r="D453" s="1"/>
      <c r="E453" s="1"/>
      <c r="F453" s="1"/>
      <c r="G453" s="1"/>
      <c r="H453" s="1"/>
    </row>
    <row r="454" spans="1:8">
      <c r="A454" s="1"/>
      <c r="B454" s="1"/>
      <c r="C454" s="1"/>
      <c r="D454" s="1"/>
      <c r="E454" s="1"/>
      <c r="F454" s="1"/>
      <c r="G454" s="1"/>
      <c r="H454" s="1"/>
    </row>
    <row r="455" spans="1:8">
      <c r="A455" s="1"/>
      <c r="B455" s="1"/>
      <c r="C455" s="1"/>
      <c r="D455" s="1"/>
      <c r="E455" s="1"/>
      <c r="F455" s="1"/>
      <c r="G455" s="1"/>
      <c r="H455" s="1"/>
    </row>
    <row r="456" spans="1:8">
      <c r="A456" s="1"/>
      <c r="B456" s="1"/>
      <c r="C456" s="1"/>
      <c r="D456" s="1"/>
      <c r="E456" s="1"/>
      <c r="F456" s="1"/>
      <c r="G456" s="1"/>
      <c r="H456" s="1"/>
    </row>
    <row r="457" spans="1:8">
      <c r="A457" s="1"/>
      <c r="B457" s="1"/>
      <c r="C457" s="1"/>
      <c r="D457" s="1"/>
      <c r="E457" s="1"/>
      <c r="F457" s="1"/>
      <c r="G457" s="1"/>
      <c r="H457" s="1"/>
    </row>
    <row r="458" spans="1:8">
      <c r="A458" s="1"/>
      <c r="B458" s="1"/>
      <c r="C458" s="1"/>
      <c r="D458" s="1"/>
      <c r="E458" s="1"/>
      <c r="F458" s="1"/>
      <c r="G458" s="1"/>
      <c r="H458" s="1"/>
    </row>
    <row r="459" spans="1:8">
      <c r="A459" s="1"/>
      <c r="B459" s="1"/>
      <c r="C459" s="1"/>
      <c r="D459" s="1"/>
      <c r="E459" s="1"/>
      <c r="F459" s="1"/>
      <c r="G459" s="1"/>
      <c r="H459" s="1"/>
    </row>
    <row r="460" spans="1:8">
      <c r="A460" s="1"/>
      <c r="B460" s="1"/>
      <c r="C460" s="1"/>
      <c r="D460" s="1"/>
      <c r="E460" s="1"/>
      <c r="F460" s="1"/>
      <c r="G460" s="1"/>
      <c r="H460" s="1"/>
    </row>
    <row r="461" spans="1:8">
      <c r="A461" s="1"/>
      <c r="B461" s="1"/>
      <c r="C461" s="1"/>
      <c r="D461" s="1"/>
      <c r="E461" s="1"/>
      <c r="F461" s="1"/>
      <c r="G461" s="1"/>
      <c r="H461" s="1"/>
    </row>
    <row r="462" spans="1:8">
      <c r="A462" s="1"/>
      <c r="B462" s="1"/>
      <c r="C462" s="1"/>
      <c r="D462" s="1"/>
      <c r="E462" s="1"/>
      <c r="F462" s="1"/>
      <c r="G462" s="1"/>
      <c r="H462" s="1"/>
    </row>
    <row r="463" spans="1:8">
      <c r="A463" s="1"/>
      <c r="B463" s="1"/>
      <c r="C463" s="1"/>
      <c r="D463" s="1"/>
      <c r="E463" s="1"/>
      <c r="F463" s="1"/>
      <c r="G463" s="1"/>
      <c r="H463" s="1"/>
    </row>
    <row r="464" spans="1:8">
      <c r="A464" s="1"/>
      <c r="B464" s="1"/>
      <c r="C464" s="1"/>
      <c r="D464" s="1"/>
      <c r="E464" s="1"/>
      <c r="F464" s="1"/>
      <c r="G464" s="1"/>
      <c r="H464" s="1"/>
    </row>
    <row r="465" spans="1:8">
      <c r="A465" s="1"/>
      <c r="B465" s="1"/>
      <c r="C465" s="1"/>
      <c r="D465" s="1"/>
      <c r="E465" s="1"/>
      <c r="F465" s="1"/>
      <c r="G465" s="1"/>
      <c r="H465" s="1"/>
    </row>
    <row r="466" spans="1:8">
      <c r="A466" s="1"/>
      <c r="B466" s="1"/>
      <c r="C466" s="1"/>
      <c r="D466" s="1"/>
      <c r="E466" s="1"/>
      <c r="F466" s="1"/>
      <c r="G466" s="1"/>
      <c r="H466" s="1"/>
    </row>
    <row r="467" spans="1:8">
      <c r="A467" s="1"/>
      <c r="B467" s="1"/>
      <c r="C467" s="1"/>
      <c r="D467" s="1"/>
      <c r="E467" s="1"/>
      <c r="F467" s="1"/>
      <c r="G467" s="1"/>
      <c r="H467" s="1"/>
    </row>
    <row r="468" spans="1:8">
      <c r="A468" s="1"/>
      <c r="B468" s="1"/>
      <c r="C468" s="1"/>
      <c r="D468" s="1"/>
      <c r="E468" s="1"/>
      <c r="F468" s="1"/>
      <c r="G468" s="1"/>
      <c r="H468" s="1"/>
    </row>
    <row r="469" spans="1:8">
      <c r="A469" s="1"/>
      <c r="B469" s="1"/>
      <c r="C469" s="1"/>
      <c r="D469" s="1"/>
      <c r="E469" s="1"/>
      <c r="F469" s="1"/>
      <c r="G469" s="1"/>
      <c r="H469" s="1"/>
    </row>
    <row r="470" spans="1:8">
      <c r="A470" s="1"/>
      <c r="B470" s="1"/>
      <c r="C470" s="1"/>
      <c r="D470" s="1"/>
      <c r="E470" s="1"/>
      <c r="F470" s="1"/>
      <c r="G470" s="1"/>
      <c r="H470" s="1"/>
    </row>
    <row r="471" spans="1:8">
      <c r="A471" s="1"/>
      <c r="B471" s="1"/>
      <c r="C471" s="1"/>
      <c r="D471" s="1"/>
      <c r="E471" s="1"/>
      <c r="F471" s="1"/>
      <c r="G471" s="1"/>
      <c r="H471" s="1"/>
    </row>
    <row r="472" spans="1:8">
      <c r="A472" s="1"/>
      <c r="B472" s="1"/>
      <c r="C472" s="1"/>
      <c r="D472" s="1"/>
      <c r="E472" s="1"/>
      <c r="F472" s="1"/>
      <c r="G472" s="1"/>
      <c r="H472" s="1"/>
    </row>
    <row r="473" spans="1:8">
      <c r="A473" s="1"/>
      <c r="B473" s="1"/>
      <c r="C473" s="1"/>
      <c r="D473" s="1"/>
      <c r="E473" s="1"/>
      <c r="F473" s="1"/>
      <c r="G473" s="1"/>
      <c r="H473" s="1"/>
    </row>
    <row r="474" spans="1:8">
      <c r="A474" s="1"/>
      <c r="B474" s="1"/>
      <c r="C474" s="1"/>
      <c r="D474" s="1"/>
      <c r="E474" s="1"/>
      <c r="F474" s="1"/>
      <c r="G474" s="1"/>
      <c r="H474" s="1"/>
    </row>
    <row r="475" spans="1:8">
      <c r="A475" s="1"/>
      <c r="B475" s="1"/>
      <c r="C475" s="1"/>
      <c r="D475" s="1"/>
      <c r="E475" s="1"/>
      <c r="F475" s="1"/>
      <c r="G475" s="1"/>
      <c r="H475" s="1"/>
    </row>
    <row r="476" spans="1:8">
      <c r="A476" s="1"/>
      <c r="B476" s="1"/>
      <c r="C476" s="1"/>
      <c r="D476" s="1"/>
      <c r="E476" s="1"/>
      <c r="F476" s="1"/>
      <c r="G476" s="1"/>
      <c r="H476" s="1"/>
    </row>
    <row r="477" spans="1:8">
      <c r="A477" s="1"/>
      <c r="B477" s="1"/>
      <c r="C477" s="1"/>
      <c r="D477" s="1"/>
      <c r="E477" s="1"/>
      <c r="F477" s="1"/>
      <c r="G477" s="1"/>
      <c r="H477" s="1"/>
    </row>
    <row r="478" spans="1:8">
      <c r="A478" s="1"/>
      <c r="B478" s="1"/>
      <c r="C478" s="1"/>
      <c r="D478" s="1"/>
      <c r="E478" s="1"/>
      <c r="F478" s="1"/>
      <c r="G478" s="1"/>
      <c r="H478" s="1"/>
    </row>
    <row r="479" spans="1:8">
      <c r="A479" s="1"/>
      <c r="B479" s="1"/>
      <c r="C479" s="1"/>
      <c r="D479" s="1"/>
      <c r="E479" s="1"/>
      <c r="F479" s="1"/>
      <c r="G479" s="1"/>
      <c r="H479" s="1"/>
    </row>
    <row r="480" spans="1:8">
      <c r="A480" s="1"/>
      <c r="B480" s="1"/>
      <c r="C480" s="1"/>
      <c r="D480" s="1"/>
      <c r="E480" s="1"/>
      <c r="F480" s="1"/>
      <c r="G480" s="1"/>
      <c r="H480" s="1"/>
    </row>
    <row r="481" spans="1:8">
      <c r="A481" s="1"/>
      <c r="B481" s="1"/>
      <c r="C481" s="1"/>
      <c r="D481" s="1"/>
      <c r="E481" s="1"/>
      <c r="F481" s="1"/>
      <c r="G481" s="1"/>
      <c r="H481" s="1"/>
    </row>
    <row r="482" spans="1:8">
      <c r="A482" s="1"/>
      <c r="B482" s="1"/>
      <c r="C482" s="1"/>
      <c r="D482" s="1"/>
      <c r="E482" s="1"/>
      <c r="F482" s="1"/>
      <c r="G482" s="1"/>
      <c r="H482" s="1"/>
    </row>
    <row r="483" spans="1:8">
      <c r="A483" s="1"/>
      <c r="B483" s="1"/>
      <c r="C483" s="1"/>
      <c r="D483" s="1"/>
      <c r="E483" s="1"/>
      <c r="F483" s="1"/>
      <c r="G483" s="1"/>
      <c r="H483" s="1"/>
    </row>
    <row r="484" spans="1:8">
      <c r="A484" s="1"/>
      <c r="B484" s="1"/>
      <c r="C484" s="1"/>
      <c r="D484" s="1"/>
      <c r="E484" s="1"/>
      <c r="F484" s="1"/>
      <c r="G484" s="1"/>
      <c r="H484" s="1"/>
    </row>
    <row r="485" spans="1:8">
      <c r="A485" s="1"/>
      <c r="B485" s="1"/>
      <c r="C485" s="1"/>
      <c r="D485" s="1"/>
      <c r="E485" s="1"/>
      <c r="F485" s="1"/>
      <c r="G485" s="1"/>
      <c r="H485" s="1"/>
    </row>
    <row r="486" spans="1:8">
      <c r="A486" s="1"/>
      <c r="B486" s="1"/>
      <c r="C486" s="1"/>
      <c r="D486" s="1"/>
      <c r="E486" s="1"/>
      <c r="F486" s="1"/>
      <c r="G486" s="1"/>
      <c r="H486" s="1"/>
    </row>
    <row r="487" spans="1:8">
      <c r="A487" s="1"/>
      <c r="B487" s="1"/>
      <c r="C487" s="1"/>
      <c r="D487" s="1"/>
      <c r="E487" s="1"/>
      <c r="F487" s="1"/>
      <c r="G487" s="1"/>
      <c r="H487" s="1"/>
    </row>
    <row r="488" spans="1:8">
      <c r="A488" s="1"/>
      <c r="B488" s="1"/>
      <c r="C488" s="1"/>
      <c r="D488" s="1"/>
      <c r="E488" s="1"/>
      <c r="F488" s="1"/>
      <c r="G488" s="1"/>
      <c r="H488" s="1"/>
    </row>
    <row r="489" spans="1:8">
      <c r="A489" s="1"/>
      <c r="B489" s="1"/>
      <c r="C489" s="1"/>
      <c r="D489" s="1"/>
      <c r="E489" s="1"/>
      <c r="F489" s="1"/>
      <c r="G489" s="1"/>
      <c r="H489" s="1"/>
    </row>
    <row r="490" spans="1:8">
      <c r="A490" s="1"/>
      <c r="B490" s="1"/>
      <c r="C490" s="1"/>
      <c r="D490" s="1"/>
      <c r="E490" s="1"/>
      <c r="F490" s="1"/>
      <c r="G490" s="1"/>
      <c r="H490" s="1"/>
    </row>
    <row r="491" spans="1:8">
      <c r="A491" s="1"/>
      <c r="B491" s="1"/>
      <c r="C491" s="1"/>
      <c r="D491" s="1"/>
      <c r="E491" s="1"/>
      <c r="F491" s="1"/>
      <c r="G491" s="1"/>
      <c r="H491" s="1"/>
    </row>
    <row r="492" spans="1:8">
      <c r="A492" s="1"/>
      <c r="B492" s="1"/>
      <c r="C492" s="1"/>
      <c r="D492" s="1"/>
      <c r="E492" s="1"/>
      <c r="F492" s="1"/>
      <c r="G492" s="1"/>
      <c r="H492" s="1"/>
    </row>
    <row r="493" spans="1:8">
      <c r="A493" s="1"/>
      <c r="B493" s="1"/>
      <c r="C493" s="1"/>
      <c r="D493" s="1"/>
      <c r="E493" s="1"/>
      <c r="F493" s="1"/>
      <c r="G493" s="1"/>
      <c r="H493" s="1"/>
    </row>
    <row r="494" spans="1:8">
      <c r="A494" s="1"/>
      <c r="B494" s="1"/>
      <c r="C494" s="1"/>
      <c r="D494" s="1"/>
      <c r="E494" s="1"/>
      <c r="F494" s="1"/>
      <c r="G494" s="1"/>
      <c r="H494" s="1"/>
    </row>
    <row r="495" spans="1:8">
      <c r="A495" s="1"/>
      <c r="B495" s="1"/>
      <c r="C495" s="1"/>
      <c r="D495" s="1"/>
      <c r="E495" s="1"/>
      <c r="F495" s="1"/>
      <c r="G495" s="1"/>
      <c r="H495" s="1"/>
    </row>
    <row r="496" spans="1:8">
      <c r="A496" s="1"/>
      <c r="B496" s="1"/>
      <c r="C496" s="1"/>
      <c r="D496" s="1"/>
      <c r="E496" s="1"/>
      <c r="F496" s="1"/>
      <c r="G496" s="1"/>
      <c r="H496" s="1"/>
    </row>
    <row r="497" spans="1:8">
      <c r="A497" s="1"/>
      <c r="B497" s="1"/>
      <c r="C497" s="1"/>
      <c r="D497" s="1"/>
      <c r="E497" s="1"/>
      <c r="F497" s="1"/>
      <c r="G497" s="1"/>
      <c r="H497" s="1"/>
    </row>
    <row r="498" spans="1:8">
      <c r="A498" s="1"/>
      <c r="B498" s="1"/>
      <c r="C498" s="1"/>
      <c r="D498" s="1"/>
      <c r="E498" s="1"/>
      <c r="F498" s="1"/>
      <c r="G498" s="1"/>
      <c r="H498" s="1"/>
    </row>
    <row r="499" spans="1:8">
      <c r="A499" s="1"/>
      <c r="B499" s="1"/>
      <c r="C499" s="1"/>
      <c r="D499" s="1"/>
      <c r="E499" s="1"/>
      <c r="F499" s="1"/>
      <c r="G499" s="1"/>
      <c r="H499" s="1"/>
    </row>
    <row r="500" spans="1:8">
      <c r="A500" s="1"/>
      <c r="B500" s="1"/>
      <c r="C500" s="1"/>
      <c r="D500" s="1"/>
      <c r="E500" s="1"/>
      <c r="F500" s="1"/>
      <c r="G500" s="1"/>
      <c r="H500" s="1"/>
    </row>
    <row r="501" spans="1:8">
      <c r="A501" s="1"/>
      <c r="B501" s="1"/>
      <c r="C501" s="1"/>
      <c r="D501" s="1"/>
      <c r="E501" s="1"/>
      <c r="F501" s="1"/>
      <c r="G501" s="1"/>
      <c r="H501" s="1"/>
    </row>
    <row r="502" spans="1:8">
      <c r="A502" s="1"/>
      <c r="B502" s="1"/>
      <c r="C502" s="1"/>
      <c r="D502" s="1"/>
      <c r="E502" s="1"/>
      <c r="F502" s="1"/>
      <c r="G502" s="1"/>
      <c r="H502" s="1"/>
    </row>
    <row r="503" spans="1:8">
      <c r="A503" s="1"/>
      <c r="B503" s="1"/>
      <c r="C503" s="1"/>
      <c r="D503" s="1"/>
      <c r="E503" s="1"/>
      <c r="F503" s="1"/>
      <c r="G503" s="1"/>
      <c r="H503" s="1"/>
    </row>
    <row r="504" spans="1:8">
      <c r="A504" s="1"/>
      <c r="B504" s="1"/>
      <c r="C504" s="1"/>
      <c r="D504" s="1"/>
      <c r="E504" s="1"/>
      <c r="F504" s="1"/>
      <c r="G504" s="1"/>
      <c r="H504" s="1"/>
    </row>
    <row r="505" spans="1:8">
      <c r="A505" s="1"/>
      <c r="B505" s="1"/>
      <c r="C505" s="1"/>
      <c r="D505" s="1"/>
      <c r="E505" s="1"/>
      <c r="F505" s="1"/>
      <c r="G505" s="1"/>
      <c r="H505" s="1"/>
    </row>
    <row r="506" spans="1:8">
      <c r="A506" s="1"/>
      <c r="B506" s="1"/>
      <c r="C506" s="1"/>
      <c r="D506" s="1"/>
      <c r="E506" s="1"/>
      <c r="F506" s="1"/>
      <c r="G506" s="1"/>
      <c r="H506" s="1"/>
    </row>
    <row r="507" spans="1:8">
      <c r="A507" s="1"/>
      <c r="B507" s="1"/>
      <c r="C507" s="1"/>
      <c r="D507" s="1"/>
      <c r="E507" s="1"/>
      <c r="F507" s="1"/>
      <c r="G507" s="1"/>
      <c r="H507" s="1"/>
    </row>
    <row r="508" spans="1:8">
      <c r="A508" s="1"/>
      <c r="B508" s="1"/>
      <c r="C508" s="1"/>
      <c r="D508" s="1"/>
      <c r="E508" s="1"/>
      <c r="F508" s="1"/>
      <c r="G508" s="1"/>
      <c r="H508" s="1"/>
    </row>
    <row r="509" spans="1:8">
      <c r="A509" s="1"/>
      <c r="B509" s="1"/>
      <c r="C509" s="1"/>
      <c r="D509" s="1"/>
      <c r="E509" s="1"/>
      <c r="F509" s="1"/>
      <c r="G509" s="1"/>
      <c r="H509" s="1"/>
    </row>
    <row r="510" spans="1:8">
      <c r="A510" s="1"/>
      <c r="B510" s="1"/>
      <c r="C510" s="1"/>
      <c r="D510" s="1"/>
      <c r="E510" s="1"/>
      <c r="F510" s="1"/>
      <c r="G510" s="1"/>
      <c r="H510" s="1"/>
    </row>
    <row r="511" spans="1:8">
      <c r="A511" s="1"/>
      <c r="B511" s="1"/>
      <c r="C511" s="1"/>
      <c r="D511" s="1"/>
      <c r="E511" s="1"/>
      <c r="F511" s="1"/>
      <c r="G511" s="1"/>
      <c r="H511" s="1"/>
    </row>
    <row r="512" spans="1:8">
      <c r="A512" s="1"/>
      <c r="B512" s="1"/>
      <c r="C512" s="1"/>
      <c r="D512" s="1"/>
      <c r="E512" s="1"/>
      <c r="F512" s="1"/>
      <c r="G512" s="1"/>
      <c r="H512" s="1"/>
    </row>
    <row r="513" spans="1:8">
      <c r="A513" s="1"/>
      <c r="B513" s="1"/>
      <c r="C513" s="1"/>
      <c r="D513" s="1"/>
      <c r="E513" s="1"/>
      <c r="F513" s="1"/>
      <c r="G513" s="1"/>
      <c r="H513" s="1"/>
    </row>
    <row r="514" spans="1:8">
      <c r="A514" s="1"/>
      <c r="B514" s="1"/>
      <c r="C514" s="1"/>
      <c r="D514" s="1"/>
      <c r="E514" s="1"/>
      <c r="F514" s="1"/>
      <c r="G514" s="1"/>
      <c r="H514" s="1"/>
    </row>
    <row r="515" spans="1:8">
      <c r="A515" s="1"/>
      <c r="B515" s="1"/>
      <c r="C515" s="1"/>
      <c r="D515" s="1"/>
      <c r="E515" s="1"/>
      <c r="F515" s="1"/>
      <c r="G515" s="1"/>
      <c r="H515" s="1"/>
    </row>
    <row r="516" spans="1:8">
      <c r="A516" s="1"/>
      <c r="B516" s="1"/>
      <c r="C516" s="1"/>
      <c r="D516" s="1"/>
      <c r="E516" s="1"/>
      <c r="F516" s="1"/>
      <c r="G516" s="1"/>
      <c r="H516" s="1"/>
    </row>
    <row r="517" spans="1:8">
      <c r="A517" s="1"/>
      <c r="B517" s="1"/>
      <c r="C517" s="1"/>
      <c r="D517" s="1"/>
      <c r="E517" s="1"/>
      <c r="F517" s="1"/>
      <c r="G517" s="1"/>
      <c r="H517" s="1"/>
    </row>
    <row r="518" spans="1:8">
      <c r="A518" s="1"/>
      <c r="B518" s="1"/>
      <c r="C518" s="1"/>
      <c r="D518" s="1"/>
      <c r="E518" s="1"/>
      <c r="F518" s="1"/>
      <c r="G518" s="1"/>
      <c r="H518" s="1"/>
    </row>
    <row r="519" spans="1:8">
      <c r="A519" s="1"/>
      <c r="B519" s="1"/>
      <c r="C519" s="1"/>
      <c r="D519" s="1"/>
      <c r="E519" s="1"/>
      <c r="F519" s="1"/>
      <c r="G519" s="1"/>
      <c r="H519" s="1"/>
    </row>
    <row r="520" spans="1:8">
      <c r="A520" s="1"/>
      <c r="B520" s="1"/>
      <c r="C520" s="1"/>
      <c r="D520" s="1"/>
      <c r="E520" s="1"/>
      <c r="F520" s="1"/>
      <c r="G520" s="1"/>
      <c r="H520" s="1"/>
    </row>
    <row r="521" spans="1:8">
      <c r="A521" s="1"/>
      <c r="B521" s="1"/>
      <c r="C521" s="1"/>
      <c r="D521" s="1"/>
      <c r="E521" s="1"/>
      <c r="F521" s="1"/>
      <c r="G521" s="1"/>
      <c r="H521" s="1"/>
    </row>
    <row r="522" spans="1:8">
      <c r="A522" s="1"/>
      <c r="B522" s="1"/>
      <c r="C522" s="1"/>
      <c r="D522" s="1"/>
      <c r="E522" s="1"/>
      <c r="F522" s="1"/>
      <c r="G522" s="1"/>
      <c r="H522" s="1"/>
    </row>
    <row r="523" spans="1:8">
      <c r="A523" s="1"/>
      <c r="B523" s="1"/>
      <c r="C523" s="1"/>
      <c r="D523" s="1"/>
      <c r="E523" s="1"/>
      <c r="F523" s="1"/>
      <c r="G523" s="1"/>
      <c r="H523" s="1"/>
    </row>
    <row r="524" spans="1:8">
      <c r="A524" s="1"/>
      <c r="B524" s="1"/>
      <c r="C524" s="1"/>
      <c r="D524" s="1"/>
      <c r="E524" s="1"/>
      <c r="F524" s="1"/>
      <c r="G524" s="1"/>
      <c r="H524" s="1"/>
    </row>
    <row r="525" spans="1:8">
      <c r="A525" s="1"/>
      <c r="B525" s="1"/>
      <c r="C525" s="1"/>
      <c r="D525" s="1"/>
      <c r="E525" s="1"/>
      <c r="F525" s="1"/>
      <c r="G525" s="1"/>
      <c r="H525" s="1"/>
    </row>
    <row r="526" spans="1:8">
      <c r="A526" s="1"/>
      <c r="B526" s="1"/>
      <c r="C526" s="1"/>
      <c r="D526" s="1"/>
      <c r="E526" s="1"/>
      <c r="F526" s="1"/>
      <c r="G526" s="1"/>
      <c r="H526" s="1"/>
    </row>
    <row r="527" spans="1:8">
      <c r="A527" s="1"/>
      <c r="B527" s="1"/>
      <c r="C527" s="1"/>
      <c r="D527" s="1"/>
      <c r="E527" s="1"/>
      <c r="F527" s="1"/>
      <c r="G527" s="1"/>
      <c r="H527" s="1"/>
    </row>
    <row r="528" spans="1:8">
      <c r="A528" s="1"/>
      <c r="B528" s="1"/>
      <c r="C528" s="1"/>
      <c r="D528" s="1"/>
      <c r="E528" s="1"/>
      <c r="F528" s="1"/>
      <c r="G528" s="1"/>
      <c r="H528" s="1"/>
    </row>
    <row r="529" spans="1:8">
      <c r="A529" s="1"/>
      <c r="B529" s="1"/>
      <c r="C529" s="1"/>
      <c r="D529" s="1"/>
      <c r="E529" s="1"/>
      <c r="F529" s="1"/>
      <c r="G529" s="1"/>
      <c r="H529" s="1"/>
    </row>
    <row r="530" spans="1:8">
      <c r="A530" s="1"/>
      <c r="B530" s="1"/>
      <c r="C530" s="1"/>
      <c r="D530" s="1"/>
      <c r="E530" s="1"/>
      <c r="F530" s="1"/>
      <c r="G530" s="1"/>
      <c r="H530" s="1"/>
    </row>
    <row r="531" spans="1:8">
      <c r="A531" s="1"/>
      <c r="B531" s="1"/>
      <c r="C531" s="1"/>
      <c r="D531" s="1"/>
      <c r="E531" s="1"/>
      <c r="F531" s="1"/>
      <c r="G531" s="1"/>
      <c r="H531" s="1"/>
    </row>
    <row r="532" spans="1:8">
      <c r="A532" s="1"/>
      <c r="B532" s="1"/>
      <c r="C532" s="1"/>
      <c r="D532" s="1"/>
      <c r="E532" s="1"/>
      <c r="F532" s="1"/>
      <c r="G532" s="1"/>
      <c r="H532" s="1"/>
    </row>
    <row r="533" spans="1:8">
      <c r="A533" s="1"/>
      <c r="B533" s="1"/>
      <c r="C533" s="1"/>
      <c r="D533" s="1"/>
      <c r="E533" s="1"/>
      <c r="F533" s="1"/>
      <c r="G533" s="1"/>
      <c r="H533" s="1"/>
    </row>
    <row r="534" spans="1:8">
      <c r="A534" s="1"/>
      <c r="B534" s="1"/>
      <c r="C534" s="1"/>
      <c r="D534" s="1"/>
      <c r="E534" s="1"/>
      <c r="F534" s="1"/>
      <c r="G534" s="1"/>
      <c r="H534" s="1"/>
    </row>
    <row r="535" spans="1:8">
      <c r="A535" s="1"/>
      <c r="B535" s="1"/>
      <c r="C535" s="1"/>
      <c r="D535" s="1"/>
      <c r="E535" s="1"/>
      <c r="F535" s="1"/>
      <c r="G535" s="1"/>
      <c r="H535" s="1"/>
    </row>
    <row r="536" spans="1:8">
      <c r="A536" s="1"/>
      <c r="B536" s="1"/>
      <c r="C536" s="1"/>
      <c r="D536" s="1"/>
      <c r="E536" s="1"/>
      <c r="F536" s="1"/>
      <c r="G536" s="1"/>
      <c r="H536" s="1"/>
    </row>
    <row r="537" spans="1:8">
      <c r="A537" s="1"/>
      <c r="B537" s="1"/>
      <c r="C537" s="1"/>
      <c r="D537" s="1"/>
      <c r="E537" s="1"/>
      <c r="F537" s="1"/>
      <c r="G537" s="1"/>
      <c r="H537" s="1"/>
    </row>
    <row r="538" spans="1:8">
      <c r="A538" s="1"/>
      <c r="B538" s="1"/>
      <c r="C538" s="1"/>
      <c r="D538" s="1"/>
      <c r="E538" s="1"/>
      <c r="F538" s="1"/>
      <c r="G538" s="1"/>
      <c r="H538" s="1"/>
    </row>
    <row r="539" spans="1:8">
      <c r="A539" s="1"/>
      <c r="B539" s="1"/>
      <c r="C539" s="1"/>
      <c r="D539" s="1"/>
      <c r="E539" s="1"/>
      <c r="F539" s="1"/>
      <c r="G539" s="1"/>
      <c r="H539" s="1"/>
    </row>
    <row r="540" spans="1:8">
      <c r="A540" s="1"/>
      <c r="B540" s="1"/>
      <c r="C540" s="1"/>
      <c r="D540" s="1"/>
      <c r="E540" s="1"/>
      <c r="F540" s="1"/>
      <c r="G540" s="1"/>
      <c r="H540" s="1"/>
    </row>
    <row r="541" spans="1:8">
      <c r="A541" s="1"/>
      <c r="B541" s="1"/>
      <c r="C541" s="1"/>
      <c r="D541" s="1"/>
      <c r="E541" s="1"/>
      <c r="F541" s="1"/>
      <c r="G541" s="1"/>
      <c r="H541" s="1"/>
    </row>
    <row r="542" spans="1:8">
      <c r="A542" s="1"/>
      <c r="B542" s="1"/>
      <c r="C542" s="1"/>
      <c r="D542" s="1"/>
      <c r="E542" s="1"/>
      <c r="F542" s="1"/>
      <c r="G542" s="1"/>
      <c r="H542" s="1"/>
    </row>
    <row r="543" spans="1:8">
      <c r="A543" s="1"/>
      <c r="B543" s="1"/>
      <c r="C543" s="1"/>
      <c r="D543" s="1"/>
      <c r="E543" s="1"/>
      <c r="F543" s="1"/>
      <c r="G543" s="1"/>
      <c r="H543" s="1"/>
    </row>
    <row r="544" spans="1:8">
      <c r="A544" s="1"/>
      <c r="B544" s="1"/>
      <c r="C544" s="1"/>
      <c r="D544" s="1"/>
      <c r="E544" s="1"/>
      <c r="F544" s="1"/>
      <c r="G544" s="1"/>
      <c r="H544" s="1"/>
    </row>
    <row r="545" spans="1:8">
      <c r="A545" s="1"/>
      <c r="B545" s="1"/>
      <c r="C545" s="1"/>
      <c r="D545" s="1"/>
      <c r="E545" s="1"/>
      <c r="F545" s="1"/>
      <c r="G545" s="1"/>
      <c r="H545" s="1"/>
    </row>
    <row r="546" spans="1:8">
      <c r="A546" s="1"/>
      <c r="B546" s="1"/>
      <c r="C546" s="1"/>
      <c r="D546" s="1"/>
      <c r="E546" s="1"/>
      <c r="F546" s="1"/>
      <c r="G546" s="1"/>
      <c r="H546" s="1"/>
    </row>
    <row r="547" spans="1:8">
      <c r="A547" s="1"/>
      <c r="B547" s="1"/>
      <c r="C547" s="1"/>
      <c r="D547" s="1"/>
      <c r="E547" s="1"/>
      <c r="F547" s="1"/>
      <c r="G547" s="1"/>
      <c r="H547" s="1"/>
    </row>
    <row r="548" spans="1:8">
      <c r="A548" s="1"/>
      <c r="B548" s="1"/>
      <c r="C548" s="1"/>
      <c r="D548" s="1"/>
      <c r="E548" s="1"/>
      <c r="F548" s="1"/>
      <c r="G548" s="1"/>
      <c r="H548" s="1"/>
    </row>
    <row r="549" spans="1:8">
      <c r="A549" s="1"/>
      <c r="B549" s="1"/>
      <c r="C549" s="1"/>
      <c r="D549" s="1"/>
      <c r="E549" s="1"/>
      <c r="F549" s="1"/>
      <c r="G549" s="1"/>
      <c r="H549" s="1"/>
    </row>
    <row r="550" spans="1:8">
      <c r="A550" s="1"/>
      <c r="B550" s="1"/>
      <c r="C550" s="1"/>
      <c r="D550" s="1"/>
      <c r="E550" s="1"/>
      <c r="F550" s="1"/>
      <c r="G550" s="1"/>
      <c r="H550" s="1"/>
    </row>
    <row r="551" spans="1:8">
      <c r="A551" s="1"/>
      <c r="B551" s="1"/>
      <c r="C551" s="1"/>
      <c r="D551" s="1"/>
      <c r="E551" s="1"/>
      <c r="F551" s="1"/>
      <c r="G551" s="1"/>
      <c r="H551" s="1"/>
    </row>
    <row r="552" spans="1:8">
      <c r="A552" s="1"/>
      <c r="B552" s="1"/>
      <c r="C552" s="1"/>
      <c r="D552" s="1"/>
      <c r="E552" s="1"/>
      <c r="F552" s="1"/>
      <c r="G552" s="1"/>
      <c r="H552" s="1"/>
    </row>
    <row r="553" spans="1:8">
      <c r="A553" s="1"/>
      <c r="B553" s="1"/>
      <c r="C553" s="1"/>
      <c r="D553" s="1"/>
      <c r="E553" s="1"/>
      <c r="F553" s="1"/>
      <c r="G553" s="1"/>
      <c r="H553" s="1"/>
    </row>
    <row r="554" spans="1:8">
      <c r="A554" s="1"/>
      <c r="B554" s="1"/>
      <c r="C554" s="1"/>
      <c r="D554" s="1"/>
      <c r="E554" s="1"/>
      <c r="F554" s="1"/>
      <c r="G554" s="1"/>
      <c r="H554" s="1"/>
    </row>
    <row r="555" spans="1:8">
      <c r="A555" s="1"/>
      <c r="B555" s="1"/>
      <c r="C555" s="1"/>
      <c r="D555" s="1"/>
      <c r="E555" s="1"/>
      <c r="F555" s="1"/>
      <c r="G555" s="1"/>
      <c r="H555" s="1"/>
    </row>
    <row r="556" spans="1:8">
      <c r="A556" s="1"/>
      <c r="B556" s="1"/>
      <c r="C556" s="1"/>
      <c r="D556" s="1"/>
      <c r="E556" s="1"/>
      <c r="F556" s="1"/>
      <c r="G556" s="1"/>
      <c r="H556" s="1"/>
    </row>
    <row r="557" spans="1:8">
      <c r="A557" s="1"/>
      <c r="B557" s="1"/>
      <c r="C557" s="1"/>
      <c r="D557" s="1"/>
      <c r="E557" s="1"/>
      <c r="F557" s="1"/>
      <c r="G557" s="1"/>
      <c r="H557" s="1"/>
    </row>
    <row r="558" spans="1:8">
      <c r="A558" s="1"/>
      <c r="B558" s="1"/>
      <c r="C558" s="1"/>
      <c r="D558" s="1"/>
      <c r="E558" s="1"/>
      <c r="F558" s="1"/>
      <c r="G558" s="1"/>
      <c r="H558" s="1"/>
    </row>
    <row r="559" spans="1:8">
      <c r="A559" s="1"/>
      <c r="B559" s="1"/>
      <c r="C559" s="1"/>
      <c r="D559" s="1"/>
      <c r="E559" s="1"/>
      <c r="F559" s="1"/>
      <c r="G559" s="1"/>
      <c r="H559" s="1"/>
    </row>
    <row r="560" spans="1:8">
      <c r="A560" s="1"/>
      <c r="B560" s="1"/>
      <c r="C560" s="1"/>
      <c r="D560" s="1"/>
      <c r="E560" s="1"/>
      <c r="F560" s="1"/>
      <c r="G560" s="1"/>
      <c r="H560" s="1"/>
    </row>
    <row r="561" spans="1:8">
      <c r="A561" s="1"/>
      <c r="B561" s="1"/>
      <c r="C561" s="1"/>
      <c r="D561" s="1"/>
      <c r="E561" s="1"/>
      <c r="F561" s="1"/>
      <c r="G561" s="1"/>
      <c r="H561" s="1"/>
    </row>
    <row r="562" spans="1:8">
      <c r="A562" s="1"/>
      <c r="B562" s="1"/>
      <c r="C562" s="1"/>
      <c r="D562" s="1"/>
      <c r="E562" s="1"/>
      <c r="F562" s="1"/>
      <c r="G562" s="1"/>
      <c r="H562" s="1"/>
    </row>
    <row r="563" spans="1:8">
      <c r="A563" s="1"/>
      <c r="B563" s="1"/>
      <c r="C563" s="1"/>
      <c r="D563" s="1"/>
      <c r="E563" s="1"/>
      <c r="F563" s="1"/>
      <c r="G563" s="1"/>
      <c r="H563" s="1"/>
    </row>
    <row r="564" spans="1:8">
      <c r="A564" s="1"/>
      <c r="B564" s="1"/>
      <c r="C564" s="1"/>
      <c r="D564" s="1"/>
      <c r="E564" s="1"/>
      <c r="F564" s="1"/>
      <c r="G564" s="1"/>
      <c r="H564" s="1"/>
    </row>
    <row r="565" spans="1:8">
      <c r="A565" s="1"/>
      <c r="B565" s="1"/>
      <c r="C565" s="1"/>
      <c r="D565" s="1"/>
      <c r="E565" s="1"/>
      <c r="F565" s="1"/>
      <c r="G565" s="1"/>
      <c r="H565" s="1"/>
    </row>
    <row r="566" spans="1:8">
      <c r="A566" s="1"/>
      <c r="B566" s="1"/>
      <c r="C566" s="1"/>
      <c r="D566" s="1"/>
      <c r="E566" s="1"/>
      <c r="F566" s="1"/>
      <c r="G566" s="1"/>
      <c r="H566" s="1"/>
    </row>
    <row r="567" spans="1:8">
      <c r="A567" s="1"/>
      <c r="B567" s="1"/>
      <c r="C567" s="1"/>
      <c r="D567" s="1"/>
      <c r="E567" s="1"/>
      <c r="F567" s="1"/>
      <c r="G567" s="1"/>
      <c r="H567" s="1"/>
    </row>
    <row r="568" spans="1:8">
      <c r="A568" s="1"/>
      <c r="B568" s="1"/>
      <c r="C568" s="1"/>
      <c r="D568" s="1"/>
      <c r="E568" s="1"/>
      <c r="F568" s="1"/>
      <c r="G568" s="1"/>
      <c r="H568" s="1"/>
    </row>
    <row r="569" spans="1:8">
      <c r="A569" s="1"/>
      <c r="B569" s="1"/>
      <c r="C569" s="1"/>
      <c r="D569" s="1"/>
      <c r="E569" s="1"/>
      <c r="F569" s="1"/>
      <c r="G569" s="1"/>
      <c r="H569" s="1"/>
    </row>
    <row r="570" spans="1:8">
      <c r="A570" s="1"/>
      <c r="B570" s="1"/>
      <c r="C570" s="1"/>
      <c r="D570" s="1"/>
      <c r="E570" s="1"/>
      <c r="F570" s="1"/>
      <c r="G570" s="1"/>
      <c r="H570" s="1"/>
    </row>
    <row r="571" spans="1:8">
      <c r="A571" s="1"/>
      <c r="B571" s="1"/>
      <c r="C571" s="1"/>
      <c r="D571" s="1"/>
      <c r="E571" s="1"/>
      <c r="F571" s="1"/>
      <c r="G571" s="1"/>
      <c r="H571" s="1"/>
    </row>
    <row r="572" spans="1:8">
      <c r="A572" s="1"/>
      <c r="B572" s="1"/>
      <c r="C572" s="1"/>
      <c r="D572" s="1"/>
      <c r="E572" s="1"/>
      <c r="F572" s="1"/>
      <c r="G572" s="1"/>
      <c r="H572" s="1"/>
    </row>
    <row r="573" spans="1:8">
      <c r="A573" s="1"/>
      <c r="B573" s="1"/>
      <c r="C573" s="1"/>
      <c r="D573" s="1"/>
      <c r="E573" s="1"/>
      <c r="F573" s="1"/>
      <c r="G573" s="1"/>
      <c r="H573" s="1"/>
    </row>
    <row r="574" spans="1:8">
      <c r="A574" s="1"/>
      <c r="B574" s="1"/>
      <c r="C574" s="1"/>
      <c r="D574" s="1"/>
      <c r="E574" s="1"/>
      <c r="F574" s="1"/>
      <c r="G574" s="1"/>
      <c r="H574" s="1"/>
    </row>
    <row r="575" spans="1:8">
      <c r="A575" s="1"/>
      <c r="B575" s="1"/>
      <c r="C575" s="1"/>
      <c r="D575" s="1"/>
      <c r="E575" s="1"/>
      <c r="F575" s="1"/>
      <c r="G575" s="1"/>
      <c r="H575" s="1"/>
    </row>
    <row r="576" spans="1:8">
      <c r="A576" s="1"/>
      <c r="B576" s="1"/>
      <c r="C576" s="1"/>
      <c r="D576" s="1"/>
      <c r="E576" s="1"/>
      <c r="F576" s="1"/>
      <c r="G576" s="1"/>
      <c r="H576" s="1"/>
    </row>
    <row r="577" spans="1:8">
      <c r="A577" s="1"/>
      <c r="B577" s="1"/>
      <c r="C577" s="1"/>
      <c r="D577" s="1"/>
      <c r="E577" s="1"/>
      <c r="F577" s="1"/>
      <c r="G577" s="1"/>
      <c r="H577" s="1"/>
    </row>
    <row r="578" spans="1:8">
      <c r="A578" s="1"/>
      <c r="B578" s="1"/>
      <c r="C578" s="1"/>
      <c r="D578" s="1"/>
      <c r="E578" s="1"/>
      <c r="F578" s="1"/>
      <c r="G578" s="1"/>
      <c r="H578" s="1"/>
    </row>
    <row r="579" spans="1:8">
      <c r="A579" s="1"/>
      <c r="B579" s="1"/>
      <c r="C579" s="1"/>
      <c r="D579" s="1"/>
      <c r="E579" s="1"/>
      <c r="F579" s="1"/>
      <c r="G579" s="1"/>
      <c r="H579" s="1"/>
    </row>
    <row r="580" spans="1:8">
      <c r="A580" s="1"/>
      <c r="B580" s="1"/>
      <c r="C580" s="1"/>
      <c r="D580" s="1"/>
      <c r="E580" s="1"/>
      <c r="F580" s="1"/>
      <c r="G580" s="1"/>
      <c r="H580" s="1"/>
    </row>
    <row r="581" spans="1:8">
      <c r="A581" s="1"/>
      <c r="B581" s="1"/>
      <c r="C581" s="1"/>
      <c r="D581" s="1"/>
      <c r="E581" s="1"/>
      <c r="F581" s="1"/>
      <c r="G581" s="1"/>
      <c r="H581" s="1"/>
    </row>
    <row r="582" spans="1:8">
      <c r="A582" s="1"/>
      <c r="B582" s="1"/>
      <c r="C582" s="1"/>
      <c r="D582" s="1"/>
      <c r="E582" s="1"/>
      <c r="F582" s="1"/>
      <c r="G582" s="1"/>
      <c r="H582" s="1"/>
    </row>
    <row r="583" spans="1:8">
      <c r="A583" s="1"/>
      <c r="B583" s="1"/>
      <c r="C583" s="1"/>
      <c r="D583" s="1"/>
      <c r="E583" s="1"/>
      <c r="F583" s="1"/>
      <c r="G583" s="1"/>
      <c r="H583" s="1"/>
    </row>
    <row r="584" spans="1:8">
      <c r="A584" s="1"/>
      <c r="B584" s="1"/>
      <c r="C584" s="1"/>
      <c r="D584" s="1"/>
      <c r="E584" s="1"/>
      <c r="F584" s="1"/>
      <c r="G584" s="1"/>
      <c r="H584" s="1"/>
    </row>
    <row r="585" spans="1:8">
      <c r="A585" s="1"/>
      <c r="B585" s="1"/>
      <c r="C585" s="1"/>
      <c r="D585" s="1"/>
      <c r="E585" s="1"/>
      <c r="F585" s="1"/>
      <c r="G585" s="1"/>
      <c r="H585" s="1"/>
    </row>
    <row r="586" spans="1:8">
      <c r="A586" s="1"/>
      <c r="B586" s="1"/>
      <c r="C586" s="1"/>
      <c r="D586" s="1"/>
      <c r="E586" s="1"/>
      <c r="F586" s="1"/>
      <c r="G586" s="1"/>
      <c r="H586" s="1"/>
    </row>
    <row r="587" spans="1:8">
      <c r="A587" s="1"/>
      <c r="B587" s="1"/>
      <c r="C587" s="1"/>
      <c r="D587" s="1"/>
      <c r="E587" s="1"/>
      <c r="F587" s="1"/>
      <c r="G587" s="1"/>
      <c r="H587" s="1"/>
    </row>
    <row r="588" spans="1:8">
      <c r="A588" s="1"/>
      <c r="B588" s="1"/>
      <c r="C588" s="1"/>
      <c r="D588" s="1"/>
      <c r="E588" s="1"/>
      <c r="F588" s="1"/>
      <c r="G588" s="1"/>
      <c r="H588" s="1"/>
    </row>
    <row r="589" spans="1:8">
      <c r="A589" s="1"/>
      <c r="B589" s="1"/>
      <c r="C589" s="1"/>
      <c r="D589" s="1"/>
      <c r="E589" s="1"/>
      <c r="F589" s="1"/>
      <c r="G589" s="1"/>
      <c r="H589" s="1"/>
    </row>
    <row r="590" spans="1:8">
      <c r="A590" s="1"/>
      <c r="B590" s="1"/>
      <c r="C590" s="1"/>
      <c r="D590" s="1"/>
      <c r="E590" s="1"/>
      <c r="F590" s="1"/>
      <c r="G590" s="1"/>
      <c r="H590" s="1"/>
    </row>
    <row r="591" spans="1:8">
      <c r="A591" s="1"/>
      <c r="B591" s="1"/>
      <c r="C591" s="1"/>
      <c r="D591" s="1"/>
      <c r="E591" s="1"/>
      <c r="F591" s="1"/>
      <c r="G591" s="1"/>
      <c r="H591" s="1"/>
    </row>
    <row r="592" spans="1:8">
      <c r="A592" s="1"/>
      <c r="B592" s="1"/>
      <c r="C592" s="1"/>
      <c r="D592" s="1"/>
      <c r="E592" s="1"/>
      <c r="F592" s="1"/>
      <c r="G592" s="1"/>
      <c r="H592" s="1"/>
    </row>
    <row r="593" spans="1:8">
      <c r="A593" s="1"/>
      <c r="B593" s="1"/>
      <c r="C593" s="1"/>
      <c r="D593" s="1"/>
      <c r="E593" s="1"/>
      <c r="F593" s="1"/>
      <c r="G593" s="1"/>
      <c r="H593" s="1"/>
    </row>
    <row r="594" spans="1:8">
      <c r="A594" s="1"/>
      <c r="B594" s="1"/>
      <c r="C594" s="1"/>
      <c r="D594" s="1"/>
      <c r="E594" s="1"/>
      <c r="F594" s="1"/>
      <c r="G594" s="1"/>
      <c r="H594" s="1"/>
    </row>
    <row r="595" spans="1:8">
      <c r="A595" s="1"/>
      <c r="B595" s="1"/>
      <c r="C595" s="1"/>
      <c r="D595" s="1"/>
      <c r="E595" s="1"/>
      <c r="F595" s="1"/>
      <c r="G595" s="1"/>
      <c r="H595" s="1"/>
    </row>
    <row r="596" spans="1:8">
      <c r="A596" s="1"/>
      <c r="B596" s="1"/>
      <c r="C596" s="1"/>
      <c r="D596" s="1"/>
      <c r="E596" s="1"/>
      <c r="F596" s="1"/>
      <c r="G596" s="1"/>
      <c r="H596" s="1"/>
    </row>
    <row r="597" spans="1:8">
      <c r="A597" s="1"/>
      <c r="B597" s="1"/>
      <c r="C597" s="1"/>
      <c r="D597" s="1"/>
      <c r="E597" s="1"/>
      <c r="F597" s="1"/>
      <c r="G597" s="1"/>
      <c r="H597" s="1"/>
    </row>
    <row r="598" spans="1:8">
      <c r="A598" s="1"/>
      <c r="B598" s="1"/>
      <c r="C598" s="1"/>
      <c r="D598" s="1"/>
      <c r="E598" s="1"/>
      <c r="F598" s="1"/>
      <c r="G598" s="1"/>
      <c r="H598" s="1"/>
    </row>
    <row r="599" spans="1:8">
      <c r="A599" s="1"/>
      <c r="B599" s="1"/>
      <c r="C599" s="1"/>
      <c r="D599" s="1"/>
      <c r="E599" s="1"/>
      <c r="F599" s="1"/>
      <c r="G599" s="1"/>
      <c r="H599" s="1"/>
    </row>
    <row r="600" spans="1:8">
      <c r="A600" s="1"/>
      <c r="B600" s="1"/>
      <c r="C600" s="1"/>
      <c r="D600" s="1"/>
      <c r="E600" s="1"/>
      <c r="F600" s="1"/>
      <c r="G600" s="1"/>
      <c r="H600" s="1"/>
    </row>
    <row r="601" spans="1:8">
      <c r="A601" s="1"/>
      <c r="B601" s="1"/>
      <c r="C601" s="1"/>
      <c r="D601" s="1"/>
      <c r="E601" s="1"/>
      <c r="F601" s="1"/>
      <c r="G601" s="1"/>
      <c r="H601" s="1"/>
    </row>
    <row r="602" spans="1:8">
      <c r="A602" s="1"/>
      <c r="B602" s="1"/>
      <c r="C602" s="1"/>
      <c r="D602" s="1"/>
      <c r="E602" s="1"/>
      <c r="F602" s="1"/>
      <c r="G602" s="1"/>
      <c r="H602" s="1"/>
    </row>
    <row r="603" spans="1:8">
      <c r="A603" s="1"/>
      <c r="B603" s="1"/>
      <c r="C603" s="1"/>
      <c r="D603" s="1"/>
      <c r="E603" s="1"/>
      <c r="F603" s="1"/>
      <c r="G603" s="1"/>
      <c r="H603" s="1"/>
    </row>
    <row r="604" spans="1:8">
      <c r="A604" s="1"/>
      <c r="B604" s="1"/>
      <c r="C604" s="1"/>
      <c r="D604" s="1"/>
      <c r="E604" s="1"/>
      <c r="F604" s="1"/>
      <c r="G604" s="1"/>
      <c r="H604" s="1"/>
    </row>
    <row r="605" spans="1:8">
      <c r="A605" s="1"/>
      <c r="B605" s="1"/>
      <c r="C605" s="1"/>
      <c r="D605" s="1"/>
      <c r="E605" s="1"/>
      <c r="F605" s="1"/>
      <c r="G605" s="1"/>
      <c r="H605" s="1"/>
    </row>
    <row r="606" spans="1:8">
      <c r="A606" s="1"/>
      <c r="B606" s="1"/>
      <c r="C606" s="1"/>
      <c r="D606" s="1"/>
      <c r="E606" s="1"/>
      <c r="F606" s="1"/>
      <c r="G606" s="1"/>
      <c r="H606" s="1"/>
    </row>
    <row r="607" spans="1:8">
      <c r="A607" s="1"/>
      <c r="B607" s="1"/>
      <c r="C607" s="1"/>
      <c r="D607" s="1"/>
      <c r="E607" s="1"/>
      <c r="F607" s="1"/>
      <c r="G607" s="1"/>
      <c r="H607" s="1"/>
    </row>
    <row r="608" spans="1:8">
      <c r="A608" s="1"/>
      <c r="B608" s="1"/>
      <c r="C608" s="1"/>
      <c r="D608" s="1"/>
      <c r="E608" s="1"/>
      <c r="F608" s="1"/>
      <c r="G608" s="1"/>
      <c r="H608" s="1"/>
    </row>
    <row r="609" spans="1:8">
      <c r="A609" s="1"/>
      <c r="B609" s="1"/>
      <c r="C609" s="1"/>
      <c r="D609" s="1"/>
      <c r="E609" s="1"/>
      <c r="F609" s="1"/>
      <c r="G609" s="1"/>
      <c r="H609" s="1"/>
    </row>
    <row r="610" spans="1:8">
      <c r="A610" s="1"/>
      <c r="B610" s="1"/>
      <c r="C610" s="1"/>
      <c r="D610" s="1"/>
      <c r="E610" s="1"/>
      <c r="F610" s="1"/>
      <c r="G610" s="1"/>
      <c r="H610" s="1"/>
    </row>
    <row r="611" spans="1:8">
      <c r="A611" s="1"/>
      <c r="B611" s="1"/>
      <c r="C611" s="1"/>
      <c r="D611" s="1"/>
      <c r="E611" s="1"/>
      <c r="F611" s="1"/>
      <c r="G611" s="1"/>
      <c r="H611" s="1"/>
    </row>
    <row r="612" spans="1:8">
      <c r="A612" s="1"/>
      <c r="B612" s="1"/>
      <c r="C612" s="1"/>
      <c r="D612" s="1"/>
      <c r="E612" s="1"/>
      <c r="F612" s="1"/>
      <c r="G612" s="1"/>
      <c r="H612" s="1"/>
    </row>
    <row r="613" spans="1:8">
      <c r="A613" s="1"/>
      <c r="B613" s="1"/>
      <c r="C613" s="1"/>
      <c r="D613" s="1"/>
      <c r="E613" s="1"/>
      <c r="F613" s="1"/>
      <c r="G613" s="1"/>
      <c r="H613" s="1"/>
    </row>
    <row r="614" spans="1:8">
      <c r="A614" s="1"/>
      <c r="B614" s="1"/>
      <c r="C614" s="1"/>
      <c r="D614" s="1"/>
      <c r="E614" s="1"/>
      <c r="F614" s="1"/>
      <c r="G614" s="1"/>
      <c r="H614" s="1"/>
    </row>
    <row r="615" spans="1:8">
      <c r="A615" s="1"/>
      <c r="B615" s="1"/>
      <c r="C615" s="1"/>
      <c r="D615" s="1"/>
      <c r="E615" s="1"/>
      <c r="F615" s="1"/>
      <c r="G615" s="1"/>
      <c r="H615" s="1"/>
    </row>
    <row r="616" spans="1:8">
      <c r="A616" s="1"/>
      <c r="B616" s="1"/>
      <c r="C616" s="1"/>
      <c r="D616" s="1"/>
      <c r="E616" s="1"/>
      <c r="F616" s="1"/>
      <c r="G616" s="1"/>
      <c r="H616" s="1"/>
    </row>
    <row r="617" spans="1:8">
      <c r="A617" s="1"/>
      <c r="B617" s="1"/>
      <c r="C617" s="1"/>
      <c r="D617" s="1"/>
      <c r="E617" s="1"/>
      <c r="F617" s="1"/>
      <c r="G617" s="1"/>
      <c r="H617" s="1"/>
    </row>
    <row r="618" spans="1:8">
      <c r="A618" s="1"/>
      <c r="B618" s="1"/>
      <c r="C618" s="1"/>
      <c r="D618" s="1"/>
      <c r="E618" s="1"/>
      <c r="F618" s="1"/>
      <c r="G618" s="1"/>
      <c r="H618" s="1"/>
    </row>
    <row r="619" spans="1:8">
      <c r="A619" s="1"/>
      <c r="B619" s="1"/>
      <c r="C619" s="1"/>
      <c r="D619" s="1"/>
      <c r="E619" s="1"/>
      <c r="F619" s="1"/>
      <c r="G619" s="1"/>
      <c r="H619" s="1"/>
    </row>
    <row r="620" spans="1:8">
      <c r="A620" s="1"/>
      <c r="B620" s="1"/>
      <c r="C620" s="1"/>
      <c r="D620" s="1"/>
      <c r="E620" s="1"/>
      <c r="F620" s="1"/>
      <c r="G620" s="1"/>
      <c r="H620" s="1"/>
    </row>
    <row r="621" spans="1:8">
      <c r="A621" s="1"/>
      <c r="B621" s="1"/>
      <c r="C621" s="1"/>
      <c r="D621" s="1"/>
      <c r="E621" s="1"/>
      <c r="F621" s="1"/>
      <c r="G621" s="1"/>
      <c r="H621" s="1"/>
    </row>
    <row r="622" spans="1:8">
      <c r="A622" s="1"/>
      <c r="B622" s="1"/>
      <c r="C622" s="1"/>
      <c r="D622" s="1"/>
      <c r="E622" s="1"/>
      <c r="F622" s="1"/>
      <c r="G622" s="1"/>
      <c r="H622" s="1"/>
    </row>
    <row r="623" spans="1:8">
      <c r="A623" s="1"/>
      <c r="B623" s="1"/>
      <c r="C623" s="1"/>
      <c r="D623" s="1"/>
      <c r="E623" s="1"/>
      <c r="F623" s="1"/>
      <c r="G623" s="1"/>
      <c r="H623" s="1"/>
    </row>
    <row r="624" spans="1:8">
      <c r="A624" s="1"/>
      <c r="B624" s="1"/>
      <c r="C624" s="1"/>
      <c r="D624" s="1"/>
      <c r="E624" s="1"/>
      <c r="F624" s="1"/>
      <c r="G624" s="1"/>
      <c r="H624" s="1"/>
    </row>
    <row r="625" spans="1:8">
      <c r="A625" s="1"/>
      <c r="B625" s="1"/>
      <c r="C625" s="1"/>
      <c r="D625" s="1"/>
      <c r="E625" s="1"/>
      <c r="F625" s="1"/>
      <c r="G625" s="1"/>
      <c r="H625" s="1"/>
    </row>
    <row r="626" spans="1:8">
      <c r="A626" s="1"/>
      <c r="B626" s="1"/>
      <c r="C626" s="1"/>
      <c r="D626" s="1"/>
      <c r="E626" s="1"/>
      <c r="F626" s="1"/>
      <c r="G626" s="1"/>
      <c r="H626" s="1"/>
    </row>
    <row r="627" spans="1:8">
      <c r="A627" s="1"/>
      <c r="B627" s="1"/>
      <c r="C627" s="1"/>
      <c r="D627" s="1"/>
      <c r="E627" s="1"/>
      <c r="F627" s="1"/>
      <c r="G627" s="1"/>
      <c r="H627" s="1"/>
    </row>
    <row r="628" spans="1:8">
      <c r="A628" s="1"/>
      <c r="B628" s="1"/>
      <c r="C628" s="1"/>
      <c r="D628" s="1"/>
      <c r="E628" s="1"/>
      <c r="F628" s="1"/>
      <c r="G628" s="1"/>
      <c r="H628" s="1"/>
    </row>
    <row r="629" spans="1:8">
      <c r="A629" s="1"/>
      <c r="B629" s="1"/>
      <c r="C629" s="1"/>
      <c r="D629" s="1"/>
      <c r="E629" s="1"/>
      <c r="F629" s="1"/>
      <c r="G629" s="1"/>
      <c r="H629" s="1"/>
    </row>
    <row r="630" spans="1:8">
      <c r="A630" s="1"/>
      <c r="B630" s="1"/>
      <c r="C630" s="1"/>
      <c r="D630" s="1"/>
      <c r="E630" s="1"/>
      <c r="F630" s="1"/>
      <c r="G630" s="1"/>
      <c r="H630" s="1"/>
    </row>
    <row r="631" spans="1:8">
      <c r="A631" s="1"/>
      <c r="B631" s="1"/>
      <c r="C631" s="1"/>
      <c r="D631" s="1"/>
      <c r="E631" s="1"/>
      <c r="F631" s="1"/>
      <c r="G631" s="1"/>
      <c r="H631" s="1"/>
    </row>
    <row r="632" spans="1:8">
      <c r="A632" s="1"/>
      <c r="B632" s="1"/>
      <c r="C632" s="1"/>
      <c r="D632" s="1"/>
      <c r="E632" s="1"/>
      <c r="F632" s="1"/>
      <c r="G632" s="1"/>
      <c r="H632" s="1"/>
    </row>
    <row r="633" spans="1:8">
      <c r="A633" s="1"/>
      <c r="B633" s="1"/>
      <c r="C633" s="1"/>
      <c r="D633" s="1"/>
      <c r="E633" s="1"/>
      <c r="F633" s="1"/>
      <c r="G633" s="1"/>
      <c r="H633" s="1"/>
    </row>
    <row r="634" spans="1:8">
      <c r="A634" s="1"/>
      <c r="B634" s="1"/>
      <c r="C634" s="1"/>
      <c r="D634" s="1"/>
      <c r="E634" s="1"/>
      <c r="F634" s="1"/>
      <c r="G634" s="1"/>
      <c r="H634" s="1"/>
    </row>
    <row r="635" spans="1:8">
      <c r="A635" s="1"/>
      <c r="B635" s="1"/>
      <c r="C635" s="1"/>
      <c r="D635" s="1"/>
      <c r="E635" s="1"/>
      <c r="F635" s="1"/>
      <c r="G635" s="1"/>
      <c r="H635" s="1"/>
    </row>
    <row r="636" spans="1:8">
      <c r="A636" s="1"/>
      <c r="B636" s="1"/>
      <c r="C636" s="1"/>
      <c r="D636" s="1"/>
      <c r="E636" s="1"/>
      <c r="F636" s="1"/>
      <c r="G636" s="1"/>
      <c r="H636" s="1"/>
    </row>
    <row r="637" spans="1:8">
      <c r="A637" s="1"/>
      <c r="B637" s="1"/>
      <c r="C637" s="1"/>
      <c r="D637" s="1"/>
      <c r="E637" s="1"/>
      <c r="F637" s="1"/>
      <c r="G637" s="1"/>
      <c r="H637" s="1"/>
    </row>
    <row r="638" spans="1:8">
      <c r="A638" s="1"/>
      <c r="B638" s="1"/>
      <c r="C638" s="1"/>
      <c r="D638" s="1"/>
      <c r="E638" s="1"/>
      <c r="F638" s="1"/>
      <c r="G638" s="1"/>
      <c r="H638" s="1"/>
    </row>
    <row r="639" spans="1:8">
      <c r="A639" s="1"/>
      <c r="B639" s="1"/>
      <c r="C639" s="1"/>
      <c r="D639" s="1"/>
      <c r="E639" s="1"/>
      <c r="F639" s="1"/>
      <c r="G639" s="1"/>
      <c r="H639" s="1"/>
    </row>
    <row r="640" spans="1:8">
      <c r="A640" s="1"/>
      <c r="B640" s="1"/>
      <c r="C640" s="1"/>
      <c r="D640" s="1"/>
      <c r="E640" s="1"/>
      <c r="F640" s="1"/>
      <c r="G640" s="1"/>
      <c r="H640" s="1"/>
    </row>
    <row r="641" spans="1:8">
      <c r="A641" s="1"/>
      <c r="B641" s="1"/>
      <c r="C641" s="1"/>
      <c r="D641" s="1"/>
      <c r="E641" s="1"/>
      <c r="F641" s="1"/>
      <c r="G641" s="1"/>
      <c r="H641" s="1"/>
    </row>
    <row r="642" spans="1:8">
      <c r="A642" s="1"/>
      <c r="B642" s="1"/>
      <c r="C642" s="1"/>
      <c r="D642" s="1"/>
      <c r="E642" s="1"/>
      <c r="F642" s="1"/>
      <c r="G642" s="1"/>
      <c r="H642" s="1"/>
    </row>
    <row r="643" spans="1:8">
      <c r="A643" s="1"/>
      <c r="B643" s="1"/>
      <c r="C643" s="1"/>
      <c r="D643" s="1"/>
      <c r="E643" s="1"/>
      <c r="F643" s="1"/>
      <c r="G643" s="1"/>
      <c r="H643" s="1"/>
    </row>
    <row r="644" spans="1:8">
      <c r="A644" s="1"/>
      <c r="B644" s="1"/>
      <c r="C644" s="1"/>
      <c r="D644" s="1"/>
      <c r="E644" s="1"/>
      <c r="F644" s="1"/>
      <c r="G644" s="1"/>
      <c r="H644" s="1"/>
    </row>
    <row r="645" spans="1:8">
      <c r="A645" s="1"/>
      <c r="B645" s="1"/>
      <c r="C645" s="1"/>
      <c r="D645" s="1"/>
      <c r="E645" s="1"/>
      <c r="F645" s="1"/>
      <c r="G645" s="1"/>
      <c r="H645" s="1"/>
    </row>
    <row r="646" spans="1:8">
      <c r="A646" s="1"/>
      <c r="B646" s="1"/>
      <c r="C646" s="1"/>
      <c r="D646" s="1"/>
      <c r="E646" s="1"/>
      <c r="F646" s="1"/>
      <c r="G646" s="1"/>
      <c r="H646" s="1"/>
    </row>
    <row r="647" spans="1:8">
      <c r="A647" s="1"/>
      <c r="B647" s="1"/>
      <c r="C647" s="1"/>
      <c r="D647" s="1"/>
      <c r="E647" s="1"/>
      <c r="F647" s="1"/>
      <c r="G647" s="1"/>
      <c r="H647" s="1"/>
    </row>
    <row r="648" spans="1:8">
      <c r="A648" s="1"/>
      <c r="B648" s="1"/>
      <c r="C648" s="1"/>
      <c r="D648" s="1"/>
      <c r="E648" s="1"/>
      <c r="F648" s="1"/>
      <c r="G648" s="1"/>
      <c r="H648" s="1"/>
    </row>
    <row r="649" spans="1:8">
      <c r="A649" s="1"/>
      <c r="B649" s="1"/>
      <c r="C649" s="1"/>
      <c r="D649" s="1"/>
      <c r="E649" s="1"/>
      <c r="F649" s="1"/>
      <c r="G649" s="1"/>
      <c r="H649" s="1"/>
    </row>
    <row r="650" spans="1:8">
      <c r="A650" s="1"/>
      <c r="B650" s="1"/>
      <c r="C650" s="1"/>
      <c r="D650" s="1"/>
      <c r="E650" s="1"/>
      <c r="F650" s="1"/>
      <c r="G650" s="1"/>
      <c r="H650" s="1"/>
    </row>
    <row r="651" spans="1:8">
      <c r="A651" s="1"/>
      <c r="B651" s="1"/>
      <c r="C651" s="1"/>
      <c r="D651" s="1"/>
      <c r="E651" s="1"/>
      <c r="F651" s="1"/>
      <c r="G651" s="1"/>
      <c r="H651" s="1"/>
    </row>
    <row r="652" spans="1:8">
      <c r="A652" s="1"/>
      <c r="B652" s="1"/>
      <c r="C652" s="1"/>
      <c r="D652" s="1"/>
      <c r="E652" s="1"/>
      <c r="F652" s="1"/>
      <c r="G652" s="1"/>
      <c r="H652" s="1"/>
    </row>
    <row r="653" spans="1:8">
      <c r="A653" s="1"/>
      <c r="B653" s="1"/>
      <c r="C653" s="1"/>
      <c r="D653" s="1"/>
      <c r="E653" s="1"/>
      <c r="F653" s="1"/>
      <c r="G653" s="1"/>
      <c r="H653" s="1"/>
    </row>
    <row r="654" spans="1:8">
      <c r="A654" s="1"/>
      <c r="B654" s="1"/>
      <c r="C654" s="1"/>
      <c r="D654" s="1"/>
      <c r="E654" s="1"/>
      <c r="F654" s="1"/>
      <c r="G654" s="1"/>
      <c r="H654" s="1"/>
    </row>
    <row r="655" spans="1:8">
      <c r="A655" s="1"/>
      <c r="B655" s="1"/>
      <c r="C655" s="1"/>
      <c r="D655" s="1"/>
      <c r="E655" s="1"/>
      <c r="F655" s="1"/>
      <c r="G655" s="1"/>
      <c r="H655" s="1"/>
    </row>
    <row r="656" spans="1:8">
      <c r="A656" s="1"/>
      <c r="B656" s="1"/>
      <c r="C656" s="1"/>
      <c r="D656" s="1"/>
      <c r="E656" s="1"/>
      <c r="F656" s="1"/>
      <c r="G656" s="1"/>
      <c r="H656" s="1"/>
    </row>
    <row r="657" spans="1:8">
      <c r="A657" s="1"/>
      <c r="B657" s="1"/>
      <c r="C657" s="1"/>
      <c r="D657" s="1"/>
      <c r="E657" s="1"/>
      <c r="F657" s="1"/>
      <c r="G657" s="1"/>
      <c r="H657" s="1"/>
    </row>
    <row r="658" spans="1:8">
      <c r="A658" s="1"/>
      <c r="B658" s="1"/>
      <c r="C658" s="1"/>
      <c r="D658" s="1"/>
      <c r="E658" s="1"/>
      <c r="F658" s="1"/>
      <c r="G658" s="1"/>
      <c r="H658" s="1"/>
    </row>
    <row r="659" spans="1:8">
      <c r="A659" s="1"/>
      <c r="B659" s="1"/>
      <c r="C659" s="1"/>
      <c r="D659" s="1"/>
      <c r="E659" s="1"/>
      <c r="F659" s="1"/>
      <c r="G659" s="1"/>
      <c r="H659" s="1"/>
    </row>
    <row r="660" spans="1:8">
      <c r="A660" s="1"/>
      <c r="B660" s="1"/>
      <c r="C660" s="1"/>
      <c r="D660" s="1"/>
      <c r="E660" s="1"/>
      <c r="F660" s="1"/>
      <c r="G660" s="1"/>
      <c r="H660" s="1"/>
    </row>
    <row r="661" spans="1:8">
      <c r="A661" s="1"/>
      <c r="B661" s="1"/>
      <c r="C661" s="1"/>
      <c r="D661" s="1"/>
      <c r="E661" s="1"/>
      <c r="F661" s="1"/>
      <c r="G661" s="1"/>
      <c r="H661" s="1"/>
    </row>
    <row r="662" spans="1:8">
      <c r="A662" s="1"/>
      <c r="B662" s="1"/>
      <c r="C662" s="1"/>
      <c r="D662" s="1"/>
      <c r="E662" s="1"/>
      <c r="F662" s="1"/>
      <c r="G662" s="1"/>
      <c r="H662" s="1"/>
    </row>
    <row r="663" spans="1:8">
      <c r="A663" s="1"/>
      <c r="B663" s="1"/>
      <c r="C663" s="1"/>
      <c r="D663" s="1"/>
      <c r="E663" s="1"/>
      <c r="F663" s="1"/>
      <c r="G663" s="1"/>
      <c r="H663" s="1"/>
    </row>
    <row r="664" spans="1:8">
      <c r="A664" s="1"/>
      <c r="B664" s="1"/>
      <c r="C664" s="1"/>
      <c r="D664" s="1"/>
      <c r="E664" s="1"/>
      <c r="F664" s="1"/>
      <c r="G664" s="1"/>
      <c r="H664" s="1"/>
    </row>
    <row r="665" spans="1:8">
      <c r="A665" s="1"/>
      <c r="B665" s="1"/>
      <c r="C665" s="1"/>
      <c r="D665" s="1"/>
      <c r="E665" s="1"/>
      <c r="F665" s="1"/>
      <c r="G665" s="1"/>
      <c r="H665" s="1"/>
    </row>
    <row r="666" spans="1:8">
      <c r="A666" s="1"/>
      <c r="B666" s="1"/>
      <c r="C666" s="1"/>
      <c r="D666" s="1"/>
      <c r="E666" s="1"/>
      <c r="F666" s="1"/>
      <c r="G666" s="1"/>
      <c r="H666" s="1"/>
    </row>
    <row r="667" spans="1:8">
      <c r="A667" s="1"/>
      <c r="B667" s="1"/>
      <c r="C667" s="1"/>
      <c r="D667" s="1"/>
      <c r="E667" s="1"/>
      <c r="F667" s="1"/>
      <c r="G667" s="1"/>
      <c r="H667" s="1"/>
    </row>
    <row r="668" spans="1:8">
      <c r="A668" s="1"/>
      <c r="B668" s="1"/>
      <c r="C668" s="1"/>
      <c r="D668" s="1"/>
      <c r="E668" s="1"/>
      <c r="F668" s="1"/>
      <c r="G668" s="1"/>
      <c r="H668" s="1"/>
    </row>
    <row r="669" spans="1:8">
      <c r="A669" s="1"/>
      <c r="B669" s="1"/>
      <c r="C669" s="1"/>
      <c r="D669" s="1"/>
      <c r="E669" s="1"/>
      <c r="F669" s="1"/>
      <c r="G669" s="1"/>
      <c r="H669" s="1"/>
    </row>
    <row r="670" spans="1:8">
      <c r="A670" s="1"/>
      <c r="B670" s="1"/>
      <c r="C670" s="1"/>
      <c r="D670" s="1"/>
      <c r="E670" s="1"/>
      <c r="F670" s="1"/>
      <c r="G670" s="1"/>
      <c r="H670" s="1"/>
    </row>
    <row r="671" spans="1:8">
      <c r="A671" s="1"/>
      <c r="B671" s="1"/>
      <c r="C671" s="1"/>
      <c r="D671" s="1"/>
      <c r="E671" s="1"/>
      <c r="F671" s="1"/>
      <c r="G671" s="1"/>
      <c r="H671" s="1"/>
    </row>
    <row r="672" spans="1:8">
      <c r="A672" s="1"/>
      <c r="B672" s="1"/>
      <c r="C672" s="1"/>
      <c r="D672" s="1"/>
      <c r="E672" s="1"/>
      <c r="F672" s="1"/>
      <c r="G672" s="1"/>
      <c r="H672" s="1"/>
    </row>
    <row r="673" spans="1:8">
      <c r="A673" s="1"/>
      <c r="B673" s="1"/>
      <c r="C673" s="1"/>
      <c r="D673" s="1"/>
      <c r="E673" s="1"/>
      <c r="F673" s="1"/>
      <c r="G673" s="1"/>
      <c r="H673" s="1"/>
    </row>
    <row r="674" spans="1:8">
      <c r="A674" s="1"/>
      <c r="B674" s="1"/>
      <c r="C674" s="1"/>
      <c r="D674" s="1"/>
      <c r="E674" s="1"/>
      <c r="F674" s="1"/>
      <c r="G674" s="1"/>
      <c r="H674" s="1"/>
    </row>
    <row r="675" spans="1:8">
      <c r="A675" s="1"/>
      <c r="B675" s="1"/>
      <c r="C675" s="1"/>
      <c r="D675" s="1"/>
      <c r="E675" s="1"/>
      <c r="F675" s="1"/>
      <c r="G675" s="1"/>
      <c r="H675" s="1"/>
    </row>
    <row r="676" spans="1:8">
      <c r="A676" s="1"/>
      <c r="B676" s="1"/>
      <c r="C676" s="1"/>
      <c r="D676" s="1"/>
      <c r="E676" s="1"/>
      <c r="F676" s="1"/>
      <c r="G676" s="1"/>
      <c r="H676" s="1"/>
    </row>
    <row r="677" spans="1:8">
      <c r="A677" s="1"/>
      <c r="B677" s="1"/>
      <c r="C677" s="1"/>
      <c r="D677" s="1"/>
      <c r="E677" s="1"/>
      <c r="F677" s="1"/>
      <c r="G677" s="1"/>
      <c r="H677" s="1"/>
    </row>
    <row r="678" spans="1:8">
      <c r="A678" s="1"/>
      <c r="B678" s="1"/>
      <c r="C678" s="1"/>
      <c r="D678" s="1"/>
      <c r="E678" s="1"/>
      <c r="F678" s="1"/>
      <c r="G678" s="1"/>
      <c r="H678" s="1"/>
    </row>
    <row r="679" spans="1:8">
      <c r="A679" s="1"/>
      <c r="B679" s="1"/>
      <c r="C679" s="1"/>
      <c r="D679" s="1"/>
      <c r="E679" s="1"/>
      <c r="F679" s="1"/>
      <c r="G679" s="1"/>
      <c r="H679" s="1"/>
    </row>
    <row r="680" spans="1:8">
      <c r="A680" s="1"/>
      <c r="B680" s="1"/>
      <c r="C680" s="1"/>
      <c r="D680" s="1"/>
      <c r="E680" s="1"/>
      <c r="F680" s="1"/>
      <c r="G680" s="1"/>
      <c r="H680" s="1"/>
    </row>
    <row r="681" spans="1:8">
      <c r="A681" s="1"/>
      <c r="B681" s="1"/>
      <c r="C681" s="1"/>
      <c r="D681" s="1"/>
      <c r="E681" s="1"/>
      <c r="F681" s="1"/>
      <c r="G681" s="1"/>
      <c r="H681" s="1"/>
    </row>
    <row r="682" spans="1:8">
      <c r="A682" s="1"/>
      <c r="B682" s="1"/>
      <c r="C682" s="1"/>
      <c r="D682" s="1"/>
      <c r="E682" s="1"/>
      <c r="F682" s="1"/>
      <c r="G682" s="1"/>
      <c r="H682" s="1"/>
    </row>
    <row r="683" spans="1:8">
      <c r="A683" s="1"/>
      <c r="B683" s="1"/>
      <c r="C683" s="1"/>
      <c r="D683" s="1"/>
      <c r="E683" s="1"/>
      <c r="F683" s="1"/>
      <c r="G683" s="1"/>
      <c r="H683" s="1"/>
    </row>
    <row r="684" spans="1:8">
      <c r="A684" s="1"/>
      <c r="B684" s="1"/>
      <c r="C684" s="1"/>
      <c r="D684" s="1"/>
      <c r="E684" s="1"/>
      <c r="F684" s="1"/>
      <c r="G684" s="1"/>
      <c r="H684" s="1"/>
    </row>
    <row r="685" spans="1:8">
      <c r="A685" s="1"/>
      <c r="B685" s="1"/>
      <c r="C685" s="1"/>
      <c r="D685" s="1"/>
      <c r="E685" s="1"/>
      <c r="F685" s="1"/>
      <c r="G685" s="1"/>
      <c r="H685" s="1"/>
    </row>
    <row r="686" spans="1:8">
      <c r="A686" s="1"/>
      <c r="B686" s="1"/>
      <c r="C686" s="1"/>
      <c r="D686" s="1"/>
      <c r="E686" s="1"/>
      <c r="F686" s="1"/>
      <c r="G686" s="1"/>
      <c r="H686" s="1"/>
    </row>
    <row r="687" spans="1:8">
      <c r="A687" s="1"/>
      <c r="B687" s="1"/>
      <c r="C687" s="1"/>
      <c r="D687" s="1"/>
      <c r="E687" s="1"/>
      <c r="F687" s="1"/>
      <c r="G687" s="1"/>
      <c r="H687" s="1"/>
    </row>
    <row r="688" spans="1:8">
      <c r="A688" s="1"/>
      <c r="B688" s="1"/>
      <c r="C688" s="1"/>
      <c r="D688" s="1"/>
      <c r="E688" s="1"/>
      <c r="F688" s="1"/>
      <c r="G688" s="1"/>
      <c r="H688" s="1"/>
    </row>
    <row r="689" spans="1:8">
      <c r="A689" s="1"/>
      <c r="B689" s="1"/>
      <c r="C689" s="1"/>
      <c r="D689" s="1"/>
      <c r="E689" s="1"/>
      <c r="F689" s="1"/>
      <c r="G689" s="1"/>
      <c r="H689" s="1"/>
    </row>
    <row r="690" spans="1:8">
      <c r="A690" s="1"/>
      <c r="B690" s="1"/>
      <c r="C690" s="1"/>
      <c r="D690" s="1"/>
      <c r="E690" s="1"/>
      <c r="F690" s="1"/>
      <c r="G690" s="1"/>
      <c r="H690" s="1"/>
    </row>
    <row r="691" spans="1:8">
      <c r="A691" s="1"/>
      <c r="B691" s="1"/>
      <c r="C691" s="1"/>
      <c r="D691" s="1"/>
      <c r="E691" s="1"/>
      <c r="F691" s="1"/>
      <c r="G691" s="1"/>
      <c r="H691" s="1"/>
    </row>
    <row r="692" spans="1:8">
      <c r="A692" s="1"/>
      <c r="B692" s="1"/>
      <c r="C692" s="1"/>
      <c r="D692" s="1"/>
      <c r="E692" s="1"/>
      <c r="F692" s="1"/>
      <c r="G692" s="1"/>
      <c r="H692" s="1"/>
    </row>
    <row r="693" spans="1:8">
      <c r="A693" s="1"/>
      <c r="B693" s="1"/>
      <c r="C693" s="1"/>
      <c r="D693" s="1"/>
      <c r="E693" s="1"/>
      <c r="F693" s="1"/>
      <c r="G693" s="1"/>
      <c r="H693" s="1"/>
    </row>
    <row r="694" spans="1:8">
      <c r="A694" s="1"/>
      <c r="B694" s="1"/>
      <c r="C694" s="1"/>
      <c r="D694" s="1"/>
      <c r="E694" s="1"/>
      <c r="F694" s="1"/>
      <c r="G694" s="1"/>
      <c r="H694" s="1"/>
    </row>
    <row r="695" spans="1:8">
      <c r="A695" s="1"/>
      <c r="B695" s="1"/>
      <c r="C695" s="1"/>
      <c r="D695" s="1"/>
      <c r="E695" s="1"/>
      <c r="F695" s="1"/>
      <c r="G695" s="1"/>
      <c r="H695" s="1"/>
    </row>
    <row r="696" spans="1:8">
      <c r="A696" s="1"/>
      <c r="B696" s="1"/>
      <c r="C696" s="1"/>
      <c r="D696" s="1"/>
      <c r="E696" s="1"/>
      <c r="F696" s="1"/>
      <c r="G696" s="1"/>
      <c r="H696" s="1"/>
    </row>
    <row r="697" spans="1:8">
      <c r="A697" s="1"/>
      <c r="B697" s="1"/>
      <c r="C697" s="1"/>
      <c r="D697" s="1"/>
      <c r="E697" s="1"/>
      <c r="F697" s="1"/>
      <c r="G697" s="1"/>
      <c r="H697" s="1"/>
    </row>
    <row r="698" spans="1:8">
      <c r="A698" s="1"/>
      <c r="B698" s="1"/>
      <c r="C698" s="1"/>
      <c r="D698" s="1"/>
      <c r="E698" s="1"/>
      <c r="F698" s="1"/>
      <c r="G698" s="1"/>
      <c r="H698" s="1"/>
    </row>
    <row r="699" spans="1:8">
      <c r="A699" s="1"/>
      <c r="B699" s="1"/>
      <c r="C699" s="1"/>
      <c r="D699" s="1"/>
      <c r="E699" s="1"/>
      <c r="F699" s="1"/>
      <c r="G699" s="1"/>
      <c r="H699" s="1"/>
    </row>
    <row r="700" spans="1:8">
      <c r="A700" s="1"/>
      <c r="B700" s="1"/>
      <c r="C700" s="1"/>
      <c r="D700" s="1"/>
      <c r="E700" s="1"/>
      <c r="F700" s="1"/>
      <c r="G700" s="1"/>
      <c r="H700" s="1"/>
    </row>
    <row r="701" spans="1:8">
      <c r="A701" s="1"/>
      <c r="B701" s="1"/>
      <c r="C701" s="1"/>
      <c r="D701" s="1"/>
      <c r="E701" s="1"/>
      <c r="F701" s="1"/>
      <c r="G701" s="1"/>
      <c r="H701" s="1"/>
    </row>
    <row r="702" spans="1:8">
      <c r="A702" s="1"/>
      <c r="B702" s="1"/>
      <c r="C702" s="1"/>
      <c r="D702" s="1"/>
      <c r="E702" s="1"/>
      <c r="F702" s="1"/>
      <c r="G702" s="1"/>
      <c r="H702" s="1"/>
    </row>
    <row r="703" spans="1:8">
      <c r="A703" s="1"/>
      <c r="B703" s="1"/>
      <c r="C703" s="1"/>
      <c r="D703" s="1"/>
      <c r="E703" s="1"/>
      <c r="F703" s="1"/>
      <c r="G703" s="1"/>
      <c r="H703" s="1"/>
    </row>
    <row r="704" spans="1:8">
      <c r="A704" s="1"/>
      <c r="B704" s="1"/>
      <c r="C704" s="1"/>
      <c r="D704" s="1"/>
      <c r="E704" s="1"/>
      <c r="F704" s="1"/>
      <c r="G704" s="1"/>
      <c r="H704" s="1"/>
    </row>
    <row r="705" spans="1:8">
      <c r="A705" s="1"/>
      <c r="B705" s="1"/>
      <c r="C705" s="1"/>
      <c r="D705" s="1"/>
      <c r="E705" s="1"/>
      <c r="F705" s="1"/>
      <c r="G705" s="1"/>
      <c r="H705" s="1"/>
    </row>
    <row r="706" spans="1:8">
      <c r="A706" s="1"/>
      <c r="B706" s="1"/>
      <c r="C706" s="1"/>
      <c r="D706" s="1"/>
      <c r="E706" s="1"/>
      <c r="F706" s="1"/>
      <c r="G706" s="1"/>
      <c r="H706" s="1"/>
    </row>
    <row r="707" spans="1:8">
      <c r="A707" s="1"/>
      <c r="B707" s="1"/>
      <c r="C707" s="1"/>
      <c r="D707" s="1"/>
      <c r="E707" s="1"/>
      <c r="F707" s="1"/>
      <c r="G707" s="1"/>
      <c r="H707" s="1"/>
    </row>
    <row r="708" spans="1:8">
      <c r="A708" s="1"/>
      <c r="B708" s="1"/>
      <c r="C708" s="1"/>
      <c r="D708" s="1"/>
      <c r="E708" s="1"/>
      <c r="F708" s="1"/>
      <c r="G708" s="1"/>
      <c r="H708" s="1"/>
    </row>
    <row r="709" spans="1:8">
      <c r="A709" s="1"/>
      <c r="B709" s="1"/>
      <c r="C709" s="1"/>
      <c r="D709" s="1"/>
      <c r="E709" s="1"/>
      <c r="F709" s="1"/>
      <c r="G709" s="1"/>
      <c r="H709" s="1"/>
    </row>
    <row r="710" spans="1:8">
      <c r="A710" s="1"/>
      <c r="B710" s="1"/>
      <c r="C710" s="1"/>
      <c r="D710" s="1"/>
      <c r="E710" s="1"/>
      <c r="F710" s="1"/>
      <c r="G710" s="1"/>
      <c r="H710" s="1"/>
    </row>
    <row r="711" spans="1:8">
      <c r="A711" s="1"/>
      <c r="B711" s="1"/>
      <c r="C711" s="1"/>
      <c r="D711" s="1"/>
      <c r="E711" s="1"/>
      <c r="F711" s="1"/>
      <c r="G711" s="1"/>
      <c r="H711" s="1"/>
    </row>
    <row r="712" spans="1:8">
      <c r="A712" s="1"/>
      <c r="B712" s="1"/>
      <c r="C712" s="1"/>
      <c r="D712" s="1"/>
      <c r="E712" s="1"/>
      <c r="F712" s="1"/>
      <c r="G712" s="1"/>
      <c r="H712" s="1"/>
    </row>
    <row r="713" spans="1:8">
      <c r="A713" s="1"/>
      <c r="B713" s="1"/>
      <c r="C713" s="1"/>
      <c r="D713" s="1"/>
      <c r="E713" s="1"/>
      <c r="F713" s="1"/>
      <c r="G713" s="1"/>
      <c r="H713" s="1"/>
    </row>
    <row r="714" spans="1:8">
      <c r="A714" s="1"/>
      <c r="B714" s="1"/>
      <c r="C714" s="1"/>
      <c r="D714" s="1"/>
      <c r="E714" s="1"/>
      <c r="F714" s="1"/>
      <c r="G714" s="1"/>
      <c r="H714" s="1"/>
    </row>
    <row r="715" spans="1:8">
      <c r="A715" s="1"/>
      <c r="B715" s="1"/>
      <c r="C715" s="1"/>
      <c r="D715" s="1"/>
      <c r="E715" s="1"/>
      <c r="F715" s="1"/>
      <c r="G715" s="1"/>
      <c r="H715" s="1"/>
    </row>
    <row r="716" spans="1:8">
      <c r="A716" s="1"/>
      <c r="B716" s="1"/>
      <c r="C716" s="1"/>
      <c r="D716" s="1"/>
      <c r="E716" s="1"/>
      <c r="F716" s="1"/>
      <c r="G716" s="1"/>
      <c r="H716" s="1"/>
    </row>
    <row r="717" spans="1:8">
      <c r="A717" s="1"/>
      <c r="B717" s="1"/>
      <c r="C717" s="1"/>
      <c r="D717" s="1"/>
      <c r="E717" s="1"/>
      <c r="F717" s="1"/>
      <c r="G717" s="1"/>
      <c r="H717" s="1"/>
    </row>
    <row r="718" spans="1:8">
      <c r="A718" s="1"/>
      <c r="B718" s="1"/>
      <c r="C718" s="1"/>
      <c r="D718" s="1"/>
      <c r="E718" s="1"/>
      <c r="F718" s="1"/>
      <c r="G718" s="1"/>
      <c r="H718" s="1"/>
    </row>
    <row r="719" spans="1:8">
      <c r="A719" s="1"/>
      <c r="B719" s="1"/>
      <c r="C719" s="1"/>
      <c r="D719" s="1"/>
      <c r="E719" s="1"/>
      <c r="F719" s="1"/>
      <c r="G719" s="1"/>
      <c r="H719" s="1"/>
    </row>
    <row r="720" spans="1:8">
      <c r="A720" s="1"/>
      <c r="B720" s="1"/>
      <c r="C720" s="1"/>
      <c r="D720" s="1"/>
      <c r="E720" s="1"/>
      <c r="F720" s="1"/>
      <c r="G720" s="1"/>
      <c r="H720" s="1"/>
    </row>
    <row r="721" spans="1:8">
      <c r="A721" s="1"/>
      <c r="B721" s="1"/>
      <c r="C721" s="1"/>
      <c r="D721" s="1"/>
      <c r="E721" s="1"/>
      <c r="F721" s="1"/>
      <c r="G721" s="1"/>
      <c r="H721" s="1"/>
    </row>
    <row r="722" spans="1:8">
      <c r="A722" s="1"/>
      <c r="B722" s="1"/>
      <c r="C722" s="1"/>
      <c r="D722" s="1"/>
      <c r="E722" s="1"/>
      <c r="F722" s="1"/>
      <c r="G722" s="1"/>
      <c r="H722" s="1"/>
    </row>
    <row r="723" spans="1:8">
      <c r="A723" s="1"/>
      <c r="B723" s="1"/>
      <c r="C723" s="1"/>
      <c r="D723" s="1"/>
      <c r="E723" s="1"/>
      <c r="F723" s="1"/>
      <c r="G723" s="1"/>
      <c r="H723" s="1"/>
    </row>
    <row r="724" spans="1:8">
      <c r="A724" s="1"/>
      <c r="B724" s="1"/>
      <c r="C724" s="1"/>
      <c r="D724" s="1"/>
      <c r="E724" s="1"/>
      <c r="F724" s="1"/>
      <c r="G724" s="1"/>
      <c r="H724" s="1"/>
    </row>
    <row r="725" spans="1:8">
      <c r="A725" s="1"/>
      <c r="B725" s="1"/>
      <c r="C725" s="1"/>
      <c r="D725" s="1"/>
      <c r="E725" s="1"/>
      <c r="F725" s="1"/>
      <c r="G725" s="1"/>
      <c r="H725" s="1"/>
    </row>
    <row r="726" spans="1:8">
      <c r="A726" s="1"/>
      <c r="B726" s="1"/>
      <c r="C726" s="1"/>
      <c r="D726" s="1"/>
      <c r="E726" s="1"/>
      <c r="F726" s="1"/>
      <c r="G726" s="1"/>
      <c r="H726" s="1"/>
    </row>
    <row r="727" spans="1:8">
      <c r="A727" s="1"/>
      <c r="B727" s="1"/>
      <c r="C727" s="1"/>
      <c r="D727" s="1"/>
      <c r="E727" s="1"/>
      <c r="F727" s="1"/>
      <c r="G727" s="1"/>
      <c r="H727" s="1"/>
    </row>
    <row r="728" spans="1:8">
      <c r="A728" s="1"/>
      <c r="B728" s="1"/>
      <c r="C728" s="1"/>
      <c r="D728" s="1"/>
      <c r="E728" s="1"/>
      <c r="F728" s="1"/>
      <c r="G728" s="1"/>
      <c r="H728" s="1"/>
    </row>
    <row r="729" spans="1:8">
      <c r="A729" s="1"/>
      <c r="B729" s="1"/>
      <c r="C729" s="1"/>
      <c r="D729" s="1"/>
      <c r="E729" s="1"/>
      <c r="F729" s="1"/>
      <c r="G729" s="1"/>
      <c r="H729" s="1"/>
    </row>
    <row r="730" spans="1:8">
      <c r="A730" s="1"/>
      <c r="B730" s="1"/>
      <c r="C730" s="1"/>
      <c r="D730" s="1"/>
      <c r="E730" s="1"/>
      <c r="F730" s="1"/>
      <c r="G730" s="1"/>
      <c r="H730" s="1"/>
    </row>
    <row r="731" spans="1:8">
      <c r="A731" s="1"/>
      <c r="B731" s="1"/>
      <c r="C731" s="1"/>
      <c r="D731" s="1"/>
      <c r="E731" s="1"/>
      <c r="F731" s="1"/>
      <c r="G731" s="1"/>
      <c r="H731" s="1"/>
    </row>
    <row r="732" spans="1:8">
      <c r="A732" s="1"/>
      <c r="B732" s="1"/>
      <c r="C732" s="1"/>
      <c r="D732" s="1"/>
      <c r="E732" s="1"/>
      <c r="F732" s="1"/>
      <c r="G732" s="1"/>
      <c r="H732" s="1"/>
    </row>
    <row r="733" spans="1:8">
      <c r="A733" s="1"/>
      <c r="B733" s="1"/>
      <c r="C733" s="1"/>
      <c r="D733" s="1"/>
      <c r="E733" s="1"/>
      <c r="F733" s="1"/>
      <c r="G733" s="1"/>
      <c r="H733" s="1"/>
    </row>
    <row r="734" spans="1:8">
      <c r="A734" s="1"/>
      <c r="B734" s="1"/>
      <c r="C734" s="1"/>
      <c r="D734" s="1"/>
      <c r="E734" s="1"/>
      <c r="F734" s="1"/>
      <c r="G734" s="1"/>
      <c r="H734" s="1"/>
    </row>
    <row r="735" spans="1:8">
      <c r="A735" s="1"/>
      <c r="B735" s="1"/>
      <c r="C735" s="1"/>
      <c r="D735" s="1"/>
      <c r="E735" s="1"/>
      <c r="F735" s="1"/>
      <c r="G735" s="1"/>
      <c r="H735" s="1"/>
    </row>
    <row r="736" spans="1:8">
      <c r="A736" s="1"/>
      <c r="B736" s="1"/>
      <c r="C736" s="1"/>
      <c r="D736" s="1"/>
      <c r="E736" s="1"/>
      <c r="F736" s="1"/>
      <c r="G736" s="1"/>
      <c r="H736" s="1"/>
    </row>
    <row r="737" spans="1:8">
      <c r="A737" s="1"/>
      <c r="B737" s="1"/>
      <c r="C737" s="1"/>
      <c r="D737" s="1"/>
      <c r="E737" s="1"/>
      <c r="F737" s="1"/>
      <c r="G737" s="1"/>
      <c r="H737" s="1"/>
    </row>
    <row r="738" spans="1:8">
      <c r="A738" s="1"/>
      <c r="B738" s="1"/>
      <c r="C738" s="1"/>
      <c r="D738" s="1"/>
      <c r="E738" s="1"/>
      <c r="F738" s="1"/>
      <c r="G738" s="1"/>
      <c r="H738" s="1"/>
    </row>
    <row r="739" spans="1:8">
      <c r="A739" s="1"/>
      <c r="B739" s="1"/>
      <c r="C739" s="1"/>
      <c r="D739" s="1"/>
      <c r="E739" s="1"/>
      <c r="F739" s="1"/>
      <c r="G739" s="1"/>
      <c r="H739" s="1"/>
    </row>
    <row r="740" spans="1:8">
      <c r="A740" s="1"/>
      <c r="B740" s="1"/>
      <c r="C740" s="1"/>
      <c r="D740" s="1"/>
      <c r="E740" s="1"/>
      <c r="F740" s="1"/>
      <c r="G740" s="1"/>
      <c r="H740" s="1"/>
    </row>
    <row r="741" spans="1:8">
      <c r="A741" s="1"/>
      <c r="B741" s="1"/>
      <c r="C741" s="1"/>
      <c r="D741" s="1"/>
      <c r="E741" s="1"/>
      <c r="F741" s="1"/>
      <c r="G741" s="1"/>
      <c r="H741" s="1"/>
    </row>
    <row r="742" spans="1:8">
      <c r="A742" s="1"/>
      <c r="B742" s="1"/>
      <c r="C742" s="1"/>
      <c r="D742" s="1"/>
      <c r="E742" s="1"/>
      <c r="F742" s="1"/>
      <c r="G742" s="1"/>
      <c r="H742" s="1"/>
    </row>
    <row r="743" spans="1:8">
      <c r="A743" s="1"/>
      <c r="B743" s="1"/>
      <c r="C743" s="1"/>
      <c r="D743" s="1"/>
      <c r="E743" s="1"/>
      <c r="F743" s="1"/>
      <c r="G743" s="1"/>
      <c r="H743" s="1"/>
    </row>
    <row r="744" spans="1:8">
      <c r="A744" s="1"/>
      <c r="B744" s="1"/>
      <c r="C744" s="1"/>
      <c r="D744" s="1"/>
      <c r="E744" s="1"/>
      <c r="F744" s="1"/>
      <c r="G744" s="1"/>
      <c r="H744" s="1"/>
    </row>
    <row r="745" spans="1:8">
      <c r="A745" s="1"/>
      <c r="B745" s="1"/>
      <c r="C745" s="1"/>
      <c r="D745" s="1"/>
      <c r="E745" s="1"/>
      <c r="F745" s="1"/>
      <c r="G745" s="1"/>
      <c r="H745" s="1"/>
    </row>
    <row r="746" spans="1:8">
      <c r="A746" s="1"/>
      <c r="B746" s="1"/>
      <c r="C746" s="1"/>
      <c r="D746" s="1"/>
      <c r="E746" s="1"/>
      <c r="F746" s="1"/>
      <c r="G746" s="1"/>
      <c r="H746" s="1"/>
    </row>
    <row r="747" spans="1:8">
      <c r="A747" s="1"/>
      <c r="B747" s="1"/>
      <c r="C747" s="1"/>
      <c r="D747" s="1"/>
      <c r="E747" s="1"/>
      <c r="F747" s="1"/>
      <c r="G747" s="1"/>
      <c r="H747" s="1"/>
    </row>
    <row r="748" spans="1:8">
      <c r="A748" s="1"/>
      <c r="B748" s="1"/>
      <c r="C748" s="1"/>
      <c r="D748" s="1"/>
      <c r="E748" s="1"/>
      <c r="F748" s="1"/>
      <c r="G748" s="1"/>
      <c r="H748" s="1"/>
    </row>
    <row r="749" spans="1:8">
      <c r="A749" s="1"/>
      <c r="B749" s="1"/>
      <c r="C749" s="1"/>
      <c r="D749" s="1"/>
      <c r="E749" s="1"/>
      <c r="F749" s="1"/>
      <c r="G749" s="1"/>
      <c r="H749" s="1"/>
    </row>
    <row r="750" spans="1:8">
      <c r="A750" s="1"/>
      <c r="B750" s="1"/>
      <c r="C750" s="1"/>
      <c r="D750" s="1"/>
      <c r="E750" s="1"/>
      <c r="F750" s="1"/>
      <c r="G750" s="1"/>
      <c r="H750" s="1"/>
    </row>
    <row r="751" spans="1:8">
      <c r="A751" s="1"/>
      <c r="B751" s="1"/>
      <c r="C751" s="1"/>
      <c r="D751" s="1"/>
      <c r="E751" s="1"/>
      <c r="F751" s="1"/>
      <c r="G751" s="1"/>
      <c r="H751" s="1"/>
    </row>
    <row r="752" spans="1:8">
      <c r="A752" s="1"/>
      <c r="B752" s="1"/>
      <c r="C752" s="1"/>
      <c r="D752" s="1"/>
      <c r="E752" s="1"/>
      <c r="F752" s="1"/>
      <c r="G752" s="1"/>
      <c r="H752" s="1"/>
    </row>
    <row r="753" spans="1:8">
      <c r="A753" s="1"/>
      <c r="B753" s="1"/>
      <c r="C753" s="1"/>
      <c r="D753" s="1"/>
      <c r="E753" s="1"/>
      <c r="F753" s="1"/>
      <c r="G753" s="1"/>
      <c r="H753" s="1"/>
    </row>
    <row r="754" spans="1:8">
      <c r="A754" s="1"/>
      <c r="B754" s="1"/>
      <c r="C754" s="1"/>
      <c r="D754" s="1"/>
      <c r="E754" s="1"/>
      <c r="F754" s="1"/>
      <c r="G754" s="1"/>
      <c r="H754" s="1"/>
    </row>
    <row r="755" spans="1:8">
      <c r="A755" s="1"/>
      <c r="B755" s="1"/>
      <c r="C755" s="1"/>
      <c r="D755" s="1"/>
      <c r="E755" s="1"/>
      <c r="F755" s="1"/>
      <c r="G755" s="1"/>
      <c r="H755" s="1"/>
    </row>
    <row r="756" spans="1:8">
      <c r="A756" s="1"/>
      <c r="B756" s="1"/>
      <c r="C756" s="1"/>
      <c r="D756" s="1"/>
      <c r="E756" s="1"/>
      <c r="F756" s="1"/>
      <c r="G756" s="1"/>
      <c r="H756" s="1"/>
    </row>
    <row r="757" spans="1:8">
      <c r="A757" s="1"/>
      <c r="B757" s="1"/>
      <c r="C757" s="1"/>
      <c r="D757" s="1"/>
      <c r="E757" s="1"/>
      <c r="F757" s="1"/>
      <c r="G757" s="1"/>
      <c r="H757" s="1"/>
    </row>
    <row r="758" spans="1:8">
      <c r="A758" s="1"/>
      <c r="B758" s="1"/>
      <c r="C758" s="1"/>
      <c r="D758" s="1"/>
      <c r="E758" s="1"/>
      <c r="F758" s="1"/>
      <c r="G758" s="1"/>
      <c r="H758" s="1"/>
    </row>
    <row r="759" spans="1:8">
      <c r="A759" s="1"/>
      <c r="B759" s="1"/>
      <c r="C759" s="1"/>
      <c r="D759" s="1"/>
      <c r="E759" s="1"/>
      <c r="F759" s="1"/>
      <c r="G759" s="1"/>
      <c r="H759" s="1"/>
    </row>
    <row r="760" spans="1:8">
      <c r="A760" s="1"/>
      <c r="B760" s="1"/>
      <c r="C760" s="1"/>
      <c r="D760" s="1"/>
      <c r="E760" s="1"/>
      <c r="F760" s="1"/>
      <c r="G760" s="1"/>
      <c r="H760" s="1"/>
    </row>
    <row r="761" spans="1:8">
      <c r="A761" s="1"/>
      <c r="B761" s="1"/>
      <c r="C761" s="1"/>
      <c r="D761" s="1"/>
      <c r="E761" s="1"/>
      <c r="F761" s="1"/>
      <c r="G761" s="1"/>
      <c r="H761" s="1"/>
    </row>
    <row r="762" spans="1:8">
      <c r="A762" s="1"/>
      <c r="B762" s="1"/>
      <c r="C762" s="1"/>
      <c r="D762" s="1"/>
      <c r="E762" s="1"/>
      <c r="F762" s="1"/>
      <c r="G762" s="1"/>
      <c r="H762" s="1"/>
    </row>
    <row r="763" spans="1:8">
      <c r="A763" s="1"/>
      <c r="B763" s="1"/>
      <c r="C763" s="1"/>
      <c r="D763" s="1"/>
      <c r="E763" s="1"/>
      <c r="F763" s="1"/>
      <c r="G763" s="1"/>
      <c r="H763" s="1"/>
    </row>
    <row r="764" spans="1:8">
      <c r="A764" s="1"/>
      <c r="B764" s="1"/>
      <c r="C764" s="1"/>
      <c r="D764" s="1"/>
      <c r="E764" s="1"/>
      <c r="F764" s="1"/>
      <c r="G764" s="1"/>
      <c r="H764" s="1"/>
    </row>
    <row r="765" spans="1:8">
      <c r="A765" s="1"/>
      <c r="B765" s="1"/>
      <c r="C765" s="1"/>
      <c r="D765" s="1"/>
      <c r="E765" s="1"/>
      <c r="F765" s="1"/>
      <c r="G765" s="1"/>
      <c r="H765" s="1"/>
    </row>
    <row r="766" spans="1:8">
      <c r="A766" s="1"/>
      <c r="B766" s="1"/>
      <c r="C766" s="1"/>
      <c r="D766" s="1"/>
      <c r="E766" s="1"/>
      <c r="F766" s="1"/>
      <c r="G766" s="1"/>
      <c r="H766" s="1"/>
    </row>
    <row r="767" spans="1:8">
      <c r="A767" s="1"/>
      <c r="B767" s="1"/>
      <c r="C767" s="1"/>
      <c r="D767" s="1"/>
      <c r="E767" s="1"/>
      <c r="F767" s="1"/>
      <c r="G767" s="1"/>
      <c r="H767" s="1"/>
    </row>
    <row r="768" spans="1:8">
      <c r="A768" s="1"/>
      <c r="B768" s="1"/>
      <c r="C768" s="1"/>
      <c r="D768" s="1"/>
      <c r="E768" s="1"/>
      <c r="F768" s="1"/>
      <c r="G768" s="1"/>
      <c r="H768" s="1"/>
    </row>
    <row r="769" spans="1:8">
      <c r="A769" s="1"/>
      <c r="B769" s="1"/>
      <c r="C769" s="1"/>
      <c r="D769" s="1"/>
      <c r="E769" s="1"/>
      <c r="F769" s="1"/>
      <c r="G769" s="1"/>
      <c r="H769" s="1"/>
    </row>
    <row r="770" spans="1:8">
      <c r="A770" s="1"/>
      <c r="B770" s="1"/>
      <c r="C770" s="1"/>
      <c r="D770" s="1"/>
      <c r="E770" s="1"/>
      <c r="F770" s="1"/>
      <c r="G770" s="1"/>
      <c r="H770" s="1"/>
    </row>
    <row r="771" spans="1:8">
      <c r="A771" s="1"/>
      <c r="B771" s="1"/>
      <c r="C771" s="1"/>
      <c r="D771" s="1"/>
      <c r="E771" s="1"/>
      <c r="F771" s="1"/>
      <c r="G771" s="1"/>
      <c r="H771" s="1"/>
    </row>
    <row r="772" spans="1:8">
      <c r="A772" s="1"/>
      <c r="B772" s="1"/>
      <c r="C772" s="1"/>
      <c r="D772" s="1"/>
      <c r="E772" s="1"/>
      <c r="F772" s="1"/>
      <c r="G772" s="1"/>
      <c r="H772" s="1"/>
    </row>
    <row r="773" spans="1:8">
      <c r="A773" s="1"/>
      <c r="B773" s="1"/>
      <c r="C773" s="1"/>
      <c r="D773" s="1"/>
      <c r="E773" s="1"/>
      <c r="F773" s="1"/>
      <c r="G773" s="1"/>
      <c r="H773" s="1"/>
    </row>
    <row r="774" spans="1:8">
      <c r="A774" s="1"/>
      <c r="B774" s="1"/>
      <c r="C774" s="1"/>
      <c r="D774" s="1"/>
      <c r="E774" s="1"/>
      <c r="F774" s="1"/>
      <c r="G774" s="1"/>
      <c r="H774" s="1"/>
    </row>
    <row r="775" spans="1:8">
      <c r="A775" s="1"/>
      <c r="B775" s="1"/>
      <c r="C775" s="1"/>
      <c r="D775" s="1"/>
      <c r="E775" s="1"/>
      <c r="F775" s="1"/>
      <c r="G775" s="1"/>
      <c r="H775" s="1"/>
    </row>
    <row r="776" spans="1:8">
      <c r="A776" s="1"/>
      <c r="B776" s="1"/>
      <c r="C776" s="1"/>
      <c r="D776" s="1"/>
      <c r="E776" s="1"/>
      <c r="F776" s="1"/>
      <c r="G776" s="1"/>
      <c r="H776" s="1"/>
    </row>
    <row r="777" spans="1:8">
      <c r="A777" s="1"/>
      <c r="B777" s="1"/>
      <c r="C777" s="1"/>
      <c r="D777" s="1"/>
      <c r="E777" s="1"/>
      <c r="F777" s="1"/>
      <c r="G777" s="1"/>
      <c r="H777" s="1"/>
    </row>
    <row r="778" spans="1:8">
      <c r="A778" s="1"/>
      <c r="B778" s="1"/>
      <c r="C778" s="1"/>
      <c r="D778" s="1"/>
      <c r="E778" s="1"/>
      <c r="F778" s="1"/>
      <c r="G778" s="1"/>
      <c r="H778" s="1"/>
    </row>
    <row r="779" spans="1:8">
      <c r="A779" s="1"/>
      <c r="B779" s="1"/>
      <c r="C779" s="1"/>
      <c r="D779" s="1"/>
      <c r="E779" s="1"/>
      <c r="F779" s="1"/>
      <c r="G779" s="1"/>
      <c r="H779" s="1"/>
    </row>
    <row r="780" spans="1:8">
      <c r="A780" s="1"/>
      <c r="B780" s="1"/>
      <c r="C780" s="1"/>
      <c r="D780" s="1"/>
      <c r="E780" s="1"/>
      <c r="F780" s="1"/>
      <c r="G780" s="1"/>
      <c r="H780" s="1"/>
    </row>
    <row r="781" spans="1:8">
      <c r="A781" s="1"/>
      <c r="B781" s="1"/>
      <c r="C781" s="1"/>
      <c r="D781" s="1"/>
      <c r="E781" s="1"/>
      <c r="F781" s="1"/>
      <c r="G781" s="1"/>
      <c r="H781" s="1"/>
    </row>
    <row r="782" spans="1:8">
      <c r="A782" s="1"/>
      <c r="B782" s="1"/>
      <c r="C782" s="1"/>
      <c r="D782" s="1"/>
      <c r="E782" s="1"/>
      <c r="F782" s="1"/>
      <c r="G782" s="1"/>
      <c r="H782" s="1"/>
    </row>
    <row r="783" spans="1:8">
      <c r="A783" s="1"/>
      <c r="B783" s="1"/>
      <c r="C783" s="1"/>
      <c r="D783" s="1"/>
      <c r="E783" s="1"/>
      <c r="F783" s="1"/>
      <c r="G783" s="1"/>
      <c r="H783" s="1"/>
    </row>
    <row r="784" spans="1:8">
      <c r="A784" s="1"/>
      <c r="B784" s="1"/>
      <c r="C784" s="1"/>
      <c r="D784" s="1"/>
      <c r="E784" s="1"/>
      <c r="F784" s="1"/>
      <c r="G784" s="1"/>
      <c r="H784" s="1"/>
    </row>
    <row r="785" spans="1:8">
      <c r="A785" s="1"/>
      <c r="B785" s="1"/>
      <c r="C785" s="1"/>
      <c r="D785" s="1"/>
      <c r="E785" s="1"/>
      <c r="F785" s="1"/>
      <c r="G785" s="1"/>
      <c r="H785" s="1"/>
    </row>
    <row r="786" spans="1:8">
      <c r="A786" s="1"/>
      <c r="B786" s="1"/>
      <c r="C786" s="1"/>
      <c r="D786" s="1"/>
      <c r="E786" s="1"/>
      <c r="F786" s="1"/>
      <c r="G786" s="1"/>
      <c r="H786" s="1"/>
    </row>
    <row r="787" spans="1:8">
      <c r="A787" s="1"/>
      <c r="B787" s="1"/>
      <c r="C787" s="1"/>
      <c r="D787" s="1"/>
      <c r="E787" s="1"/>
      <c r="F787" s="1"/>
      <c r="G787" s="1"/>
      <c r="H787" s="1"/>
    </row>
    <row r="788" spans="1:8">
      <c r="A788" s="1"/>
      <c r="B788" s="1"/>
      <c r="C788" s="1"/>
      <c r="D788" s="1"/>
      <c r="E788" s="1"/>
      <c r="F788" s="1"/>
      <c r="G788" s="1"/>
      <c r="H788" s="1"/>
    </row>
    <row r="789" spans="1:8">
      <c r="A789" s="1"/>
      <c r="B789" s="1"/>
      <c r="C789" s="1"/>
      <c r="D789" s="1"/>
      <c r="E789" s="1"/>
      <c r="F789" s="1"/>
      <c r="G789" s="1"/>
      <c r="H789" s="1"/>
    </row>
    <row r="790" spans="1:8">
      <c r="A790" s="1"/>
      <c r="B790" s="1"/>
      <c r="C790" s="1"/>
      <c r="D790" s="1"/>
      <c r="E790" s="1"/>
      <c r="F790" s="1"/>
      <c r="G790" s="1"/>
      <c r="H790" s="1"/>
    </row>
    <row r="791" spans="1:8">
      <c r="A791" s="1"/>
      <c r="B791" s="1"/>
      <c r="C791" s="1"/>
      <c r="D791" s="1"/>
      <c r="E791" s="1"/>
      <c r="F791" s="1"/>
      <c r="G791" s="1"/>
      <c r="H791" s="1"/>
    </row>
    <row r="792" spans="1:8">
      <c r="A792" s="1"/>
      <c r="B792" s="1"/>
      <c r="C792" s="1"/>
      <c r="D792" s="1"/>
      <c r="E792" s="1"/>
      <c r="F792" s="1"/>
      <c r="G792" s="1"/>
      <c r="H792" s="1"/>
    </row>
    <row r="793" spans="1:8">
      <c r="A793" s="1"/>
      <c r="B793" s="1"/>
      <c r="C793" s="1"/>
      <c r="D793" s="1"/>
      <c r="E793" s="1"/>
      <c r="F793" s="1"/>
      <c r="G793" s="1"/>
      <c r="H793" s="1"/>
    </row>
    <row r="794" spans="1:8">
      <c r="A794" s="1"/>
      <c r="B794" s="1"/>
      <c r="C794" s="1"/>
      <c r="D794" s="1"/>
      <c r="E794" s="1"/>
      <c r="F794" s="1"/>
      <c r="G794" s="1"/>
      <c r="H794" s="1"/>
    </row>
    <row r="795" spans="1:8">
      <c r="A795" s="1"/>
      <c r="B795" s="1"/>
      <c r="C795" s="1"/>
      <c r="D795" s="1"/>
      <c r="E795" s="1"/>
      <c r="F795" s="1"/>
      <c r="G795" s="1"/>
      <c r="H795" s="1"/>
    </row>
    <row r="796" spans="1:8">
      <c r="A796" s="1"/>
      <c r="B796" s="1"/>
      <c r="C796" s="1"/>
      <c r="D796" s="1"/>
      <c r="E796" s="1"/>
      <c r="F796" s="1"/>
      <c r="G796" s="1"/>
      <c r="H796" s="1"/>
    </row>
    <row r="797" spans="1:8">
      <c r="A797" s="1"/>
      <c r="B797" s="1"/>
      <c r="C797" s="1"/>
      <c r="D797" s="1"/>
      <c r="E797" s="1"/>
      <c r="F797" s="1"/>
      <c r="G797" s="1"/>
      <c r="H797" s="1"/>
    </row>
    <row r="798" spans="1:8">
      <c r="A798" s="1"/>
      <c r="B798" s="1"/>
      <c r="C798" s="1"/>
      <c r="D798" s="1"/>
      <c r="E798" s="1"/>
      <c r="F798" s="1"/>
      <c r="G798" s="1"/>
      <c r="H798" s="1"/>
    </row>
    <row r="799" spans="1:8">
      <c r="A799" s="1"/>
      <c r="B799" s="1"/>
      <c r="C799" s="1"/>
      <c r="D799" s="1"/>
      <c r="E799" s="1"/>
      <c r="F799" s="1"/>
      <c r="G799" s="1"/>
      <c r="H799" s="1"/>
    </row>
    <row r="800" spans="1:8">
      <c r="A800" s="1"/>
      <c r="B800" s="1"/>
      <c r="C800" s="1"/>
      <c r="D800" s="1"/>
      <c r="E800" s="1"/>
      <c r="F800" s="1"/>
      <c r="G800" s="1"/>
      <c r="H800" s="1"/>
    </row>
    <row r="801" spans="1:8">
      <c r="A801" s="1"/>
      <c r="B801" s="1"/>
      <c r="C801" s="1"/>
      <c r="D801" s="1"/>
      <c r="E801" s="1"/>
      <c r="F801" s="1"/>
      <c r="G801" s="1"/>
      <c r="H801" s="1"/>
    </row>
    <row r="802" spans="1:8">
      <c r="A802" s="1"/>
      <c r="B802" s="1"/>
      <c r="C802" s="1"/>
      <c r="D802" s="1"/>
      <c r="E802" s="1"/>
      <c r="F802" s="1"/>
      <c r="G802" s="1"/>
      <c r="H802" s="1"/>
    </row>
    <row r="803" spans="1:8">
      <c r="A803" s="1"/>
      <c r="B803" s="1"/>
      <c r="C803" s="1"/>
      <c r="D803" s="1"/>
      <c r="E803" s="1"/>
      <c r="F803" s="1"/>
      <c r="G803" s="1"/>
      <c r="H803" s="1"/>
    </row>
    <row r="804" spans="1:8">
      <c r="A804" s="1"/>
      <c r="B804" s="1"/>
      <c r="C804" s="1"/>
      <c r="D804" s="1"/>
      <c r="E804" s="1"/>
      <c r="F804" s="1"/>
      <c r="G804" s="1"/>
      <c r="H804" s="1"/>
    </row>
    <row r="805" spans="1:8">
      <c r="A805" s="1"/>
      <c r="B805" s="1"/>
      <c r="C805" s="1"/>
      <c r="D805" s="1"/>
      <c r="E805" s="1"/>
      <c r="F805" s="1"/>
      <c r="G805" s="1"/>
      <c r="H805" s="1"/>
    </row>
    <row r="806" spans="1:8">
      <c r="A806" s="1"/>
      <c r="B806" s="1"/>
      <c r="C806" s="1"/>
      <c r="D806" s="1"/>
      <c r="E806" s="1"/>
      <c r="F806" s="1"/>
      <c r="G806" s="1"/>
      <c r="H806" s="1"/>
    </row>
    <row r="807" spans="1:8">
      <c r="A807" s="1"/>
      <c r="B807" s="1"/>
      <c r="C807" s="1"/>
      <c r="D807" s="1"/>
      <c r="E807" s="1"/>
      <c r="F807" s="1"/>
      <c r="G807" s="1"/>
      <c r="H807" s="1"/>
    </row>
    <row r="808" spans="1:8">
      <c r="A808" s="1"/>
      <c r="B808" s="1"/>
      <c r="C808" s="1"/>
      <c r="D808" s="1"/>
      <c r="E808" s="1"/>
      <c r="F808" s="1"/>
      <c r="G808" s="1"/>
      <c r="H808" s="1"/>
    </row>
    <row r="809" spans="1:8">
      <c r="A809" s="1"/>
      <c r="B809" s="1"/>
      <c r="C809" s="1"/>
      <c r="D809" s="1"/>
      <c r="E809" s="1"/>
      <c r="F809" s="1"/>
      <c r="G809" s="1"/>
      <c r="H809" s="1"/>
    </row>
    <row r="810" spans="1:8">
      <c r="A810" s="1"/>
      <c r="B810" s="1"/>
      <c r="C810" s="1"/>
      <c r="D810" s="1"/>
      <c r="E810" s="1"/>
      <c r="F810" s="1"/>
      <c r="G810" s="1"/>
      <c r="H810" s="1"/>
    </row>
    <row r="811" spans="1:8">
      <c r="A811" s="1"/>
      <c r="B811" s="1"/>
      <c r="C811" s="1"/>
      <c r="D811" s="1"/>
      <c r="E811" s="1"/>
      <c r="F811" s="1"/>
      <c r="G811" s="1"/>
      <c r="H811" s="1"/>
    </row>
    <row r="812" spans="1:8">
      <c r="A812" s="1"/>
      <c r="B812" s="1"/>
      <c r="C812" s="1"/>
      <c r="D812" s="1"/>
      <c r="E812" s="1"/>
      <c r="F812" s="1"/>
      <c r="G812" s="1"/>
      <c r="H812" s="1"/>
    </row>
    <row r="813" spans="1:8">
      <c r="A813" s="1"/>
      <c r="B813" s="1"/>
      <c r="C813" s="1"/>
      <c r="D813" s="1"/>
      <c r="E813" s="1"/>
      <c r="F813" s="1"/>
      <c r="G813" s="1"/>
      <c r="H813" s="1"/>
    </row>
    <row r="814" spans="1:8">
      <c r="A814" s="1"/>
      <c r="B814" s="1"/>
      <c r="C814" s="1"/>
      <c r="D814" s="1"/>
      <c r="E814" s="1"/>
      <c r="F814" s="1"/>
      <c r="G814" s="1"/>
      <c r="H814" s="1"/>
    </row>
    <row r="815" spans="1:8">
      <c r="A815" s="1"/>
      <c r="B815" s="1"/>
      <c r="C815" s="1"/>
      <c r="D815" s="1"/>
      <c r="E815" s="1"/>
      <c r="F815" s="1"/>
      <c r="G815" s="1"/>
      <c r="H815" s="1"/>
    </row>
    <row r="816" spans="1:8">
      <c r="A816" s="1"/>
      <c r="B816" s="1"/>
      <c r="C816" s="1"/>
      <c r="D816" s="1"/>
      <c r="E816" s="1"/>
      <c r="F816" s="1"/>
      <c r="G816" s="1"/>
      <c r="H816" s="1"/>
    </row>
    <row r="817" spans="1:8">
      <c r="A817" s="1"/>
      <c r="B817" s="1"/>
      <c r="C817" s="1"/>
      <c r="D817" s="1"/>
      <c r="E817" s="1"/>
      <c r="F817" s="1"/>
      <c r="G817" s="1"/>
      <c r="H817" s="1"/>
    </row>
    <row r="818" spans="1:8">
      <c r="A818" s="1"/>
      <c r="B818" s="1"/>
      <c r="C818" s="1"/>
      <c r="D818" s="1"/>
      <c r="E818" s="1"/>
      <c r="F818" s="1"/>
      <c r="G818" s="1"/>
      <c r="H818" s="1"/>
    </row>
    <row r="819" spans="1:8">
      <c r="A819" s="1"/>
      <c r="B819" s="1"/>
      <c r="C819" s="1"/>
      <c r="D819" s="1"/>
      <c r="E819" s="1"/>
      <c r="F819" s="1"/>
      <c r="G819" s="1"/>
      <c r="H819" s="1"/>
    </row>
    <row r="820" spans="1:8">
      <c r="A820" s="1"/>
      <c r="B820" s="1"/>
      <c r="C820" s="1"/>
      <c r="D820" s="1"/>
      <c r="E820" s="1"/>
      <c r="F820" s="1"/>
      <c r="G820" s="1"/>
      <c r="H820" s="1"/>
    </row>
    <row r="821" spans="1:8">
      <c r="A821" s="1"/>
      <c r="B821" s="1"/>
      <c r="C821" s="1"/>
      <c r="D821" s="1"/>
      <c r="E821" s="1"/>
      <c r="F821" s="1"/>
      <c r="G821" s="1"/>
      <c r="H821" s="1"/>
    </row>
    <row r="822" spans="1:8">
      <c r="A822" s="1"/>
      <c r="B822" s="1"/>
      <c r="C822" s="1"/>
      <c r="D822" s="1"/>
      <c r="E822" s="1"/>
      <c r="F822" s="1"/>
      <c r="G822" s="1"/>
      <c r="H822" s="1"/>
    </row>
    <row r="823" spans="1:8">
      <c r="A823" s="1"/>
      <c r="B823" s="1"/>
      <c r="C823" s="1"/>
      <c r="D823" s="1"/>
      <c r="E823" s="1"/>
      <c r="F823" s="1"/>
      <c r="G823" s="1"/>
      <c r="H823" s="1"/>
    </row>
    <row r="824" spans="1:8">
      <c r="A824" s="1"/>
      <c r="B824" s="1"/>
      <c r="C824" s="1"/>
      <c r="D824" s="1"/>
      <c r="E824" s="1"/>
      <c r="F824" s="1"/>
      <c r="G824" s="1"/>
      <c r="H824" s="1"/>
    </row>
    <row r="825" spans="1:8">
      <c r="A825" s="1"/>
      <c r="B825" s="1"/>
      <c r="C825" s="1"/>
      <c r="D825" s="1"/>
      <c r="E825" s="1"/>
      <c r="F825" s="1"/>
      <c r="G825" s="1"/>
      <c r="H825" s="1"/>
    </row>
    <row r="826" spans="1:8">
      <c r="A826" s="1"/>
      <c r="B826" s="1"/>
      <c r="C826" s="1"/>
      <c r="D826" s="1"/>
      <c r="E826" s="1"/>
      <c r="F826" s="1"/>
      <c r="G826" s="1"/>
      <c r="H826" s="1"/>
    </row>
    <row r="827" spans="1:8">
      <c r="A827" s="1"/>
      <c r="B827" s="1"/>
      <c r="C827" s="1"/>
      <c r="D827" s="1"/>
      <c r="E827" s="1"/>
      <c r="F827" s="1"/>
      <c r="G827" s="1"/>
      <c r="H827" s="1"/>
    </row>
    <row r="828" spans="1:8">
      <c r="A828" s="1"/>
      <c r="B828" s="1"/>
      <c r="C828" s="1"/>
      <c r="D828" s="1"/>
      <c r="E828" s="1"/>
      <c r="F828" s="1"/>
      <c r="G828" s="1"/>
      <c r="H828" s="1"/>
    </row>
    <row r="829" spans="1:8">
      <c r="A829" s="1"/>
      <c r="B829" s="1"/>
      <c r="C829" s="1"/>
      <c r="D829" s="1"/>
      <c r="E829" s="1"/>
      <c r="F829" s="1"/>
      <c r="G829" s="1"/>
      <c r="H829" s="1"/>
    </row>
    <row r="830" spans="1:8">
      <c r="A830" s="1"/>
      <c r="B830" s="1"/>
      <c r="C830" s="1"/>
      <c r="D830" s="1"/>
      <c r="E830" s="1"/>
      <c r="F830" s="1"/>
      <c r="G830" s="1"/>
      <c r="H830" s="1"/>
    </row>
    <row r="831" spans="1:8">
      <c r="A831" s="1"/>
      <c r="B831" s="1"/>
      <c r="C831" s="1"/>
      <c r="D831" s="1"/>
      <c r="E831" s="1"/>
      <c r="F831" s="1"/>
      <c r="G831" s="1"/>
      <c r="H831" s="1"/>
    </row>
    <row r="832" spans="1:8">
      <c r="A832" s="1"/>
      <c r="B832" s="1"/>
      <c r="C832" s="1"/>
      <c r="D832" s="1"/>
      <c r="E832" s="1"/>
      <c r="F832" s="1"/>
      <c r="G832" s="1"/>
      <c r="H832" s="1"/>
    </row>
    <row r="833" spans="1:8">
      <c r="A833" s="1"/>
      <c r="B833" s="1"/>
      <c r="C833" s="1"/>
      <c r="D833" s="1"/>
      <c r="E833" s="1"/>
      <c r="F833" s="1"/>
      <c r="G833" s="1"/>
      <c r="H833" s="1"/>
    </row>
    <row r="834" spans="1:8">
      <c r="A834" s="1"/>
      <c r="B834" s="1"/>
      <c r="C834" s="1"/>
      <c r="D834" s="1"/>
      <c r="E834" s="1"/>
      <c r="F834" s="1"/>
      <c r="G834" s="1"/>
      <c r="H834" s="1"/>
    </row>
    <row r="835" spans="1:8">
      <c r="A835" s="1"/>
      <c r="B835" s="1"/>
      <c r="C835" s="1"/>
      <c r="D835" s="1"/>
      <c r="E835" s="1"/>
      <c r="F835" s="1"/>
      <c r="G835" s="1"/>
      <c r="H835" s="1"/>
    </row>
    <row r="836" spans="1:8">
      <c r="A836" s="1"/>
      <c r="B836" s="1"/>
      <c r="C836" s="1"/>
      <c r="D836" s="1"/>
      <c r="E836" s="1"/>
      <c r="F836" s="1"/>
      <c r="G836" s="1"/>
      <c r="H836" s="1"/>
    </row>
    <row r="837" spans="1:8">
      <c r="A837" s="1"/>
      <c r="B837" s="1"/>
      <c r="C837" s="1"/>
      <c r="D837" s="1"/>
      <c r="E837" s="1"/>
      <c r="F837" s="1"/>
      <c r="G837" s="1"/>
      <c r="H837" s="1"/>
    </row>
    <row r="838" spans="1:8">
      <c r="A838" s="1"/>
      <c r="B838" s="1"/>
      <c r="C838" s="1"/>
      <c r="D838" s="1"/>
      <c r="E838" s="1"/>
      <c r="F838" s="1"/>
      <c r="G838" s="1"/>
      <c r="H838" s="1"/>
    </row>
    <row r="839" spans="1:8">
      <c r="A839" s="1"/>
      <c r="B839" s="1"/>
      <c r="C839" s="1"/>
      <c r="D839" s="1"/>
      <c r="E839" s="1"/>
      <c r="F839" s="1"/>
      <c r="G839" s="1"/>
      <c r="H839" s="1"/>
    </row>
    <row r="840" spans="1:8">
      <c r="A840" s="1"/>
      <c r="B840" s="1"/>
      <c r="C840" s="1"/>
      <c r="D840" s="1"/>
      <c r="E840" s="1"/>
      <c r="F840" s="1"/>
      <c r="G840" s="1"/>
      <c r="H840" s="1"/>
    </row>
    <row r="841" spans="1:8">
      <c r="A841" s="1"/>
      <c r="B841" s="1"/>
      <c r="C841" s="1"/>
      <c r="D841" s="1"/>
      <c r="E841" s="1"/>
      <c r="F841" s="1"/>
      <c r="G841" s="1"/>
      <c r="H841" s="1"/>
    </row>
    <row r="842" spans="1:8">
      <c r="A842" s="1"/>
      <c r="B842" s="1"/>
      <c r="C842" s="1"/>
      <c r="D842" s="1"/>
      <c r="E842" s="1"/>
      <c r="F842" s="1"/>
      <c r="G842" s="1"/>
      <c r="H842" s="1"/>
    </row>
    <row r="843" spans="1:8">
      <c r="A843" s="1"/>
      <c r="B843" s="1"/>
      <c r="C843" s="1"/>
      <c r="D843" s="1"/>
      <c r="E843" s="1"/>
      <c r="F843" s="1"/>
      <c r="G843" s="1"/>
      <c r="H843" s="1"/>
    </row>
    <row r="844" spans="1:8">
      <c r="A844" s="1"/>
      <c r="B844" s="1"/>
      <c r="C844" s="1"/>
      <c r="D844" s="1"/>
      <c r="E844" s="1"/>
      <c r="F844" s="1"/>
      <c r="G844" s="1"/>
      <c r="H844" s="1"/>
    </row>
    <row r="845" spans="1:8">
      <c r="A845" s="1"/>
      <c r="B845" s="1"/>
      <c r="C845" s="1"/>
      <c r="D845" s="1"/>
      <c r="E845" s="1"/>
      <c r="F845" s="1"/>
      <c r="G845" s="1"/>
      <c r="H845" s="1"/>
    </row>
    <row r="846" spans="1:8">
      <c r="A846" s="1"/>
      <c r="B846" s="1"/>
      <c r="C846" s="1"/>
      <c r="D846" s="1"/>
      <c r="E846" s="1"/>
      <c r="F846" s="1"/>
      <c r="G846" s="1"/>
      <c r="H846" s="1"/>
    </row>
    <row r="847" spans="1:8">
      <c r="A847" s="1"/>
      <c r="B847" s="1"/>
      <c r="C847" s="1"/>
      <c r="D847" s="1"/>
      <c r="E847" s="1"/>
      <c r="F847" s="1"/>
      <c r="G847" s="1"/>
      <c r="H847" s="1"/>
    </row>
    <row r="848" spans="1:8">
      <c r="A848" s="1"/>
      <c r="B848" s="1"/>
      <c r="C848" s="1"/>
      <c r="D848" s="1"/>
      <c r="E848" s="1"/>
      <c r="F848" s="1"/>
      <c r="G848" s="1"/>
      <c r="H848" s="1"/>
    </row>
    <row r="849" spans="1:8">
      <c r="A849" s="1"/>
      <c r="B849" s="1"/>
      <c r="C849" s="1"/>
      <c r="D849" s="1"/>
      <c r="E849" s="1"/>
      <c r="F849" s="1"/>
      <c r="G849" s="1"/>
      <c r="H849" s="1"/>
    </row>
    <row r="850" spans="1:8">
      <c r="A850" s="1"/>
      <c r="B850" s="1"/>
      <c r="C850" s="1"/>
      <c r="D850" s="1"/>
      <c r="E850" s="1"/>
      <c r="F850" s="1"/>
      <c r="G850" s="1"/>
      <c r="H850" s="1"/>
    </row>
    <row r="851" spans="1:8">
      <c r="A851" s="1"/>
      <c r="B851" s="1"/>
      <c r="C851" s="1"/>
      <c r="D851" s="1"/>
      <c r="E851" s="1"/>
      <c r="F851" s="1"/>
      <c r="G851" s="1"/>
      <c r="H851" s="1"/>
    </row>
    <row r="852" spans="1:8">
      <c r="A852" s="1"/>
      <c r="B852" s="1"/>
      <c r="C852" s="1"/>
      <c r="D852" s="1"/>
      <c r="E852" s="1"/>
      <c r="F852" s="1"/>
      <c r="G852" s="1"/>
      <c r="H852" s="1"/>
    </row>
    <row r="853" spans="1:8">
      <c r="A853" s="1"/>
      <c r="B853" s="1"/>
      <c r="C853" s="1"/>
      <c r="D853" s="1"/>
      <c r="E853" s="1"/>
      <c r="F853" s="1"/>
      <c r="G853" s="1"/>
      <c r="H853" s="1"/>
    </row>
    <row r="854" spans="1:8">
      <c r="A854" s="1"/>
      <c r="B854" s="1"/>
      <c r="C854" s="1"/>
      <c r="D854" s="1"/>
      <c r="E854" s="1"/>
      <c r="F854" s="1"/>
      <c r="G854" s="1"/>
      <c r="H854" s="1"/>
    </row>
    <row r="855" spans="1:8">
      <c r="A855" s="1"/>
      <c r="B855" s="1"/>
      <c r="C855" s="1"/>
      <c r="D855" s="1"/>
      <c r="E855" s="1"/>
      <c r="F855" s="1"/>
      <c r="G855" s="1"/>
      <c r="H855" s="1"/>
    </row>
    <row r="856" spans="1:8">
      <c r="A856" s="1"/>
      <c r="B856" s="1"/>
      <c r="C856" s="1"/>
      <c r="D856" s="1"/>
      <c r="E856" s="1"/>
      <c r="F856" s="1"/>
      <c r="G856" s="1"/>
      <c r="H856" s="1"/>
    </row>
    <row r="857" spans="1:8">
      <c r="A857" s="1"/>
      <c r="B857" s="1"/>
      <c r="C857" s="1"/>
      <c r="D857" s="1"/>
      <c r="E857" s="1"/>
      <c r="F857" s="1"/>
      <c r="G857" s="1"/>
      <c r="H857" s="1"/>
    </row>
    <row r="858" spans="1:8">
      <c r="A858" s="1"/>
      <c r="B858" s="1"/>
      <c r="C858" s="1"/>
      <c r="D858" s="1"/>
      <c r="E858" s="1"/>
      <c r="F858" s="1"/>
      <c r="G858" s="1"/>
      <c r="H858" s="1"/>
    </row>
    <row r="859" spans="1:8">
      <c r="A859" s="1"/>
      <c r="B859" s="1"/>
      <c r="C859" s="1"/>
      <c r="D859" s="1"/>
      <c r="E859" s="1"/>
      <c r="F859" s="1"/>
      <c r="G859" s="1"/>
      <c r="H859" s="1"/>
    </row>
    <row r="860" spans="1:8">
      <c r="A860" s="1"/>
      <c r="B860" s="1"/>
      <c r="C860" s="1"/>
      <c r="D860" s="1"/>
      <c r="E860" s="1"/>
      <c r="F860" s="1"/>
      <c r="G860" s="1"/>
      <c r="H860" s="1"/>
    </row>
    <row r="861" spans="1:8">
      <c r="A861" s="1"/>
      <c r="B861" s="1"/>
      <c r="C861" s="1"/>
      <c r="D861" s="1"/>
      <c r="E861" s="1"/>
      <c r="F861" s="1"/>
      <c r="G861" s="1"/>
      <c r="H861" s="1"/>
    </row>
    <row r="862" spans="1:8">
      <c r="A862" s="1"/>
      <c r="B862" s="1"/>
      <c r="C862" s="1"/>
      <c r="D862" s="1"/>
      <c r="E862" s="1"/>
      <c r="F862" s="1"/>
      <c r="G862" s="1"/>
      <c r="H862" s="1"/>
    </row>
    <row r="863" spans="1:8">
      <c r="A863" s="1"/>
      <c r="B863" s="1"/>
      <c r="C863" s="1"/>
      <c r="D863" s="1"/>
      <c r="E863" s="1"/>
      <c r="F863" s="1"/>
      <c r="G863" s="1"/>
      <c r="H863" s="1"/>
    </row>
    <row r="864" spans="1:8">
      <c r="A864" s="1"/>
      <c r="B864" s="1"/>
      <c r="C864" s="1"/>
      <c r="D864" s="1"/>
      <c r="E864" s="1"/>
      <c r="F864" s="1"/>
      <c r="G864" s="1"/>
      <c r="H864" s="1"/>
    </row>
    <row r="865" spans="1:8">
      <c r="A865" s="1"/>
      <c r="B865" s="1"/>
      <c r="C865" s="1"/>
      <c r="D865" s="1"/>
      <c r="E865" s="1"/>
      <c r="F865" s="1"/>
      <c r="G865" s="1"/>
      <c r="H865" s="1"/>
    </row>
    <row r="866" spans="1:8">
      <c r="A866" s="1"/>
      <c r="B866" s="1"/>
      <c r="C866" s="1"/>
      <c r="D866" s="1"/>
      <c r="E866" s="1"/>
      <c r="F866" s="1"/>
      <c r="G866" s="1"/>
      <c r="H866" s="1"/>
    </row>
    <row r="867" spans="1:8">
      <c r="A867" s="1"/>
      <c r="B867" s="1"/>
      <c r="C867" s="1"/>
      <c r="D867" s="1"/>
      <c r="E867" s="1"/>
      <c r="F867" s="1"/>
      <c r="G867" s="1"/>
      <c r="H867" s="1"/>
    </row>
    <row r="868" spans="1:8">
      <c r="A868" s="1"/>
      <c r="B868" s="1"/>
      <c r="C868" s="1"/>
      <c r="D868" s="1"/>
      <c r="E868" s="1"/>
      <c r="F868" s="1"/>
      <c r="G868" s="1"/>
      <c r="H868" s="1"/>
    </row>
    <row r="869" spans="1:8">
      <c r="A869" s="1"/>
      <c r="B869" s="1"/>
      <c r="C869" s="1"/>
      <c r="D869" s="1"/>
      <c r="E869" s="1"/>
      <c r="F869" s="1"/>
      <c r="G869" s="1"/>
      <c r="H869" s="1"/>
    </row>
    <row r="870" spans="1:8">
      <c r="A870" s="1"/>
      <c r="B870" s="1"/>
      <c r="C870" s="1"/>
      <c r="D870" s="1"/>
      <c r="E870" s="1"/>
      <c r="F870" s="1"/>
      <c r="G870" s="1"/>
      <c r="H870" s="1"/>
    </row>
    <row r="871" spans="1:8">
      <c r="A871" s="1"/>
      <c r="B871" s="1"/>
      <c r="C871" s="1"/>
      <c r="D871" s="1"/>
      <c r="E871" s="1"/>
      <c r="F871" s="1"/>
      <c r="G871" s="1"/>
      <c r="H871" s="1"/>
    </row>
    <row r="872" spans="1:8">
      <c r="A872" s="1"/>
      <c r="B872" s="1"/>
      <c r="C872" s="1"/>
      <c r="D872" s="1"/>
      <c r="E872" s="1"/>
      <c r="F872" s="1"/>
      <c r="G872" s="1"/>
      <c r="H872" s="1"/>
    </row>
    <row r="873" spans="1:8">
      <c r="A873" s="1"/>
      <c r="B873" s="1"/>
      <c r="C873" s="1"/>
      <c r="D873" s="1"/>
      <c r="E873" s="1"/>
      <c r="F873" s="1"/>
      <c r="G873" s="1"/>
      <c r="H873" s="1"/>
    </row>
    <row r="874" spans="1:8">
      <c r="A874" s="1"/>
      <c r="B874" s="1"/>
      <c r="C874" s="1"/>
      <c r="D874" s="1"/>
      <c r="E874" s="1"/>
      <c r="F874" s="1"/>
      <c r="G874" s="1"/>
      <c r="H874" s="1"/>
    </row>
    <row r="875" spans="1:8">
      <c r="A875" s="1"/>
      <c r="B875" s="1"/>
      <c r="C875" s="1"/>
      <c r="D875" s="1"/>
      <c r="E875" s="1"/>
      <c r="F875" s="1"/>
      <c r="G875" s="1"/>
      <c r="H875" s="1"/>
    </row>
    <row r="876" spans="1:8">
      <c r="A876" s="1"/>
      <c r="B876" s="1"/>
      <c r="C876" s="1"/>
      <c r="D876" s="1"/>
      <c r="E876" s="1"/>
      <c r="F876" s="1"/>
      <c r="G876" s="1"/>
      <c r="H876" s="1"/>
    </row>
    <row r="877" spans="1:8">
      <c r="A877" s="1"/>
      <c r="B877" s="1"/>
      <c r="C877" s="1"/>
      <c r="D877" s="1"/>
      <c r="E877" s="1"/>
      <c r="F877" s="1"/>
      <c r="G877" s="1"/>
      <c r="H877" s="1"/>
    </row>
    <row r="878" spans="1:8">
      <c r="A878" s="1"/>
      <c r="B878" s="1"/>
      <c r="C878" s="1"/>
      <c r="D878" s="1"/>
      <c r="E878" s="1"/>
      <c r="F878" s="1"/>
      <c r="G878" s="1"/>
      <c r="H878" s="1"/>
    </row>
    <row r="879" spans="1:8">
      <c r="A879" s="1"/>
      <c r="B879" s="1"/>
      <c r="C879" s="1"/>
      <c r="D879" s="1"/>
      <c r="E879" s="1"/>
      <c r="F879" s="1"/>
      <c r="G879" s="1"/>
      <c r="H879" s="1"/>
    </row>
    <row r="880" spans="1:8">
      <c r="A880" s="1"/>
      <c r="B880" s="1"/>
      <c r="C880" s="1"/>
      <c r="D880" s="1"/>
      <c r="E880" s="1"/>
      <c r="F880" s="1"/>
      <c r="G880" s="1"/>
      <c r="H880" s="1"/>
    </row>
    <row r="881" spans="1:8">
      <c r="A881" s="1"/>
      <c r="B881" s="1"/>
      <c r="C881" s="1"/>
      <c r="D881" s="1"/>
      <c r="E881" s="1"/>
      <c r="F881" s="1"/>
      <c r="G881" s="1"/>
      <c r="H881" s="1"/>
    </row>
    <row r="882" spans="1:8">
      <c r="A882" s="1"/>
      <c r="B882" s="1"/>
      <c r="C882" s="1"/>
      <c r="D882" s="1"/>
      <c r="E882" s="1"/>
      <c r="F882" s="1"/>
      <c r="G882" s="1"/>
      <c r="H882" s="1"/>
    </row>
    <row r="883" spans="1:8">
      <c r="A883" s="1"/>
      <c r="B883" s="1"/>
      <c r="C883" s="1"/>
      <c r="D883" s="1"/>
      <c r="E883" s="1"/>
      <c r="F883" s="1"/>
      <c r="G883" s="1"/>
      <c r="H883" s="1"/>
    </row>
    <row r="884" spans="1:8">
      <c r="A884" s="1"/>
      <c r="B884" s="1"/>
      <c r="C884" s="1"/>
      <c r="D884" s="1"/>
      <c r="E884" s="1"/>
      <c r="F884" s="1"/>
      <c r="G884" s="1"/>
      <c r="H884" s="1"/>
    </row>
    <row r="885" spans="1:8">
      <c r="A885" s="1"/>
      <c r="B885" s="1"/>
      <c r="C885" s="1"/>
      <c r="D885" s="1"/>
      <c r="E885" s="1"/>
      <c r="F885" s="1"/>
      <c r="G885" s="1"/>
      <c r="H885" s="1"/>
    </row>
    <row r="886" spans="1:8">
      <c r="A886" s="1"/>
      <c r="B886" s="1"/>
      <c r="C886" s="1"/>
      <c r="D886" s="1"/>
      <c r="E886" s="1"/>
      <c r="F886" s="1"/>
      <c r="G886" s="1"/>
      <c r="H886" s="1"/>
    </row>
    <row r="887" spans="1:8">
      <c r="A887" s="1"/>
      <c r="B887" s="1"/>
      <c r="C887" s="1"/>
      <c r="D887" s="1"/>
      <c r="E887" s="1"/>
      <c r="F887" s="1"/>
      <c r="G887" s="1"/>
      <c r="H887" s="1"/>
    </row>
    <row r="888" spans="1:8">
      <c r="A888" s="1"/>
      <c r="B888" s="1"/>
      <c r="C888" s="1"/>
      <c r="D888" s="1"/>
      <c r="E888" s="1"/>
      <c r="F888" s="1"/>
      <c r="G888" s="1"/>
      <c r="H888" s="1"/>
    </row>
    <row r="889" spans="1:8">
      <c r="A889" s="1"/>
      <c r="B889" s="1"/>
      <c r="C889" s="1"/>
      <c r="D889" s="1"/>
      <c r="E889" s="1"/>
      <c r="F889" s="1"/>
      <c r="G889" s="1"/>
      <c r="H889" s="1"/>
    </row>
    <row r="890" spans="1:8">
      <c r="A890" s="1"/>
      <c r="B890" s="1"/>
      <c r="C890" s="1"/>
      <c r="D890" s="1"/>
      <c r="E890" s="1"/>
      <c r="F890" s="1"/>
      <c r="G890" s="1"/>
      <c r="H890" s="1"/>
    </row>
    <row r="891" spans="1:8">
      <c r="A891" s="1"/>
      <c r="B891" s="1"/>
      <c r="C891" s="1"/>
      <c r="D891" s="1"/>
      <c r="E891" s="1"/>
      <c r="F891" s="1"/>
      <c r="G891" s="1"/>
      <c r="H891" s="1"/>
    </row>
    <row r="892" spans="1:8">
      <c r="A892" s="1"/>
      <c r="B892" s="1"/>
      <c r="C892" s="1"/>
      <c r="D892" s="1"/>
      <c r="E892" s="1"/>
      <c r="F892" s="1"/>
      <c r="G892" s="1"/>
      <c r="H892" s="1"/>
    </row>
    <row r="893" spans="1:8">
      <c r="A893" s="1"/>
      <c r="B893" s="1"/>
      <c r="C893" s="1"/>
      <c r="D893" s="1"/>
      <c r="E893" s="1"/>
      <c r="F893" s="1"/>
      <c r="G893" s="1"/>
      <c r="H893" s="1"/>
    </row>
    <row r="894" spans="1:8">
      <c r="A894" s="1"/>
      <c r="B894" s="1"/>
      <c r="C894" s="1"/>
      <c r="D894" s="1"/>
      <c r="E894" s="1"/>
      <c r="F894" s="1"/>
      <c r="G894" s="1"/>
      <c r="H894" s="1"/>
    </row>
    <row r="895" spans="1:8">
      <c r="A895" s="1"/>
      <c r="B895" s="1"/>
      <c r="C895" s="1"/>
      <c r="D895" s="1"/>
      <c r="E895" s="1"/>
      <c r="F895" s="1"/>
      <c r="G895" s="1"/>
      <c r="H895" s="1"/>
    </row>
    <row r="896" spans="1:8">
      <c r="A896" s="1"/>
      <c r="B896" s="1"/>
      <c r="C896" s="1"/>
      <c r="D896" s="1"/>
      <c r="E896" s="1"/>
      <c r="F896" s="1"/>
      <c r="G896" s="1"/>
      <c r="H896" s="1"/>
    </row>
    <row r="897" spans="1:8">
      <c r="A897" s="1"/>
      <c r="B897" s="1"/>
      <c r="C897" s="1"/>
      <c r="D897" s="1"/>
      <c r="E897" s="1"/>
      <c r="F897" s="1"/>
      <c r="G897" s="1"/>
      <c r="H897" s="1"/>
    </row>
    <row r="898" spans="1:8">
      <c r="A898" s="1"/>
      <c r="B898" s="1"/>
      <c r="C898" s="1"/>
      <c r="D898" s="1"/>
      <c r="E898" s="1"/>
      <c r="F898" s="1"/>
      <c r="G898" s="1"/>
      <c r="H898" s="1"/>
    </row>
    <row r="899" spans="1:8">
      <c r="A899" s="1"/>
      <c r="B899" s="1"/>
      <c r="C899" s="1"/>
      <c r="D899" s="1"/>
      <c r="E899" s="1"/>
      <c r="F899" s="1"/>
      <c r="G899" s="1"/>
      <c r="H899" s="1"/>
    </row>
    <row r="900" spans="1:8">
      <c r="A900" s="1"/>
      <c r="B900" s="1"/>
      <c r="C900" s="1"/>
      <c r="D900" s="1"/>
      <c r="E900" s="1"/>
      <c r="F900" s="1"/>
      <c r="G900" s="1"/>
      <c r="H900" s="1"/>
    </row>
    <row r="901" spans="1:8">
      <c r="A901" s="1"/>
      <c r="B901" s="1"/>
      <c r="C901" s="1"/>
      <c r="D901" s="1"/>
      <c r="E901" s="1"/>
      <c r="F901" s="1"/>
      <c r="G901" s="1"/>
      <c r="H901" s="1"/>
    </row>
    <row r="902" spans="1:8">
      <c r="A902" s="1"/>
      <c r="B902" s="1"/>
      <c r="C902" s="1"/>
      <c r="D902" s="1"/>
      <c r="E902" s="1"/>
      <c r="F902" s="1"/>
      <c r="G902" s="1"/>
      <c r="H902" s="1"/>
    </row>
    <row r="903" spans="1:8">
      <c r="A903" s="1"/>
      <c r="B903" s="1"/>
      <c r="C903" s="1"/>
      <c r="D903" s="1"/>
      <c r="E903" s="1"/>
      <c r="F903" s="1"/>
      <c r="G903" s="1"/>
      <c r="H903" s="1"/>
    </row>
    <row r="904" spans="1:8">
      <c r="A904" s="1"/>
      <c r="B904" s="1"/>
      <c r="C904" s="1"/>
      <c r="D904" s="1"/>
      <c r="E904" s="1"/>
      <c r="F904" s="1"/>
      <c r="G904" s="1"/>
      <c r="H904" s="1"/>
    </row>
    <row r="905" spans="1:8">
      <c r="A905" s="1"/>
      <c r="B905" s="1"/>
      <c r="C905" s="1"/>
      <c r="D905" s="1"/>
      <c r="E905" s="1"/>
      <c r="F905" s="1"/>
      <c r="G905" s="1"/>
      <c r="H905" s="1"/>
    </row>
    <row r="906" spans="1:8">
      <c r="A906" s="1"/>
      <c r="B906" s="1"/>
      <c r="C906" s="1"/>
      <c r="D906" s="1"/>
      <c r="E906" s="1"/>
      <c r="F906" s="1"/>
      <c r="G906" s="1"/>
      <c r="H906" s="1"/>
    </row>
    <row r="907" spans="1:8">
      <c r="A907" s="1"/>
      <c r="B907" s="1"/>
      <c r="C907" s="1"/>
      <c r="D907" s="1"/>
      <c r="E907" s="1"/>
      <c r="F907" s="1"/>
      <c r="G907" s="1"/>
      <c r="H907" s="1"/>
    </row>
    <row r="908" spans="1:8">
      <c r="A908" s="1"/>
      <c r="B908" s="1"/>
      <c r="C908" s="1"/>
      <c r="D908" s="1"/>
      <c r="E908" s="1"/>
      <c r="F908" s="1"/>
      <c r="G908" s="1"/>
      <c r="H908" s="1"/>
    </row>
    <row r="909" spans="1:8">
      <c r="A909" s="1"/>
      <c r="B909" s="1"/>
      <c r="C909" s="1"/>
      <c r="D909" s="1"/>
      <c r="E909" s="1"/>
      <c r="F909" s="1"/>
      <c r="G909" s="1"/>
      <c r="H909" s="1"/>
    </row>
    <row r="910" spans="1:8">
      <c r="A910" s="1"/>
      <c r="B910" s="1"/>
      <c r="C910" s="1"/>
      <c r="D910" s="1"/>
      <c r="E910" s="1"/>
      <c r="F910" s="1"/>
      <c r="G910" s="1"/>
      <c r="H910" s="1"/>
    </row>
    <row r="911" spans="1:8">
      <c r="A911" s="1"/>
      <c r="B911" s="1"/>
      <c r="C911" s="1"/>
      <c r="D911" s="1"/>
      <c r="E911" s="1"/>
      <c r="F911" s="1"/>
      <c r="G911" s="1"/>
      <c r="H911" s="1"/>
    </row>
    <row r="912" spans="1:8">
      <c r="A912" s="1"/>
      <c r="B912" s="1"/>
      <c r="C912" s="1"/>
      <c r="D912" s="1"/>
      <c r="E912" s="1"/>
      <c r="F912" s="1"/>
      <c r="G912" s="1"/>
      <c r="H912" s="1"/>
    </row>
    <row r="913" spans="1:8">
      <c r="A913" s="1"/>
      <c r="B913" s="1"/>
      <c r="C913" s="1"/>
      <c r="D913" s="1"/>
      <c r="E913" s="1"/>
      <c r="F913" s="1"/>
      <c r="G913" s="1"/>
      <c r="H913" s="1"/>
    </row>
    <row r="914" spans="1:8">
      <c r="A914" s="1"/>
      <c r="B914" s="1"/>
      <c r="C914" s="1"/>
      <c r="D914" s="1"/>
      <c r="E914" s="1"/>
      <c r="F914" s="1"/>
      <c r="G914" s="1"/>
      <c r="H914" s="1"/>
    </row>
    <row r="915" spans="1:8">
      <c r="A915" s="1"/>
      <c r="B915" s="1"/>
      <c r="C915" s="1"/>
      <c r="D915" s="1"/>
      <c r="E915" s="1"/>
      <c r="F915" s="1"/>
      <c r="G915" s="1"/>
      <c r="H915" s="1"/>
    </row>
    <row r="916" spans="1:8">
      <c r="A916" s="1"/>
      <c r="B916" s="1"/>
      <c r="C916" s="1"/>
      <c r="D916" s="1"/>
      <c r="E916" s="1"/>
      <c r="F916" s="1"/>
      <c r="G916" s="1"/>
      <c r="H916" s="1"/>
    </row>
    <row r="917" spans="1:8">
      <c r="A917" s="1"/>
      <c r="B917" s="1"/>
      <c r="C917" s="1"/>
      <c r="D917" s="1"/>
      <c r="E917" s="1"/>
      <c r="F917" s="1"/>
      <c r="G917" s="1"/>
      <c r="H917" s="1"/>
    </row>
    <row r="918" spans="1:8">
      <c r="A918" s="1"/>
      <c r="B918" s="1"/>
      <c r="C918" s="1"/>
      <c r="D918" s="1"/>
      <c r="E918" s="1"/>
      <c r="F918" s="1"/>
      <c r="G918" s="1"/>
      <c r="H918" s="1"/>
    </row>
    <row r="919" spans="1:8">
      <c r="A919" s="1"/>
      <c r="B919" s="1"/>
      <c r="C919" s="1"/>
      <c r="D919" s="1"/>
      <c r="E919" s="1"/>
      <c r="F919" s="1"/>
      <c r="G919" s="1"/>
      <c r="H919" s="1"/>
    </row>
    <row r="920" spans="1:8">
      <c r="A920" s="1"/>
      <c r="B920" s="1"/>
      <c r="C920" s="1"/>
      <c r="D920" s="1"/>
      <c r="E920" s="1"/>
      <c r="F920" s="1"/>
      <c r="G920" s="1"/>
      <c r="H920" s="1"/>
    </row>
    <row r="921" spans="1:8">
      <c r="A921" s="1"/>
      <c r="B921" s="1"/>
      <c r="C921" s="1"/>
      <c r="D921" s="1"/>
      <c r="E921" s="1"/>
      <c r="F921" s="1"/>
      <c r="G921" s="1"/>
      <c r="H921" s="1"/>
    </row>
    <row r="922" spans="1:8">
      <c r="A922" s="1"/>
      <c r="B922" s="1"/>
      <c r="C922" s="1"/>
      <c r="D922" s="1"/>
      <c r="E922" s="1"/>
      <c r="F922" s="1"/>
      <c r="G922" s="1"/>
      <c r="H922" s="1"/>
    </row>
    <row r="923" spans="1:8">
      <c r="A923" s="1"/>
      <c r="B923" s="1"/>
      <c r="C923" s="1"/>
      <c r="D923" s="1"/>
      <c r="E923" s="1"/>
      <c r="F923" s="1"/>
      <c r="G923" s="1"/>
      <c r="H923" s="1"/>
    </row>
    <row r="924" spans="1:8">
      <c r="A924" s="1"/>
      <c r="B924" s="1"/>
      <c r="C924" s="1"/>
      <c r="D924" s="1"/>
      <c r="E924" s="1"/>
      <c r="F924" s="1"/>
      <c r="G924" s="1"/>
      <c r="H924" s="1"/>
    </row>
    <row r="925" spans="1:8">
      <c r="A925" s="1"/>
      <c r="B925" s="1"/>
      <c r="C925" s="1"/>
      <c r="D925" s="1"/>
      <c r="E925" s="1"/>
      <c r="F925" s="1"/>
      <c r="G925" s="1"/>
      <c r="H925" s="1"/>
    </row>
    <row r="926" spans="1:8">
      <c r="A926" s="1"/>
      <c r="B926" s="1"/>
      <c r="C926" s="1"/>
      <c r="D926" s="1"/>
      <c r="E926" s="1"/>
      <c r="F926" s="1"/>
      <c r="G926" s="1"/>
      <c r="H926" s="1"/>
    </row>
    <row r="927" spans="1:8">
      <c r="A927" s="1"/>
      <c r="B927" s="1"/>
      <c r="C927" s="1"/>
      <c r="D927" s="1"/>
      <c r="E927" s="1"/>
      <c r="F927" s="1"/>
      <c r="G927" s="1"/>
      <c r="H927" s="1"/>
    </row>
    <row r="928" spans="1:8">
      <c r="A928" s="1"/>
      <c r="B928" s="1"/>
      <c r="C928" s="1"/>
      <c r="D928" s="1"/>
      <c r="E928" s="1"/>
      <c r="F928" s="1"/>
      <c r="G928" s="1"/>
      <c r="H928" s="1"/>
    </row>
    <row r="929" spans="1:8">
      <c r="A929" s="1"/>
      <c r="B929" s="1"/>
      <c r="C929" s="1"/>
      <c r="D929" s="1"/>
      <c r="E929" s="1"/>
      <c r="F929" s="1"/>
      <c r="G929" s="1"/>
      <c r="H929" s="1"/>
    </row>
    <row r="930" spans="1:8">
      <c r="A930" s="1"/>
      <c r="B930" s="1"/>
      <c r="C930" s="1"/>
      <c r="D930" s="1"/>
      <c r="E930" s="1"/>
      <c r="F930" s="1"/>
      <c r="G930" s="1"/>
      <c r="H930" s="1"/>
    </row>
    <row r="931" spans="1:8">
      <c r="A931" s="1"/>
      <c r="B931" s="1"/>
      <c r="C931" s="1"/>
      <c r="D931" s="1"/>
      <c r="E931" s="1"/>
      <c r="F931" s="1"/>
      <c r="G931" s="1"/>
      <c r="H931" s="1"/>
    </row>
    <row r="932" spans="1:8">
      <c r="A932" s="1"/>
      <c r="B932" s="1"/>
      <c r="C932" s="1"/>
      <c r="D932" s="1"/>
      <c r="E932" s="1"/>
      <c r="F932" s="1"/>
      <c r="G932" s="1"/>
      <c r="H932" s="1"/>
    </row>
    <row r="933" spans="1:8">
      <c r="A933" s="1"/>
      <c r="B933" s="1"/>
      <c r="C933" s="1"/>
      <c r="D933" s="1"/>
      <c r="E933" s="1"/>
      <c r="F933" s="1"/>
      <c r="G933" s="1"/>
      <c r="H933" s="1"/>
    </row>
    <row r="934" spans="1:8">
      <c r="A934" s="1"/>
      <c r="B934" s="1"/>
      <c r="C934" s="1"/>
      <c r="D934" s="1"/>
      <c r="E934" s="1"/>
      <c r="F934" s="1"/>
      <c r="G934" s="1"/>
      <c r="H934" s="1"/>
    </row>
    <row r="935" spans="1:8">
      <c r="A935" s="1"/>
      <c r="B935" s="1"/>
      <c r="C935" s="1"/>
      <c r="D935" s="1"/>
      <c r="E935" s="1"/>
      <c r="F935" s="1"/>
      <c r="G935" s="1"/>
      <c r="H935" s="1"/>
    </row>
    <row r="936" spans="1:8">
      <c r="A936" s="1"/>
      <c r="B936" s="1"/>
      <c r="C936" s="1"/>
      <c r="D936" s="1"/>
      <c r="E936" s="1"/>
      <c r="F936" s="1"/>
      <c r="G936" s="1"/>
      <c r="H936" s="1"/>
    </row>
    <row r="937" spans="1:8">
      <c r="A937" s="1"/>
      <c r="B937" s="1"/>
      <c r="C937" s="1"/>
      <c r="D937" s="1"/>
      <c r="E937" s="1"/>
      <c r="F937" s="1"/>
      <c r="G937" s="1"/>
      <c r="H937" s="1"/>
    </row>
    <row r="938" spans="1:8">
      <c r="A938" s="1"/>
      <c r="B938" s="1"/>
      <c r="C938" s="1"/>
      <c r="D938" s="1"/>
      <c r="E938" s="1"/>
      <c r="F938" s="1"/>
      <c r="G938" s="1"/>
      <c r="H938" s="1"/>
    </row>
    <row r="939" spans="1:8">
      <c r="A939" s="1"/>
      <c r="B939" s="1"/>
      <c r="C939" s="1"/>
      <c r="D939" s="1"/>
      <c r="E939" s="1"/>
      <c r="F939" s="1"/>
      <c r="G939" s="1"/>
      <c r="H939" s="1"/>
    </row>
    <row r="940" spans="1:8">
      <c r="A940" s="1"/>
      <c r="B940" s="1"/>
      <c r="C940" s="1"/>
      <c r="D940" s="1"/>
      <c r="E940" s="1"/>
      <c r="F940" s="1"/>
      <c r="G940" s="1"/>
      <c r="H940" s="1"/>
    </row>
    <row r="941" spans="1:8">
      <c r="A941" s="1"/>
      <c r="B941" s="1"/>
      <c r="C941" s="1"/>
      <c r="D941" s="1"/>
      <c r="E941" s="1"/>
      <c r="F941" s="1"/>
      <c r="G941" s="1"/>
      <c r="H941" s="1"/>
    </row>
    <row r="942" spans="1:8">
      <c r="A942" s="1"/>
      <c r="B942" s="1"/>
      <c r="C942" s="1"/>
      <c r="D942" s="1"/>
      <c r="E942" s="1"/>
      <c r="F942" s="1"/>
      <c r="G942" s="1"/>
      <c r="H942" s="1"/>
    </row>
    <row r="943" spans="1:8">
      <c r="A943" s="1"/>
      <c r="B943" s="1"/>
      <c r="C943" s="1"/>
      <c r="D943" s="1"/>
      <c r="E943" s="1"/>
      <c r="F943" s="1"/>
      <c r="G943" s="1"/>
      <c r="H943" s="1"/>
    </row>
    <row r="944" spans="1:8">
      <c r="A944" s="1"/>
      <c r="B944" s="1"/>
      <c r="C944" s="1"/>
      <c r="D944" s="1"/>
      <c r="E944" s="1"/>
      <c r="F944" s="1"/>
      <c r="G944" s="1"/>
      <c r="H944" s="1"/>
    </row>
    <row r="945" spans="1:8">
      <c r="A945" s="1"/>
      <c r="B945" s="1"/>
      <c r="C945" s="1"/>
      <c r="D945" s="1"/>
      <c r="E945" s="1"/>
      <c r="F945" s="1"/>
      <c r="G945" s="1"/>
      <c r="H945" s="1"/>
    </row>
    <row r="946" spans="1:8">
      <c r="A946" s="1"/>
      <c r="B946" s="1"/>
      <c r="C946" s="1"/>
      <c r="D946" s="1"/>
      <c r="E946" s="1"/>
      <c r="F946" s="1"/>
      <c r="G946" s="1"/>
      <c r="H946" s="1"/>
    </row>
    <row r="947" spans="1:8">
      <c r="A947" s="1"/>
      <c r="B947" s="1"/>
      <c r="C947" s="1"/>
      <c r="D947" s="1"/>
      <c r="E947" s="1"/>
      <c r="F947" s="1"/>
      <c r="G947" s="1"/>
      <c r="H947" s="1"/>
    </row>
    <row r="948" spans="1:8">
      <c r="A948" s="1"/>
      <c r="B948" s="1"/>
      <c r="C948" s="1"/>
      <c r="D948" s="1"/>
      <c r="E948" s="1"/>
      <c r="F948" s="1"/>
      <c r="G948" s="1"/>
      <c r="H948" s="1"/>
    </row>
    <row r="949" spans="1:8">
      <c r="A949" s="1"/>
      <c r="B949" s="1"/>
      <c r="C949" s="1"/>
      <c r="D949" s="1"/>
      <c r="E949" s="1"/>
      <c r="F949" s="1"/>
      <c r="G949" s="1"/>
      <c r="H949" s="1"/>
    </row>
    <row r="950" spans="1:8">
      <c r="A950" s="1"/>
      <c r="B950" s="1"/>
      <c r="C950" s="1"/>
      <c r="D950" s="1"/>
      <c r="E950" s="1"/>
      <c r="F950" s="1"/>
      <c r="G950" s="1"/>
      <c r="H950" s="1"/>
    </row>
    <row r="951" spans="1:8">
      <c r="A951" s="1"/>
      <c r="B951" s="1"/>
      <c r="C951" s="1"/>
      <c r="D951" s="1"/>
      <c r="E951" s="1"/>
      <c r="F951" s="1"/>
      <c r="G951" s="1"/>
      <c r="H951" s="1"/>
    </row>
    <row r="952" spans="1:8">
      <c r="A952" s="1"/>
      <c r="B952" s="1"/>
      <c r="C952" s="1"/>
      <c r="D952" s="1"/>
      <c r="E952" s="1"/>
      <c r="F952" s="1"/>
      <c r="G952" s="1"/>
      <c r="H952" s="1"/>
    </row>
  </sheetData>
  <pageMargins left="0.75" right="0.75" top="1" bottom="1" header="0.5" footer="0.5"/>
  <pageSetup scale="75" fitToHeight="3" orientation="landscape" horizontalDpi="1200" verticalDpi="1200" r:id="rId1"/>
  <headerFooter alignWithMargins="0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Q51"/>
  <sheetViews>
    <sheetView zoomScaleNormal="100" zoomScaleSheetLayoutView="90" workbookViewId="0">
      <selection activeCell="A2" sqref="A2"/>
    </sheetView>
  </sheetViews>
  <sheetFormatPr defaultRowHeight="12.75"/>
  <cols>
    <col min="1" max="1" width="5.28515625" style="1" customWidth="1"/>
    <col min="2" max="2" width="1.28515625" style="1" customWidth="1"/>
    <col min="3" max="3" width="44.42578125" style="1" bestFit="1" customWidth="1"/>
    <col min="4" max="4" width="1.140625" style="1" customWidth="1"/>
    <col min="5" max="5" width="15.140625" style="1" bestFit="1" customWidth="1"/>
    <col min="6" max="6" width="1.42578125" style="1" customWidth="1"/>
    <col min="7" max="7" width="14.28515625" style="1" bestFit="1" customWidth="1"/>
    <col min="8" max="8" width="1" style="1" customWidth="1"/>
    <col min="9" max="9" width="15.85546875" style="1" customWidth="1"/>
    <col min="10" max="10" width="1.28515625" style="1" customWidth="1"/>
    <col min="11" max="11" width="15.140625" style="1" bestFit="1" customWidth="1"/>
    <col min="12" max="12" width="1.42578125" style="1" customWidth="1"/>
    <col min="13" max="13" width="15.42578125" style="1" bestFit="1" customWidth="1"/>
    <col min="14" max="14" width="9.140625" style="1"/>
    <col min="15" max="15" width="14.28515625" style="1" customWidth="1"/>
    <col min="16" max="16" width="14.7109375" style="1" customWidth="1"/>
    <col min="17" max="16384" width="9.140625" style="1"/>
  </cols>
  <sheetData>
    <row r="1" spans="1:16">
      <c r="A1" s="1" t="str">
        <f>Contents!A1</f>
        <v>Puget Sound Energy</v>
      </c>
      <c r="I1" s="2"/>
      <c r="K1" s="2"/>
      <c r="M1" s="6" t="str">
        <f>Contents!A3</f>
        <v>Exhibit RCS-4</v>
      </c>
    </row>
    <row r="2" spans="1:16">
      <c r="A2" s="1" t="s">
        <v>68</v>
      </c>
      <c r="I2" s="2"/>
      <c r="K2" s="2"/>
      <c r="M2" s="6" t="s">
        <v>121</v>
      </c>
    </row>
    <row r="3" spans="1:16">
      <c r="A3" s="42"/>
      <c r="I3" s="2"/>
      <c r="K3" s="2"/>
      <c r="M3" s="6" t="str">
        <f>Contents!A2</f>
        <v>Docket No. UG-170034</v>
      </c>
    </row>
    <row r="4" spans="1:16" ht="15.75">
      <c r="A4" s="1" t="str">
        <f>A!A4</f>
        <v>Test Year Ended September 30, 2016</v>
      </c>
      <c r="E4" s="328"/>
      <c r="I4" s="2"/>
      <c r="K4" s="2"/>
      <c r="M4" s="6" t="s">
        <v>27</v>
      </c>
    </row>
    <row r="5" spans="1:16">
      <c r="I5" s="2"/>
      <c r="M5" s="6"/>
    </row>
    <row r="6" spans="1:16">
      <c r="I6" s="2"/>
      <c r="K6" s="102" t="s">
        <v>466</v>
      </c>
      <c r="M6" s="102" t="s">
        <v>466</v>
      </c>
    </row>
    <row r="7" spans="1:16">
      <c r="K7" s="4" t="s">
        <v>56</v>
      </c>
      <c r="L7" s="32"/>
      <c r="M7" s="162" t="s">
        <v>180</v>
      </c>
    </row>
    <row r="8" spans="1:16">
      <c r="A8" s="1" t="s">
        <v>0</v>
      </c>
      <c r="E8" s="7" t="s">
        <v>5</v>
      </c>
      <c r="F8" s="7"/>
      <c r="G8" s="102" t="s">
        <v>466</v>
      </c>
      <c r="H8" s="7"/>
      <c r="I8" s="102" t="s">
        <v>466</v>
      </c>
      <c r="K8" s="4" t="s">
        <v>79</v>
      </c>
      <c r="L8" s="32"/>
      <c r="M8" s="162" t="s">
        <v>181</v>
      </c>
    </row>
    <row r="9" spans="1:16">
      <c r="A9" s="8" t="s">
        <v>2</v>
      </c>
      <c r="C9" s="8" t="s">
        <v>3</v>
      </c>
      <c r="E9" s="9" t="s">
        <v>37</v>
      </c>
      <c r="F9" s="7"/>
      <c r="G9" s="9" t="s">
        <v>4</v>
      </c>
      <c r="H9" s="7"/>
      <c r="I9" s="9" t="s">
        <v>1</v>
      </c>
      <c r="K9" s="9" t="s">
        <v>126</v>
      </c>
      <c r="L9" s="32"/>
      <c r="M9" s="132" t="s">
        <v>182</v>
      </c>
    </row>
    <row r="10" spans="1:16">
      <c r="E10" s="7" t="s">
        <v>6</v>
      </c>
      <c r="F10" s="7"/>
      <c r="G10" s="7" t="s">
        <v>7</v>
      </c>
      <c r="H10" s="7"/>
      <c r="I10" s="7" t="s">
        <v>8</v>
      </c>
      <c r="K10" s="4" t="s">
        <v>30</v>
      </c>
      <c r="L10" s="4"/>
      <c r="M10" s="4" t="s">
        <v>44</v>
      </c>
    </row>
    <row r="11" spans="1:16">
      <c r="C11" s="10" t="s">
        <v>114</v>
      </c>
      <c r="L11" s="32"/>
      <c r="M11" s="32"/>
      <c r="P11" s="205"/>
    </row>
    <row r="12" spans="1:16">
      <c r="A12" s="102">
        <v>1</v>
      </c>
      <c r="C12" s="1" t="s">
        <v>197</v>
      </c>
      <c r="E12" s="12">
        <v>802733208.48716426</v>
      </c>
      <c r="F12" s="12"/>
      <c r="G12" s="12">
        <f>C.1!E10</f>
        <v>-50043.573246197884</v>
      </c>
      <c r="H12" s="12"/>
      <c r="I12" s="41">
        <f>E12+G12</f>
        <v>802683164.91391802</v>
      </c>
      <c r="L12" s="32"/>
      <c r="M12" s="32"/>
      <c r="P12" s="205"/>
    </row>
    <row r="13" spans="1:16">
      <c r="A13" s="102">
        <f>A12+1</f>
        <v>2</v>
      </c>
      <c r="C13" s="1" t="s">
        <v>266</v>
      </c>
      <c r="E13" s="12">
        <v>0</v>
      </c>
      <c r="F13" s="12"/>
      <c r="G13" s="12">
        <f>C.1!E11</f>
        <v>0</v>
      </c>
      <c r="H13" s="12"/>
      <c r="I13" s="41">
        <f>E13+G13</f>
        <v>0</v>
      </c>
      <c r="L13" s="32"/>
      <c r="M13" s="32"/>
      <c r="P13" s="205"/>
    </row>
    <row r="14" spans="1:16">
      <c r="A14" s="102">
        <f>A13+1</f>
        <v>3</v>
      </c>
      <c r="C14" s="1" t="s">
        <v>151</v>
      </c>
      <c r="E14" s="12">
        <v>13051142.689999998</v>
      </c>
      <c r="F14" s="12"/>
      <c r="G14" s="12">
        <f>C.1!E12</f>
        <v>0</v>
      </c>
      <c r="H14" s="12"/>
      <c r="I14" s="41">
        <f>E14+G14</f>
        <v>13051142.689999998</v>
      </c>
      <c r="L14" s="32"/>
      <c r="M14" s="32"/>
      <c r="P14" s="205"/>
    </row>
    <row r="15" spans="1:16">
      <c r="A15" s="102">
        <f>A14+1</f>
        <v>4</v>
      </c>
      <c r="C15" s="1" t="s">
        <v>152</v>
      </c>
      <c r="E15" s="14">
        <f>SUM(E12:E14)</f>
        <v>815784351.17716432</v>
      </c>
      <c r="F15" s="32"/>
      <c r="G15" s="14">
        <f>SUM(G12:G14)</f>
        <v>-50043.573246197884</v>
      </c>
      <c r="H15" s="32"/>
      <c r="I15" s="14">
        <f>SUM(I12:I14)</f>
        <v>815734307.60391808</v>
      </c>
      <c r="K15" s="14">
        <f>'A-1'!K34</f>
        <v>-13533609</v>
      </c>
      <c r="L15" s="32"/>
      <c r="M15" s="14">
        <f>I15+K15</f>
        <v>802200698.60391808</v>
      </c>
    </row>
    <row r="16" spans="1:16">
      <c r="A16" s="7"/>
      <c r="E16" s="11"/>
      <c r="F16" s="32"/>
      <c r="G16" s="11"/>
      <c r="H16" s="32"/>
      <c r="I16" s="41"/>
      <c r="K16" s="12"/>
      <c r="L16" s="32"/>
      <c r="M16" s="11"/>
    </row>
    <row r="17" spans="1:13">
      <c r="A17" s="7"/>
      <c r="C17" s="10" t="s">
        <v>236</v>
      </c>
      <c r="E17" s="11"/>
      <c r="G17" s="11"/>
      <c r="I17" s="41"/>
      <c r="K17" s="11"/>
      <c r="L17" s="32"/>
      <c r="M17" s="11"/>
    </row>
    <row r="18" spans="1:13">
      <c r="A18" s="7">
        <f>A15+1</f>
        <v>5</v>
      </c>
      <c r="C18" s="1" t="s">
        <v>237</v>
      </c>
      <c r="E18" s="12">
        <v>357221390.98799843</v>
      </c>
      <c r="G18" s="12">
        <f>C.1!E16</f>
        <v>-11594.347239695489</v>
      </c>
      <c r="I18" s="41">
        <f>E18+G18</f>
        <v>357209796.64075875</v>
      </c>
      <c r="K18" s="12"/>
      <c r="L18" s="32"/>
      <c r="M18" s="11">
        <f t="shared" ref="M18:M35" si="0">I18+K18</f>
        <v>357209796.64075875</v>
      </c>
    </row>
    <row r="19" spans="1:13">
      <c r="A19" s="102">
        <f>A18+1</f>
        <v>6</v>
      </c>
      <c r="C19" s="107" t="s">
        <v>199</v>
      </c>
      <c r="E19" s="14">
        <f>SUM(E18:E18)</f>
        <v>357221390.98799843</v>
      </c>
      <c r="G19" s="14">
        <f>SUM(G18:G18)</f>
        <v>-11594.347239695489</v>
      </c>
      <c r="I19" s="14">
        <f>SUM(I18:I18)</f>
        <v>357209796.64075875</v>
      </c>
      <c r="K19" s="14">
        <f>SUM(K18:K18)</f>
        <v>0</v>
      </c>
      <c r="L19" s="32"/>
      <c r="M19" s="14">
        <f>SUM(M18:M18)</f>
        <v>357209796.64075875</v>
      </c>
    </row>
    <row r="20" spans="1:13">
      <c r="A20" s="102"/>
      <c r="C20" s="107"/>
      <c r="E20" s="12"/>
      <c r="G20" s="12"/>
      <c r="I20" s="18"/>
      <c r="K20" s="12"/>
      <c r="L20" s="32"/>
      <c r="M20" s="11"/>
    </row>
    <row r="21" spans="1:13">
      <c r="A21" s="7">
        <f>A19+1</f>
        <v>7</v>
      </c>
      <c r="C21" s="107" t="s">
        <v>200</v>
      </c>
      <c r="E21" s="12">
        <v>2453473.5611712211</v>
      </c>
      <c r="G21" s="12">
        <f>C.1!E19</f>
        <v>1909.6445972876145</v>
      </c>
      <c r="I21" s="18">
        <f t="shared" ref="I21:I35" si="1">E21+G21</f>
        <v>2455383.2057685088</v>
      </c>
      <c r="K21" s="11"/>
      <c r="L21" s="32"/>
      <c r="M21" s="11">
        <f t="shared" si="0"/>
        <v>2455383.2057685088</v>
      </c>
    </row>
    <row r="22" spans="1:13">
      <c r="A22" s="7">
        <f t="shared" ref="A22:A24" si="2">A21+1</f>
        <v>8</v>
      </c>
      <c r="C22" s="107" t="s">
        <v>201</v>
      </c>
      <c r="E22" s="12">
        <v>0</v>
      </c>
      <c r="G22" s="12">
        <f>C.1!E20</f>
        <v>0</v>
      </c>
      <c r="I22" s="18">
        <f t="shared" si="1"/>
        <v>0</v>
      </c>
      <c r="K22" s="11"/>
      <c r="L22" s="32"/>
      <c r="M22" s="11">
        <f t="shared" si="0"/>
        <v>0</v>
      </c>
    </row>
    <row r="23" spans="1:13">
      <c r="A23" s="7">
        <f t="shared" si="2"/>
        <v>9</v>
      </c>
      <c r="C23" s="107" t="s">
        <v>202</v>
      </c>
      <c r="E23" s="11">
        <v>56144612.140631713</v>
      </c>
      <c r="F23" s="32"/>
      <c r="G23" s="12">
        <f>C.1!E21</f>
        <v>48310.383249055827</v>
      </c>
      <c r="H23" s="32"/>
      <c r="I23" s="18">
        <f t="shared" si="1"/>
        <v>56192922.523880772</v>
      </c>
      <c r="K23" s="11"/>
      <c r="L23" s="32"/>
      <c r="M23" s="11">
        <f t="shared" si="0"/>
        <v>56192922.523880772</v>
      </c>
    </row>
    <row r="24" spans="1:13">
      <c r="A24" s="102">
        <f t="shared" si="2"/>
        <v>10</v>
      </c>
      <c r="C24" s="1" t="s">
        <v>204</v>
      </c>
      <c r="E24" s="11">
        <v>29428338.395469621</v>
      </c>
      <c r="F24" s="32"/>
      <c r="G24" s="12">
        <f>C.1!E22</f>
        <v>-1455859.4630903425</v>
      </c>
      <c r="H24" s="32"/>
      <c r="I24" s="18">
        <f t="shared" si="1"/>
        <v>27972478.932379279</v>
      </c>
      <c r="J24" s="32"/>
      <c r="K24" s="32"/>
      <c r="L24" s="32"/>
      <c r="M24" s="11">
        <f t="shared" si="0"/>
        <v>27972478.932379279</v>
      </c>
    </row>
    <row r="25" spans="1:13">
      <c r="A25" s="102">
        <f>A24+1</f>
        <v>11</v>
      </c>
      <c r="C25" s="1" t="s">
        <v>203</v>
      </c>
      <c r="E25" s="11">
        <v>2284310.2889930345</v>
      </c>
      <c r="F25" s="32"/>
      <c r="G25" s="12">
        <f>C.1!E23</f>
        <v>-169.78647782916732</v>
      </c>
      <c r="H25" s="32"/>
      <c r="I25" s="18">
        <f t="shared" si="1"/>
        <v>2284140.5025152052</v>
      </c>
      <c r="J25" s="32"/>
      <c r="K25" s="32"/>
      <c r="L25" s="32"/>
      <c r="M25" s="11">
        <f t="shared" si="0"/>
        <v>2284140.5025152052</v>
      </c>
    </row>
    <row r="26" spans="1:13">
      <c r="A26" s="102">
        <f t="shared" ref="A26:A36" si="3">A25+1</f>
        <v>12</v>
      </c>
      <c r="C26" s="1" t="s">
        <v>205</v>
      </c>
      <c r="E26" s="11">
        <v>0</v>
      </c>
      <c r="F26" s="32"/>
      <c r="G26" s="12">
        <f>C.1!E24</f>
        <v>0</v>
      </c>
      <c r="H26" s="32"/>
      <c r="I26" s="18">
        <f t="shared" si="1"/>
        <v>0</v>
      </c>
      <c r="J26" s="32"/>
      <c r="K26" s="32"/>
      <c r="L26" s="32"/>
      <c r="M26" s="11">
        <f t="shared" si="0"/>
        <v>0</v>
      </c>
    </row>
    <row r="27" spans="1:13">
      <c r="A27" s="102">
        <f t="shared" si="3"/>
        <v>13</v>
      </c>
      <c r="C27" s="1" t="s">
        <v>206</v>
      </c>
      <c r="E27" s="11">
        <v>51946100.28890752</v>
      </c>
      <c r="F27" s="32"/>
      <c r="G27" s="12">
        <f>C.1!E25</f>
        <v>-569789.17664732016</v>
      </c>
      <c r="H27" s="32"/>
      <c r="I27" s="18">
        <f t="shared" si="1"/>
        <v>51376311.1122602</v>
      </c>
      <c r="J27" s="32"/>
      <c r="K27" s="11">
        <f>'A-1'!$K$30+'A-1'!$K$31</f>
        <v>-96630</v>
      </c>
      <c r="L27" s="32"/>
      <c r="M27" s="11">
        <f t="shared" si="0"/>
        <v>51279681.1122602</v>
      </c>
    </row>
    <row r="28" spans="1:13">
      <c r="A28" s="102">
        <f t="shared" si="3"/>
        <v>14</v>
      </c>
      <c r="C28" s="1" t="s">
        <v>207</v>
      </c>
      <c r="E28" s="11">
        <v>101800267.90256016</v>
      </c>
      <c r="F28" s="32"/>
      <c r="G28" s="12">
        <f>C.1!E26</f>
        <v>-16824617.689329501</v>
      </c>
      <c r="H28" s="32"/>
      <c r="I28" s="18">
        <f t="shared" si="1"/>
        <v>84975650.213230655</v>
      </c>
      <c r="J28" s="32"/>
      <c r="K28" s="11"/>
      <c r="L28" s="32"/>
      <c r="M28" s="11">
        <f t="shared" si="0"/>
        <v>84975650.213230655</v>
      </c>
    </row>
    <row r="29" spans="1:13">
      <c r="A29" s="102">
        <f t="shared" si="3"/>
        <v>15</v>
      </c>
      <c r="C29" s="1" t="s">
        <v>155</v>
      </c>
      <c r="E29" s="11">
        <v>11657750.373275291</v>
      </c>
      <c r="F29" s="32"/>
      <c r="G29" s="12">
        <f>C.1!E27</f>
        <v>-6480.3019019540698</v>
      </c>
      <c r="H29" s="32"/>
      <c r="I29" s="18">
        <f t="shared" si="1"/>
        <v>11651270.071373338</v>
      </c>
      <c r="J29" s="32"/>
      <c r="K29" s="11"/>
      <c r="L29" s="32"/>
      <c r="M29" s="11">
        <f t="shared" si="0"/>
        <v>11651270.071373338</v>
      </c>
    </row>
    <row r="30" spans="1:13">
      <c r="A30" s="102">
        <f t="shared" si="3"/>
        <v>16</v>
      </c>
      <c r="C30" s="1" t="s">
        <v>208</v>
      </c>
      <c r="E30" s="11">
        <v>0</v>
      </c>
      <c r="F30" s="32"/>
      <c r="G30" s="12">
        <f>C.1!E28</f>
        <v>0</v>
      </c>
      <c r="H30" s="32"/>
      <c r="I30" s="18">
        <f t="shared" si="1"/>
        <v>0</v>
      </c>
      <c r="J30" s="32"/>
      <c r="K30" s="11"/>
      <c r="L30" s="32"/>
      <c r="M30" s="11">
        <f t="shared" si="0"/>
        <v>0</v>
      </c>
    </row>
    <row r="31" spans="1:13">
      <c r="A31" s="102">
        <f t="shared" si="3"/>
        <v>17</v>
      </c>
      <c r="C31" s="1" t="s">
        <v>209</v>
      </c>
      <c r="E31" s="11">
        <v>8492104.6080766674</v>
      </c>
      <c r="F31" s="32"/>
      <c r="G31" s="12">
        <f>C.1!E29</f>
        <v>-4176449.1562960055</v>
      </c>
      <c r="H31" s="32"/>
      <c r="I31" s="18">
        <f t="shared" si="1"/>
        <v>4315655.4517806619</v>
      </c>
      <c r="J31" s="32"/>
      <c r="K31" s="11"/>
      <c r="L31" s="32"/>
      <c r="M31" s="11">
        <f t="shared" si="0"/>
        <v>4315655.4517806619</v>
      </c>
    </row>
    <row r="32" spans="1:13">
      <c r="A32" s="102">
        <f t="shared" si="3"/>
        <v>18</v>
      </c>
      <c r="C32" s="1" t="s">
        <v>210</v>
      </c>
      <c r="E32" s="11">
        <v>0</v>
      </c>
      <c r="F32" s="32"/>
      <c r="G32" s="12">
        <f>C.1!E30</f>
        <v>0</v>
      </c>
      <c r="H32" s="32"/>
      <c r="I32" s="18">
        <f t="shared" si="1"/>
        <v>0</v>
      </c>
      <c r="J32" s="32"/>
      <c r="K32" s="11"/>
      <c r="L32" s="32"/>
      <c r="M32" s="11">
        <f t="shared" si="0"/>
        <v>0</v>
      </c>
    </row>
    <row r="33" spans="1:17">
      <c r="A33" s="102">
        <f t="shared" si="3"/>
        <v>19</v>
      </c>
      <c r="C33" s="1" t="s">
        <v>211</v>
      </c>
      <c r="E33" s="11">
        <v>34356123.430243418</v>
      </c>
      <c r="F33" s="32"/>
      <c r="G33" s="12">
        <f>C.1!E31</f>
        <v>4309.9224952866498</v>
      </c>
      <c r="H33" s="32"/>
      <c r="I33" s="18">
        <f t="shared" si="1"/>
        <v>34360433.352738701</v>
      </c>
      <c r="J33" s="32"/>
      <c r="K33" s="11">
        <f>'A-1'!K32</f>
        <v>-518635</v>
      </c>
      <c r="L33" s="32"/>
      <c r="M33" s="11">
        <f t="shared" si="0"/>
        <v>33841798.352738701</v>
      </c>
    </row>
    <row r="34" spans="1:17">
      <c r="A34" s="102">
        <f t="shared" si="3"/>
        <v>20</v>
      </c>
      <c r="C34" s="1" t="s">
        <v>212</v>
      </c>
      <c r="E34" s="11">
        <v>-576843.34264039737</v>
      </c>
      <c r="F34" s="32"/>
      <c r="G34" s="12">
        <f>C.1!E34</f>
        <v>7978689</v>
      </c>
      <c r="H34" s="32"/>
      <c r="I34" s="18">
        <f t="shared" si="1"/>
        <v>7401845.6573596029</v>
      </c>
      <c r="J34" s="32"/>
      <c r="K34" s="11">
        <f>'A-1'!K33</f>
        <v>-4521419</v>
      </c>
      <c r="L34" s="32"/>
      <c r="M34" s="11">
        <f t="shared" si="0"/>
        <v>2880426.6573596029</v>
      </c>
    </row>
    <row r="35" spans="1:17">
      <c r="A35" s="102">
        <f t="shared" si="3"/>
        <v>21</v>
      </c>
      <c r="C35" s="1" t="s">
        <v>213</v>
      </c>
      <c r="E35" s="11">
        <v>38564775.619999997</v>
      </c>
      <c r="F35" s="32"/>
      <c r="G35" s="12">
        <v>0</v>
      </c>
      <c r="H35" s="32"/>
      <c r="I35" s="18">
        <f t="shared" si="1"/>
        <v>38564775.619999997</v>
      </c>
      <c r="J35" s="32"/>
      <c r="K35" s="32"/>
      <c r="L35" s="32"/>
      <c r="M35" s="11">
        <f t="shared" si="0"/>
        <v>38564775.619999997</v>
      </c>
    </row>
    <row r="36" spans="1:17">
      <c r="A36" s="102">
        <f t="shared" si="3"/>
        <v>22</v>
      </c>
      <c r="C36" s="43" t="s">
        <v>156</v>
      </c>
      <c r="E36" s="39">
        <f>E19+SUM(E21:E35)</f>
        <v>693772404.25468659</v>
      </c>
      <c r="G36" s="39">
        <f>G19+SUM(G21:G35)</f>
        <v>-15011740.970641021</v>
      </c>
      <c r="I36" s="39">
        <f>I19+SUM(I21:I35)</f>
        <v>678760663.2840457</v>
      </c>
      <c r="K36" s="39">
        <f>K19+SUM(K21:K35)</f>
        <v>-5136684</v>
      </c>
      <c r="M36" s="39">
        <f>M19+SUM(M21:M35)</f>
        <v>673623979.2840457</v>
      </c>
    </row>
    <row r="37" spans="1:17">
      <c r="A37" s="7"/>
      <c r="C37" s="43"/>
      <c r="K37" s="12"/>
    </row>
    <row r="38" spans="1:17">
      <c r="A38" s="7">
        <f>A36+1</f>
        <v>23</v>
      </c>
      <c r="C38" s="10" t="s">
        <v>83</v>
      </c>
      <c r="E38" s="18">
        <f>E15-E36</f>
        <v>122011946.92247772</v>
      </c>
      <c r="G38" s="18">
        <f>G15-G36</f>
        <v>14961697.397394823</v>
      </c>
      <c r="I38" s="18">
        <f>I15-I36</f>
        <v>136973644.31987238</v>
      </c>
      <c r="K38" s="18">
        <f>K15-K36</f>
        <v>-8396925</v>
      </c>
      <c r="M38" s="12">
        <f>I38+K38</f>
        <v>128576719.31987238</v>
      </c>
    </row>
    <row r="39" spans="1:17">
      <c r="A39" s="102"/>
      <c r="C39" s="10"/>
    </row>
    <row r="40" spans="1:17">
      <c r="A40" s="102">
        <f>A38+1</f>
        <v>24</v>
      </c>
      <c r="C40" s="10" t="s">
        <v>41</v>
      </c>
      <c r="E40" s="12">
        <f>B!E20</f>
        <v>1760693633.2691975</v>
      </c>
      <c r="F40" s="12"/>
      <c r="G40" s="12">
        <f>B!G20</f>
        <v>5470106.8515344951</v>
      </c>
      <c r="H40" s="12"/>
      <c r="I40" s="18">
        <f t="shared" ref="I40" si="4">E40+G40</f>
        <v>1766163740.1207321</v>
      </c>
      <c r="J40" s="12"/>
      <c r="K40" s="12"/>
      <c r="L40" s="12"/>
      <c r="M40" s="12">
        <f>I40+K40</f>
        <v>1766163740.1207321</v>
      </c>
    </row>
    <row r="41" spans="1:17">
      <c r="A41" s="7"/>
      <c r="C41" s="40"/>
    </row>
    <row r="42" spans="1:17">
      <c r="A42" s="7">
        <f>A40+1</f>
        <v>25</v>
      </c>
      <c r="C42" s="139" t="s">
        <v>98</v>
      </c>
      <c r="E42" s="29">
        <f>E38/E40</f>
        <v>6.9297658954971059E-2</v>
      </c>
      <c r="I42" s="29">
        <f>I38/I40</f>
        <v>7.7554329311793638E-2</v>
      </c>
      <c r="M42" s="29">
        <f>M38/M40</f>
        <v>7.2799999455929881E-2</v>
      </c>
    </row>
    <row r="43" spans="1:17">
      <c r="N43" s="41"/>
      <c r="O43" s="18"/>
    </row>
    <row r="44" spans="1:17">
      <c r="A44" s="8" t="s">
        <v>11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7">
      <c r="A45" s="1" t="s">
        <v>12</v>
      </c>
      <c r="C45" s="17" t="s">
        <v>240</v>
      </c>
      <c r="N45" s="18"/>
    </row>
    <row r="46" spans="1:17">
      <c r="A46" s="1" t="s">
        <v>23</v>
      </c>
      <c r="C46" s="1" t="s">
        <v>72</v>
      </c>
      <c r="G46" s="18"/>
      <c r="O46" s="41"/>
      <c r="P46" s="41"/>
      <c r="Q46" s="32"/>
    </row>
    <row r="47" spans="1:17">
      <c r="A47" s="1" t="s">
        <v>33</v>
      </c>
      <c r="C47" s="1" t="s">
        <v>34</v>
      </c>
      <c r="O47" s="32"/>
      <c r="P47" s="32"/>
      <c r="Q47" s="32"/>
    </row>
    <row r="48" spans="1:17">
      <c r="O48" s="41"/>
      <c r="P48" s="41"/>
      <c r="Q48" s="32"/>
    </row>
    <row r="49" spans="15:17">
      <c r="O49" s="41"/>
      <c r="P49" s="41"/>
      <c r="Q49" s="32"/>
    </row>
    <row r="50" spans="15:17">
      <c r="O50" s="36"/>
      <c r="P50" s="32"/>
      <c r="Q50" s="32"/>
    </row>
    <row r="51" spans="15:17">
      <c r="O51" s="32"/>
      <c r="P51" s="32"/>
      <c r="Q51" s="32"/>
    </row>
  </sheetData>
  <pageMargins left="0.75" right="0.75" top="0.5" bottom="0.5" header="0.5" footer="0.5"/>
  <pageSetup scale="91" fitToHeight="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V54"/>
  <sheetViews>
    <sheetView zoomScaleNormal="100" zoomScaleSheetLayoutView="70" workbookViewId="0">
      <pane xSplit="3" topLeftCell="J1" activePane="topRight" state="frozen"/>
      <selection activeCell="A4" sqref="A4:F4"/>
      <selection pane="topRight"/>
    </sheetView>
  </sheetViews>
  <sheetFormatPr defaultColWidth="12.28515625" defaultRowHeight="12.75"/>
  <cols>
    <col min="1" max="1" width="4.28515625" style="1" customWidth="1"/>
    <col min="2" max="2" width="2" style="1" customWidth="1"/>
    <col min="3" max="3" width="36.85546875" style="1" customWidth="1"/>
    <col min="4" max="4" width="9.28515625" style="1" customWidth="1"/>
    <col min="5" max="5" width="12.85546875" style="1" customWidth="1"/>
    <col min="6" max="6" width="1.42578125" style="1" customWidth="1"/>
    <col min="7" max="7" width="11.5703125" style="1" customWidth="1"/>
    <col min="8" max="8" width="11" style="1" customWidth="1"/>
    <col min="9" max="9" width="12.42578125" style="1" customWidth="1"/>
    <col min="10" max="10" width="11.28515625" style="1" customWidth="1"/>
    <col min="11" max="11" width="9.7109375" style="1" customWidth="1"/>
    <col min="12" max="12" width="10.7109375" style="1" customWidth="1"/>
    <col min="13" max="13" width="12.28515625" style="1" customWidth="1"/>
    <col min="14" max="15" width="13.140625" style="1" customWidth="1"/>
    <col min="16" max="16" width="12.42578125" style="1" customWidth="1"/>
    <col min="17" max="17" width="11.85546875" style="1" customWidth="1"/>
    <col min="18" max="18" width="12" style="1" customWidth="1"/>
    <col min="19" max="19" width="13.5703125" style="1" customWidth="1"/>
    <col min="20" max="20" width="10.85546875" style="1" customWidth="1"/>
    <col min="21" max="16384" width="12.28515625" style="1"/>
  </cols>
  <sheetData>
    <row r="1" spans="1:22">
      <c r="A1" s="1" t="str">
        <f>Contents!A1</f>
        <v>Puget Sound Energy</v>
      </c>
      <c r="L1" s="6"/>
      <c r="M1" s="6" t="str">
        <f>Contents!A3</f>
        <v>Exhibit RCS-4</v>
      </c>
      <c r="S1" s="6"/>
      <c r="T1" s="6"/>
      <c r="U1" s="6"/>
      <c r="V1" s="6" t="str">
        <f>Contents!A3</f>
        <v>Exhibit RCS-4</v>
      </c>
    </row>
    <row r="2" spans="1:22">
      <c r="A2" s="1" t="s">
        <v>110</v>
      </c>
      <c r="L2" s="6"/>
      <c r="M2" s="6" t="s">
        <v>133</v>
      </c>
      <c r="S2" s="6"/>
      <c r="T2" s="6"/>
      <c r="U2" s="6"/>
      <c r="V2" s="6" t="s">
        <v>133</v>
      </c>
    </row>
    <row r="3" spans="1:22">
      <c r="L3" s="6"/>
      <c r="M3" s="6" t="str">
        <f>Contents!A2</f>
        <v>Docket No. UG-170034</v>
      </c>
      <c r="S3" s="6"/>
      <c r="T3" s="6"/>
      <c r="U3" s="6"/>
      <c r="V3" s="6" t="str">
        <f>Contents!A2</f>
        <v>Docket No. UG-170034</v>
      </c>
    </row>
    <row r="4" spans="1:22" ht="13.5" customHeight="1">
      <c r="A4" s="1" t="str">
        <f>A!A4</f>
        <v>Test Year Ended September 30, 2016</v>
      </c>
      <c r="E4" s="328"/>
      <c r="L4" s="6"/>
      <c r="M4" s="6" t="s">
        <v>77</v>
      </c>
      <c r="S4" s="6"/>
      <c r="T4" s="6"/>
      <c r="U4" s="6"/>
      <c r="V4" s="6" t="s">
        <v>78</v>
      </c>
    </row>
    <row r="5" spans="1:22">
      <c r="M5" s="6"/>
      <c r="T5" s="6"/>
    </row>
    <row r="6" spans="1:22" ht="51" customHeight="1">
      <c r="A6" s="38" t="s">
        <v>31</v>
      </c>
      <c r="C6" s="8" t="s">
        <v>3</v>
      </c>
      <c r="E6" s="38" t="s">
        <v>381</v>
      </c>
      <c r="F6" s="7"/>
      <c r="G6" s="38" t="s">
        <v>333</v>
      </c>
      <c r="H6" s="38" t="s">
        <v>254</v>
      </c>
      <c r="I6" s="38" t="s">
        <v>255</v>
      </c>
      <c r="J6" s="38" t="s">
        <v>256</v>
      </c>
      <c r="K6" s="38" t="s">
        <v>161</v>
      </c>
      <c r="L6" s="38" t="s">
        <v>257</v>
      </c>
      <c r="M6" s="38" t="s">
        <v>198</v>
      </c>
      <c r="N6" s="38" t="s">
        <v>258</v>
      </c>
      <c r="O6" s="38" t="s">
        <v>259</v>
      </c>
      <c r="P6" s="38" t="s">
        <v>260</v>
      </c>
      <c r="Q6" s="38" t="s">
        <v>261</v>
      </c>
      <c r="R6" s="38" t="s">
        <v>359</v>
      </c>
      <c r="S6" s="38" t="s">
        <v>142</v>
      </c>
      <c r="T6" s="38" t="s">
        <v>175</v>
      </c>
      <c r="U6" s="38" t="s">
        <v>467</v>
      </c>
      <c r="V6" s="38" t="s">
        <v>506</v>
      </c>
    </row>
    <row r="7" spans="1:22">
      <c r="E7" s="7"/>
      <c r="F7" s="7"/>
      <c r="G7" s="7" t="str">
        <f>G52</f>
        <v>C-1</v>
      </c>
      <c r="H7" s="7" t="str">
        <f t="shared" ref="H7:O7" si="0">H52</f>
        <v>C-2</v>
      </c>
      <c r="I7" s="7" t="str">
        <f t="shared" si="0"/>
        <v>C-3</v>
      </c>
      <c r="J7" s="7" t="str">
        <f t="shared" si="0"/>
        <v>C-4</v>
      </c>
      <c r="K7" s="7" t="str">
        <f t="shared" si="0"/>
        <v>C-5</v>
      </c>
      <c r="L7" s="7" t="str">
        <f t="shared" si="0"/>
        <v>C-6</v>
      </c>
      <c r="M7" s="7" t="str">
        <f t="shared" si="0"/>
        <v>C-7</v>
      </c>
      <c r="N7" s="7" t="str">
        <f t="shared" si="0"/>
        <v>C-8</v>
      </c>
      <c r="O7" s="7" t="str">
        <f t="shared" si="0"/>
        <v>C-9</v>
      </c>
      <c r="P7" s="7" t="str">
        <f>P52</f>
        <v>C-10</v>
      </c>
      <c r="Q7" s="7" t="str">
        <f>Q52</f>
        <v>C-11</v>
      </c>
      <c r="R7" s="102" t="str">
        <f>R52</f>
        <v>C-12</v>
      </c>
      <c r="S7" s="218" t="s">
        <v>433</v>
      </c>
      <c r="T7" s="102" t="s">
        <v>479</v>
      </c>
      <c r="U7" s="102" t="s">
        <v>480</v>
      </c>
      <c r="V7" s="102" t="s">
        <v>504</v>
      </c>
    </row>
    <row r="8" spans="1:22">
      <c r="L8" s="102"/>
      <c r="M8" s="102" t="s">
        <v>332</v>
      </c>
      <c r="N8" s="102" t="s">
        <v>332</v>
      </c>
      <c r="O8" s="102" t="s">
        <v>332</v>
      </c>
      <c r="P8" s="102" t="s">
        <v>332</v>
      </c>
      <c r="Q8" s="102" t="s">
        <v>332</v>
      </c>
      <c r="R8" s="102"/>
      <c r="S8" s="102"/>
      <c r="T8" s="102"/>
    </row>
    <row r="9" spans="1:22">
      <c r="C9" s="10" t="s">
        <v>114</v>
      </c>
      <c r="L9" s="102"/>
      <c r="T9" s="102"/>
      <c r="V9" s="12"/>
    </row>
    <row r="10" spans="1:22">
      <c r="A10" s="102">
        <v>1</v>
      </c>
      <c r="C10" s="1" t="s">
        <v>197</v>
      </c>
      <c r="E10" s="18">
        <f>SUM(G10:Z10)</f>
        <v>-50043.573246197884</v>
      </c>
      <c r="G10" s="12">
        <f>'C-1'!E10</f>
        <v>-50043.573246197884</v>
      </c>
      <c r="H10" s="12"/>
      <c r="I10" s="12"/>
      <c r="J10" s="12"/>
      <c r="K10" s="12"/>
      <c r="L10" s="76"/>
      <c r="M10" s="12"/>
      <c r="N10" s="12"/>
      <c r="O10" s="12"/>
      <c r="P10" s="12"/>
      <c r="Q10" s="12"/>
      <c r="R10" s="12"/>
      <c r="S10" s="12"/>
      <c r="T10" s="76"/>
      <c r="U10" s="12"/>
      <c r="V10" s="12"/>
    </row>
    <row r="11" spans="1:22">
      <c r="A11" s="102">
        <f>A10+1</f>
        <v>2</v>
      </c>
      <c r="C11" s="1" t="s">
        <v>266</v>
      </c>
      <c r="E11" s="18">
        <f t="shared" ref="E11:E12" si="1">SUM(G11:Z11)</f>
        <v>0</v>
      </c>
      <c r="G11" s="12"/>
      <c r="H11" s="12"/>
      <c r="I11" s="12"/>
      <c r="J11" s="12"/>
      <c r="K11" s="12"/>
      <c r="L11" s="76"/>
      <c r="M11" s="12"/>
      <c r="N11" s="12"/>
      <c r="O11" s="12"/>
      <c r="P11" s="12"/>
      <c r="Q11" s="12"/>
      <c r="R11" s="12"/>
      <c r="S11" s="12"/>
      <c r="T11" s="76"/>
      <c r="U11" s="12"/>
      <c r="V11" s="12"/>
    </row>
    <row r="12" spans="1:22">
      <c r="A12" s="102">
        <f>A11+1</f>
        <v>3</v>
      </c>
      <c r="C12" s="1" t="s">
        <v>151</v>
      </c>
      <c r="E12" s="18">
        <f t="shared" si="1"/>
        <v>0</v>
      </c>
      <c r="G12" s="12"/>
      <c r="H12" s="12"/>
      <c r="I12" s="12"/>
      <c r="J12" s="12"/>
      <c r="K12" s="12"/>
      <c r="L12" s="76"/>
      <c r="M12" s="12"/>
      <c r="N12" s="12"/>
      <c r="O12" s="12"/>
      <c r="P12" s="12"/>
      <c r="Q12" s="12"/>
      <c r="R12" s="12"/>
      <c r="S12" s="12"/>
      <c r="T12" s="76"/>
      <c r="U12" s="12"/>
      <c r="V12" s="12"/>
    </row>
    <row r="13" spans="1:22">
      <c r="A13" s="102">
        <f>A12+1</f>
        <v>4</v>
      </c>
      <c r="C13" s="1" t="s">
        <v>152</v>
      </c>
      <c r="E13" s="14">
        <f>SUM(E10:E12)</f>
        <v>-50043.573246197884</v>
      </c>
      <c r="F13" s="32"/>
      <c r="G13" s="14">
        <f t="shared" ref="G13:V13" si="2">SUM(G10:G12)</f>
        <v>-50043.573246197884</v>
      </c>
      <c r="H13" s="14">
        <f t="shared" si="2"/>
        <v>0</v>
      </c>
      <c r="I13" s="14">
        <f t="shared" si="2"/>
        <v>0</v>
      </c>
      <c r="J13" s="14">
        <f t="shared" si="2"/>
        <v>0</v>
      </c>
      <c r="K13" s="14">
        <f t="shared" si="2"/>
        <v>0</v>
      </c>
      <c r="L13" s="14">
        <f t="shared" si="2"/>
        <v>0</v>
      </c>
      <c r="M13" s="14">
        <f t="shared" si="2"/>
        <v>0</v>
      </c>
      <c r="N13" s="14">
        <f t="shared" si="2"/>
        <v>0</v>
      </c>
      <c r="O13" s="14">
        <f t="shared" si="2"/>
        <v>0</v>
      </c>
      <c r="P13" s="14">
        <f t="shared" si="2"/>
        <v>0</v>
      </c>
      <c r="Q13" s="14">
        <f t="shared" si="2"/>
        <v>0</v>
      </c>
      <c r="R13" s="14">
        <f t="shared" si="2"/>
        <v>0</v>
      </c>
      <c r="S13" s="14">
        <f t="shared" si="2"/>
        <v>0</v>
      </c>
      <c r="T13" s="14">
        <f t="shared" si="2"/>
        <v>0</v>
      </c>
      <c r="U13" s="14">
        <f t="shared" si="2"/>
        <v>0</v>
      </c>
      <c r="V13" s="14">
        <f t="shared" si="2"/>
        <v>0</v>
      </c>
    </row>
    <row r="14" spans="1:22">
      <c r="A14" s="7"/>
      <c r="E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2">
      <c r="A15" s="7"/>
      <c r="C15" s="10" t="s">
        <v>236</v>
      </c>
      <c r="E15" s="11"/>
      <c r="G15" s="11"/>
      <c r="H15" s="11"/>
      <c r="I15" s="11"/>
      <c r="J15" s="90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2">
      <c r="A16" s="204">
        <f>A13+1</f>
        <v>5</v>
      </c>
      <c r="C16" s="1" t="s">
        <v>237</v>
      </c>
      <c r="E16" s="18">
        <f>SUM(G16:Z16)</f>
        <v>-11594.347239695489</v>
      </c>
      <c r="G16" s="11">
        <f>'C-1'!E12</f>
        <v>-11594.347239695489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2"/>
    </row>
    <row r="17" spans="1:22">
      <c r="A17" s="204">
        <f>A16+1</f>
        <v>6</v>
      </c>
      <c r="C17" s="107" t="s">
        <v>199</v>
      </c>
      <c r="E17" s="39">
        <f>SUM(E16:E16)</f>
        <v>-11594.347239695489</v>
      </c>
      <c r="G17" s="39">
        <f t="shared" ref="G17:V17" si="3">SUM(G16:G16)</f>
        <v>-11594.347239695489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9">
        <f t="shared" si="3"/>
        <v>0</v>
      </c>
      <c r="O17" s="39">
        <f t="shared" si="3"/>
        <v>0</v>
      </c>
      <c r="P17" s="39">
        <f t="shared" si="3"/>
        <v>0</v>
      </c>
      <c r="Q17" s="39">
        <f t="shared" si="3"/>
        <v>0</v>
      </c>
      <c r="R17" s="39">
        <f t="shared" si="3"/>
        <v>0</v>
      </c>
      <c r="S17" s="39">
        <f t="shared" si="3"/>
        <v>0</v>
      </c>
      <c r="T17" s="39">
        <f t="shared" si="3"/>
        <v>0</v>
      </c>
      <c r="U17" s="39">
        <f t="shared" si="3"/>
        <v>0</v>
      </c>
      <c r="V17" s="39">
        <f t="shared" si="3"/>
        <v>0</v>
      </c>
    </row>
    <row r="18" spans="1:22">
      <c r="A18" s="7"/>
      <c r="C18" s="107"/>
      <c r="E18" s="18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2">
      <c r="A19" s="7">
        <f>A17+1</f>
        <v>7</v>
      </c>
      <c r="C19" s="107" t="s">
        <v>200</v>
      </c>
      <c r="E19" s="18">
        <f t="shared" ref="E19:E31" si="4">SUM(G19:Z19)</f>
        <v>1909.6445972876145</v>
      </c>
      <c r="G19" s="12"/>
      <c r="H19" s="12"/>
      <c r="I19" s="12">
        <f>'C-3'!$I$12+'C-3'!$I$13+'C-3'!$I$14</f>
        <v>4098.7767377874452</v>
      </c>
      <c r="J19" s="12"/>
      <c r="K19" s="12">
        <f>'C-5'!$I$12+'C-5'!$I$13+'C-5'!$I$14</f>
        <v>-2189.1321404998307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7">
        <f t="shared" ref="A20:A36" si="5">A19+1</f>
        <v>8</v>
      </c>
      <c r="C20" s="107" t="s">
        <v>201</v>
      </c>
      <c r="E20" s="18">
        <f t="shared" si="4"/>
        <v>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>
      <c r="A21" s="102">
        <f t="shared" si="5"/>
        <v>9</v>
      </c>
      <c r="C21" s="107" t="s">
        <v>202</v>
      </c>
      <c r="E21" s="18">
        <f t="shared" si="4"/>
        <v>48310.383249055827</v>
      </c>
      <c r="G21" s="12"/>
      <c r="H21" s="12"/>
      <c r="I21" s="12">
        <f>'C-3'!I16</f>
        <v>84428.966651261086</v>
      </c>
      <c r="J21" s="12"/>
      <c r="K21" s="12">
        <f>'C-5'!I16</f>
        <v>-36118.583402205259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>
      <c r="A22" s="102">
        <f t="shared" si="5"/>
        <v>10</v>
      </c>
      <c r="C22" s="1" t="s">
        <v>204</v>
      </c>
      <c r="E22" s="18">
        <f t="shared" si="4"/>
        <v>-1455859.4630903425</v>
      </c>
      <c r="G22" s="12">
        <f>'C-1'!E14</f>
        <v>-257</v>
      </c>
      <c r="H22" s="12">
        <f>'C-2'!E10</f>
        <v>-298575</v>
      </c>
      <c r="I22" s="12">
        <f>'C-3'!I17</f>
        <v>24215.172462888702</v>
      </c>
      <c r="J22" s="12">
        <f>'C-4'!E13</f>
        <v>19427.927599155038</v>
      </c>
      <c r="K22" s="12">
        <f>'C-5'!I17</f>
        <v>-5926.7997565884143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>
        <f>'C-16'!H14</f>
        <v>-1194743.7633957979</v>
      </c>
    </row>
    <row r="23" spans="1:22">
      <c r="A23" s="102">
        <f t="shared" si="5"/>
        <v>11</v>
      </c>
      <c r="C23" s="1" t="s">
        <v>203</v>
      </c>
      <c r="E23" s="18">
        <f t="shared" si="4"/>
        <v>-169.78647782916732</v>
      </c>
      <c r="G23" s="12"/>
      <c r="H23" s="12"/>
      <c r="I23" s="12">
        <f>'C-3'!$I$18+'C-3'!$I$19</f>
        <v>3214.8924931622191</v>
      </c>
      <c r="J23" s="12"/>
      <c r="K23" s="12">
        <f>'C-5'!$I$18+'C-5'!$I$19</f>
        <v>-3384.6789709913864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>
      <c r="A24" s="102">
        <f t="shared" si="5"/>
        <v>12</v>
      </c>
      <c r="C24" s="1" t="s">
        <v>205</v>
      </c>
      <c r="E24" s="18">
        <f t="shared" si="4"/>
        <v>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102">
        <f t="shared" si="5"/>
        <v>13</v>
      </c>
      <c r="C25" s="1" t="s">
        <v>206</v>
      </c>
      <c r="E25" s="18">
        <f t="shared" si="4"/>
        <v>-569789.17664732016</v>
      </c>
      <c r="G25" s="12">
        <f>'C-1'!E15</f>
        <v>-100</v>
      </c>
      <c r="H25" s="12"/>
      <c r="I25" s="12">
        <f>'C-3'!I20</f>
        <v>42041.013887183974</v>
      </c>
      <c r="J25" s="12"/>
      <c r="K25" s="12">
        <f>'C-5'!I20</f>
        <v>-48489.101119147614</v>
      </c>
      <c r="L25" s="12">
        <f>'C-6'!E10</f>
        <v>-7307</v>
      </c>
      <c r="M25" s="12"/>
      <c r="N25" s="12"/>
      <c r="O25" s="12"/>
      <c r="P25" s="12"/>
      <c r="Q25" s="12"/>
      <c r="R25" s="12"/>
      <c r="S25" s="12"/>
      <c r="T25" s="12">
        <f>'C-14 '!I12</f>
        <v>-555934.08941535652</v>
      </c>
      <c r="U25" s="12"/>
      <c r="V25" s="12"/>
    </row>
    <row r="26" spans="1:22">
      <c r="A26" s="102">
        <f t="shared" si="5"/>
        <v>14</v>
      </c>
      <c r="C26" s="1" t="s">
        <v>207</v>
      </c>
      <c r="E26" s="18">
        <f t="shared" si="4"/>
        <v>-16824617.689329501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>
        <f>'C-12'!$I$23+'C-12'!$I$30</f>
        <v>-16824617.689329501</v>
      </c>
      <c r="S26" s="12"/>
      <c r="T26" s="12"/>
      <c r="U26" s="12"/>
      <c r="V26" s="12"/>
    </row>
    <row r="27" spans="1:22">
      <c r="A27" s="102">
        <f t="shared" si="5"/>
        <v>15</v>
      </c>
      <c r="C27" s="1" t="s">
        <v>155</v>
      </c>
      <c r="E27" s="18">
        <f t="shared" si="4"/>
        <v>-6480.3019019540698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>
        <f>'C-12'!I28</f>
        <v>-6480.3019019540698</v>
      </c>
      <c r="S27" s="12"/>
      <c r="T27" s="12"/>
      <c r="U27" s="12"/>
      <c r="V27" s="12"/>
    </row>
    <row r="28" spans="1:22">
      <c r="A28" s="102">
        <f t="shared" si="5"/>
        <v>16</v>
      </c>
      <c r="C28" s="1" t="s">
        <v>208</v>
      </c>
      <c r="E28" s="18">
        <f t="shared" si="4"/>
        <v>0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A29" s="102">
        <f t="shared" si="5"/>
        <v>17</v>
      </c>
      <c r="C29" s="1" t="s">
        <v>209</v>
      </c>
      <c r="E29" s="18">
        <f t="shared" si="4"/>
        <v>-4176449.1562960055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>
        <f>'C-15'!I20</f>
        <v>-4176449.1562960055</v>
      </c>
      <c r="V29" s="12"/>
    </row>
    <row r="30" spans="1:22">
      <c r="A30" s="102">
        <f t="shared" si="5"/>
        <v>18</v>
      </c>
      <c r="C30" s="1" t="s">
        <v>210</v>
      </c>
      <c r="E30" s="18">
        <f t="shared" si="4"/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s="102">
        <f t="shared" si="5"/>
        <v>19</v>
      </c>
      <c r="C31" s="1" t="s">
        <v>211</v>
      </c>
      <c r="E31" s="18">
        <f t="shared" si="4"/>
        <v>4309.9224952866498</v>
      </c>
      <c r="G31" s="12">
        <f>'C-1'!E16</f>
        <v>-1918</v>
      </c>
      <c r="H31" s="12"/>
      <c r="I31" s="12">
        <f>'C-3'!I23</f>
        <v>9747.6844312648464</v>
      </c>
      <c r="J31" s="12"/>
      <c r="K31" s="12">
        <f>'C-5'!I23</f>
        <v>-3519.7619359781966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s="102">
        <f t="shared" si="5"/>
        <v>20</v>
      </c>
      <c r="C32" s="1" t="s">
        <v>29</v>
      </c>
      <c r="E32" s="39">
        <f>E17+SUM(E19:E31)</f>
        <v>-22990429.970641021</v>
      </c>
      <c r="G32" s="39">
        <f t="shared" ref="G32:V32" si="6">G17+SUM(G19:G31)</f>
        <v>-13869.347239695489</v>
      </c>
      <c r="H32" s="39">
        <f t="shared" si="6"/>
        <v>-298575</v>
      </c>
      <c r="I32" s="39">
        <f t="shared" si="6"/>
        <v>167746.50666354827</v>
      </c>
      <c r="J32" s="39">
        <f t="shared" si="6"/>
        <v>19427.927599155038</v>
      </c>
      <c r="K32" s="39">
        <f t="shared" si="6"/>
        <v>-99628.0573254107</v>
      </c>
      <c r="L32" s="39">
        <f t="shared" si="6"/>
        <v>-7307</v>
      </c>
      <c r="M32" s="39">
        <f t="shared" si="6"/>
        <v>0</v>
      </c>
      <c r="N32" s="39">
        <f t="shared" si="6"/>
        <v>0</v>
      </c>
      <c r="O32" s="39">
        <f t="shared" si="6"/>
        <v>0</v>
      </c>
      <c r="P32" s="39">
        <f t="shared" si="6"/>
        <v>0</v>
      </c>
      <c r="Q32" s="39">
        <f t="shared" si="6"/>
        <v>0</v>
      </c>
      <c r="R32" s="39">
        <f t="shared" si="6"/>
        <v>-16831097.991231456</v>
      </c>
      <c r="S32" s="39">
        <f t="shared" si="6"/>
        <v>0</v>
      </c>
      <c r="T32" s="39">
        <f t="shared" si="6"/>
        <v>-555934.08941535652</v>
      </c>
      <c r="U32" s="39">
        <f t="shared" si="6"/>
        <v>-4176449.1562960055</v>
      </c>
      <c r="V32" s="39">
        <f t="shared" si="6"/>
        <v>-1194743.7633957979</v>
      </c>
    </row>
    <row r="33" spans="1:22">
      <c r="A33" s="102">
        <f t="shared" si="5"/>
        <v>21</v>
      </c>
      <c r="C33" s="1" t="s">
        <v>28</v>
      </c>
      <c r="E33" s="39">
        <f>E13-E32</f>
        <v>22940386.397394821</v>
      </c>
      <c r="G33" s="39">
        <f t="shared" ref="G33:V33" si="7">G13-G32</f>
        <v>-36174.226006502395</v>
      </c>
      <c r="H33" s="39">
        <f t="shared" si="7"/>
        <v>298575</v>
      </c>
      <c r="I33" s="39">
        <f t="shared" si="7"/>
        <v>-167746.50666354827</v>
      </c>
      <c r="J33" s="39">
        <f t="shared" si="7"/>
        <v>-19427.927599155038</v>
      </c>
      <c r="K33" s="39">
        <f t="shared" si="7"/>
        <v>99628.0573254107</v>
      </c>
      <c r="L33" s="39">
        <f t="shared" si="7"/>
        <v>7307</v>
      </c>
      <c r="M33" s="39">
        <f t="shared" si="7"/>
        <v>0</v>
      </c>
      <c r="N33" s="39">
        <f t="shared" si="7"/>
        <v>0</v>
      </c>
      <c r="O33" s="39">
        <f t="shared" si="7"/>
        <v>0</v>
      </c>
      <c r="P33" s="39">
        <f t="shared" si="7"/>
        <v>0</v>
      </c>
      <c r="Q33" s="39">
        <f t="shared" si="7"/>
        <v>0</v>
      </c>
      <c r="R33" s="39">
        <f t="shared" si="7"/>
        <v>16831097.991231456</v>
      </c>
      <c r="S33" s="39">
        <f t="shared" si="7"/>
        <v>0</v>
      </c>
      <c r="T33" s="39">
        <f t="shared" si="7"/>
        <v>555934.08941535652</v>
      </c>
      <c r="U33" s="39">
        <f t="shared" si="7"/>
        <v>4176449.1562960055</v>
      </c>
      <c r="V33" s="39">
        <f t="shared" si="7"/>
        <v>1194743.7633957979</v>
      </c>
    </row>
    <row r="34" spans="1:22">
      <c r="A34" s="102">
        <f t="shared" si="5"/>
        <v>22</v>
      </c>
      <c r="C34" s="1" t="s">
        <v>212</v>
      </c>
      <c r="E34" s="18">
        <f>SUM(G34:Z34)</f>
        <v>7978689</v>
      </c>
      <c r="G34" s="39">
        <f>ROUND(G33*D39,0)</f>
        <v>-12661</v>
      </c>
      <c r="H34" s="39">
        <f>ROUND(H33*D39,0)</f>
        <v>104501</v>
      </c>
      <c r="I34" s="39">
        <f>ROUND(I33*D39,0)</f>
        <v>-58711</v>
      </c>
      <c r="J34" s="231">
        <v>0</v>
      </c>
      <c r="K34" s="39">
        <f>ROUND(K33*D39,0)</f>
        <v>34870</v>
      </c>
      <c r="L34" s="39">
        <f>ROUND(L33*D39,0)</f>
        <v>2557</v>
      </c>
      <c r="M34" s="39">
        <f>ROUND(M33*D39,0)</f>
        <v>0</v>
      </c>
      <c r="N34" s="39">
        <f>ROUND(N33*D39,0)</f>
        <v>0</v>
      </c>
      <c r="O34" s="39">
        <f>ROUND(O33*D39,0)</f>
        <v>0</v>
      </c>
      <c r="P34" s="39">
        <f>ROUND(P33*D39,0)</f>
        <v>0</v>
      </c>
      <c r="Q34" s="39">
        <f>ROUND(Q33*D39,0)</f>
        <v>0</v>
      </c>
      <c r="R34" s="39">
        <f>ROUND(R33*D39,0)</f>
        <v>5890884</v>
      </c>
      <c r="S34" s="39">
        <f>'C-13 Int Sync'!E23</f>
        <v>-57245</v>
      </c>
      <c r="T34" s="39">
        <f>ROUND(T33*D39,0)</f>
        <v>194577</v>
      </c>
      <c r="U34" s="39">
        <f>ROUND(U33*D39,0)</f>
        <v>1461757</v>
      </c>
      <c r="V34" s="39">
        <f>ROUND(V33*D39,0)</f>
        <v>418160</v>
      </c>
    </row>
    <row r="35" spans="1:22">
      <c r="A35" s="102">
        <f t="shared" si="5"/>
        <v>23</v>
      </c>
      <c r="C35" s="1" t="s">
        <v>9</v>
      </c>
      <c r="E35" s="14">
        <f>E32+E34</f>
        <v>-15011740.970641021</v>
      </c>
      <c r="G35" s="14">
        <f>G32+G34</f>
        <v>-26530.347239695489</v>
      </c>
      <c r="H35" s="14">
        <f t="shared" ref="H35:V35" si="8">H32+H34</f>
        <v>-194074</v>
      </c>
      <c r="I35" s="14">
        <f t="shared" si="8"/>
        <v>109035.50666354827</v>
      </c>
      <c r="J35" s="14">
        <f t="shared" si="8"/>
        <v>19427.927599155038</v>
      </c>
      <c r="K35" s="14">
        <f t="shared" si="8"/>
        <v>-64758.0573254107</v>
      </c>
      <c r="L35" s="14">
        <f t="shared" si="8"/>
        <v>-4750</v>
      </c>
      <c r="M35" s="14">
        <f t="shared" si="8"/>
        <v>0</v>
      </c>
      <c r="N35" s="14">
        <f t="shared" si="8"/>
        <v>0</v>
      </c>
      <c r="O35" s="14">
        <f t="shared" si="8"/>
        <v>0</v>
      </c>
      <c r="P35" s="14">
        <f t="shared" si="8"/>
        <v>0</v>
      </c>
      <c r="Q35" s="14">
        <f t="shared" si="8"/>
        <v>0</v>
      </c>
      <c r="R35" s="14">
        <f t="shared" si="8"/>
        <v>-10940213.991231456</v>
      </c>
      <c r="S35" s="14">
        <f t="shared" si="8"/>
        <v>-57245</v>
      </c>
      <c r="T35" s="14">
        <f t="shared" si="8"/>
        <v>-361357.08941535652</v>
      </c>
      <c r="U35" s="14">
        <f t="shared" si="8"/>
        <v>-2714692.1562960055</v>
      </c>
      <c r="V35" s="14">
        <f t="shared" si="8"/>
        <v>-776583.76339579793</v>
      </c>
    </row>
    <row r="36" spans="1:22" ht="13.5" thickBot="1">
      <c r="A36" s="102">
        <f t="shared" si="5"/>
        <v>24</v>
      </c>
      <c r="C36" s="1" t="s">
        <v>10</v>
      </c>
      <c r="E36" s="16">
        <f>E33-E34</f>
        <v>14961697.397394821</v>
      </c>
      <c r="G36" s="16">
        <f>G33-G34</f>
        <v>-23513.226006502395</v>
      </c>
      <c r="H36" s="16">
        <f t="shared" ref="H36:V36" si="9">H33-H34</f>
        <v>194074</v>
      </c>
      <c r="I36" s="16">
        <f t="shared" si="9"/>
        <v>-109035.50666354827</v>
      </c>
      <c r="J36" s="16">
        <f t="shared" si="9"/>
        <v>-19427.927599155038</v>
      </c>
      <c r="K36" s="16">
        <f t="shared" si="9"/>
        <v>64758.0573254107</v>
      </c>
      <c r="L36" s="16">
        <f t="shared" si="9"/>
        <v>4750</v>
      </c>
      <c r="M36" s="16">
        <f t="shared" si="9"/>
        <v>0</v>
      </c>
      <c r="N36" s="16">
        <f t="shared" si="9"/>
        <v>0</v>
      </c>
      <c r="O36" s="16">
        <f t="shared" si="9"/>
        <v>0</v>
      </c>
      <c r="P36" s="16">
        <f t="shared" si="9"/>
        <v>0</v>
      </c>
      <c r="Q36" s="16">
        <f t="shared" si="9"/>
        <v>0</v>
      </c>
      <c r="R36" s="16">
        <f t="shared" si="9"/>
        <v>10940213.991231456</v>
      </c>
      <c r="S36" s="16">
        <f t="shared" si="9"/>
        <v>57245</v>
      </c>
      <c r="T36" s="16">
        <f t="shared" si="9"/>
        <v>361357.08941535652</v>
      </c>
      <c r="U36" s="16">
        <f t="shared" si="9"/>
        <v>2714692.1562960055</v>
      </c>
      <c r="V36" s="16">
        <f t="shared" si="9"/>
        <v>776583.76339579793</v>
      </c>
    </row>
    <row r="37" spans="1:22" ht="13.5" thickTop="1">
      <c r="A37" s="7"/>
      <c r="E37" s="12"/>
    </row>
    <row r="38" spans="1:22">
      <c r="A38" s="8" t="s">
        <v>11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>
      <c r="A39" s="1" t="s">
        <v>186</v>
      </c>
      <c r="D39" s="29">
        <v>0.35</v>
      </c>
      <c r="E39" s="29"/>
    </row>
    <row r="40" spans="1:22">
      <c r="E40" s="18"/>
    </row>
    <row r="41" spans="1:22">
      <c r="E41" s="18"/>
    </row>
    <row r="51" spans="5:20">
      <c r="G51" s="1" t="str">
        <f>Contents!$B$30</f>
        <v>Temperature Normalization</v>
      </c>
      <c r="H51" s="1" t="str">
        <f>Contents!$B$31</f>
        <v>Bad Debt Expense</v>
      </c>
      <c r="I51" s="1" t="str">
        <f>Contents!$B$32</f>
        <v>Incentive Compensation</v>
      </c>
      <c r="J51" s="1" t="str">
        <f>Contents!$B$33</f>
        <v>Interest on Customer Deposits</v>
      </c>
      <c r="K51" s="1" t="str">
        <f>Contents!$B$34</f>
        <v>Payroll Expense</v>
      </c>
      <c r="L51" s="1" t="str">
        <f>Contents!$B$35</f>
        <v>Investment Plan Expense</v>
      </c>
      <c r="M51" s="1" t="str">
        <f>Contents!$B$36</f>
        <v>Power Costs</v>
      </c>
      <c r="N51" s="1" t="str">
        <f>Contents!$B$37</f>
        <v>Montana Electric Tax</v>
      </c>
      <c r="O51" s="1" t="str">
        <f>Contents!$B$38</f>
        <v>Storm Damage Expense</v>
      </c>
      <c r="P51" s="1" t="str">
        <f>Contents!$B$39</f>
        <v>White River Amortization Expense</v>
      </c>
      <c r="Q51" s="1" t="str">
        <f>Contents!$B$40</f>
        <v>Production Adjustment Amortization Expense</v>
      </c>
      <c r="R51" s="1" t="str">
        <f>Contents!$B$41</f>
        <v>Depreciation and Amortization Expense at Proposed New Depreciation Rates</v>
      </c>
      <c r="S51" s="1" t="str">
        <f>Contents!$B$43</f>
        <v>Pension Expense</v>
      </c>
      <c r="T51" s="1" t="str">
        <f>Contents!$B$44</f>
        <v>Environmental Remediation</v>
      </c>
    </row>
    <row r="52" spans="5:20">
      <c r="G52" s="1" t="str">
        <f>Contents!$A$30</f>
        <v>C-1</v>
      </c>
      <c r="H52" s="1" t="str">
        <f>Contents!$A$31</f>
        <v>C-2</v>
      </c>
      <c r="I52" s="1" t="str">
        <f>Contents!$A$32</f>
        <v>C-3</v>
      </c>
      <c r="J52" s="1" t="str">
        <f>Contents!$A$33</f>
        <v>C-4</v>
      </c>
      <c r="K52" s="1" t="str">
        <f>Contents!$A$34</f>
        <v>C-5</v>
      </c>
      <c r="L52" s="1" t="str">
        <f>Contents!$A$35</f>
        <v>C-6</v>
      </c>
      <c r="M52" s="1" t="str">
        <f>Contents!$A$36</f>
        <v>C-7</v>
      </c>
      <c r="N52" s="1" t="str">
        <f>Contents!$A$37</f>
        <v>C-8</v>
      </c>
      <c r="O52" s="1" t="str">
        <f>Contents!$A$38</f>
        <v>C-9</v>
      </c>
      <c r="P52" s="1" t="str">
        <f>Contents!$A$39</f>
        <v>C-10</v>
      </c>
      <c r="Q52" s="1" t="str">
        <f>Contents!$A$40</f>
        <v>C-11</v>
      </c>
      <c r="R52" s="1" t="str">
        <f>Contents!$A$41</f>
        <v>C-12</v>
      </c>
      <c r="S52" s="1" t="str">
        <f>Contents!$A$43</f>
        <v>C-14</v>
      </c>
      <c r="T52" s="1" t="str">
        <f>Contents!$A$44</f>
        <v>C-15</v>
      </c>
    </row>
    <row r="53" spans="5:20">
      <c r="E53" s="1" t="s">
        <v>95</v>
      </c>
      <c r="G53" s="18">
        <f>$G$33</f>
        <v>-36174.226006502395</v>
      </c>
      <c r="H53" s="18">
        <f>$H$33</f>
        <v>298575</v>
      </c>
      <c r="I53" s="18">
        <f>$I$33</f>
        <v>-167746.50666354827</v>
      </c>
      <c r="J53" s="18">
        <f>$J$33</f>
        <v>-19427.927599155038</v>
      </c>
      <c r="K53" s="18">
        <f>$K$33</f>
        <v>99628.0573254107</v>
      </c>
      <c r="L53" s="18">
        <f>$L$33</f>
        <v>7307</v>
      </c>
      <c r="M53" s="18">
        <f>$M$33</f>
        <v>0</v>
      </c>
      <c r="N53" s="18">
        <f>$N$33</f>
        <v>0</v>
      </c>
      <c r="O53" s="18">
        <f>$O$33</f>
        <v>0</v>
      </c>
      <c r="P53" s="18">
        <f>$P$33</f>
        <v>0</v>
      </c>
      <c r="Q53" s="18">
        <f>$Q$33</f>
        <v>0</v>
      </c>
      <c r="R53" s="18">
        <f>$R$33</f>
        <v>16831097.991231456</v>
      </c>
      <c r="S53" s="18">
        <f>$S$33</f>
        <v>0</v>
      </c>
      <c r="T53" s="18">
        <f>$T$33</f>
        <v>555934.08941535652</v>
      </c>
    </row>
    <row r="54" spans="5:20">
      <c r="E54" s="1" t="s">
        <v>94</v>
      </c>
      <c r="G54" s="18">
        <f>$G$36</f>
        <v>-23513.226006502395</v>
      </c>
      <c r="H54" s="18">
        <f>$H$36</f>
        <v>194074</v>
      </c>
      <c r="I54" s="18">
        <f>$I$36</f>
        <v>-109035.50666354827</v>
      </c>
      <c r="J54" s="18">
        <f>$J$36</f>
        <v>-19427.927599155038</v>
      </c>
      <c r="K54" s="18">
        <f>$K$36</f>
        <v>64758.0573254107</v>
      </c>
      <c r="L54" s="18">
        <f>$L$36</f>
        <v>4750</v>
      </c>
      <c r="M54" s="18">
        <f>$M$36</f>
        <v>0</v>
      </c>
      <c r="N54" s="18">
        <f>$N$36</f>
        <v>0</v>
      </c>
      <c r="O54" s="18">
        <f>$O$36</f>
        <v>0</v>
      </c>
      <c r="P54" s="18">
        <f>$P$36</f>
        <v>0</v>
      </c>
      <c r="Q54" s="18">
        <f>$Q$36</f>
        <v>0</v>
      </c>
      <c r="R54" s="18">
        <f>$R$36</f>
        <v>10940213.991231456</v>
      </c>
      <c r="S54" s="18">
        <f>$S$36</f>
        <v>57245</v>
      </c>
      <c r="T54" s="18">
        <f>$T$36</f>
        <v>361357.08941535652</v>
      </c>
    </row>
  </sheetData>
  <pageMargins left="0.5" right="0.5" top="0.75" bottom="0.5" header="0.75" footer="0.5"/>
  <pageSetup scale="76" fitToHeight="3" orientation="landscape" horizontalDpi="1200" verticalDpi="1200" r:id="rId1"/>
  <headerFooter alignWithMargins="0"/>
  <colBreaks count="1" manualBreakCount="1">
    <brk id="13" max="38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zoomScaleNormal="100" workbookViewId="0"/>
  </sheetViews>
  <sheetFormatPr defaultRowHeight="12.75"/>
  <cols>
    <col min="1" max="1" width="4.85546875" style="1" customWidth="1"/>
    <col min="2" max="2" width="0.85546875" style="1" customWidth="1"/>
    <col min="3" max="3" width="37.7109375" style="1" customWidth="1"/>
    <col min="4" max="4" width="1.42578125" style="1" customWidth="1"/>
    <col min="5" max="5" width="11.140625" style="1" customWidth="1"/>
    <col min="6" max="6" width="0.85546875" style="1" customWidth="1"/>
    <col min="7" max="7" width="9" style="1" bestFit="1" customWidth="1"/>
    <col min="8" max="8" width="1" style="1" customWidth="1"/>
    <col min="9" max="9" width="12.140625" style="1" customWidth="1"/>
    <col min="10" max="10" width="12.42578125" style="1" customWidth="1"/>
    <col min="11" max="16384" width="9.140625" style="1"/>
  </cols>
  <sheetData>
    <row r="1" spans="1:10">
      <c r="A1" s="1" t="str">
        <f>Contents!A1</f>
        <v>Puget Sound Energy</v>
      </c>
      <c r="G1" s="106"/>
      <c r="I1" s="6" t="str">
        <f>Contents!A3</f>
        <v>Exhibit RCS-4</v>
      </c>
      <c r="J1" s="106"/>
    </row>
    <row r="2" spans="1:10">
      <c r="A2" s="1" t="s">
        <v>19</v>
      </c>
      <c r="G2" s="106"/>
      <c r="I2" s="6" t="s">
        <v>122</v>
      </c>
      <c r="J2" s="106"/>
    </row>
    <row r="3" spans="1:10">
      <c r="G3" s="106"/>
      <c r="I3" s="6" t="str">
        <f>Contents!A2</f>
        <v>Docket No. UG-170034</v>
      </c>
      <c r="J3" s="106"/>
    </row>
    <row r="4" spans="1:10" ht="15.75">
      <c r="A4" s="1" t="str">
        <f>A!A4</f>
        <v>Test Year Ended September 30, 2016</v>
      </c>
      <c r="E4" s="328"/>
      <c r="G4" s="107"/>
      <c r="I4" s="6" t="s">
        <v>27</v>
      </c>
      <c r="J4" s="107"/>
    </row>
    <row r="7" spans="1:10">
      <c r="A7" s="19" t="s">
        <v>0</v>
      </c>
      <c r="E7" s="19" t="s">
        <v>224</v>
      </c>
      <c r="G7" s="102" t="s">
        <v>21</v>
      </c>
      <c r="I7" s="170" t="s">
        <v>226</v>
      </c>
    </row>
    <row r="8" spans="1:10">
      <c r="A8" s="20" t="s">
        <v>2</v>
      </c>
      <c r="B8" s="108"/>
      <c r="C8" s="20" t="s">
        <v>3</v>
      </c>
      <c r="D8" s="21"/>
      <c r="E8" s="20" t="s">
        <v>168</v>
      </c>
      <c r="G8" s="22" t="s">
        <v>225</v>
      </c>
      <c r="I8" s="132" t="s">
        <v>168</v>
      </c>
    </row>
    <row r="9" spans="1:10">
      <c r="E9" s="102" t="s">
        <v>6</v>
      </c>
      <c r="G9" s="102" t="s">
        <v>7</v>
      </c>
      <c r="I9" s="102" t="s">
        <v>20</v>
      </c>
    </row>
    <row r="10" spans="1:10">
      <c r="C10" s="10" t="s">
        <v>40</v>
      </c>
      <c r="D10" s="10"/>
    </row>
    <row r="11" spans="1:10">
      <c r="A11" s="102">
        <v>1</v>
      </c>
      <c r="C11" s="27" t="s">
        <v>219</v>
      </c>
      <c r="D11" s="27"/>
      <c r="E11" s="175">
        <v>0.51500000000000001</v>
      </c>
      <c r="G11" s="175">
        <v>5.8058252427184473E-2</v>
      </c>
      <c r="H11" s="28"/>
      <c r="I11" s="79">
        <f>ROUND(E11*G11,4)</f>
        <v>2.9899999999999999E-2</v>
      </c>
    </row>
    <row r="12" spans="1:10">
      <c r="A12" s="102">
        <f>A11+1</f>
        <v>2</v>
      </c>
      <c r="C12" s="27" t="s">
        <v>220</v>
      </c>
      <c r="D12" s="27"/>
      <c r="E12" s="175">
        <v>0.48499999999999999</v>
      </c>
      <c r="G12" s="175">
        <v>9.8000000000000004E-2</v>
      </c>
      <c r="H12" s="28"/>
      <c r="I12" s="79">
        <f>ROUND(E12*G12,4)</f>
        <v>4.7500000000000001E-2</v>
      </c>
    </row>
    <row r="13" spans="1:10">
      <c r="A13" s="102">
        <f>A12+1</f>
        <v>3</v>
      </c>
      <c r="C13" s="24" t="s">
        <v>223</v>
      </c>
      <c r="D13" s="24"/>
      <c r="E13" s="176">
        <f>SUM(E11:E12)</f>
        <v>1</v>
      </c>
      <c r="G13" s="30"/>
      <c r="I13" s="177">
        <f>SUM(I11:I12)</f>
        <v>7.7399999999999997E-2</v>
      </c>
    </row>
    <row r="14" spans="1:10">
      <c r="A14" s="102"/>
      <c r="C14" s="23"/>
      <c r="D14" s="23"/>
      <c r="E14" s="25"/>
      <c r="G14" s="25"/>
      <c r="I14" s="26"/>
    </row>
    <row r="15" spans="1:10">
      <c r="A15" s="102">
        <f>A13+1</f>
        <v>4</v>
      </c>
      <c r="C15" s="24" t="s">
        <v>221</v>
      </c>
      <c r="D15" s="23"/>
      <c r="E15" s="175">
        <f>E11</f>
        <v>0.51500000000000001</v>
      </c>
      <c r="G15" s="175">
        <f>G11</f>
        <v>5.8058252427184473E-2</v>
      </c>
      <c r="I15" s="79">
        <f>ROUND(I11*0.65,4)</f>
        <v>1.9400000000000001E-2</v>
      </c>
    </row>
    <row r="16" spans="1:10">
      <c r="A16" s="102">
        <f>A15+1</f>
        <v>5</v>
      </c>
      <c r="C16" s="24" t="s">
        <v>220</v>
      </c>
      <c r="D16" s="23"/>
      <c r="E16" s="175">
        <f>E12</f>
        <v>0.48499999999999999</v>
      </c>
      <c r="G16" s="175">
        <f>G12</f>
        <v>9.8000000000000004E-2</v>
      </c>
      <c r="I16" s="79">
        <f>ROUND(E16*G16,4)</f>
        <v>4.7500000000000001E-2</v>
      </c>
    </row>
    <row r="17" spans="1:9">
      <c r="A17" s="102">
        <f>A16+1</f>
        <v>6</v>
      </c>
      <c r="C17" s="24" t="s">
        <v>222</v>
      </c>
      <c r="D17" s="23"/>
      <c r="E17" s="178">
        <f>E15+E16</f>
        <v>1</v>
      </c>
      <c r="G17" s="25"/>
      <c r="I17" s="175">
        <f>I15+I16</f>
        <v>6.6900000000000001E-2</v>
      </c>
    </row>
    <row r="18" spans="1:9">
      <c r="A18" s="102"/>
      <c r="C18" s="23"/>
      <c r="D18" s="23"/>
      <c r="E18" s="25"/>
      <c r="G18" s="25"/>
      <c r="I18" s="179"/>
    </row>
    <row r="19" spans="1:9">
      <c r="C19" s="33" t="s">
        <v>484</v>
      </c>
      <c r="D19" s="33"/>
    </row>
    <row r="20" spans="1:9">
      <c r="A20" s="102">
        <f>A17+1</f>
        <v>7</v>
      </c>
      <c r="C20" s="27" t="s">
        <v>127</v>
      </c>
      <c r="D20" s="27"/>
      <c r="E20" s="175">
        <f>E11</f>
        <v>0.51500000000000001</v>
      </c>
      <c r="F20" s="102"/>
      <c r="G20" s="175">
        <v>5.8058252427184473E-2</v>
      </c>
      <c r="H20" s="28"/>
      <c r="I20" s="79">
        <f>ROUND(E20*G20,4)</f>
        <v>2.9899999999999999E-2</v>
      </c>
    </row>
    <row r="21" spans="1:9">
      <c r="A21" s="102">
        <f>A20+1</f>
        <v>8</v>
      </c>
      <c r="C21" s="27" t="s">
        <v>123</v>
      </c>
      <c r="D21" s="27"/>
      <c r="E21" s="175">
        <f>E12</f>
        <v>0.48499999999999999</v>
      </c>
      <c r="F21" s="102"/>
      <c r="G21" s="175">
        <v>8.8499999999999995E-2</v>
      </c>
      <c r="H21" s="28"/>
      <c r="I21" s="79">
        <f>ROUND(E21*G21,4)</f>
        <v>4.2900000000000001E-2</v>
      </c>
    </row>
    <row r="22" spans="1:9">
      <c r="A22" s="102">
        <f>A21+1</f>
        <v>9</v>
      </c>
      <c r="C22" s="24" t="s">
        <v>116</v>
      </c>
      <c r="D22" s="24"/>
      <c r="E22" s="176">
        <f>SUM(E20:E21)</f>
        <v>1</v>
      </c>
      <c r="G22" s="30"/>
      <c r="I22" s="177">
        <f>SUM(I20:I21)</f>
        <v>7.2800000000000004E-2</v>
      </c>
    </row>
    <row r="23" spans="1:9">
      <c r="A23" s="19"/>
      <c r="C23" s="24"/>
      <c r="D23" s="24"/>
      <c r="E23" s="32"/>
      <c r="F23" s="32"/>
      <c r="G23" s="34"/>
    </row>
    <row r="24" spans="1:9">
      <c r="A24" s="19">
        <f>A22+1</f>
        <v>10</v>
      </c>
      <c r="C24" s="24" t="s">
        <v>221</v>
      </c>
      <c r="D24" s="24"/>
      <c r="E24" s="180">
        <f>E20</f>
        <v>0.51500000000000001</v>
      </c>
      <c r="F24" s="170"/>
      <c r="G24" s="180">
        <f>G20</f>
        <v>5.8058252427184473E-2</v>
      </c>
      <c r="I24" s="79">
        <f>ROUND(I20*0.65,4)</f>
        <v>1.9400000000000001E-2</v>
      </c>
    </row>
    <row r="25" spans="1:9">
      <c r="A25" s="19">
        <f>A24+1</f>
        <v>11</v>
      </c>
      <c r="C25" s="24" t="s">
        <v>220</v>
      </c>
      <c r="D25" s="24"/>
      <c r="E25" s="180">
        <f>E21</f>
        <v>0.48499999999999999</v>
      </c>
      <c r="F25" s="170"/>
      <c r="G25" s="180">
        <f>G21</f>
        <v>8.8499999999999995E-2</v>
      </c>
      <c r="I25" s="79">
        <f>ROUND(E25*G25,4)</f>
        <v>4.2900000000000001E-2</v>
      </c>
    </row>
    <row r="26" spans="1:9">
      <c r="A26" s="19">
        <f>A25+1</f>
        <v>12</v>
      </c>
      <c r="C26" s="24" t="s">
        <v>222</v>
      </c>
      <c r="D26" s="24"/>
      <c r="E26" s="182">
        <f>SUM(E24:E25)</f>
        <v>1</v>
      </c>
      <c r="F26" s="170"/>
      <c r="G26" s="181"/>
      <c r="I26" s="182">
        <f>SUM(I24:I25)</f>
        <v>6.2300000000000001E-2</v>
      </c>
    </row>
    <row r="27" spans="1:9">
      <c r="A27" s="19"/>
      <c r="C27" s="24"/>
      <c r="D27" s="24"/>
      <c r="E27" s="32"/>
      <c r="F27" s="32"/>
      <c r="G27" s="34"/>
    </row>
    <row r="28" spans="1:9" ht="13.5" thickBot="1">
      <c r="A28" s="35">
        <f>A26+1</f>
        <v>13</v>
      </c>
      <c r="C28" s="24" t="s">
        <v>22</v>
      </c>
      <c r="D28" s="24"/>
      <c r="E28" s="32"/>
      <c r="F28" s="32"/>
      <c r="G28" s="36"/>
      <c r="I28" s="184">
        <f>I22-I13</f>
        <v>-4.599999999999993E-3</v>
      </c>
    </row>
    <row r="29" spans="1:9" ht="12" customHeight="1" thickTop="1">
      <c r="A29" s="35"/>
      <c r="C29" s="24"/>
      <c r="D29" s="24"/>
      <c r="E29" s="32"/>
      <c r="F29" s="32"/>
      <c r="G29" s="36"/>
    </row>
    <row r="30" spans="1:9" ht="13.5" thickBot="1">
      <c r="A30" s="35">
        <f>A28+1</f>
        <v>14</v>
      </c>
      <c r="C30" s="1" t="s">
        <v>32</v>
      </c>
      <c r="E30" s="32"/>
      <c r="F30" s="32"/>
      <c r="G30" s="37"/>
      <c r="I30" s="183">
        <f>SUM(I20:I20)</f>
        <v>2.9899999999999999E-2</v>
      </c>
    </row>
    <row r="31" spans="1:9" ht="13.5" thickTop="1"/>
    <row r="32" spans="1:9">
      <c r="A32" s="8" t="s">
        <v>11</v>
      </c>
      <c r="B32" s="8"/>
      <c r="C32" s="31"/>
      <c r="D32" s="31"/>
      <c r="E32" s="8"/>
      <c r="F32" s="8"/>
      <c r="G32" s="8"/>
      <c r="H32" s="8"/>
      <c r="I32" s="8"/>
    </row>
    <row r="33" spans="1:10">
      <c r="A33" s="32" t="s">
        <v>227</v>
      </c>
      <c r="B33" s="32"/>
      <c r="C33" s="17"/>
      <c r="D33" s="17"/>
      <c r="E33" s="32"/>
      <c r="F33" s="32"/>
      <c r="G33" s="32"/>
      <c r="H33" s="32"/>
    </row>
    <row r="34" spans="1:10">
      <c r="A34" s="17" t="s">
        <v>508</v>
      </c>
      <c r="B34" s="17"/>
      <c r="C34" s="110"/>
      <c r="D34" s="110"/>
      <c r="E34" s="17"/>
      <c r="F34" s="32"/>
      <c r="G34" s="32"/>
      <c r="H34" s="32"/>
    </row>
    <row r="35" spans="1:10">
      <c r="A35" s="32"/>
      <c r="B35" s="32"/>
      <c r="C35" s="32"/>
      <c r="D35" s="32"/>
      <c r="E35" s="32"/>
      <c r="F35" s="32"/>
      <c r="G35" s="32"/>
      <c r="H35" s="32"/>
    </row>
    <row r="38" spans="1:10">
      <c r="A38" s="32"/>
      <c r="B38" s="32"/>
      <c r="C38" s="32"/>
      <c r="D38" s="32"/>
      <c r="E38" s="129"/>
      <c r="F38" s="129"/>
      <c r="G38" s="129"/>
      <c r="H38" s="4"/>
      <c r="I38" s="4"/>
      <c r="J38" s="32"/>
    </row>
    <row r="39" spans="1:10">
      <c r="A39" s="130"/>
      <c r="B39" s="32"/>
      <c r="C39" s="32"/>
      <c r="D39" s="32"/>
      <c r="E39" s="129"/>
      <c r="F39" s="129"/>
      <c r="G39" s="129"/>
      <c r="H39" s="4"/>
      <c r="I39" s="4"/>
      <c r="J39" s="32"/>
    </row>
    <row r="40" spans="1:10">
      <c r="A40" s="131"/>
      <c r="B40" s="32"/>
      <c r="C40" s="32"/>
      <c r="D40" s="32"/>
      <c r="E40" s="36"/>
      <c r="F40" s="36"/>
      <c r="G40" s="36"/>
      <c r="H40" s="32"/>
      <c r="I40" s="36"/>
      <c r="J40" s="32"/>
    </row>
    <row r="41" spans="1:10">
      <c r="A41" s="131"/>
      <c r="B41" s="32"/>
      <c r="C41" s="32"/>
      <c r="D41" s="32"/>
      <c r="E41" s="36"/>
      <c r="F41" s="36"/>
      <c r="G41" s="36"/>
      <c r="H41" s="32"/>
      <c r="I41" s="36"/>
      <c r="J41" s="32"/>
    </row>
    <row r="42" spans="1:10">
      <c r="A42" s="131"/>
      <c r="B42" s="32"/>
      <c r="C42" s="32"/>
      <c r="D42" s="32"/>
      <c r="E42" s="36"/>
      <c r="F42" s="36"/>
      <c r="G42" s="36"/>
      <c r="H42" s="32"/>
      <c r="I42" s="36"/>
      <c r="J42" s="32"/>
    </row>
    <row r="43" spans="1:10">
      <c r="A43" s="131"/>
      <c r="B43" s="32"/>
      <c r="C43" s="32"/>
      <c r="D43" s="32"/>
      <c r="E43" s="36"/>
      <c r="F43" s="32"/>
      <c r="G43" s="36"/>
      <c r="H43" s="32"/>
      <c r="I43" s="36"/>
      <c r="J43" s="32"/>
    </row>
    <row r="44" spans="1:10">
      <c r="A44" s="4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4"/>
      <c r="B45" s="32"/>
      <c r="C45" s="32"/>
      <c r="D45" s="32"/>
      <c r="E45" s="32"/>
      <c r="F45" s="36"/>
      <c r="G45" s="36"/>
      <c r="H45" s="36"/>
      <c r="I45" s="36"/>
      <c r="J45" s="32"/>
    </row>
    <row r="46" spans="1:10">
      <c r="A46" s="131"/>
      <c r="B46" s="32"/>
      <c r="C46" s="32"/>
      <c r="D46" s="32"/>
      <c r="E46" s="36"/>
      <c r="F46" s="36"/>
      <c r="G46" s="36"/>
      <c r="H46" s="36"/>
      <c r="I46" s="36"/>
      <c r="J46" s="32"/>
    </row>
    <row r="47" spans="1:10">
      <c r="A47" s="131"/>
      <c r="B47" s="32"/>
      <c r="C47" s="32"/>
      <c r="D47" s="32"/>
      <c r="E47" s="36"/>
      <c r="F47" s="36"/>
      <c r="G47" s="36"/>
      <c r="H47" s="36"/>
      <c r="I47" s="36"/>
      <c r="J47" s="32"/>
    </row>
    <row r="48" spans="1:10">
      <c r="A48" s="32"/>
      <c r="B48" s="32"/>
      <c r="C48" s="32"/>
      <c r="D48" s="32"/>
      <c r="E48" s="32"/>
      <c r="F48" s="32"/>
      <c r="G48" s="32"/>
      <c r="H48" s="32"/>
      <c r="I48" s="32"/>
      <c r="J48" s="32"/>
    </row>
  </sheetData>
  <pageMargins left="0.7" right="0.7" top="0.75" bottom="0.42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8D2FBB09848246B6FD4A5A815592E3" ma:contentTypeVersion="104" ma:contentTypeDescription="" ma:contentTypeScope="" ma:versionID="c5c772d1368efef941e1eb543e9ac6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2017-01-13T08:00:00+00:00</OpenedDate>
    <Date1 xmlns="dc463f71-b30c-4ab2-9473-d307f9d35888">2017-06-30T07:00:00+00:00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170033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F0D8843-AFA9-410F-9773-1A3FBADC1EDB}"/>
</file>

<file path=customXml/itemProps2.xml><?xml version="1.0" encoding="utf-8"?>
<ds:datastoreItem xmlns:ds="http://schemas.openxmlformats.org/officeDocument/2006/customXml" ds:itemID="{1612227B-A41C-44A0-9A00-A21871D5FC60}"/>
</file>

<file path=customXml/itemProps3.xml><?xml version="1.0" encoding="utf-8"?>
<ds:datastoreItem xmlns:ds="http://schemas.openxmlformats.org/officeDocument/2006/customXml" ds:itemID="{3F1DCDDA-3368-4819-BD22-932465662706}"/>
</file>

<file path=customXml/itemProps4.xml><?xml version="1.0" encoding="utf-8"?>
<ds:datastoreItem xmlns:ds="http://schemas.openxmlformats.org/officeDocument/2006/customXml" ds:itemID="{77388848-88DE-4A70-8F08-80CDD9FAB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10</vt:i4>
      </vt:variant>
    </vt:vector>
  </HeadingPairs>
  <TitlesOfParts>
    <vt:vector size="41" baseType="lpstr">
      <vt:lpstr>Contents</vt:lpstr>
      <vt:lpstr>A</vt:lpstr>
      <vt:lpstr>A P2</vt:lpstr>
      <vt:lpstr>A-1</vt:lpstr>
      <vt:lpstr>B</vt:lpstr>
      <vt:lpstr>B.1</vt:lpstr>
      <vt:lpstr>C</vt:lpstr>
      <vt:lpstr>C.1</vt:lpstr>
      <vt:lpstr>D</vt:lpstr>
      <vt:lpstr>B-1</vt:lpstr>
      <vt:lpstr>B-2</vt:lpstr>
      <vt:lpstr>B-3</vt:lpstr>
      <vt:lpstr>B-4</vt:lpstr>
      <vt:lpstr>B-5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 Int Sync</vt:lpstr>
      <vt:lpstr>C-14 </vt:lpstr>
      <vt:lpstr>C-15</vt:lpstr>
      <vt:lpstr>C-16</vt:lpstr>
      <vt:lpstr>&lt;- Used</vt:lpstr>
      <vt:lpstr>A!Print_Area</vt:lpstr>
      <vt:lpstr>'A P2'!Print_Area</vt:lpstr>
      <vt:lpstr>'A-1'!Print_Area</vt:lpstr>
      <vt:lpstr>B!Print_Area</vt:lpstr>
      <vt:lpstr>C.1!Print_Area</vt:lpstr>
      <vt:lpstr>'C-13 Int Sync'!Print_Area</vt:lpstr>
      <vt:lpstr>Contents!Print_Area</vt:lpstr>
      <vt:lpstr>D!Print_Area</vt:lpstr>
      <vt:lpstr>B.1!Print_Titles</vt:lpstr>
      <vt:lpstr>C.1!Print_Titles</vt:lpstr>
    </vt:vector>
  </TitlesOfParts>
  <Company>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</dc:creator>
  <cp:lastModifiedBy>Dawn</cp:lastModifiedBy>
  <cp:lastPrinted>2017-06-27T15:02:40Z</cp:lastPrinted>
  <dcterms:created xsi:type="dcterms:W3CDTF">2005-05-02T15:31:48Z</dcterms:created>
  <dcterms:modified xsi:type="dcterms:W3CDTF">2017-06-29T21:56:53Z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0x0101006E56B4D1795A2E4DB2F0B01679ED314A00718D2FBB09848246B6FD4A5A815592E3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