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50204/Staffs Testimony and Exhibits/"/>
    </mc:Choice>
  </mc:AlternateContent>
  <bookViews>
    <workbookView xWindow="0" yWindow="0" windowWidth="21570" windowHeight="11865"/>
  </bookViews>
  <sheets>
    <sheet name="Sheet1" sheetId="1" r:id="rId1"/>
  </sheets>
  <definedNames>
    <definedName name="_xlnm.Print_Area" localSheetId="0">Sheet1!$A$1:$H$50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19" i="1"/>
  <c r="H19" i="1" s="1"/>
  <c r="H13" i="1" l="1"/>
  <c r="H17" i="1" s="1"/>
  <c r="H23" i="1" s="1"/>
  <c r="H27" i="1" s="1"/>
  <c r="H21" i="1" l="1"/>
  <c r="H31" i="1"/>
  <c r="H39" i="1" s="1"/>
  <c r="H41" i="1" s="1"/>
  <c r="H45" i="1" s="1"/>
  <c r="H33" i="1"/>
  <c r="H49" i="1" l="1"/>
  <c r="H47" i="1"/>
</calcChain>
</file>

<file path=xl/sharedStrings.xml><?xml version="1.0" encoding="utf-8"?>
<sst xmlns="http://schemas.openxmlformats.org/spreadsheetml/2006/main" count="39" uniqueCount="39">
  <si>
    <t>STAFF RECALCULATION ON REMAND</t>
  </si>
  <si>
    <t>2016 WASHINGTON NATURAL GAS ATTRITION STUDY</t>
  </si>
  <si>
    <t>Edited from Avista Exhibit EMA-7</t>
  </si>
  <si>
    <t>EMA-7 was produced by Avista on Rebuttal, and edited from Staff Exhibit CRM-3</t>
  </si>
  <si>
    <t>Twelve Months Ended December 31, 2014</t>
  </si>
  <si>
    <t>(000's of Dollars)</t>
  </si>
  <si>
    <t>(a)</t>
  </si>
  <si>
    <t>(b)</t>
  </si>
  <si>
    <t xml:space="preserve">(c) </t>
  </si>
  <si>
    <t xml:space="preserve">Line </t>
  </si>
  <si>
    <t>Attrition</t>
  </si>
  <si>
    <t xml:space="preserve">Revenue </t>
  </si>
  <si>
    <t>Attrition Study</t>
  </si>
  <si>
    <t>No.</t>
  </si>
  <si>
    <t>Description</t>
  </si>
  <si>
    <t>Balances</t>
  </si>
  <si>
    <t>Growth Factor</t>
  </si>
  <si>
    <t>Results</t>
  </si>
  <si>
    <t>2016 Rate Base</t>
  </si>
  <si>
    <t>Settlement Rate of Return</t>
  </si>
  <si>
    <t>Net Operating Income Requirement</t>
  </si>
  <si>
    <t>2016 Net Operating Income (at 2015 rates)</t>
  </si>
  <si>
    <t>2016 Rate of Return (at 2015 rates)</t>
  </si>
  <si>
    <t>2016 Net Operating Income Deficiency (Surplus)</t>
  </si>
  <si>
    <t>Gross-up Conversion Factor</t>
  </si>
  <si>
    <t>2016 Attrition Revenue Deficiency (Surplus)</t>
  </si>
  <si>
    <t>2016 Total General Business Revenues (at 2015 rates)</t>
  </si>
  <si>
    <t>Attrition-based 2016 revenue requirement</t>
  </si>
  <si>
    <t>Percent Revenue Requirement Change (vs. 2015)</t>
  </si>
  <si>
    <t>REMAND CALCULATIONS</t>
  </si>
  <si>
    <t>Pro Forma Revenue Deficiency (Sufficiency) - from Order 05, Table A2</t>
  </si>
  <si>
    <t>Attrition Study Revenue Deficiency (sufficiency)</t>
  </si>
  <si>
    <t>Attrition Allowance - REVISED PER REMAND</t>
  </si>
  <si>
    <t>Attrition Allowance - PER ORDER 05</t>
  </si>
  <si>
    <t>Difference (annual) - Owed back to Customers</t>
  </si>
  <si>
    <t>12 months</t>
  </si>
  <si>
    <t>11 months</t>
  </si>
  <si>
    <t>2.3 years</t>
  </si>
  <si>
    <t>Change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</si>
</sst>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%"/>
    <numFmt numFmtId="166" formatCode="0.00000"/>
    <numFmt numFmtId="167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2" fontId="6" fillId="0" borderId="0" xfId="0" applyNumberFormat="1" applyFont="1" applyBorder="1"/>
    <xf numFmtId="164" fontId="6" fillId="0" borderId="0" xfId="1" applyNumberFormat="1" applyFont="1" applyBorder="1"/>
    <xf numFmtId="5" fontId="6" fillId="0" borderId="0" xfId="0" applyNumberFormat="1" applyFont="1" applyBorder="1"/>
    <xf numFmtId="10" fontId="6" fillId="0" borderId="0" xfId="3" applyNumberFormat="1" applyFont="1" applyBorder="1"/>
    <xf numFmtId="165" fontId="6" fillId="0" borderId="0" xfId="3" applyNumberFormat="1" applyFont="1" applyBorder="1"/>
    <xf numFmtId="10" fontId="6" fillId="0" borderId="4" xfId="3" applyNumberFormat="1" applyFont="1" applyBorder="1"/>
    <xf numFmtId="5" fontId="6" fillId="0" borderId="0" xfId="0" applyNumberFormat="1" applyFont="1" applyFill="1" applyBorder="1"/>
    <xf numFmtId="42" fontId="6" fillId="0" borderId="4" xfId="0" applyNumberFormat="1" applyFont="1" applyBorder="1"/>
    <xf numFmtId="164" fontId="6" fillId="0" borderId="0" xfId="0" applyNumberFormat="1" applyFont="1" applyBorder="1"/>
    <xf numFmtId="5" fontId="6" fillId="0" borderId="4" xfId="0" applyNumberFormat="1" applyFont="1" applyBorder="1"/>
    <xf numFmtId="37" fontId="6" fillId="0" borderId="0" xfId="4" applyNumberFormat="1" applyFont="1" applyBorder="1"/>
    <xf numFmtId="10" fontId="6" fillId="0" borderId="0" xfId="0" applyNumberFormat="1" applyFont="1" applyFill="1" applyBorder="1"/>
    <xf numFmtId="166" fontId="6" fillId="0" borderId="0" xfId="0" applyNumberFormat="1" applyFont="1" applyBorder="1"/>
    <xf numFmtId="0" fontId="7" fillId="0" borderId="0" xfId="0" applyFont="1" applyBorder="1"/>
    <xf numFmtId="5" fontId="5" fillId="0" borderId="0" xfId="0" applyNumberFormat="1" applyFont="1" applyBorder="1"/>
    <xf numFmtId="167" fontId="0" fillId="0" borderId="0" xfId="2" applyNumberFormat="1" applyFont="1" applyBorder="1"/>
    <xf numFmtId="167" fontId="0" fillId="0" borderId="0" xfId="2" applyNumberFormat="1" applyFont="1"/>
    <xf numFmtId="0" fontId="5" fillId="0" borderId="0" xfId="0" applyFont="1" applyBorder="1"/>
    <xf numFmtId="42" fontId="6" fillId="0" borderId="0" xfId="0" applyNumberFormat="1" applyFont="1" applyFill="1" applyBorder="1"/>
    <xf numFmtId="0" fontId="6" fillId="0" borderId="0" xfId="4" applyFont="1" applyBorder="1"/>
    <xf numFmtId="0" fontId="6" fillId="0" borderId="4" xfId="0" applyFont="1" applyBorder="1" applyAlignment="1">
      <alignment horizontal="center"/>
    </xf>
    <xf numFmtId="37" fontId="6" fillId="0" borderId="4" xfId="4" applyNumberFormat="1" applyFont="1" applyBorder="1"/>
    <xf numFmtId="0" fontId="6" fillId="0" borderId="4" xfId="0" applyFont="1" applyBorder="1"/>
    <xf numFmtId="10" fontId="5" fillId="0" borderId="4" xfId="3" applyNumberFormat="1" applyFont="1" applyBorder="1"/>
    <xf numFmtId="10" fontId="6" fillId="0" borderId="4" xfId="3" applyNumberFormat="1" applyFont="1" applyFill="1" applyBorder="1"/>
    <xf numFmtId="167" fontId="0" fillId="0" borderId="0" xfId="0" applyNumberFormat="1"/>
    <xf numFmtId="0" fontId="6" fillId="0" borderId="0" xfId="0" applyFont="1" applyAlignment="1">
      <alignment horizontal="center"/>
    </xf>
    <xf numFmtId="37" fontId="6" fillId="0" borderId="0" xfId="4" applyNumberFormat="1" applyFont="1"/>
    <xf numFmtId="0" fontId="6" fillId="0" borderId="0" xfId="0" applyFont="1"/>
    <xf numFmtId="10" fontId="5" fillId="0" borderId="0" xfId="3" applyNumberFormat="1" applyFont="1" applyBorder="1"/>
    <xf numFmtId="10" fontId="6" fillId="0" borderId="0" xfId="3" applyNumberFormat="1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0" fontId="0" fillId="0" borderId="0" xfId="0" quotePrefix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42" fontId="6" fillId="2" borderId="8" xfId="0" applyNumberFormat="1" applyFont="1" applyFill="1" applyBorder="1"/>
    <xf numFmtId="0" fontId="6" fillId="0" borderId="4" xfId="0" applyFont="1" applyFill="1" applyBorder="1" applyAlignment="1">
      <alignment horizontal="center"/>
    </xf>
    <xf numFmtId="0" fontId="0" fillId="0" borderId="4" xfId="0" applyBorder="1"/>
    <xf numFmtId="0" fontId="6" fillId="0" borderId="9" xfId="0" applyFont="1" applyBorder="1"/>
    <xf numFmtId="167" fontId="6" fillId="0" borderId="0" xfId="0" applyNumberFormat="1" applyFont="1"/>
    <xf numFmtId="42" fontId="6" fillId="4" borderId="8" xfId="0" applyNumberFormat="1" applyFont="1" applyFill="1" applyBorder="1"/>
    <xf numFmtId="0" fontId="6" fillId="0" borderId="6" xfId="0" applyFont="1" applyBorder="1"/>
    <xf numFmtId="0" fontId="6" fillId="0" borderId="7" xfId="0" applyFont="1" applyBorder="1"/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WAElec6_97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Layout" zoomScaleNormal="100" workbookViewId="0">
      <selection activeCell="C10" sqref="C10"/>
    </sheetView>
  </sheetViews>
  <sheetFormatPr defaultRowHeight="15"/>
  <cols>
    <col min="1" max="1" width="5.140625" customWidth="1"/>
    <col min="2" max="2" width="1.85546875" customWidth="1"/>
    <col min="3" max="3" width="33.28515625" customWidth="1"/>
    <col min="4" max="4" width="10.28515625" customWidth="1"/>
    <col min="5" max="5" width="1.42578125" customWidth="1"/>
    <col min="6" max="6" width="10.42578125" customWidth="1"/>
    <col min="7" max="7" width="12.7109375" customWidth="1"/>
    <col min="8" max="8" width="13.7109375" customWidth="1"/>
    <col min="10" max="10" width="12.28515625" bestFit="1" customWidth="1"/>
    <col min="12" max="12" width="14.7109375" customWidth="1"/>
    <col min="14" max="14" width="18.28515625" customWidth="1"/>
    <col min="15" max="15" width="5.7109375" customWidth="1"/>
    <col min="16" max="16" width="20.42578125" customWidth="1"/>
  </cols>
  <sheetData>
    <row r="1" spans="1:10" s="1" customFormat="1" thickBot="1">
      <c r="A1" s="56" t="s">
        <v>0</v>
      </c>
      <c r="B1" s="57"/>
      <c r="C1" s="57"/>
      <c r="D1" s="57"/>
      <c r="E1" s="57"/>
      <c r="F1" s="57"/>
      <c r="G1" s="57"/>
      <c r="H1" s="57"/>
    </row>
    <row r="2" spans="1:10" s="1" customFormat="1" ht="14.25">
      <c r="A2" s="58" t="s">
        <v>1</v>
      </c>
      <c r="B2" s="58"/>
      <c r="C2" s="58"/>
      <c r="D2" s="58"/>
      <c r="E2" s="58"/>
      <c r="F2" s="58"/>
      <c r="G2" s="58"/>
      <c r="H2" s="58"/>
    </row>
    <row r="3" spans="1:10" s="1" customFormat="1" ht="14.25">
      <c r="A3" s="52" t="s">
        <v>2</v>
      </c>
      <c r="B3" s="52"/>
      <c r="C3" s="52"/>
      <c r="D3" s="52"/>
      <c r="E3" s="52"/>
      <c r="F3" s="52"/>
      <c r="G3" s="52"/>
      <c r="H3" s="52"/>
    </row>
    <row r="4" spans="1:10" s="1" customFormat="1">
      <c r="A4" s="59" t="s">
        <v>3</v>
      </c>
      <c r="B4" s="59"/>
      <c r="C4" s="59"/>
      <c r="D4" s="59"/>
      <c r="E4" s="59"/>
      <c r="F4" s="59"/>
      <c r="G4" s="59"/>
      <c r="H4" s="59"/>
    </row>
    <row r="5" spans="1:10" s="1" customFormat="1" ht="14.25">
      <c r="A5" s="52"/>
      <c r="B5" s="52"/>
      <c r="C5" s="52"/>
      <c r="D5" s="52"/>
      <c r="E5" s="52"/>
      <c r="F5" s="52"/>
      <c r="G5" s="52"/>
      <c r="H5" s="52"/>
    </row>
    <row r="6" spans="1:10" s="1" customFormat="1" ht="14.25">
      <c r="A6" s="58" t="s">
        <v>4</v>
      </c>
      <c r="B6" s="58"/>
      <c r="C6" s="58"/>
      <c r="D6" s="58"/>
      <c r="E6" s="58"/>
      <c r="F6" s="58"/>
      <c r="G6" s="58"/>
      <c r="H6" s="58"/>
    </row>
    <row r="7" spans="1:10" s="1" customFormat="1" ht="14.25">
      <c r="A7" s="52" t="s">
        <v>5</v>
      </c>
      <c r="B7" s="52"/>
      <c r="C7" s="52"/>
      <c r="D7" s="52"/>
      <c r="E7" s="52"/>
      <c r="F7" s="52"/>
      <c r="G7" s="52"/>
      <c r="H7" s="52"/>
    </row>
    <row r="8" spans="1:10">
      <c r="A8" s="2"/>
      <c r="B8" s="2"/>
      <c r="C8" s="2"/>
      <c r="D8" s="2"/>
      <c r="E8" s="2"/>
      <c r="F8" s="2"/>
      <c r="G8" s="2"/>
      <c r="H8" s="2"/>
    </row>
    <row r="9" spans="1:10">
      <c r="A9" s="2"/>
      <c r="B9" s="2"/>
      <c r="C9" s="2"/>
      <c r="D9" s="2"/>
      <c r="E9" s="2"/>
      <c r="F9" s="2" t="s">
        <v>6</v>
      </c>
      <c r="G9" s="2" t="s">
        <v>7</v>
      </c>
      <c r="H9" s="2" t="s">
        <v>8</v>
      </c>
      <c r="I9" s="3"/>
      <c r="J9" s="3"/>
    </row>
    <row r="10" spans="1:10">
      <c r="A10" s="2" t="s">
        <v>9</v>
      </c>
      <c r="B10" s="2"/>
      <c r="C10" s="2"/>
      <c r="D10" s="2"/>
      <c r="E10" s="2"/>
      <c r="F10" s="2" t="s">
        <v>10</v>
      </c>
      <c r="G10" s="2" t="s">
        <v>11</v>
      </c>
      <c r="H10" s="2" t="s">
        <v>12</v>
      </c>
      <c r="I10" s="3"/>
      <c r="J10" s="3"/>
    </row>
    <row r="11" spans="1:10" ht="15.75" thickBot="1">
      <c r="A11" s="4" t="s">
        <v>13</v>
      </c>
      <c r="B11" s="5"/>
      <c r="C11" s="4" t="s">
        <v>14</v>
      </c>
      <c r="D11" s="5"/>
      <c r="E11" s="5"/>
      <c r="F11" s="4" t="s">
        <v>15</v>
      </c>
      <c r="G11" s="4" t="s">
        <v>16</v>
      </c>
      <c r="H11" s="4" t="s">
        <v>17</v>
      </c>
      <c r="I11" s="3"/>
      <c r="J11" s="3"/>
    </row>
    <row r="12" spans="1:10" ht="15.75" thickBot="1">
      <c r="A12" s="6"/>
      <c r="B12" s="6"/>
      <c r="C12" s="6"/>
      <c r="D12" s="6"/>
      <c r="E12" s="6"/>
      <c r="F12" s="6"/>
      <c r="G12" s="6"/>
      <c r="H12" s="6"/>
      <c r="I12" s="3"/>
      <c r="J12" s="3"/>
    </row>
    <row r="13" spans="1:10" ht="15.75" thickBot="1">
      <c r="A13" s="7">
        <v>1</v>
      </c>
      <c r="B13" s="6"/>
      <c r="C13" s="6" t="s">
        <v>18</v>
      </c>
      <c r="D13" s="50" t="s">
        <v>38</v>
      </c>
      <c r="E13" s="51"/>
      <c r="F13" s="49">
        <v>263655</v>
      </c>
      <c r="G13" s="9">
        <v>1.0115700000000001</v>
      </c>
      <c r="H13" s="10">
        <f>F13/G13</f>
        <v>260639.40211750049</v>
      </c>
      <c r="I13" s="3"/>
      <c r="J13" s="3"/>
    </row>
    <row r="14" spans="1:10">
      <c r="A14" s="7"/>
      <c r="B14" s="6"/>
      <c r="C14" s="6"/>
      <c r="D14" s="6"/>
      <c r="E14" s="6"/>
      <c r="F14" s="10"/>
      <c r="G14" s="10"/>
      <c r="H14" s="10"/>
      <c r="I14" s="3"/>
      <c r="J14" s="3"/>
    </row>
    <row r="15" spans="1:10">
      <c r="A15" s="7">
        <v>2</v>
      </c>
      <c r="B15" s="6"/>
      <c r="C15" s="6" t="s">
        <v>19</v>
      </c>
      <c r="D15" s="6"/>
      <c r="E15" s="6"/>
      <c r="F15" s="11"/>
      <c r="G15" s="12"/>
      <c r="H15" s="13">
        <v>7.2900000000000006E-2</v>
      </c>
      <c r="I15" s="3"/>
      <c r="J15" s="3"/>
    </row>
    <row r="16" spans="1:10">
      <c r="A16" s="7"/>
      <c r="B16" s="6"/>
      <c r="C16" s="6"/>
      <c r="D16" s="6"/>
      <c r="E16" s="6"/>
      <c r="F16" s="12"/>
      <c r="G16" s="12"/>
      <c r="H16" s="12"/>
      <c r="I16" s="3"/>
      <c r="J16" s="3"/>
    </row>
    <row r="17" spans="1:16">
      <c r="A17" s="7">
        <v>3</v>
      </c>
      <c r="B17" s="6"/>
      <c r="C17" s="6" t="s">
        <v>20</v>
      </c>
      <c r="D17" s="6"/>
      <c r="E17" s="6"/>
      <c r="F17" s="14"/>
      <c r="G17" s="10"/>
      <c r="H17" s="14">
        <f>ROUND(H13*H15,0)</f>
        <v>19001</v>
      </c>
      <c r="I17" s="3"/>
      <c r="J17" s="3"/>
    </row>
    <row r="18" spans="1:16">
      <c r="A18" s="7"/>
      <c r="B18" s="6"/>
      <c r="C18" s="6"/>
      <c r="D18" s="6"/>
      <c r="E18" s="6"/>
      <c r="F18" s="10"/>
      <c r="G18" s="10"/>
      <c r="H18" s="10"/>
      <c r="I18" s="3"/>
      <c r="J18" s="3"/>
    </row>
    <row r="19" spans="1:16">
      <c r="A19" s="7">
        <v>4</v>
      </c>
      <c r="B19" s="6"/>
      <c r="C19" s="6" t="s">
        <v>21</v>
      </c>
      <c r="D19" s="6"/>
      <c r="E19" s="6"/>
      <c r="F19" s="15">
        <v>14367</v>
      </c>
      <c r="G19" s="16">
        <f>G13</f>
        <v>1.0115700000000001</v>
      </c>
      <c r="H19" s="17">
        <f>F19/G19</f>
        <v>14202.675049675256</v>
      </c>
      <c r="I19" s="3"/>
      <c r="J19" s="3"/>
    </row>
    <row r="20" spans="1:16">
      <c r="A20" s="7"/>
      <c r="B20" s="6"/>
      <c r="C20" s="6"/>
      <c r="D20" s="6"/>
      <c r="E20" s="6"/>
      <c r="F20" s="8"/>
      <c r="G20" s="16"/>
      <c r="H20" s="10"/>
      <c r="I20" s="3"/>
      <c r="J20" s="3"/>
    </row>
    <row r="21" spans="1:16">
      <c r="A21" s="7">
        <v>5</v>
      </c>
      <c r="B21" s="18"/>
      <c r="C21" s="6" t="s">
        <v>22</v>
      </c>
      <c r="D21" s="3"/>
      <c r="E21" s="3"/>
      <c r="F21" s="3"/>
      <c r="G21" s="3"/>
      <c r="H21" s="19">
        <f>H19/H13</f>
        <v>5.4491665244353414E-2</v>
      </c>
      <c r="I21" s="3"/>
      <c r="J21" s="3"/>
    </row>
    <row r="22" spans="1:16">
      <c r="A22" s="7"/>
      <c r="B22" s="6"/>
      <c r="C22" s="6"/>
      <c r="D22" s="6"/>
      <c r="E22" s="6"/>
      <c r="F22" s="6"/>
      <c r="G22" s="6"/>
      <c r="H22" s="6"/>
      <c r="I22" s="3"/>
      <c r="J22" s="3"/>
    </row>
    <row r="23" spans="1:16">
      <c r="A23" s="7">
        <v>6</v>
      </c>
      <c r="B23" s="6"/>
      <c r="C23" s="6" t="s">
        <v>23</v>
      </c>
      <c r="D23" s="6"/>
      <c r="E23" s="6"/>
      <c r="F23" s="10"/>
      <c r="G23" s="10"/>
      <c r="H23" s="10">
        <f>H17-H19</f>
        <v>4798.3249503247443</v>
      </c>
      <c r="I23" s="3"/>
      <c r="J23" s="3"/>
    </row>
    <row r="24" spans="1:16">
      <c r="A24" s="7"/>
      <c r="B24" s="6"/>
      <c r="C24" s="6"/>
      <c r="D24" s="6"/>
      <c r="E24" s="6"/>
      <c r="F24" s="6"/>
      <c r="G24" s="6"/>
      <c r="H24" s="6"/>
      <c r="I24" s="3"/>
      <c r="J24" s="3"/>
    </row>
    <row r="25" spans="1:16">
      <c r="A25" s="7">
        <v>7</v>
      </c>
      <c r="B25" s="6"/>
      <c r="C25" s="6" t="s">
        <v>24</v>
      </c>
      <c r="D25" s="6"/>
      <c r="E25" s="6"/>
      <c r="F25" s="20"/>
      <c r="G25" s="6"/>
      <c r="H25" s="20">
        <v>0.62031999999999998</v>
      </c>
      <c r="I25" s="3"/>
      <c r="J25" s="3"/>
      <c r="L25" s="21"/>
      <c r="M25" s="3"/>
      <c r="N25" s="21"/>
      <c r="O25" s="3"/>
      <c r="P25" s="21"/>
    </row>
    <row r="26" spans="1:16">
      <c r="A26" s="7"/>
      <c r="B26" s="6"/>
      <c r="C26" s="6"/>
      <c r="D26" s="6"/>
      <c r="E26" s="6"/>
      <c r="F26" s="6"/>
      <c r="G26" s="6"/>
      <c r="H26" s="6"/>
      <c r="I26" s="3"/>
      <c r="J26" s="3"/>
    </row>
    <row r="27" spans="1:16">
      <c r="A27" s="7">
        <v>8</v>
      </c>
      <c r="B27" s="6"/>
      <c r="C27" s="6" t="s">
        <v>25</v>
      </c>
      <c r="D27" s="6"/>
      <c r="E27" s="6"/>
      <c r="F27" s="22"/>
      <c r="G27" s="10"/>
      <c r="H27" s="14">
        <f>ROUND(H23/H25,0)</f>
        <v>7735</v>
      </c>
      <c r="I27" s="3"/>
      <c r="J27" s="23"/>
      <c r="L27" s="24"/>
      <c r="N27" s="24"/>
      <c r="P27" s="24"/>
    </row>
    <row r="28" spans="1:16">
      <c r="A28" s="7"/>
      <c r="B28" s="6"/>
      <c r="C28" s="6"/>
      <c r="D28" s="6"/>
      <c r="E28" s="6"/>
      <c r="F28" s="22"/>
      <c r="G28" s="10"/>
      <c r="H28" s="22"/>
      <c r="I28" s="3"/>
      <c r="J28" s="3"/>
    </row>
    <row r="29" spans="1:16">
      <c r="A29" s="7">
        <v>9</v>
      </c>
      <c r="B29" s="18"/>
      <c r="C29" s="6" t="s">
        <v>26</v>
      </c>
      <c r="D29" s="6"/>
      <c r="E29" s="6"/>
      <c r="F29" s="10"/>
      <c r="G29" s="10"/>
      <c r="H29" s="8">
        <v>170914</v>
      </c>
      <c r="I29" s="3"/>
      <c r="J29" s="23"/>
      <c r="L29" s="24"/>
      <c r="N29" s="24"/>
      <c r="P29" s="24"/>
    </row>
    <row r="30" spans="1:16">
      <c r="A30" s="7"/>
      <c r="B30" s="18"/>
      <c r="C30" s="6"/>
      <c r="D30" s="6"/>
      <c r="E30" s="6"/>
      <c r="F30" s="6"/>
      <c r="G30" s="6"/>
      <c r="H30" s="6"/>
      <c r="I30" s="3"/>
      <c r="J30" s="3"/>
    </row>
    <row r="31" spans="1:16">
      <c r="A31" s="7">
        <v>10</v>
      </c>
      <c r="B31" s="18"/>
      <c r="C31" s="25" t="s">
        <v>27</v>
      </c>
      <c r="D31" s="3"/>
      <c r="E31" s="3"/>
      <c r="F31" s="3"/>
      <c r="G31" s="3"/>
      <c r="H31" s="26">
        <f>H29+H27</f>
        <v>178649</v>
      </c>
      <c r="I31" s="3"/>
      <c r="J31" s="23"/>
      <c r="L31" s="24"/>
      <c r="N31" s="24"/>
      <c r="P31" s="24"/>
    </row>
    <row r="32" spans="1:16">
      <c r="A32" s="27"/>
      <c r="B32" s="27"/>
      <c r="C32" s="27"/>
      <c r="D32" s="27"/>
      <c r="E32" s="27"/>
      <c r="F32" s="27"/>
      <c r="G32" s="27"/>
      <c r="H32" s="27"/>
      <c r="I32" s="3"/>
      <c r="J32" s="3"/>
    </row>
    <row r="33" spans="1:16">
      <c r="A33" s="28">
        <v>11</v>
      </c>
      <c r="B33" s="29"/>
      <c r="C33" s="30" t="s">
        <v>28</v>
      </c>
      <c r="D33" s="30"/>
      <c r="E33" s="30"/>
      <c r="F33" s="31"/>
      <c r="G33" s="13"/>
      <c r="H33" s="32">
        <f>H27/H29</f>
        <v>4.5256678797523903E-2</v>
      </c>
      <c r="I33" s="3"/>
      <c r="J33" s="21"/>
      <c r="L33" s="33"/>
      <c r="N33" s="33"/>
      <c r="P33" s="33"/>
    </row>
    <row r="34" spans="1:16">
      <c r="A34" s="34"/>
      <c r="B34" s="35"/>
      <c r="C34" s="36"/>
      <c r="D34" s="36"/>
      <c r="E34" s="36"/>
      <c r="F34" s="37"/>
      <c r="G34" s="11"/>
      <c r="H34" s="38"/>
      <c r="I34" s="3"/>
      <c r="J34" s="3"/>
    </row>
    <row r="35" spans="1:16">
      <c r="A35" s="53" t="s">
        <v>29</v>
      </c>
      <c r="B35" s="54"/>
      <c r="C35" s="54"/>
      <c r="D35" s="54"/>
      <c r="E35" s="54"/>
      <c r="F35" s="54"/>
      <c r="G35" s="54"/>
      <c r="H35" s="55"/>
      <c r="I35" s="3"/>
      <c r="J35" s="3"/>
    </row>
    <row r="36" spans="1:16">
      <c r="G36" s="3"/>
      <c r="I36" s="3"/>
      <c r="J36" s="3"/>
    </row>
    <row r="37" spans="1:16">
      <c r="A37" s="39">
        <v>12</v>
      </c>
      <c r="B37" s="40"/>
      <c r="C37" s="41" t="s">
        <v>30</v>
      </c>
      <c r="D37" s="40"/>
      <c r="E37" s="40"/>
      <c r="F37" s="40"/>
      <c r="G37" s="40"/>
      <c r="H37" s="26">
        <f>6183-2208</f>
        <v>3975</v>
      </c>
    </row>
    <row r="38" spans="1:16">
      <c r="A38" s="39"/>
      <c r="B38" s="40"/>
      <c r="C38" s="41"/>
      <c r="D38" s="40"/>
      <c r="E38" s="40"/>
      <c r="F38" s="40"/>
      <c r="G38" s="40"/>
    </row>
    <row r="39" spans="1:16">
      <c r="A39" s="39">
        <v>13</v>
      </c>
      <c r="B39" s="40"/>
      <c r="C39" s="6" t="s">
        <v>31</v>
      </c>
      <c r="D39" s="40"/>
      <c r="E39" s="40"/>
      <c r="F39" s="40"/>
      <c r="G39" s="40"/>
      <c r="H39" s="26">
        <f>H31-H29</f>
        <v>7735</v>
      </c>
    </row>
    <row r="40" spans="1:16" ht="15.75" thickBot="1">
      <c r="A40" s="40"/>
      <c r="B40" s="42"/>
      <c r="C40" s="43"/>
      <c r="D40" s="43"/>
      <c r="E40" s="43"/>
      <c r="F40" s="43"/>
      <c r="G40" s="43"/>
    </row>
    <row r="41" spans="1:16" ht="15.75" thickBot="1">
      <c r="A41" s="39">
        <v>14</v>
      </c>
      <c r="C41" s="6" t="s">
        <v>32</v>
      </c>
      <c r="H41" s="44">
        <f>H39-H37</f>
        <v>3760</v>
      </c>
    </row>
    <row r="43" spans="1:16">
      <c r="A43" s="39">
        <v>15</v>
      </c>
      <c r="C43" s="6" t="s">
        <v>33</v>
      </c>
      <c r="H43" s="26">
        <v>6849</v>
      </c>
    </row>
    <row r="44" spans="1:16" ht="15.75" thickBot="1"/>
    <row r="45" spans="1:16" ht="15.75" thickBot="1">
      <c r="A45" s="45">
        <v>16</v>
      </c>
      <c r="B45" s="46"/>
      <c r="C45" s="30" t="s">
        <v>34</v>
      </c>
      <c r="D45" s="46"/>
      <c r="E45" s="46"/>
      <c r="F45" s="46"/>
      <c r="G45" s="47" t="s">
        <v>35</v>
      </c>
      <c r="H45" s="44">
        <f>H43-H41</f>
        <v>3089</v>
      </c>
    </row>
    <row r="47" spans="1:16">
      <c r="G47" s="6" t="s">
        <v>36</v>
      </c>
      <c r="H47" s="48">
        <f>(339/366)*H45</f>
        <v>2861.122950819672</v>
      </c>
    </row>
    <row r="49" spans="7:8">
      <c r="G49" s="6" t="s">
        <v>37</v>
      </c>
      <c r="H49" s="48">
        <f>2.3*H45</f>
        <v>7104.7</v>
      </c>
    </row>
  </sheetData>
  <mergeCells count="8">
    <mergeCell ref="A7:H7"/>
    <mergeCell ref="A35:H3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93" orientation="portrait" r:id="rId1"/>
  <headerFooter>
    <oddHeader>&amp;RExh. CRM-12
Dockets UE-150204/UG-150205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2019-09-13T23:06:59+00:00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3363D8-E0D3-428B-8FA8-2672CA0238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4BEB96-6BD2-47E7-A767-D234CE4F6ED5}"/>
</file>

<file path=customXml/itemProps3.xml><?xml version="1.0" encoding="utf-8"?>
<ds:datastoreItem xmlns:ds="http://schemas.openxmlformats.org/officeDocument/2006/customXml" ds:itemID="{6B0AFFDB-4446-4D6E-9A78-A45CF2F47F8E}">
  <ds:schemaRefs>
    <ds:schemaRef ds:uri="http://purl.org/dc/elements/1.1/"/>
    <ds:schemaRef ds:uri="97392cb8-9343-4b95-adde-cec88b6c7c00"/>
    <ds:schemaRef ds:uri="http://schemas.microsoft.com/sharepoint/v3/field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4f70c62-691b-492e-ba59-9d389529a97e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CA82BB2-CD8E-411F-AA02-0B42668609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Gas Model (from CRM-9)</dc:title>
  <dc:creator>McGuire, Chris (UTC)</dc:creator>
  <dc:description/>
  <cp:lastModifiedBy>DeMarco, Betsy (UTC)</cp:lastModifiedBy>
  <cp:lastPrinted>2019-09-11T21:11:33Z</cp:lastPrinted>
  <dcterms:created xsi:type="dcterms:W3CDTF">2019-09-11T21:09:03Z</dcterms:created>
  <dcterms:modified xsi:type="dcterms:W3CDTF">2019-09-13T18:39:14Z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