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4.xml" ContentType="application/vnd.openxmlformats-officedocument.spreadsheetml.workshee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threadedComments/threadedComment1.xml" ContentType="application/vnd.ms-excel.threadedcomments+xml"/>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Property17.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18.bin" ContentType="application/vnd.openxmlformats-officedocument.spreadsheetml.customProperty"/>
  <Override PartName="/xl/customProperty22.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hidePivotFieldList="1" defaultThemeVersion="124226"/>
  <mc:AlternateContent xmlns:mc="http://schemas.openxmlformats.org/markup-compatibility/2006">
    <mc:Choice Requires="x15">
      <x15ac:absPath xmlns:x15ac="http://schemas.microsoft.com/office/spreadsheetml/2010/11/ac" url="https://acadianconsulting.sharepoint.com/sites/ACGFS/Shared Documents/FS_Shared/Current/WA-PSE-RTC/Testimony-ACG/Direct/Drafts-Schedules and Exhibits/"/>
    </mc:Choice>
  </mc:AlternateContent>
  <xr:revisionPtr revIDLastSave="0" documentId="8_{53D6989A-D368-4BFC-A3FA-AAE0709ED81A}" xr6:coauthVersionLast="47" xr6:coauthVersionMax="47" xr10:uidLastSave="{00000000-0000-0000-0000-000000000000}"/>
  <bookViews>
    <workbookView xWindow="-120" yWindow="-120" windowWidth="29040" windowHeight="15720" tabRatio="929" xr2:uid="{00000000-000D-0000-FFFF-FFFF00000000}"/>
  </bookViews>
  <sheets>
    <sheet name="Exhibit DED-9" sheetId="74" r:id="rId1"/>
    <sheet name="Table of Contents" sheetId="73" r:id="rId2"/>
    <sheet name="Exhibits--&gt;" sheetId="32" r:id="rId3"/>
    <sheet name="Exh CTM-6 (Tariff)" sheetId="72" r:id="rId4"/>
    <sheet name="Exh CTM-6 (Rate Spread)" sheetId="55" r:id="rId5"/>
    <sheet name="Exh CTM-6 (Rate Design)" sheetId="13" r:id="rId6"/>
    <sheet name="Exh CTM-6 (141CGR)" sheetId="43" r:id="rId7"/>
    <sheet name="Exh CTM-6 (141DCARB)" sheetId="56" r:id="rId8"/>
    <sheet name="Exh CTM-6 (141WFP)" sheetId="62" r:id="rId9"/>
    <sheet name="Exh CTM-6 (TVR Rate Design)" sheetId="65" r:id="rId10"/>
    <sheet name="Workpapers--&gt;" sheetId="63" r:id="rId11"/>
    <sheet name="TEP Rev Req Allocation" sheetId="64" r:id="rId12"/>
    <sheet name="WP TVR Est. Proforma kWh" sheetId="66" r:id="rId13"/>
    <sheet name="WP TVR RY1 kWh" sheetId="67" r:id="rId14"/>
    <sheet name="WP TVR RY2 kWh" sheetId="68" r:id="rId15"/>
    <sheet name="WP TRV Usage Ratios" sheetId="69" r:id="rId16"/>
    <sheet name="WP TVR SAP Billed Data" sheetId="70" r:id="rId17"/>
  </sheets>
  <definedNames>
    <definedName name="__________________six6" localSheetId="3" hidden="1">{#N/A,#N/A,FALSE,"CRPT";#N/A,#N/A,FALSE,"TREND";#N/A,#N/A,FALSE,"%Curve"}</definedName>
    <definedName name="__________________six6" localSheetId="1" hidden="1">{#N/A,#N/A,FALSE,"CRPT";#N/A,#N/A,FALSE,"TREND";#N/A,#N/A,FALSE,"%Curve"}</definedName>
    <definedName name="__________________six6" hidden="1">{#N/A,#N/A,FALSE,"CRPT";#N/A,#N/A,FALSE,"TREND";#N/A,#N/A,FALSE,"%Curve"}</definedName>
    <definedName name="__________________www1" localSheetId="3" hidden="1">{#N/A,#N/A,FALSE,"schA"}</definedName>
    <definedName name="__________________www1" localSheetId="1" hidden="1">{#N/A,#N/A,FALSE,"schA"}</definedName>
    <definedName name="__________________www1" hidden="1">{#N/A,#N/A,FALSE,"schA"}</definedName>
    <definedName name="_________________six6" localSheetId="3" hidden="1">{#N/A,#N/A,FALSE,"CRPT";#N/A,#N/A,FALSE,"TREND";#N/A,#N/A,FALSE,"%Curve"}</definedName>
    <definedName name="_________________six6" localSheetId="1" hidden="1">{#N/A,#N/A,FALSE,"CRPT";#N/A,#N/A,FALSE,"TREND";#N/A,#N/A,FALSE,"%Curve"}</definedName>
    <definedName name="_________________six6" hidden="1">{#N/A,#N/A,FALSE,"CRPT";#N/A,#N/A,FALSE,"TREND";#N/A,#N/A,FALSE,"%Curve"}</definedName>
    <definedName name="_________________www1" localSheetId="3" hidden="1">{#N/A,#N/A,FALSE,"schA"}</definedName>
    <definedName name="_________________www1" localSheetId="1" hidden="1">{#N/A,#N/A,FALSE,"schA"}</definedName>
    <definedName name="_________________www1" hidden="1">{#N/A,#N/A,FALSE,"schA"}</definedName>
    <definedName name="________________six6" localSheetId="3" hidden="1">{#N/A,#N/A,FALSE,"CRPT";#N/A,#N/A,FALSE,"TREND";#N/A,#N/A,FALSE,"%Curve"}</definedName>
    <definedName name="________________six6" localSheetId="1" hidden="1">{#N/A,#N/A,FALSE,"CRPT";#N/A,#N/A,FALSE,"TREND";#N/A,#N/A,FALSE,"%Curve"}</definedName>
    <definedName name="________________six6" hidden="1">{#N/A,#N/A,FALSE,"CRPT";#N/A,#N/A,FALSE,"TREND";#N/A,#N/A,FALSE,"%Curve"}</definedName>
    <definedName name="________________www1" localSheetId="3" hidden="1">{#N/A,#N/A,FALSE,"schA"}</definedName>
    <definedName name="________________www1" localSheetId="1" hidden="1">{#N/A,#N/A,FALSE,"schA"}</definedName>
    <definedName name="________________www1" hidden="1">{#N/A,#N/A,FALSE,"schA"}</definedName>
    <definedName name="_______________six6" localSheetId="3" hidden="1">{#N/A,#N/A,FALSE,"CRPT";#N/A,#N/A,FALSE,"TREND";#N/A,#N/A,FALSE,"%Curve"}</definedName>
    <definedName name="_______________six6" localSheetId="1" hidden="1">{#N/A,#N/A,FALSE,"CRPT";#N/A,#N/A,FALSE,"TREND";#N/A,#N/A,FALSE,"%Curve"}</definedName>
    <definedName name="_______________six6" hidden="1">{#N/A,#N/A,FALSE,"CRPT";#N/A,#N/A,FALSE,"TREND";#N/A,#N/A,FALSE,"%Curve"}</definedName>
    <definedName name="_______________www1" localSheetId="3" hidden="1">{#N/A,#N/A,FALSE,"schA"}</definedName>
    <definedName name="_______________www1" localSheetId="1" hidden="1">{#N/A,#N/A,FALSE,"schA"}</definedName>
    <definedName name="_______________www1" hidden="1">{#N/A,#N/A,FALSE,"schA"}</definedName>
    <definedName name="______________six6" localSheetId="3" hidden="1">{#N/A,#N/A,FALSE,"CRPT";#N/A,#N/A,FALSE,"TREND";#N/A,#N/A,FALSE,"%Curve"}</definedName>
    <definedName name="______________six6" localSheetId="1" hidden="1">{#N/A,#N/A,FALSE,"CRPT";#N/A,#N/A,FALSE,"TREND";#N/A,#N/A,FALSE,"%Curve"}</definedName>
    <definedName name="______________six6" hidden="1">{#N/A,#N/A,FALSE,"CRPT";#N/A,#N/A,FALSE,"TREND";#N/A,#N/A,FALSE,"%Curve"}</definedName>
    <definedName name="______________www1" localSheetId="3" hidden="1">{#N/A,#N/A,FALSE,"schA"}</definedName>
    <definedName name="______________www1" localSheetId="1" hidden="1">{#N/A,#N/A,FALSE,"schA"}</definedName>
    <definedName name="______________www1" hidden="1">{#N/A,#N/A,FALSE,"schA"}</definedName>
    <definedName name="_____________six6" localSheetId="3" hidden="1">{#N/A,#N/A,FALSE,"CRPT";#N/A,#N/A,FALSE,"TREND";#N/A,#N/A,FALSE,"%Curve"}</definedName>
    <definedName name="_____________six6" localSheetId="1" hidden="1">{#N/A,#N/A,FALSE,"CRPT";#N/A,#N/A,FALSE,"TREND";#N/A,#N/A,FALSE,"%Curve"}</definedName>
    <definedName name="_____________six6" hidden="1">{#N/A,#N/A,FALSE,"CRPT";#N/A,#N/A,FALSE,"TREND";#N/A,#N/A,FALSE,"%Curve"}</definedName>
    <definedName name="_____________www1" localSheetId="3" hidden="1">{#N/A,#N/A,FALSE,"schA"}</definedName>
    <definedName name="_____________www1" localSheetId="1" hidden="1">{#N/A,#N/A,FALSE,"schA"}</definedName>
    <definedName name="_____________www1" hidden="1">{#N/A,#N/A,FALSE,"schA"}</definedName>
    <definedName name="____________six6" localSheetId="3" hidden="1">{#N/A,#N/A,FALSE,"CRPT";#N/A,#N/A,FALSE,"TREND";#N/A,#N/A,FALSE,"%Curve"}</definedName>
    <definedName name="____________six6" localSheetId="1" hidden="1">{#N/A,#N/A,FALSE,"CRPT";#N/A,#N/A,FALSE,"TREND";#N/A,#N/A,FALSE,"%Curve"}</definedName>
    <definedName name="____________six6" hidden="1">{#N/A,#N/A,FALSE,"CRPT";#N/A,#N/A,FALSE,"TREND";#N/A,#N/A,FALSE,"%Curve"}</definedName>
    <definedName name="____________www1" localSheetId="3" hidden="1">{#N/A,#N/A,FALSE,"schA"}</definedName>
    <definedName name="____________www1" localSheetId="1" hidden="1">{#N/A,#N/A,FALSE,"schA"}</definedName>
    <definedName name="____________www1" hidden="1">{#N/A,#N/A,FALSE,"schA"}</definedName>
    <definedName name="___________six6" localSheetId="3" hidden="1">{#N/A,#N/A,FALSE,"CRPT";#N/A,#N/A,FALSE,"TREND";#N/A,#N/A,FALSE,"%Curve"}</definedName>
    <definedName name="___________six6" localSheetId="1" hidden="1">{#N/A,#N/A,FALSE,"CRPT";#N/A,#N/A,FALSE,"TREND";#N/A,#N/A,FALSE,"%Curve"}</definedName>
    <definedName name="___________six6" hidden="1">{#N/A,#N/A,FALSE,"CRPT";#N/A,#N/A,FALSE,"TREND";#N/A,#N/A,FALSE,"%Curve"}</definedName>
    <definedName name="___________www1" localSheetId="3" hidden="1">{#N/A,#N/A,FALSE,"schA"}</definedName>
    <definedName name="___________www1" localSheetId="1" hidden="1">{#N/A,#N/A,FALSE,"schA"}</definedName>
    <definedName name="___________www1" hidden="1">{#N/A,#N/A,FALSE,"schA"}</definedName>
    <definedName name="__________six6" localSheetId="3" hidden="1">{#N/A,#N/A,FALSE,"CRPT";#N/A,#N/A,FALSE,"TREND";#N/A,#N/A,FALSE,"%Curve"}</definedName>
    <definedName name="__________six6" localSheetId="1" hidden="1">{#N/A,#N/A,FALSE,"CRPT";#N/A,#N/A,FALSE,"TREND";#N/A,#N/A,FALSE,"%Curve"}</definedName>
    <definedName name="__________six6" hidden="1">{#N/A,#N/A,FALSE,"CRPT";#N/A,#N/A,FALSE,"TREND";#N/A,#N/A,FALSE,"%Curve"}</definedName>
    <definedName name="__________www1" localSheetId="3" hidden="1">{#N/A,#N/A,FALSE,"schA"}</definedName>
    <definedName name="__________www1" localSheetId="1" hidden="1">{#N/A,#N/A,FALSE,"schA"}</definedName>
    <definedName name="__________www1" hidden="1">{#N/A,#N/A,FALSE,"schA"}</definedName>
    <definedName name="_________six6" localSheetId="3" hidden="1">{#N/A,#N/A,FALSE,"CRPT";#N/A,#N/A,FALSE,"TREND";#N/A,#N/A,FALSE,"%Curve"}</definedName>
    <definedName name="_________six6" localSheetId="1" hidden="1">{#N/A,#N/A,FALSE,"CRPT";#N/A,#N/A,FALSE,"TREND";#N/A,#N/A,FALSE,"%Curve"}</definedName>
    <definedName name="_________six6" hidden="1">{#N/A,#N/A,FALSE,"CRPT";#N/A,#N/A,FALSE,"TREND";#N/A,#N/A,FALSE,"%Curve"}</definedName>
    <definedName name="_________www1" localSheetId="3" hidden="1">{#N/A,#N/A,FALSE,"schA"}</definedName>
    <definedName name="_________www1" localSheetId="1" hidden="1">{#N/A,#N/A,FALSE,"schA"}</definedName>
    <definedName name="_________www1" hidden="1">{#N/A,#N/A,FALSE,"schA"}</definedName>
    <definedName name="________six6" localSheetId="3" hidden="1">{#N/A,#N/A,FALSE,"CRPT";#N/A,#N/A,FALSE,"TREND";#N/A,#N/A,FALSE,"%Curve"}</definedName>
    <definedName name="________six6" localSheetId="1" hidden="1">{#N/A,#N/A,FALSE,"CRPT";#N/A,#N/A,FALSE,"TREND";#N/A,#N/A,FALSE,"%Curve"}</definedName>
    <definedName name="________six6" hidden="1">{#N/A,#N/A,FALSE,"CRPT";#N/A,#N/A,FALSE,"TREND";#N/A,#N/A,FALSE,"%Curve"}</definedName>
    <definedName name="________www1" localSheetId="3" hidden="1">{#N/A,#N/A,FALSE,"schA"}</definedName>
    <definedName name="________www1" localSheetId="1" hidden="1">{#N/A,#N/A,FALSE,"schA"}</definedName>
    <definedName name="________www1" hidden="1">{#N/A,#N/A,FALSE,"schA"}</definedName>
    <definedName name="_______ex1" localSheetId="3" hidden="1">{#N/A,#N/A,FALSE,"Summ";#N/A,#N/A,FALSE,"General"}</definedName>
    <definedName name="_______ex1" localSheetId="1" hidden="1">{#N/A,#N/A,FALSE,"Summ";#N/A,#N/A,FALSE,"General"}</definedName>
    <definedName name="_______ex1" hidden="1">{#N/A,#N/A,FALSE,"Summ";#N/A,#N/A,FALSE,"General"}</definedName>
    <definedName name="_______new1" localSheetId="3" hidden="1">{#N/A,#N/A,FALSE,"Summ";#N/A,#N/A,FALSE,"General"}</definedName>
    <definedName name="_______new1" localSheetId="1" hidden="1">{#N/A,#N/A,FALSE,"Summ";#N/A,#N/A,FALSE,"General"}</definedName>
    <definedName name="_______new1" hidden="1">{#N/A,#N/A,FALSE,"Summ";#N/A,#N/A,FALSE,"General"}</definedName>
    <definedName name="_______six6" localSheetId="3" hidden="1">{#N/A,#N/A,FALSE,"CRPT";#N/A,#N/A,FALSE,"TREND";#N/A,#N/A,FALSE,"%Curve"}</definedName>
    <definedName name="_______six6" localSheetId="1" hidden="1">{#N/A,#N/A,FALSE,"CRPT";#N/A,#N/A,FALSE,"TREND";#N/A,#N/A,FALSE,"%Curve"}</definedName>
    <definedName name="_______six6" hidden="1">{#N/A,#N/A,FALSE,"CRPT";#N/A,#N/A,FALSE,"TREND";#N/A,#N/A,FALSE,"%Curve"}</definedName>
    <definedName name="_______www1" localSheetId="3" hidden="1">{#N/A,#N/A,FALSE,"schA"}</definedName>
    <definedName name="_______www1" localSheetId="1" hidden="1">{#N/A,#N/A,FALSE,"schA"}</definedName>
    <definedName name="_______www1" hidden="1">{#N/A,#N/A,FALSE,"schA"}</definedName>
    <definedName name="______ex1" localSheetId="3" hidden="1">{#N/A,#N/A,FALSE,"Summ";#N/A,#N/A,FALSE,"General"}</definedName>
    <definedName name="______ex1" localSheetId="1" hidden="1">{#N/A,#N/A,FALSE,"Summ";#N/A,#N/A,FALSE,"General"}</definedName>
    <definedName name="______ex1" hidden="1">{#N/A,#N/A,FALSE,"Summ";#N/A,#N/A,FALSE,"General"}</definedName>
    <definedName name="______new1" localSheetId="3" hidden="1">{#N/A,#N/A,FALSE,"Summ";#N/A,#N/A,FALSE,"General"}</definedName>
    <definedName name="______new1" localSheetId="1" hidden="1">{#N/A,#N/A,FALSE,"Summ";#N/A,#N/A,FALSE,"General"}</definedName>
    <definedName name="______new1" hidden="1">{#N/A,#N/A,FALSE,"Summ";#N/A,#N/A,FALSE,"General"}</definedName>
    <definedName name="______six6" localSheetId="3" hidden="1">{#N/A,#N/A,FALSE,"CRPT";#N/A,#N/A,FALSE,"TREND";#N/A,#N/A,FALSE,"%Curve"}</definedName>
    <definedName name="______six6" localSheetId="1" hidden="1">{#N/A,#N/A,FALSE,"CRPT";#N/A,#N/A,FALSE,"TREND";#N/A,#N/A,FALSE,"%Curve"}</definedName>
    <definedName name="______six6" hidden="1">{#N/A,#N/A,FALSE,"CRPT";#N/A,#N/A,FALSE,"TREND";#N/A,#N/A,FALSE,"%Curve"}</definedName>
    <definedName name="______www1" localSheetId="3" hidden="1">{#N/A,#N/A,FALSE,"schA"}</definedName>
    <definedName name="______www1" localSheetId="1" hidden="1">{#N/A,#N/A,FALSE,"schA"}</definedName>
    <definedName name="______www1" hidden="1">{#N/A,#N/A,FALSE,"schA"}</definedName>
    <definedName name="_____ex1" localSheetId="3" hidden="1">{#N/A,#N/A,FALSE,"Summ";#N/A,#N/A,FALSE,"General"}</definedName>
    <definedName name="_____ex1" localSheetId="1" hidden="1">{#N/A,#N/A,FALSE,"Summ";#N/A,#N/A,FALSE,"General"}</definedName>
    <definedName name="_____ex1" hidden="1">{#N/A,#N/A,FALSE,"Summ";#N/A,#N/A,FALSE,"General"}</definedName>
    <definedName name="_____new1" localSheetId="3" hidden="1">{#N/A,#N/A,FALSE,"Summ";#N/A,#N/A,FALSE,"General"}</definedName>
    <definedName name="_____new1" localSheetId="1" hidden="1">{#N/A,#N/A,FALSE,"Summ";#N/A,#N/A,FALSE,"General"}</definedName>
    <definedName name="_____new1" hidden="1">{#N/A,#N/A,FALSE,"Summ";#N/A,#N/A,FALSE,"General"}</definedName>
    <definedName name="_____six6" localSheetId="3" hidden="1">{#N/A,#N/A,FALSE,"CRPT";#N/A,#N/A,FALSE,"TREND";#N/A,#N/A,FALSE,"%Curve"}</definedName>
    <definedName name="_____six6" localSheetId="1" hidden="1">{#N/A,#N/A,FALSE,"CRPT";#N/A,#N/A,FALSE,"TREND";#N/A,#N/A,FALSE,"%Curve"}</definedName>
    <definedName name="_____six6" hidden="1">{#N/A,#N/A,FALSE,"CRPT";#N/A,#N/A,FALSE,"TREND";#N/A,#N/A,FALSE,"%Curve"}</definedName>
    <definedName name="_____www1" localSheetId="3" hidden="1">{#N/A,#N/A,FALSE,"schA"}</definedName>
    <definedName name="_____www1" localSheetId="1" hidden="1">{#N/A,#N/A,FALSE,"schA"}</definedName>
    <definedName name="_____www1" hidden="1">{#N/A,#N/A,FALSE,"schA"}</definedName>
    <definedName name="____ex1" localSheetId="3" hidden="1">{#N/A,#N/A,FALSE,"Summ";#N/A,#N/A,FALSE,"General"}</definedName>
    <definedName name="____ex1" localSheetId="1" hidden="1">{#N/A,#N/A,FALSE,"Summ";#N/A,#N/A,FALSE,"General"}</definedName>
    <definedName name="____ex1" hidden="1">{#N/A,#N/A,FALSE,"Summ";#N/A,#N/A,FALSE,"General"}</definedName>
    <definedName name="____new1" localSheetId="3" hidden="1">{#N/A,#N/A,FALSE,"Summ";#N/A,#N/A,FALSE,"General"}</definedName>
    <definedName name="____new1" localSheetId="1" hidden="1">{#N/A,#N/A,FALSE,"Summ";#N/A,#N/A,FALSE,"General"}</definedName>
    <definedName name="____new1" hidden="1">{#N/A,#N/A,FALSE,"Summ";#N/A,#N/A,FALSE,"General"}</definedName>
    <definedName name="____six6" localSheetId="3" hidden="1">{#N/A,#N/A,FALSE,"CRPT";#N/A,#N/A,FALSE,"TREND";#N/A,#N/A,FALSE,"%Curve"}</definedName>
    <definedName name="____six6" localSheetId="1" hidden="1">{#N/A,#N/A,FALSE,"CRPT";#N/A,#N/A,FALSE,"TREND";#N/A,#N/A,FALSE,"%Curve"}</definedName>
    <definedName name="____six6" hidden="1">{#N/A,#N/A,FALSE,"CRPT";#N/A,#N/A,FALSE,"TREND";#N/A,#N/A,FALSE,"%Curve"}</definedName>
    <definedName name="____www1" localSheetId="3" hidden="1">{#N/A,#N/A,FALSE,"schA"}</definedName>
    <definedName name="____www1" localSheetId="1" hidden="1">{#N/A,#N/A,FALSE,"schA"}</definedName>
    <definedName name="____www1" hidden="1">{#N/A,#N/A,FALSE,"schA"}</definedName>
    <definedName name="___ex1" localSheetId="3" hidden="1">{#N/A,#N/A,FALSE,"Summ";#N/A,#N/A,FALSE,"General"}</definedName>
    <definedName name="___ex1" localSheetId="1" hidden="1">{#N/A,#N/A,FALSE,"Summ";#N/A,#N/A,FALSE,"General"}</definedName>
    <definedName name="___ex1" hidden="1">{#N/A,#N/A,FALSE,"Summ";#N/A,#N/A,FALSE,"General"}</definedName>
    <definedName name="___new1" localSheetId="3" hidden="1">{#N/A,#N/A,FALSE,"Summ";#N/A,#N/A,FALSE,"General"}</definedName>
    <definedName name="___new1" localSheetId="1" hidden="1">{#N/A,#N/A,FALSE,"Summ";#N/A,#N/A,FALSE,"General"}</definedName>
    <definedName name="___new1" hidden="1">{#N/A,#N/A,FALSE,"Summ";#N/A,#N/A,FALSE,"General"}</definedName>
    <definedName name="___six6" localSheetId="3" hidden="1">{#N/A,#N/A,FALSE,"CRPT";#N/A,#N/A,FALSE,"TREND";#N/A,#N/A,FALSE,"%Curve"}</definedName>
    <definedName name="___six6" localSheetId="1" hidden="1">{#N/A,#N/A,FALSE,"CRPT";#N/A,#N/A,FALSE,"TREND";#N/A,#N/A,FALSE,"%Curve"}</definedName>
    <definedName name="___six6" hidden="1">{#N/A,#N/A,FALSE,"CRPT";#N/A,#N/A,FALSE,"TREND";#N/A,#N/A,FALSE,"%Curve"}</definedName>
    <definedName name="___www1" localSheetId="3" hidden="1">{#N/A,#N/A,FALSE,"schA"}</definedName>
    <definedName name="___www1" localSheetId="1" hidden="1">{#N/A,#N/A,FALSE,"schA"}</definedName>
    <definedName name="___www1" hidden="1">{#N/A,#N/A,FALSE,"schA"}</definedName>
    <definedName name="__123Graph_A" localSheetId="13" hidden="1">#REF!</definedName>
    <definedName name="__123Graph_A" localSheetId="14" hidden="1">#REF!</definedName>
    <definedName name="__123Graph_A" hidden="1">#REF!</definedName>
    <definedName name="__123Graph_ABUDG6_DSCRPR" localSheetId="13" hidden="1">#REF!</definedName>
    <definedName name="__123Graph_ABUDG6_DSCRPR" localSheetId="14" hidden="1">#REF!</definedName>
    <definedName name="__123Graph_ABUDG6_DSCRPR" hidden="1">#REF!</definedName>
    <definedName name="__123Graph_ABUDG6_ESCRPR1" localSheetId="13" hidden="1">#REF!</definedName>
    <definedName name="__123Graph_ABUDG6_ESCRPR1" localSheetId="14" hidden="1">#REF!</definedName>
    <definedName name="__123Graph_ABUDG6_ESCRPR1" hidden="1">#REF!</definedName>
    <definedName name="__123Graph_B" localSheetId="13" hidden="1">#REF!</definedName>
    <definedName name="__123Graph_B" localSheetId="14" hidden="1">#REF!</definedName>
    <definedName name="__123Graph_B" hidden="1">#REF!</definedName>
    <definedName name="__123Graph_BBUDG6_DSCRPR" localSheetId="13" hidden="1">#REF!</definedName>
    <definedName name="__123Graph_BBUDG6_DSCRPR" localSheetId="14" hidden="1">#REF!</definedName>
    <definedName name="__123Graph_BBUDG6_DSCRPR" hidden="1">#REF!</definedName>
    <definedName name="__123Graph_BBUDG6_ESCRPR1" localSheetId="13" hidden="1">#REF!</definedName>
    <definedName name="__123Graph_BBUDG6_ESCRPR1" localSheetId="14" hidden="1">#REF!</definedName>
    <definedName name="__123Graph_BBUDG6_ESCRPR1" hidden="1">#REF!</definedName>
    <definedName name="__123Graph_D" localSheetId="13" hidden="1">#REF!</definedName>
    <definedName name="__123Graph_D" localSheetId="14" hidden="1">#REF!</definedName>
    <definedName name="__123Graph_D" hidden="1">#REF!</definedName>
    <definedName name="__123Graph_ECURRENT" localSheetId="13" hidden="1">#REF!</definedName>
    <definedName name="__123Graph_ECURRENT" localSheetId="14" hidden="1">#REF!</definedName>
    <definedName name="__123Graph_ECURRENT" hidden="1">#REF!</definedName>
    <definedName name="__123Graph_X" localSheetId="13" hidden="1">#REF!</definedName>
    <definedName name="__123Graph_X" localSheetId="14" hidden="1">#REF!</definedName>
    <definedName name="__123Graph_X" hidden="1">#REF!</definedName>
    <definedName name="__123Graph_XBUDG6_DSCRPR" localSheetId="13" hidden="1">#REF!</definedName>
    <definedName name="__123Graph_XBUDG6_DSCRPR" localSheetId="14" hidden="1">#REF!</definedName>
    <definedName name="__123Graph_XBUDG6_DSCRPR" hidden="1">#REF!</definedName>
    <definedName name="__123Graph_XBUDG6_ESCRPR1" localSheetId="13" hidden="1">#REF!</definedName>
    <definedName name="__123Graph_XBUDG6_ESCRPR1" localSheetId="14" hidden="1">#REF!</definedName>
    <definedName name="__123Graph_XBUDG6_ESCRPR1" hidden="1">#REF!</definedName>
    <definedName name="__ex1" localSheetId="3" hidden="1">{#N/A,#N/A,FALSE,"Summ";#N/A,#N/A,FALSE,"General"}</definedName>
    <definedName name="__ex1" localSheetId="1" hidden="1">{#N/A,#N/A,FALSE,"Summ";#N/A,#N/A,FALSE,"General"}</definedName>
    <definedName name="__ex1" hidden="1">{#N/A,#N/A,FALSE,"Summ";#N/A,#N/A,FALSE,"General"}</definedName>
    <definedName name="__new1" localSheetId="3" hidden="1">{#N/A,#N/A,FALSE,"Summ";#N/A,#N/A,FALSE,"General"}</definedName>
    <definedName name="__new1" localSheetId="1" hidden="1">{#N/A,#N/A,FALSE,"Summ";#N/A,#N/A,FALSE,"General"}</definedName>
    <definedName name="__new1" hidden="1">{#N/A,#N/A,FALSE,"Summ";#N/A,#N/A,FALSE,"General"}</definedName>
    <definedName name="__six6" localSheetId="3" hidden="1">{#N/A,#N/A,FALSE,"CRPT";#N/A,#N/A,FALSE,"TREND";#N/A,#N/A,FALSE,"%Curve"}</definedName>
    <definedName name="__six6" localSheetId="1" hidden="1">{#N/A,#N/A,FALSE,"CRPT";#N/A,#N/A,FALSE,"TREND";#N/A,#N/A,FALSE,"%Curve"}</definedName>
    <definedName name="__six6" hidden="1">{#N/A,#N/A,FALSE,"CRPT";#N/A,#N/A,FALSE,"TREND";#N/A,#N/A,FALSE,"%Curve"}</definedName>
    <definedName name="__www1" localSheetId="3" hidden="1">{#N/A,#N/A,FALSE,"schA"}</definedName>
    <definedName name="__www1" localSheetId="1" hidden="1">{#N/A,#N/A,FALSE,"schA"}</definedName>
    <definedName name="__www1" hidden="1">{#N/A,#N/A,FALSE,"schA"}</definedName>
    <definedName name="_1__123Graph_ABUDG6_D_ESCRPR" localSheetId="13" hidden="1">#REF!</definedName>
    <definedName name="_1__123Graph_ABUDG6_D_ESCRPR" localSheetId="14" hidden="1">#REF!</definedName>
    <definedName name="_1__123Graph_ABUDG6_D_ESCRPR" hidden="1">#REF!</definedName>
    <definedName name="_2__123Graph_ABUDG6_Dtons_inv" localSheetId="13" hidden="1">#REF!</definedName>
    <definedName name="_2__123Graph_ABUDG6_Dtons_inv" localSheetId="14" hidden="1">#REF!</definedName>
    <definedName name="_2__123Graph_ABUDG6_Dtons_inv" hidden="1">#REF!</definedName>
    <definedName name="_2011bcf">#REF!</definedName>
    <definedName name="_2011fx">#REF!</definedName>
    <definedName name="_2011s">#REF!</definedName>
    <definedName name="_2012bcf">#REF!</definedName>
    <definedName name="_2012fx">#REF!</definedName>
    <definedName name="_2012s">#REF!</definedName>
    <definedName name="_2013bcf">#REF!</definedName>
    <definedName name="_2013fx">#REF!</definedName>
    <definedName name="_2013s">#REF!</definedName>
    <definedName name="_2014bcf">#REF!</definedName>
    <definedName name="_2014fx">#REF!</definedName>
    <definedName name="_2014s">#REF!</definedName>
    <definedName name="_2015bcf">#REF!</definedName>
    <definedName name="_2015fx">#REF!</definedName>
    <definedName name="_2015s">#REF!</definedName>
    <definedName name="_2016bcf">#REF!</definedName>
    <definedName name="_2016fx">#REF!</definedName>
    <definedName name="_2016s">#REF!</definedName>
    <definedName name="_2017bcf">#REF!</definedName>
    <definedName name="_2017fx">#REF!</definedName>
    <definedName name="_2017s">#REF!</definedName>
    <definedName name="_2018bcf">#REF!</definedName>
    <definedName name="_2018fx">#REF!</definedName>
    <definedName name="_2018s">#REF!</definedName>
    <definedName name="_2019bcf">#REF!</definedName>
    <definedName name="_2019fx">#REF!</definedName>
    <definedName name="_2019s">#REF!</definedName>
    <definedName name="_3__123Graph_ABUDG6_Dtons_inv" localSheetId="13" hidden="1">#REF!</definedName>
    <definedName name="_3__123Graph_ABUDG6_Dtons_inv" localSheetId="14" hidden="1">#REF!</definedName>
    <definedName name="_3__123Graph_ABUDG6_Dtons_inv" hidden="1">#REF!</definedName>
    <definedName name="_3__123Graph_BBUDG6_D_ESCRPR" localSheetId="13" hidden="1">#REF!</definedName>
    <definedName name="_3__123Graph_BBUDG6_D_ESCRPR" localSheetId="14" hidden="1">#REF!</definedName>
    <definedName name="_3__123Graph_BBUDG6_D_ESCRPR" hidden="1">#REF!</definedName>
    <definedName name="_4__123Graph_ABUDG6_Dtons_inv" localSheetId="13" hidden="1">#REF!</definedName>
    <definedName name="_4__123Graph_ABUDG6_Dtons_inv" localSheetId="14" hidden="1">#REF!</definedName>
    <definedName name="_4__123Graph_ABUDG6_Dtons_inv" hidden="1">#REF!</definedName>
    <definedName name="_4__123Graph_BBUDG6_Dtons_inv" localSheetId="13" hidden="1">#REF!</definedName>
    <definedName name="_4__123Graph_BBUDG6_Dtons_inv" localSheetId="14" hidden="1">#REF!</definedName>
    <definedName name="_4__123Graph_BBUDG6_Dtons_inv" hidden="1">#REF!</definedName>
    <definedName name="_5__123Graph_CBUDG6_D_ESCRPR" localSheetId="13" hidden="1">#REF!</definedName>
    <definedName name="_5__123Graph_CBUDG6_D_ESCRPR" localSheetId="14" hidden="1">#REF!</definedName>
    <definedName name="_5__123Graph_CBUDG6_D_ESCRPR" hidden="1">#REF!</definedName>
    <definedName name="_6__123Graph_CBUDG6_D_ESCRPR" localSheetId="13" hidden="1">#REF!</definedName>
    <definedName name="_6__123Graph_CBUDG6_D_ESCRPR" localSheetId="14" hidden="1">#REF!</definedName>
    <definedName name="_6__123Graph_CBUDG6_D_ESCRPR" hidden="1">#REF!</definedName>
    <definedName name="_6__123Graph_DBUDG6_D_ESCRPR" localSheetId="13" hidden="1">#REF!</definedName>
    <definedName name="_6__123Graph_DBUDG6_D_ESCRPR" localSheetId="14" hidden="1">#REF!</definedName>
    <definedName name="_6__123Graph_DBUDG6_D_ESCRPR" hidden="1">#REF!</definedName>
    <definedName name="_7__123Graph_CBUDG6_D_ESCRPR" localSheetId="13" hidden="1">#REF!</definedName>
    <definedName name="_7__123Graph_CBUDG6_D_ESCRPR" localSheetId="14" hidden="1">#REF!</definedName>
    <definedName name="_7__123Graph_CBUDG6_D_ESCRPR" hidden="1">#REF!</definedName>
    <definedName name="_7__123Graph_DBUDG6_D_ESCRPR" localSheetId="13" hidden="1">#REF!</definedName>
    <definedName name="_7__123Graph_DBUDG6_D_ESCRPR" localSheetId="14" hidden="1">#REF!</definedName>
    <definedName name="_7__123Graph_DBUDG6_D_ESCRPR" hidden="1">#REF!</definedName>
    <definedName name="_7__123Graph_XBUDG6_D_ESCRPR" localSheetId="13" hidden="1">#REF!</definedName>
    <definedName name="_7__123Graph_XBUDG6_D_ESCRPR" localSheetId="14" hidden="1">#REF!</definedName>
    <definedName name="_7__123Graph_XBUDG6_D_ESCRPR" hidden="1">#REF!</definedName>
    <definedName name="_8__123Graph_DBUDG6_D_ESCRPR" localSheetId="13" hidden="1">#REF!</definedName>
    <definedName name="_8__123Graph_DBUDG6_D_ESCRPR" localSheetId="14" hidden="1">#REF!</definedName>
    <definedName name="_8__123Graph_DBUDG6_D_ESCRPR" hidden="1">#REF!</definedName>
    <definedName name="_8__123Graph_XBUDG6_Dtons_inv" localSheetId="13" hidden="1">#REF!</definedName>
    <definedName name="_8__123Graph_XBUDG6_Dtons_inv" localSheetId="14" hidden="1">#REF!</definedName>
    <definedName name="_8__123Graph_XBUDG6_Dtons_inv" hidden="1">#REF!</definedName>
    <definedName name="_ex1" localSheetId="3" hidden="1">{#N/A,#N/A,FALSE,"Summ";#N/A,#N/A,FALSE,"General"}</definedName>
    <definedName name="_ex1" localSheetId="1" hidden="1">{#N/A,#N/A,FALSE,"Summ";#N/A,#N/A,FALSE,"General"}</definedName>
    <definedName name="_ex1" hidden="1">{#N/A,#N/A,FALSE,"Summ";#N/A,#N/A,FALSE,"General"}</definedName>
    <definedName name="_Fill" localSheetId="13" hidden="1">#REF!</definedName>
    <definedName name="_Fill" localSheetId="14" hidden="1">#REF!</definedName>
    <definedName name="_Fill" hidden="1">#REF!</definedName>
    <definedName name="_Key1" localSheetId="13" hidden="1">#REF!</definedName>
    <definedName name="_Key1" localSheetId="14" hidden="1">#REF!</definedName>
    <definedName name="_Key1" hidden="1">#REF!</definedName>
    <definedName name="_Key2" localSheetId="13" hidden="1">#REF!</definedName>
    <definedName name="_Key2" localSheetId="14" hidden="1">#REF!</definedName>
    <definedName name="_Key2" hidden="1">#REF!</definedName>
    <definedName name="_new1" localSheetId="3" hidden="1">{#N/A,#N/A,FALSE,"Summ";#N/A,#N/A,FALSE,"General"}</definedName>
    <definedName name="_new1" localSheetId="1" hidden="1">{#N/A,#N/A,FALSE,"Summ";#N/A,#N/A,FALSE,"General"}</definedName>
    <definedName name="_new1" hidden="1">{#N/A,#N/A,FALSE,"Summ";#N/A,#N/A,FALSE,"General"}</definedName>
    <definedName name="_Parse_In" localSheetId="13" hidden="1">#REF!</definedName>
    <definedName name="_Parse_In" localSheetId="14" hidden="1">#REF!</definedName>
    <definedName name="_Parse_In" hidden="1">#REF!</definedName>
    <definedName name="_six6" localSheetId="3" hidden="1">{#N/A,#N/A,FALSE,"CRPT";#N/A,#N/A,FALSE,"TREND";#N/A,#N/A,FALSE,"%Curve"}</definedName>
    <definedName name="_six6" localSheetId="1" hidden="1">{#N/A,#N/A,FALSE,"CRPT";#N/A,#N/A,FALSE,"TREND";#N/A,#N/A,FALSE,"%Curve"}</definedName>
    <definedName name="_six6" hidden="1">{#N/A,#N/A,FALSE,"CRPT";#N/A,#N/A,FALSE,"TREND";#N/A,#N/A,FALSE,"%Curve"}</definedName>
    <definedName name="_Sort" localSheetId="13" hidden="1">#REF!</definedName>
    <definedName name="_Sort" localSheetId="14" hidden="1">#REF!</definedName>
    <definedName name="_Sort" hidden="1">#REF!</definedName>
    <definedName name="_www1" localSheetId="3" hidden="1">{#N/A,#N/A,FALSE,"schA"}</definedName>
    <definedName name="_www1" localSheetId="1" hidden="1">{#N/A,#N/A,FALSE,"schA"}</definedName>
    <definedName name="_www1" hidden="1">{#N/A,#N/A,FALSE,"schA"}</definedName>
    <definedName name="a" localSheetId="3" hidden="1">{#N/A,#N/A,FALSE,"Coversheet";#N/A,#N/A,FALSE,"QA"}</definedName>
    <definedName name="a" localSheetId="1" hidden="1">{#N/A,#N/A,FALSE,"Coversheet";#N/A,#N/A,FALSE,"QA"}</definedName>
    <definedName name="a" hidden="1">{#N/A,#N/A,FALSE,"Coversheet";#N/A,#N/A,FALSE,"QA"}</definedName>
    <definedName name="aaa" localSheetId="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AAAAAAAAAAA" localSheetId="3" hidden="1">{#N/A,#N/A,FALSE,"Coversheet";#N/A,#N/A,FALSE,"QA"}</definedName>
    <definedName name="AAAAAAAAAAAAAA" localSheetId="1" hidden="1">{#N/A,#N/A,FALSE,"Coversheet";#N/A,#N/A,FALSE,"QA"}</definedName>
    <definedName name="AAAAAAAAAAAAAA" hidden="1">{#N/A,#N/A,FALSE,"Coversheet";#N/A,#N/A,FALSE,"QA"}</definedName>
    <definedName name="anscount" hidden="1">1</definedName>
    <definedName name="b" localSheetId="3" hidden="1">{#N/A,#N/A,FALSE,"Coversheet";#N/A,#N/A,FALSE,"QA"}</definedName>
    <definedName name="b" localSheetId="1" hidden="1">{#N/A,#N/A,FALSE,"Coversheet";#N/A,#N/A,FALSE,"QA"}</definedName>
    <definedName name="b" hidden="1">{#N/A,#N/A,FALSE,"Coversheet";#N/A,#N/A,FALSE,"QA"}</definedName>
    <definedName name="BEm" localSheetId="13" hidden="1">#REF!</definedName>
    <definedName name="BEm" localSheetId="14" hidden="1">#REF!</definedName>
    <definedName name="BEm" hidden="1">#REF!</definedName>
    <definedName name="BEx0017DGUEDPCFJUPUZOOLJCS2B" localSheetId="13" hidden="1">#REF!</definedName>
    <definedName name="BEx0017DGUEDPCFJUPUZOOLJCS2B" localSheetId="14" hidden="1">#REF!</definedName>
    <definedName name="BEx0017DGUEDPCFJUPUZOOLJCS2B" hidden="1">#REF!</definedName>
    <definedName name="BEx001CNWHJ5RULCSFM36ZCGJ1UH" localSheetId="13" hidden="1">#REF!</definedName>
    <definedName name="BEx001CNWHJ5RULCSFM36ZCGJ1UH" localSheetId="14" hidden="1">#REF!</definedName>
    <definedName name="BEx001CNWHJ5RULCSFM36ZCGJ1UH" hidden="1">#REF!</definedName>
    <definedName name="BEx004791UAJIJSN57OT7YBLNP82" localSheetId="13" hidden="1">#REF!</definedName>
    <definedName name="BEx004791UAJIJSN57OT7YBLNP82" localSheetId="14" hidden="1">#REF!</definedName>
    <definedName name="BEx004791UAJIJSN57OT7YBLNP82" hidden="1">#REF!</definedName>
    <definedName name="BEx008P2NVFDLBHL7IZ5WTMVOQ1F" localSheetId="13" hidden="1">#REF!</definedName>
    <definedName name="BEx008P2NVFDLBHL7IZ5WTMVOQ1F" localSheetId="14" hidden="1">#REF!</definedName>
    <definedName name="BEx008P2NVFDLBHL7IZ5WTMVOQ1F" hidden="1">#REF!</definedName>
    <definedName name="BEx009G00IN0JUIAQ4WE9NHTMQE2" localSheetId="13" hidden="1">#REF!</definedName>
    <definedName name="BEx009G00IN0JUIAQ4WE9NHTMQE2" localSheetId="14" hidden="1">#REF!</definedName>
    <definedName name="BEx009G00IN0JUIAQ4WE9NHTMQE2" hidden="1">#REF!</definedName>
    <definedName name="BEx00DXTY2JDVGWQKV8H7FG4SV30" localSheetId="13" hidden="1">#REF!</definedName>
    <definedName name="BEx00DXTY2JDVGWQKV8H7FG4SV30" localSheetId="14" hidden="1">#REF!</definedName>
    <definedName name="BEx00DXTY2JDVGWQKV8H7FG4SV30" hidden="1">#REF!</definedName>
    <definedName name="BEx00GHLTYRH5N2S6P78YW1CD30N" localSheetId="13" hidden="1">#REF!</definedName>
    <definedName name="BEx00GHLTYRH5N2S6P78YW1CD30N" localSheetId="14" hidden="1">#REF!</definedName>
    <definedName name="BEx00GHLTYRH5N2S6P78YW1CD30N" hidden="1">#REF!</definedName>
    <definedName name="BEx00JC31DY11L45SEU4B10BIN6W" localSheetId="13" hidden="1">#REF!</definedName>
    <definedName name="BEx00JC31DY11L45SEU4B10BIN6W" localSheetId="14" hidden="1">#REF!</definedName>
    <definedName name="BEx00JC31DY11L45SEU4B10BIN6W" hidden="1">#REF!</definedName>
    <definedName name="BEx00KZHZBHP3TDV1YMX4B19B95O" localSheetId="13" hidden="1">#REF!</definedName>
    <definedName name="BEx00KZHZBHP3TDV1YMX4B19B95O" localSheetId="14" hidden="1">#REF!</definedName>
    <definedName name="BEx00KZHZBHP3TDV1YMX4B19B95O" hidden="1">#REF!</definedName>
    <definedName name="BEx00P11V7HA4MS6XYY3P4BPVXML" localSheetId="13" hidden="1">#REF!</definedName>
    <definedName name="BEx00P11V7HA4MS6XYY3P4BPVXML" localSheetId="14" hidden="1">#REF!</definedName>
    <definedName name="BEx00P11V7HA4MS6XYY3P4BPVXML" hidden="1">#REF!</definedName>
    <definedName name="BEx00PBV7V99V7M3LDYUTF31MUFJ" localSheetId="13" hidden="1">#REF!</definedName>
    <definedName name="BEx00PBV7V99V7M3LDYUTF31MUFJ" localSheetId="14" hidden="1">#REF!</definedName>
    <definedName name="BEx00PBV7V99V7M3LDYUTF31MUFJ" hidden="1">#REF!</definedName>
    <definedName name="BEx00SMIQJ55EVB7T24CORX0JWQO" localSheetId="13" hidden="1">#REF!</definedName>
    <definedName name="BEx00SMIQJ55EVB7T24CORX0JWQO" localSheetId="14" hidden="1">#REF!</definedName>
    <definedName name="BEx00SMIQJ55EVB7T24CORX0JWQO" hidden="1">#REF!</definedName>
    <definedName name="BEx010V7DB7O7Z9NHSX27HZK4H76" localSheetId="13" hidden="1">#REF!</definedName>
    <definedName name="BEx010V7DB7O7Z9NHSX27HZK4H76" localSheetId="14" hidden="1">#REF!</definedName>
    <definedName name="BEx010V7DB7O7Z9NHSX27HZK4H76" hidden="1">#REF!</definedName>
    <definedName name="BEx012IKS6YVHG9KTG2FAKRSMYLU" localSheetId="13" hidden="1">#REF!</definedName>
    <definedName name="BEx012IKS6YVHG9KTG2FAKRSMYLU" localSheetId="14" hidden="1">#REF!</definedName>
    <definedName name="BEx012IKS6YVHG9KTG2FAKRSMYLU" hidden="1">#REF!</definedName>
    <definedName name="BEx01HY6E3GJ66ABU5ABN26V6Q13" localSheetId="13" hidden="1">#REF!</definedName>
    <definedName name="BEx01HY6E3GJ66ABU5ABN26V6Q13" localSheetId="14" hidden="1">#REF!</definedName>
    <definedName name="BEx01HY6E3GJ66ABU5ABN26V6Q13" hidden="1">#REF!</definedName>
    <definedName name="BEx01PW5YQKEGAR8JDDI5OARYXDF" localSheetId="13" hidden="1">#REF!</definedName>
    <definedName name="BEx01PW5YQKEGAR8JDDI5OARYXDF" localSheetId="14" hidden="1">#REF!</definedName>
    <definedName name="BEx01PW5YQKEGAR8JDDI5OARYXDF" hidden="1">#REF!</definedName>
    <definedName name="BEx01QCB2ERCAYYOFDP3OQRWUU60" localSheetId="13" hidden="1">#REF!</definedName>
    <definedName name="BEx01QCB2ERCAYYOFDP3OQRWUU60" localSheetId="14" hidden="1">#REF!</definedName>
    <definedName name="BEx01QCB2ERCAYYOFDP3OQRWUU60" hidden="1">#REF!</definedName>
    <definedName name="BEx01U37NQSMTGJRU8EGTJORBJ6H" localSheetId="13" hidden="1">#REF!</definedName>
    <definedName name="BEx01U37NQSMTGJRU8EGTJORBJ6H" localSheetId="14" hidden="1">#REF!</definedName>
    <definedName name="BEx01U37NQSMTGJRU8EGTJORBJ6H" hidden="1">#REF!</definedName>
    <definedName name="BEx01XJ94SHJ1YQ7ORPW0RQGKI2H" localSheetId="13" hidden="1">#REF!</definedName>
    <definedName name="BEx01XJ94SHJ1YQ7ORPW0RQGKI2H" localSheetId="14" hidden="1">#REF!</definedName>
    <definedName name="BEx01XJ94SHJ1YQ7ORPW0RQGKI2H" hidden="1">#REF!</definedName>
    <definedName name="BEx028BOZCS2MQO9MODVS6F7NCA3" localSheetId="13" hidden="1">#REF!</definedName>
    <definedName name="BEx028BOZCS2MQO9MODVS6F7NCA3" localSheetId="14" hidden="1">#REF!</definedName>
    <definedName name="BEx028BOZCS2MQO9MODVS6F7NCA3" hidden="1">#REF!</definedName>
    <definedName name="BEx02DPUYNH76938V8GVORY8LRY1" localSheetId="13" hidden="1">#REF!</definedName>
    <definedName name="BEx02DPUYNH76938V8GVORY8LRY1" localSheetId="14" hidden="1">#REF!</definedName>
    <definedName name="BEx02DPUYNH76938V8GVORY8LRY1" hidden="1">#REF!</definedName>
    <definedName name="BEx02PEP6DY4K1JGB0HHS3B6QOGZ" localSheetId="13" hidden="1">#REF!</definedName>
    <definedName name="BEx02PEP6DY4K1JGB0HHS3B6QOGZ" localSheetId="14" hidden="1">#REF!</definedName>
    <definedName name="BEx02PEP6DY4K1JGB0HHS3B6QOGZ" hidden="1">#REF!</definedName>
    <definedName name="BEx02Q08R9G839Q4RFGG9026C7PX" localSheetId="13" hidden="1">#REF!</definedName>
    <definedName name="BEx02Q08R9G839Q4RFGG9026C7PX" localSheetId="14" hidden="1">#REF!</definedName>
    <definedName name="BEx02Q08R9G839Q4RFGG9026C7PX" hidden="1">#REF!</definedName>
    <definedName name="BEx02SEL3Z1QWGAHXDPUA9WLTTPS" localSheetId="13" hidden="1">#REF!</definedName>
    <definedName name="BEx02SEL3Z1QWGAHXDPUA9WLTTPS" localSheetId="14" hidden="1">#REF!</definedName>
    <definedName name="BEx02SEL3Z1QWGAHXDPUA9WLTTPS" hidden="1">#REF!</definedName>
    <definedName name="BEx02Y3KJZH5BGDM9QEZ1PVVI114" localSheetId="13" hidden="1">#REF!</definedName>
    <definedName name="BEx02Y3KJZH5BGDM9QEZ1PVVI114" localSheetId="14" hidden="1">#REF!</definedName>
    <definedName name="BEx02Y3KJZH5BGDM9QEZ1PVVI114" hidden="1">#REF!</definedName>
    <definedName name="BEx0313GRLLASDTVPW5DHTXHE74M" localSheetId="13" hidden="1">#REF!</definedName>
    <definedName name="BEx0313GRLLASDTVPW5DHTXHE74M" localSheetId="14" hidden="1">#REF!</definedName>
    <definedName name="BEx0313GRLLASDTVPW5DHTXHE74M" hidden="1">#REF!</definedName>
    <definedName name="BEx1F0SOZ3H5XUHXD7O01TCR8T6J" localSheetId="13" hidden="1">#REF!</definedName>
    <definedName name="BEx1F0SOZ3H5XUHXD7O01TCR8T6J" localSheetId="14" hidden="1">#REF!</definedName>
    <definedName name="BEx1F0SOZ3H5XUHXD7O01TCR8T6J" hidden="1">#REF!</definedName>
    <definedName name="BEx1F9HL824UCNCVZ2U62J4KZCX8" localSheetId="13" hidden="1">#REF!</definedName>
    <definedName name="BEx1F9HL824UCNCVZ2U62J4KZCX8" localSheetId="14" hidden="1">#REF!</definedName>
    <definedName name="BEx1F9HL824UCNCVZ2U62J4KZCX8" hidden="1">#REF!</definedName>
    <definedName name="BEx1FEVSJKTI1Q1Z874QZVFSJSVA" localSheetId="13" hidden="1">#REF!</definedName>
    <definedName name="BEx1FEVSJKTI1Q1Z874QZVFSJSVA" localSheetId="14" hidden="1">#REF!</definedName>
    <definedName name="BEx1FEVSJKTI1Q1Z874QZVFSJSVA" hidden="1">#REF!</definedName>
    <definedName name="BEx1FGDRUHHLI1GBHELT4PK0LY4V" localSheetId="13" hidden="1">#REF!</definedName>
    <definedName name="BEx1FGDRUHHLI1GBHELT4PK0LY4V" localSheetId="14" hidden="1">#REF!</definedName>
    <definedName name="BEx1FGDRUHHLI1GBHELT4PK0LY4V" hidden="1">#REF!</definedName>
    <definedName name="BEx1FJZ7GKO99IYTP6GGGF7EUL3Z" localSheetId="13" hidden="1">#REF!</definedName>
    <definedName name="BEx1FJZ7GKO99IYTP6GGGF7EUL3Z" localSheetId="14" hidden="1">#REF!</definedName>
    <definedName name="BEx1FJZ7GKO99IYTP6GGGF7EUL3Z" hidden="1">#REF!</definedName>
    <definedName name="BEx1FPDH0YKYQXDHUTFIQLIF34J8" localSheetId="13" hidden="1">#REF!</definedName>
    <definedName name="BEx1FPDH0YKYQXDHUTFIQLIF34J8" localSheetId="14" hidden="1">#REF!</definedName>
    <definedName name="BEx1FPDH0YKYQXDHUTFIQLIF34J8" hidden="1">#REF!</definedName>
    <definedName name="BEx1FQ9SZAGL2HEKRB046EOQDWOX" localSheetId="13" hidden="1">#REF!</definedName>
    <definedName name="BEx1FQ9SZAGL2HEKRB046EOQDWOX" localSheetId="14" hidden="1">#REF!</definedName>
    <definedName name="BEx1FQ9SZAGL2HEKRB046EOQDWOX" hidden="1">#REF!</definedName>
    <definedName name="BEx1FZV2CM77TBH1R6YYV9P06KA2" localSheetId="13" hidden="1">#REF!</definedName>
    <definedName name="BEx1FZV2CM77TBH1R6YYV9P06KA2" localSheetId="14" hidden="1">#REF!</definedName>
    <definedName name="BEx1FZV2CM77TBH1R6YYV9P06KA2" hidden="1">#REF!</definedName>
    <definedName name="BEx1G59AY8195JTUM6P18VXUFJ3E" localSheetId="13" hidden="1">#REF!</definedName>
    <definedName name="BEx1G59AY8195JTUM6P18VXUFJ3E" localSheetId="14" hidden="1">#REF!</definedName>
    <definedName name="BEx1G59AY8195JTUM6P18VXUFJ3E" hidden="1">#REF!</definedName>
    <definedName name="BEx1GKUDMCV60BOZT0SENCT0MD8L" localSheetId="13" hidden="1">#REF!</definedName>
    <definedName name="BEx1GKUDMCV60BOZT0SENCT0MD8L" localSheetId="14" hidden="1">#REF!</definedName>
    <definedName name="BEx1GKUDMCV60BOZT0SENCT0MD8L" hidden="1">#REF!</definedName>
    <definedName name="BEx1GUVQ5L0JCX3E4SROI4WBYVTO" localSheetId="13" hidden="1">#REF!</definedName>
    <definedName name="BEx1GUVQ5L0JCX3E4SROI4WBYVTO" localSheetId="14" hidden="1">#REF!</definedName>
    <definedName name="BEx1GUVQ5L0JCX3E4SROI4WBYVTO" hidden="1">#REF!</definedName>
    <definedName name="BEx1GVMRHFXUP6XYYY9NR12PV5TF" localSheetId="13" hidden="1">#REF!</definedName>
    <definedName name="BEx1GVMRHFXUP6XYYY9NR12PV5TF" localSheetId="14" hidden="1">#REF!</definedName>
    <definedName name="BEx1GVMRHFXUP6XYYY9NR12PV5TF" hidden="1">#REF!</definedName>
    <definedName name="BEx1H6KIT7BHUH6MDDWC935V9N47" localSheetId="13" hidden="1">#REF!</definedName>
    <definedName name="BEx1H6KIT7BHUH6MDDWC935V9N47" localSheetId="14" hidden="1">#REF!</definedName>
    <definedName name="BEx1H6KIT7BHUH6MDDWC935V9N47" hidden="1">#REF!</definedName>
    <definedName name="BEx1HA60AI3STEJQZAQ0RA3Q3AZV" localSheetId="13" hidden="1">#REF!</definedName>
    <definedName name="BEx1HA60AI3STEJQZAQ0RA3Q3AZV" localSheetId="14" hidden="1">#REF!</definedName>
    <definedName name="BEx1HA60AI3STEJQZAQ0RA3Q3AZV" hidden="1">#REF!</definedName>
    <definedName name="BEx1HB2DBVO5N6V2WX7BEHUFYTFU" localSheetId="13" hidden="1">#REF!</definedName>
    <definedName name="BEx1HB2DBVO5N6V2WX7BEHUFYTFU" localSheetId="14" hidden="1">#REF!</definedName>
    <definedName name="BEx1HB2DBVO5N6V2WX7BEHUFYTFU" hidden="1">#REF!</definedName>
    <definedName name="BEx1HDGOOJ3SKHYMWUZJ1P0RQZ9N" localSheetId="13" hidden="1">#REF!</definedName>
    <definedName name="BEx1HDGOOJ3SKHYMWUZJ1P0RQZ9N" localSheetId="14" hidden="1">#REF!</definedName>
    <definedName name="BEx1HDGOOJ3SKHYMWUZJ1P0RQZ9N" hidden="1">#REF!</definedName>
    <definedName name="BEx1HDM5ZXSJG6JQEMSFV52PZ10V" localSheetId="13" hidden="1">#REF!</definedName>
    <definedName name="BEx1HDM5ZXSJG6JQEMSFV52PZ10V" localSheetId="14" hidden="1">#REF!</definedName>
    <definedName name="BEx1HDM5ZXSJG6JQEMSFV52PZ10V" hidden="1">#REF!</definedName>
    <definedName name="BEx1HETBBZVN5F43LKOFMC4QB0CR" localSheetId="13" hidden="1">#REF!</definedName>
    <definedName name="BEx1HETBBZVN5F43LKOFMC4QB0CR" localSheetId="14" hidden="1">#REF!</definedName>
    <definedName name="BEx1HETBBZVN5F43LKOFMC4QB0CR" hidden="1">#REF!</definedName>
    <definedName name="BEx1HGWNWPLNXICOTP90TKQVVE4E" localSheetId="13" hidden="1">#REF!</definedName>
    <definedName name="BEx1HGWNWPLNXICOTP90TKQVVE4E" localSheetId="14" hidden="1">#REF!</definedName>
    <definedName name="BEx1HGWNWPLNXICOTP90TKQVVE4E" hidden="1">#REF!</definedName>
    <definedName name="BEx1HIPLJZABY0EMUOTZN0EQMDPU" localSheetId="13" hidden="1">#REF!</definedName>
    <definedName name="BEx1HIPLJZABY0EMUOTZN0EQMDPU" localSheetId="14" hidden="1">#REF!</definedName>
    <definedName name="BEx1HIPLJZABY0EMUOTZN0EQMDPU" hidden="1">#REF!</definedName>
    <definedName name="BEx1HO94JIRX219MPWMB5E5XZ04X" localSheetId="13" hidden="1">#REF!</definedName>
    <definedName name="BEx1HO94JIRX219MPWMB5E5XZ04X" localSheetId="14" hidden="1">#REF!</definedName>
    <definedName name="BEx1HO94JIRX219MPWMB5E5XZ04X" hidden="1">#REF!</definedName>
    <definedName name="BEx1HQNF6KHM21E3XLW0NMSSEI9S" localSheetId="13" hidden="1">#REF!</definedName>
    <definedName name="BEx1HQNF6KHM21E3XLW0NMSSEI9S" localSheetId="14" hidden="1">#REF!</definedName>
    <definedName name="BEx1HQNF6KHM21E3XLW0NMSSEI9S" hidden="1">#REF!</definedName>
    <definedName name="BEx1HSLNWIW4S97ZBYY7I7M5YVH4" localSheetId="13" hidden="1">#REF!</definedName>
    <definedName name="BEx1HSLNWIW4S97ZBYY7I7M5YVH4" localSheetId="14" hidden="1">#REF!</definedName>
    <definedName name="BEx1HSLNWIW4S97ZBYY7I7M5YVH4" hidden="1">#REF!</definedName>
    <definedName name="BEx1HZCBBWLB2BTNOXP319ZDEVOJ" localSheetId="13" hidden="1">#REF!</definedName>
    <definedName name="BEx1HZCBBWLB2BTNOXP319ZDEVOJ" localSheetId="14" hidden="1">#REF!</definedName>
    <definedName name="BEx1HZCBBWLB2BTNOXP319ZDEVOJ" hidden="1">#REF!</definedName>
    <definedName name="BEx1I4QKTILCKZUSOJCVZN7SNHL5" localSheetId="13" hidden="1">#REF!</definedName>
    <definedName name="BEx1I4QKTILCKZUSOJCVZN7SNHL5" localSheetId="14" hidden="1">#REF!</definedName>
    <definedName name="BEx1I4QKTILCKZUSOJCVZN7SNHL5" hidden="1">#REF!</definedName>
    <definedName name="BEx1IE0ZP7RIFM9FI24S9I6AAJ14" localSheetId="13" hidden="1">#REF!</definedName>
    <definedName name="BEx1IE0ZP7RIFM9FI24S9I6AAJ14" localSheetId="14" hidden="1">#REF!</definedName>
    <definedName name="BEx1IE0ZP7RIFM9FI24S9I6AAJ14" hidden="1">#REF!</definedName>
    <definedName name="BEx1IGQ5B697MNDOE06MVSR0H58E" localSheetId="13" hidden="1">#REF!</definedName>
    <definedName name="BEx1IGQ5B697MNDOE06MVSR0H58E" localSheetId="14" hidden="1">#REF!</definedName>
    <definedName name="BEx1IGQ5B697MNDOE06MVSR0H58E" hidden="1">#REF!</definedName>
    <definedName name="BEx1IKRPW8MLB9Y485M1TL2IT9SH" localSheetId="13" hidden="1">#REF!</definedName>
    <definedName name="BEx1IKRPW8MLB9Y485M1TL2IT9SH" localSheetId="14" hidden="1">#REF!</definedName>
    <definedName name="BEx1IKRPW8MLB9Y485M1TL2IT9SH" hidden="1">#REF!</definedName>
    <definedName name="BEx1IPKCFCT3TL9MSO1LSYJ2VJ2X" localSheetId="13" hidden="1">#REF!</definedName>
    <definedName name="BEx1IPKCFCT3TL9MSO1LSYJ2VJ2X" localSheetId="14" hidden="1">#REF!</definedName>
    <definedName name="BEx1IPKCFCT3TL9MSO1LSYJ2VJ2X" hidden="1">#REF!</definedName>
    <definedName name="BEx1IW5PQTTMD62XZ287XF2O3FBQ" localSheetId="13" hidden="1">#REF!</definedName>
    <definedName name="BEx1IW5PQTTMD62XZ287XF2O3FBQ" localSheetId="14" hidden="1">#REF!</definedName>
    <definedName name="BEx1IW5PQTTMD62XZ287XF2O3FBQ" hidden="1">#REF!</definedName>
    <definedName name="BEx1J0CSSHDJGBJUHVOEMCF2P4DL" localSheetId="13" hidden="1">#REF!</definedName>
    <definedName name="BEx1J0CSSHDJGBJUHVOEMCF2P4DL" localSheetId="14" hidden="1">#REF!</definedName>
    <definedName name="BEx1J0CSSHDJGBJUHVOEMCF2P4DL" hidden="1">#REF!</definedName>
    <definedName name="BEx1J0NL6D3ILC18B48AL0VNEN9A" localSheetId="13" hidden="1">#REF!</definedName>
    <definedName name="BEx1J0NL6D3ILC18B48AL0VNEN9A" localSheetId="14" hidden="1">#REF!</definedName>
    <definedName name="BEx1J0NL6D3ILC18B48AL0VNEN9A" hidden="1">#REF!</definedName>
    <definedName name="BEx1J7E8VCGLPYU82QXVUG5N3ZAI" localSheetId="13" hidden="1">#REF!</definedName>
    <definedName name="BEx1J7E8VCGLPYU82QXVUG5N3ZAI" localSheetId="14" hidden="1">#REF!</definedName>
    <definedName name="BEx1J7E8VCGLPYU82QXVUG5N3ZAI" hidden="1">#REF!</definedName>
    <definedName name="BEx1JGE2YQWH8S25USOY08XVGO0D" localSheetId="13" hidden="1">#REF!</definedName>
    <definedName name="BEx1JGE2YQWH8S25USOY08XVGO0D" localSheetId="14" hidden="1">#REF!</definedName>
    <definedName name="BEx1JGE2YQWH8S25USOY08XVGO0D" hidden="1">#REF!</definedName>
    <definedName name="BEx1JJJC9T1W7HY4V7HP1S1W4JO1" localSheetId="13" hidden="1">#REF!</definedName>
    <definedName name="BEx1JJJC9T1W7HY4V7HP1S1W4JO1" localSheetId="14" hidden="1">#REF!</definedName>
    <definedName name="BEx1JJJC9T1W7HY4V7HP1S1W4JO1" hidden="1">#REF!</definedName>
    <definedName name="BEx1JKKZSJ7DI4PTFVI9VVFMB1X2" localSheetId="13" hidden="1">#REF!</definedName>
    <definedName name="BEx1JKKZSJ7DI4PTFVI9VVFMB1X2" localSheetId="14" hidden="1">#REF!</definedName>
    <definedName name="BEx1JKKZSJ7DI4PTFVI9VVFMB1X2" hidden="1">#REF!</definedName>
    <definedName name="BEx1JUBQFRVMASSFK4B3V0AD7YP9" localSheetId="13" hidden="1">#REF!</definedName>
    <definedName name="BEx1JUBQFRVMASSFK4B3V0AD7YP9" localSheetId="14" hidden="1">#REF!</definedName>
    <definedName name="BEx1JUBQFRVMASSFK4B3V0AD7YP9" hidden="1">#REF!</definedName>
    <definedName name="BEx1JVTOATZGRJFXGXPJJLC4DOBE" localSheetId="13" hidden="1">#REF!</definedName>
    <definedName name="BEx1JVTOATZGRJFXGXPJJLC4DOBE" localSheetId="14" hidden="1">#REF!</definedName>
    <definedName name="BEx1JVTOATZGRJFXGXPJJLC4DOBE" hidden="1">#REF!</definedName>
    <definedName name="BEx1JXBM5W4YRWNQ0P95QQS6JWD6" localSheetId="13" hidden="1">#REF!</definedName>
    <definedName name="BEx1JXBM5W4YRWNQ0P95QQS6JWD6" localSheetId="14" hidden="1">#REF!</definedName>
    <definedName name="BEx1JXBM5W4YRWNQ0P95QQS6JWD6" hidden="1">#REF!</definedName>
    <definedName name="BEx1KGY9QEHZ9QSARMQUTQKRK4UX" localSheetId="13" hidden="1">#REF!</definedName>
    <definedName name="BEx1KGY9QEHZ9QSARMQUTQKRK4UX" localSheetId="14" hidden="1">#REF!</definedName>
    <definedName name="BEx1KGY9QEHZ9QSARMQUTQKRK4UX" hidden="1">#REF!</definedName>
    <definedName name="BEx1KIWH5MOLR00SBECT39NS3AJ1" localSheetId="13" hidden="1">#REF!</definedName>
    <definedName name="BEx1KIWH5MOLR00SBECT39NS3AJ1" localSheetId="14" hidden="1">#REF!</definedName>
    <definedName name="BEx1KIWH5MOLR00SBECT39NS3AJ1" hidden="1">#REF!</definedName>
    <definedName name="BEx1KKP1ELIF2UII2FWVGL7M1X7J" localSheetId="13" hidden="1">#REF!</definedName>
    <definedName name="BEx1KKP1ELIF2UII2FWVGL7M1X7J" localSheetId="14" hidden="1">#REF!</definedName>
    <definedName name="BEx1KKP1ELIF2UII2FWVGL7M1X7J" hidden="1">#REF!</definedName>
    <definedName name="BEx1KQJKIAPZKE9YDYH5HKXX52FM" localSheetId="13" hidden="1">#REF!</definedName>
    <definedName name="BEx1KQJKIAPZKE9YDYH5HKXX52FM" localSheetId="14" hidden="1">#REF!</definedName>
    <definedName name="BEx1KQJKIAPZKE9YDYH5HKXX52FM" hidden="1">#REF!</definedName>
    <definedName name="BEx1KUVWMB0QCWA3RBE4CADFVRIS" localSheetId="13" hidden="1">#REF!</definedName>
    <definedName name="BEx1KUVWMB0QCWA3RBE4CADFVRIS" localSheetId="14" hidden="1">#REF!</definedName>
    <definedName name="BEx1KUVWMB0QCWA3RBE4CADFVRIS" hidden="1">#REF!</definedName>
    <definedName name="BEx1L0AAH7PV8PPQQDBP5AI4TLYP" localSheetId="13" hidden="1">#REF!</definedName>
    <definedName name="BEx1L0AAH7PV8PPQQDBP5AI4TLYP" localSheetId="14" hidden="1">#REF!</definedName>
    <definedName name="BEx1L0AAH7PV8PPQQDBP5AI4TLYP" hidden="1">#REF!</definedName>
    <definedName name="BEx1L2OG1SDFK2TPXELJ77YP4NI2" localSheetId="13" hidden="1">#REF!</definedName>
    <definedName name="BEx1L2OG1SDFK2TPXELJ77YP4NI2" localSheetId="14" hidden="1">#REF!</definedName>
    <definedName name="BEx1L2OG1SDFK2TPXELJ77YP4NI2" hidden="1">#REF!</definedName>
    <definedName name="BEx1L6Q60MWRDJB4L20LK0XPA0Z2" localSheetId="13" hidden="1">#REF!</definedName>
    <definedName name="BEx1L6Q60MWRDJB4L20LK0XPA0Z2" localSheetId="14" hidden="1">#REF!</definedName>
    <definedName name="BEx1L6Q60MWRDJB4L20LK0XPA0Z2" hidden="1">#REF!</definedName>
    <definedName name="BEx1L7BSEFOLQDNZWMLUNBRO08T4" localSheetId="13" hidden="1">#REF!</definedName>
    <definedName name="BEx1L7BSEFOLQDNZWMLUNBRO08T4" localSheetId="14" hidden="1">#REF!</definedName>
    <definedName name="BEx1L7BSEFOLQDNZWMLUNBRO08T4" hidden="1">#REF!</definedName>
    <definedName name="BEx1LD63FP2Z4BR9TKSHOZW9KKZ5" localSheetId="13" hidden="1">#REF!</definedName>
    <definedName name="BEx1LD63FP2Z4BR9TKSHOZW9KKZ5" localSheetId="14" hidden="1">#REF!</definedName>
    <definedName name="BEx1LD63FP2Z4BR9TKSHOZW9KKZ5" hidden="1">#REF!</definedName>
    <definedName name="BEx1LDMB9RW982DUILM2WPT5VWQ3" localSheetId="13" hidden="1">#REF!</definedName>
    <definedName name="BEx1LDMB9RW982DUILM2WPT5VWQ3" localSheetId="14" hidden="1">#REF!</definedName>
    <definedName name="BEx1LDMB9RW982DUILM2WPT5VWQ3" hidden="1">#REF!</definedName>
    <definedName name="BEx1LFF2UQ13XL4X1I2WBD73NZ21" localSheetId="13" hidden="1">#REF!</definedName>
    <definedName name="BEx1LFF2UQ13XL4X1I2WBD73NZ21" localSheetId="14" hidden="1">#REF!</definedName>
    <definedName name="BEx1LFF2UQ13XL4X1I2WBD73NZ21" hidden="1">#REF!</definedName>
    <definedName name="BEx1LKTB33LO23ACTADIVRY7ZNFC" localSheetId="13" hidden="1">#REF!</definedName>
    <definedName name="BEx1LKTB33LO23ACTADIVRY7ZNFC" localSheetId="14" hidden="1">#REF!</definedName>
    <definedName name="BEx1LKTB33LO23ACTADIVRY7ZNFC" hidden="1">#REF!</definedName>
    <definedName name="BEx1LQNKVZAXGSEPDAM8AWU2FHHJ" localSheetId="13" hidden="1">#REF!</definedName>
    <definedName name="BEx1LQNKVZAXGSEPDAM8AWU2FHHJ" localSheetId="14" hidden="1">#REF!</definedName>
    <definedName name="BEx1LQNKVZAXGSEPDAM8AWU2FHHJ" hidden="1">#REF!</definedName>
    <definedName name="BEx1LRPGDQCOEMW8YT80J1XCDCIV" localSheetId="13" hidden="1">#REF!</definedName>
    <definedName name="BEx1LRPGDQCOEMW8YT80J1XCDCIV" localSheetId="14" hidden="1">#REF!</definedName>
    <definedName name="BEx1LRPGDQCOEMW8YT80J1XCDCIV" hidden="1">#REF!</definedName>
    <definedName name="BEx1LRUSJW4JG54X07QWD9R27WV9" localSheetId="13" hidden="1">#REF!</definedName>
    <definedName name="BEx1LRUSJW4JG54X07QWD9R27WV9" localSheetId="14" hidden="1">#REF!</definedName>
    <definedName name="BEx1LRUSJW4JG54X07QWD9R27WV9" hidden="1">#REF!</definedName>
    <definedName name="BEx1M1WBK5T0LP1AK2JYV6W87ID6" localSheetId="13" hidden="1">#REF!</definedName>
    <definedName name="BEx1M1WBK5T0LP1AK2JYV6W87ID6" localSheetId="14" hidden="1">#REF!</definedName>
    <definedName name="BEx1M1WBK5T0LP1AK2JYV6W87ID6" hidden="1">#REF!</definedName>
    <definedName name="BEx1M51HHDYGIT8PON7U8ICL2S95" localSheetId="13" hidden="1">#REF!</definedName>
    <definedName name="BEx1M51HHDYGIT8PON7U8ICL2S95" localSheetId="14" hidden="1">#REF!</definedName>
    <definedName name="BEx1M51HHDYGIT8PON7U8ICL2S95" hidden="1">#REF!</definedName>
    <definedName name="BEx1MP4FWKV0QYXE13PX9JSNA270" localSheetId="13" hidden="1">#REF!</definedName>
    <definedName name="BEx1MP4FWKV0QYXE13PX9JSNA270" localSheetId="14" hidden="1">#REF!</definedName>
    <definedName name="BEx1MP4FWKV0QYXE13PX9JSNA270" hidden="1">#REF!</definedName>
    <definedName name="BEx1MSV791FSS4CZQKG04NHT3F79" localSheetId="13" hidden="1">#REF!</definedName>
    <definedName name="BEx1MSV791FSS4CZQKG04NHT3F79" localSheetId="14" hidden="1">#REF!</definedName>
    <definedName name="BEx1MSV791FSS4CZQKG04NHT3F79" hidden="1">#REF!</definedName>
    <definedName name="BEx1MTRKKVCHOZ0YGID6HZ49LJTO" localSheetId="13" hidden="1">#REF!</definedName>
    <definedName name="BEx1MTRKKVCHOZ0YGID6HZ49LJTO" localSheetId="14" hidden="1">#REF!</definedName>
    <definedName name="BEx1MTRKKVCHOZ0YGID6HZ49LJTO" hidden="1">#REF!</definedName>
    <definedName name="BEx1N3CUJ3UX61X38ZAJVPEN4KMC" localSheetId="13" hidden="1">#REF!</definedName>
    <definedName name="BEx1N3CUJ3UX61X38ZAJVPEN4KMC" localSheetId="14" hidden="1">#REF!</definedName>
    <definedName name="BEx1N3CUJ3UX61X38ZAJVPEN4KMC" hidden="1">#REF!</definedName>
    <definedName name="BEx1N5R5IJ3CG6CL344F5KWPINEO" localSheetId="13" hidden="1">#REF!</definedName>
    <definedName name="BEx1N5R5IJ3CG6CL344F5KWPINEO" localSheetId="14" hidden="1">#REF!</definedName>
    <definedName name="BEx1N5R5IJ3CG6CL344F5KWPINEO" hidden="1">#REF!</definedName>
    <definedName name="BEx1NFCFVPBS7XURQ8Y0BZEGPBVP" localSheetId="13" hidden="1">#REF!</definedName>
    <definedName name="BEx1NFCFVPBS7XURQ8Y0BZEGPBVP" localSheetId="14" hidden="1">#REF!</definedName>
    <definedName name="BEx1NFCFVPBS7XURQ8Y0BZEGPBVP" hidden="1">#REF!</definedName>
    <definedName name="BEx1NM34KQTO1LDNSAFD1L82UZFG" localSheetId="13" hidden="1">#REF!</definedName>
    <definedName name="BEx1NM34KQTO1LDNSAFD1L82UZFG" localSheetId="14" hidden="1">#REF!</definedName>
    <definedName name="BEx1NM34KQTO1LDNSAFD1L82UZFG" hidden="1">#REF!</definedName>
    <definedName name="BEx1NO6TXZVOGCUWCCRTXRXWW0XL" localSheetId="13" hidden="1">#REF!</definedName>
    <definedName name="BEx1NO6TXZVOGCUWCCRTXRXWW0XL" localSheetId="14" hidden="1">#REF!</definedName>
    <definedName name="BEx1NO6TXZVOGCUWCCRTXRXWW0XL" hidden="1">#REF!</definedName>
    <definedName name="BEx1NS8EU5P9FQV3S0WRTXI5L361" localSheetId="13" hidden="1">#REF!</definedName>
    <definedName name="BEx1NS8EU5P9FQV3S0WRTXI5L361" localSheetId="14" hidden="1">#REF!</definedName>
    <definedName name="BEx1NS8EU5P9FQV3S0WRTXI5L361" hidden="1">#REF!</definedName>
    <definedName name="BEx1NUBX5VUYZFKQH69FN6BTLWCR" localSheetId="13" hidden="1">#REF!</definedName>
    <definedName name="BEx1NUBX5VUYZFKQH69FN6BTLWCR" localSheetId="14" hidden="1">#REF!</definedName>
    <definedName name="BEx1NUBX5VUYZFKQH69FN6BTLWCR" hidden="1">#REF!</definedName>
    <definedName name="BEx1NZ4K1L8UON80Y2A4RASKWGNP" localSheetId="13" hidden="1">#REF!</definedName>
    <definedName name="BEx1NZ4K1L8UON80Y2A4RASKWGNP" localSheetId="14" hidden="1">#REF!</definedName>
    <definedName name="BEx1NZ4K1L8UON80Y2A4RASKWGNP" hidden="1">#REF!</definedName>
    <definedName name="BEx1O24FB2CPATAGE3T7L1NBQQO1" localSheetId="13" hidden="1">#REF!</definedName>
    <definedName name="BEx1O24FB2CPATAGE3T7L1NBQQO1" localSheetId="14" hidden="1">#REF!</definedName>
    <definedName name="BEx1O24FB2CPATAGE3T7L1NBQQO1" hidden="1">#REF!</definedName>
    <definedName name="BEx1OLAZ915OGYWP0QP1QQWDLCRX" localSheetId="13" hidden="1">#REF!</definedName>
    <definedName name="BEx1OLAZ915OGYWP0QP1QQWDLCRX" localSheetId="14" hidden="1">#REF!</definedName>
    <definedName name="BEx1OLAZ915OGYWP0QP1QQWDLCRX" hidden="1">#REF!</definedName>
    <definedName name="BEx1OO5ER042IS6IC4TLDI75JNVH" localSheetId="13" hidden="1">#REF!</definedName>
    <definedName name="BEx1OO5ER042IS6IC4TLDI75JNVH" localSheetId="14" hidden="1">#REF!</definedName>
    <definedName name="BEx1OO5ER042IS6IC4TLDI75JNVH" hidden="1">#REF!</definedName>
    <definedName name="BEx1OTE54CBSUT8FWKRALEDCUWN4" localSheetId="13" hidden="1">#REF!</definedName>
    <definedName name="BEx1OTE54CBSUT8FWKRALEDCUWN4" localSheetId="14" hidden="1">#REF!</definedName>
    <definedName name="BEx1OTE54CBSUT8FWKRALEDCUWN4" hidden="1">#REF!</definedName>
    <definedName name="BEx1OVSMPADTX95QUOX34KZQ8EDY" localSheetId="13" hidden="1">#REF!</definedName>
    <definedName name="BEx1OVSMPADTX95QUOX34KZQ8EDY" localSheetId="14" hidden="1">#REF!</definedName>
    <definedName name="BEx1OVSMPADTX95QUOX34KZQ8EDY" hidden="1">#REF!</definedName>
    <definedName name="BEx1OWJJ0DP4628GCVVRQ9X0DRHQ" localSheetId="13" hidden="1">#REF!</definedName>
    <definedName name="BEx1OWJJ0DP4628GCVVRQ9X0DRHQ" localSheetId="14" hidden="1">#REF!</definedName>
    <definedName name="BEx1OWJJ0DP4628GCVVRQ9X0DRHQ" hidden="1">#REF!</definedName>
    <definedName name="BEx1OX544IO9FQJI7YYQGZCEHB3O" localSheetId="13" hidden="1">#REF!</definedName>
    <definedName name="BEx1OX544IO9FQJI7YYQGZCEHB3O" localSheetId="14" hidden="1">#REF!</definedName>
    <definedName name="BEx1OX544IO9FQJI7YYQGZCEHB3O" hidden="1">#REF!</definedName>
    <definedName name="BEx1OY6SVEUT2EQ26P7EKEND342G" localSheetId="13" hidden="1">#REF!</definedName>
    <definedName name="BEx1OY6SVEUT2EQ26P7EKEND342G" localSheetId="14" hidden="1">#REF!</definedName>
    <definedName name="BEx1OY6SVEUT2EQ26P7EKEND342G" hidden="1">#REF!</definedName>
    <definedName name="BEx1OYN1LPIPI12O9G6F7QAOS9T4" localSheetId="13" hidden="1">#REF!</definedName>
    <definedName name="BEx1OYN1LPIPI12O9G6F7QAOS9T4" localSheetId="14" hidden="1">#REF!</definedName>
    <definedName name="BEx1OYN1LPIPI12O9G6F7QAOS9T4" hidden="1">#REF!</definedName>
    <definedName name="BEx1P1HHKJA799O3YZXQAX6KFH58" localSheetId="13" hidden="1">#REF!</definedName>
    <definedName name="BEx1P1HHKJA799O3YZXQAX6KFH58" localSheetId="14" hidden="1">#REF!</definedName>
    <definedName name="BEx1P1HHKJA799O3YZXQAX6KFH58" hidden="1">#REF!</definedName>
    <definedName name="BEx1P34W467WGPOXPK292QFJIPHJ" localSheetId="13" hidden="1">#REF!</definedName>
    <definedName name="BEx1P34W467WGPOXPK292QFJIPHJ" localSheetId="14" hidden="1">#REF!</definedName>
    <definedName name="BEx1P34W467WGPOXPK292QFJIPHJ" hidden="1">#REF!</definedName>
    <definedName name="BEx1P76FRYAB1BWA5RJS4KOB3G9I" localSheetId="13" hidden="1">#REF!</definedName>
    <definedName name="BEx1P76FRYAB1BWA5RJS4KOB3G9I" localSheetId="14" hidden="1">#REF!</definedName>
    <definedName name="BEx1P76FRYAB1BWA5RJS4KOB3G9I" hidden="1">#REF!</definedName>
    <definedName name="BEx1P7S1J4TKGVJ43C2Q2R3M9WRB" localSheetId="13" hidden="1">#REF!</definedName>
    <definedName name="BEx1P7S1J4TKGVJ43C2Q2R3M9WRB" localSheetId="14" hidden="1">#REF!</definedName>
    <definedName name="BEx1P7S1J4TKGVJ43C2Q2R3M9WRB" hidden="1">#REF!</definedName>
    <definedName name="BEx1P8OF6WY3IH8SO71KQOU83V3Y" localSheetId="13" hidden="1">#REF!</definedName>
    <definedName name="BEx1P8OF6WY3IH8SO71KQOU83V3Y" localSheetId="14" hidden="1">#REF!</definedName>
    <definedName name="BEx1P8OF6WY3IH8SO71KQOU83V3Y" hidden="1">#REF!</definedName>
    <definedName name="BEx1PA11BLPVZM8RC5BL46WX8YB5" localSheetId="13" hidden="1">#REF!</definedName>
    <definedName name="BEx1PA11BLPVZM8RC5BL46WX8YB5" localSheetId="14" hidden="1">#REF!</definedName>
    <definedName name="BEx1PA11BLPVZM8RC5BL46WX8YB5" hidden="1">#REF!</definedName>
    <definedName name="BEx1PAMMMZTO2BTR6YLZ9ASMPS4N" localSheetId="13" hidden="1">#REF!</definedName>
    <definedName name="BEx1PAMMMZTO2BTR6YLZ9ASMPS4N" localSheetId="14" hidden="1">#REF!</definedName>
    <definedName name="BEx1PAMMMZTO2BTR6YLZ9ASMPS4N" hidden="1">#REF!</definedName>
    <definedName name="BEx1PBZ4BEFIPGMQXT9T8S4PZ2IM" localSheetId="13" hidden="1">#REF!</definedName>
    <definedName name="BEx1PBZ4BEFIPGMQXT9T8S4PZ2IM" localSheetId="14" hidden="1">#REF!</definedName>
    <definedName name="BEx1PBZ4BEFIPGMQXT9T8S4PZ2IM" hidden="1">#REF!</definedName>
    <definedName name="BEx1PJMAAUI73DAR3XUON2UMXTBS" localSheetId="13" hidden="1">#REF!</definedName>
    <definedName name="BEx1PJMAAUI73DAR3XUON2UMXTBS" localSheetId="14" hidden="1">#REF!</definedName>
    <definedName name="BEx1PJMAAUI73DAR3XUON2UMXTBS" hidden="1">#REF!</definedName>
    <definedName name="BEx1PLF2CFSXBZPVI6CJ534EIJDN" localSheetId="13" hidden="1">#REF!</definedName>
    <definedName name="BEx1PLF2CFSXBZPVI6CJ534EIJDN" localSheetId="14" hidden="1">#REF!</definedName>
    <definedName name="BEx1PLF2CFSXBZPVI6CJ534EIJDN" hidden="1">#REF!</definedName>
    <definedName name="BEx1PMWZB2DO6EM9BKLUICZJ65HD" localSheetId="13" hidden="1">#REF!</definedName>
    <definedName name="BEx1PMWZB2DO6EM9BKLUICZJ65HD" localSheetId="14" hidden="1">#REF!</definedName>
    <definedName name="BEx1PMWZB2DO6EM9BKLUICZJ65HD" hidden="1">#REF!</definedName>
    <definedName name="BEx1PU3X6U0EVLY9569KVBPAH7XU" localSheetId="13" hidden="1">#REF!</definedName>
    <definedName name="BEx1PU3X6U0EVLY9569KVBPAH7XU" localSheetId="14" hidden="1">#REF!</definedName>
    <definedName name="BEx1PU3X6U0EVLY9569KVBPAH7XU" hidden="1">#REF!</definedName>
    <definedName name="BEx1Q9OV5AOW28OUGRFCD3ZFVWC3" localSheetId="13" hidden="1">#REF!</definedName>
    <definedName name="BEx1Q9OV5AOW28OUGRFCD3ZFVWC3" localSheetId="14" hidden="1">#REF!</definedName>
    <definedName name="BEx1Q9OV5AOW28OUGRFCD3ZFVWC3" hidden="1">#REF!</definedName>
    <definedName name="BEx1QA54J2A4I7IBQR19BTY28ZMR" localSheetId="13" hidden="1">#REF!</definedName>
    <definedName name="BEx1QA54J2A4I7IBQR19BTY28ZMR" localSheetId="14" hidden="1">#REF!</definedName>
    <definedName name="BEx1QA54J2A4I7IBQR19BTY28ZMR" hidden="1">#REF!</definedName>
    <definedName name="BEx1QD50TNYYZ6YO943BWHPB9UD9" localSheetId="13" hidden="1">#REF!</definedName>
    <definedName name="BEx1QD50TNYYZ6YO943BWHPB9UD9" localSheetId="14" hidden="1">#REF!</definedName>
    <definedName name="BEx1QD50TNYYZ6YO943BWHPB9UD9" hidden="1">#REF!</definedName>
    <definedName name="BEx1QMQAHG3KQUK59DVM68SWKZIZ" localSheetId="13" hidden="1">#REF!</definedName>
    <definedName name="BEx1QMQAHG3KQUK59DVM68SWKZIZ" localSheetId="14" hidden="1">#REF!</definedName>
    <definedName name="BEx1QMQAHG3KQUK59DVM68SWKZIZ" hidden="1">#REF!</definedName>
    <definedName name="BEx1R9YFKJCMSEST8OVCAO5E47FO" localSheetId="13" hidden="1">#REF!</definedName>
    <definedName name="BEx1R9YFKJCMSEST8OVCAO5E47FO" localSheetId="14" hidden="1">#REF!</definedName>
    <definedName name="BEx1R9YFKJCMSEST8OVCAO5E47FO" hidden="1">#REF!</definedName>
    <definedName name="BEx1RBGC06B3T52OIC0EQ1KGVP1I" localSheetId="13" hidden="1">#REF!</definedName>
    <definedName name="BEx1RBGC06B3T52OIC0EQ1KGVP1I" localSheetId="14" hidden="1">#REF!</definedName>
    <definedName name="BEx1RBGC06B3T52OIC0EQ1KGVP1I" hidden="1">#REF!</definedName>
    <definedName name="BEx1RRC7X4NI1CU4EO5XYE2GVARJ" localSheetId="13" hidden="1">#REF!</definedName>
    <definedName name="BEx1RRC7X4NI1CU4EO5XYE2GVARJ" localSheetId="14" hidden="1">#REF!</definedName>
    <definedName name="BEx1RRC7X4NI1CU4EO5XYE2GVARJ" hidden="1">#REF!</definedName>
    <definedName name="BEx1RZA1NCGT832L7EMR7GMF588W" localSheetId="13" hidden="1">#REF!</definedName>
    <definedName name="BEx1RZA1NCGT832L7EMR7GMF588W" localSheetId="14" hidden="1">#REF!</definedName>
    <definedName name="BEx1RZA1NCGT832L7EMR7GMF588W" hidden="1">#REF!</definedName>
    <definedName name="BEx1S0XGIPUSZQUCSGWSK10GKW7Y" localSheetId="13" hidden="1">#REF!</definedName>
    <definedName name="BEx1S0XGIPUSZQUCSGWSK10GKW7Y" localSheetId="14" hidden="1">#REF!</definedName>
    <definedName name="BEx1S0XGIPUSZQUCSGWSK10GKW7Y" hidden="1">#REF!</definedName>
    <definedName name="BEx1S5VFNKIXHTTCWSV60UC50EZ8" localSheetId="13" hidden="1">#REF!</definedName>
    <definedName name="BEx1S5VFNKIXHTTCWSV60UC50EZ8" localSheetId="14" hidden="1">#REF!</definedName>
    <definedName name="BEx1S5VFNKIXHTTCWSV60UC50EZ8" hidden="1">#REF!</definedName>
    <definedName name="BEx1SK3U02H0RGKEYXW7ZMCEOF3V" localSheetId="13" hidden="1">#REF!</definedName>
    <definedName name="BEx1SK3U02H0RGKEYXW7ZMCEOF3V" localSheetId="14" hidden="1">#REF!</definedName>
    <definedName name="BEx1SK3U02H0RGKEYXW7ZMCEOF3V" hidden="1">#REF!</definedName>
    <definedName name="BEx1SSNEZINBJT29QVS62VS1THT4" localSheetId="13" hidden="1">#REF!</definedName>
    <definedName name="BEx1SSNEZINBJT29QVS62VS1THT4" localSheetId="14" hidden="1">#REF!</definedName>
    <definedName name="BEx1SSNEZINBJT29QVS62VS1THT4" hidden="1">#REF!</definedName>
    <definedName name="BEx1SVNCHNANBJIDIQVB8AFK4HAN" localSheetId="13" hidden="1">#REF!</definedName>
    <definedName name="BEx1SVNCHNANBJIDIQVB8AFK4HAN" localSheetId="14" hidden="1">#REF!</definedName>
    <definedName name="BEx1SVNCHNANBJIDIQVB8AFK4HAN" hidden="1">#REF!</definedName>
    <definedName name="BEx1SY74DYVEPAQ9TGGGXKJA025O" localSheetId="13" hidden="1">#REF!</definedName>
    <definedName name="BEx1SY74DYVEPAQ9TGGGXKJA025O" localSheetId="14" hidden="1">#REF!</definedName>
    <definedName name="BEx1SY74DYVEPAQ9TGGGXKJA025O" hidden="1">#REF!</definedName>
    <definedName name="BEx1TJ0WLS9O7KNSGIPWTYHDYI1D" localSheetId="13" hidden="1">#REF!</definedName>
    <definedName name="BEx1TJ0WLS9O7KNSGIPWTYHDYI1D" localSheetId="14" hidden="1">#REF!</definedName>
    <definedName name="BEx1TJ0WLS9O7KNSGIPWTYHDYI1D" hidden="1">#REF!</definedName>
    <definedName name="BEx1TUPQAYGAI13ZC7FU1FJXFAPM" localSheetId="13" hidden="1">#REF!</definedName>
    <definedName name="BEx1TUPQAYGAI13ZC7FU1FJXFAPM" localSheetId="14" hidden="1">#REF!</definedName>
    <definedName name="BEx1TUPQAYGAI13ZC7FU1FJXFAPM" hidden="1">#REF!</definedName>
    <definedName name="BEx1TY0F9W7EOF31FZXITWEYBSRT" localSheetId="13" hidden="1">#REF!</definedName>
    <definedName name="BEx1TY0F9W7EOF31FZXITWEYBSRT" localSheetId="14" hidden="1">#REF!</definedName>
    <definedName name="BEx1TY0F9W7EOF31FZXITWEYBSRT" hidden="1">#REF!</definedName>
    <definedName name="BEx1U7WFO8OZKB1EBF4H386JW91L" localSheetId="13" hidden="1">#REF!</definedName>
    <definedName name="BEx1U7WFO8OZKB1EBF4H386JW91L" localSheetId="14" hidden="1">#REF!</definedName>
    <definedName name="BEx1U7WFO8OZKB1EBF4H386JW91L" hidden="1">#REF!</definedName>
    <definedName name="BEx1U87938YR9N6HYI24KVBKLOS3" localSheetId="13" hidden="1">#REF!</definedName>
    <definedName name="BEx1U87938YR9N6HYI24KVBKLOS3" localSheetId="14" hidden="1">#REF!</definedName>
    <definedName name="BEx1U87938YR9N6HYI24KVBKLOS3" hidden="1">#REF!</definedName>
    <definedName name="BEx1U9P6VQWSVRICLZR9DYRMN61U" localSheetId="13" hidden="1">#REF!</definedName>
    <definedName name="BEx1U9P6VQWSVRICLZR9DYRMN61U" localSheetId="14" hidden="1">#REF!</definedName>
    <definedName name="BEx1U9P6VQWSVRICLZR9DYRMN61U" hidden="1">#REF!</definedName>
    <definedName name="BEx1UESH4KDWHYESQU2IE55RS3LI" localSheetId="13" hidden="1">#REF!</definedName>
    <definedName name="BEx1UESH4KDWHYESQU2IE55RS3LI" localSheetId="14" hidden="1">#REF!</definedName>
    <definedName name="BEx1UESH4KDWHYESQU2IE55RS3LI" hidden="1">#REF!</definedName>
    <definedName name="BEx1UI8N9KTCPSOJ7RDW0T8UEBNP" localSheetId="13" hidden="1">#REF!</definedName>
    <definedName name="BEx1UI8N9KTCPSOJ7RDW0T8UEBNP" localSheetId="14" hidden="1">#REF!</definedName>
    <definedName name="BEx1UI8N9KTCPSOJ7RDW0T8UEBNP" hidden="1">#REF!</definedName>
    <definedName name="BEx1UML0HHJFHA5TBOYQ24I3RV1W" localSheetId="13" hidden="1">#REF!</definedName>
    <definedName name="BEx1UML0HHJFHA5TBOYQ24I3RV1W" localSheetId="14" hidden="1">#REF!</definedName>
    <definedName name="BEx1UML0HHJFHA5TBOYQ24I3RV1W" hidden="1">#REF!</definedName>
    <definedName name="BEx1UO8ENOJNYCNX5Z95TBIJ3MKP" localSheetId="13" hidden="1">#REF!</definedName>
    <definedName name="BEx1UO8ENOJNYCNX5Z95TBIJ3MKP" localSheetId="14" hidden="1">#REF!</definedName>
    <definedName name="BEx1UO8ENOJNYCNX5Z95TBIJ3MKP" hidden="1">#REF!</definedName>
    <definedName name="BEx1UUDIQPZ23XQ79GUL0RAWRSCK" localSheetId="13" hidden="1">#REF!</definedName>
    <definedName name="BEx1UUDIQPZ23XQ79GUL0RAWRSCK" localSheetId="14" hidden="1">#REF!</definedName>
    <definedName name="BEx1UUDIQPZ23XQ79GUL0RAWRSCK" hidden="1">#REF!</definedName>
    <definedName name="BEx1V67SEV778NVW68J8W5SND1J7" localSheetId="13" hidden="1">#REF!</definedName>
    <definedName name="BEx1V67SEV778NVW68J8W5SND1J7" localSheetId="14" hidden="1">#REF!</definedName>
    <definedName name="BEx1V67SEV778NVW68J8W5SND1J7" hidden="1">#REF!</definedName>
    <definedName name="BEx1VIY9SQLRESD11CC4PHYT0XSG" localSheetId="13" hidden="1">#REF!</definedName>
    <definedName name="BEx1VIY9SQLRESD11CC4PHYT0XSG" localSheetId="14" hidden="1">#REF!</definedName>
    <definedName name="BEx1VIY9SQLRESD11CC4PHYT0XSG" hidden="1">#REF!</definedName>
    <definedName name="BEx1W3170EJU6QEJR4F8E2ULUU2U" localSheetId="13" hidden="1">#REF!</definedName>
    <definedName name="BEx1W3170EJU6QEJR4F8E2ULUU2U" localSheetId="14" hidden="1">#REF!</definedName>
    <definedName name="BEx1W3170EJU6QEJR4F8E2ULUU2U" hidden="1">#REF!</definedName>
    <definedName name="BEx1WC67EH10SC38QWX3WEA5KH3A" localSheetId="13" hidden="1">#REF!</definedName>
    <definedName name="BEx1WC67EH10SC38QWX3WEA5KH3A" localSheetId="14" hidden="1">#REF!</definedName>
    <definedName name="BEx1WC67EH10SC38QWX3WEA5KH3A" hidden="1">#REF!</definedName>
    <definedName name="BEx1WDTMC6W73PJPTY0JYLKOA883" localSheetId="13" hidden="1">#REF!</definedName>
    <definedName name="BEx1WDTMC6W73PJPTY0JYLKOA883" localSheetId="14" hidden="1">#REF!</definedName>
    <definedName name="BEx1WDTMC6W73PJPTY0JYLKOA883" hidden="1">#REF!</definedName>
    <definedName name="BEx1WGYTKZZIPM1577W5FEYKFH3V" localSheetId="13" hidden="1">#REF!</definedName>
    <definedName name="BEx1WGYTKZZIPM1577W5FEYKFH3V" localSheetId="14" hidden="1">#REF!</definedName>
    <definedName name="BEx1WGYTKZZIPM1577W5FEYKFH3V" hidden="1">#REF!</definedName>
    <definedName name="BEx1WHPURIV3D3PTJJ359H1OP7ZV" localSheetId="13" hidden="1">#REF!</definedName>
    <definedName name="BEx1WHPURIV3D3PTJJ359H1OP7ZV" localSheetId="14" hidden="1">#REF!</definedName>
    <definedName name="BEx1WHPURIV3D3PTJJ359H1OP7ZV" hidden="1">#REF!</definedName>
    <definedName name="BEx1WLBBR45RLDQX9FCLJWUUQX5R" localSheetId="13" hidden="1">#REF!</definedName>
    <definedName name="BEx1WLBBR45RLDQX9FCLJWUUQX5R" localSheetId="14" hidden="1">#REF!</definedName>
    <definedName name="BEx1WLBBR45RLDQX9FCLJWUUQX5R" hidden="1">#REF!</definedName>
    <definedName name="BEx1WLWY2CR1WRD694JJSWSDFAIR" localSheetId="13" hidden="1">#REF!</definedName>
    <definedName name="BEx1WLWY2CR1WRD694JJSWSDFAIR" localSheetId="14" hidden="1">#REF!</definedName>
    <definedName name="BEx1WLWY2CR1WRD694JJSWSDFAIR" hidden="1">#REF!</definedName>
    <definedName name="BEx1WMD1LWPWRIK6GGAJRJAHJM8I" localSheetId="13" hidden="1">#REF!</definedName>
    <definedName name="BEx1WMD1LWPWRIK6GGAJRJAHJM8I" localSheetId="14" hidden="1">#REF!</definedName>
    <definedName name="BEx1WMD1LWPWRIK6GGAJRJAHJM8I" hidden="1">#REF!</definedName>
    <definedName name="BEx1WR0D41MR174LBF3P9E3K0J51" localSheetId="13" hidden="1">#REF!</definedName>
    <definedName name="BEx1WR0D41MR174LBF3P9E3K0J51" localSheetId="14" hidden="1">#REF!</definedName>
    <definedName name="BEx1WR0D41MR174LBF3P9E3K0J51" hidden="1">#REF!</definedName>
    <definedName name="BEx1WT3VU2F7OSUQZHBIV4KTTFJ4" localSheetId="13" hidden="1">#REF!</definedName>
    <definedName name="BEx1WT3VU2F7OSUQZHBIV4KTTFJ4" localSheetId="14" hidden="1">#REF!</definedName>
    <definedName name="BEx1WT3VU2F7OSUQZHBIV4KTTFJ4" hidden="1">#REF!</definedName>
    <definedName name="BEx1WUB1FAS5PHU33TJ60SUHR618" localSheetId="13" hidden="1">#REF!</definedName>
    <definedName name="BEx1WUB1FAS5PHU33TJ60SUHR618" localSheetId="14" hidden="1">#REF!</definedName>
    <definedName name="BEx1WUB1FAS5PHU33TJ60SUHR618" hidden="1">#REF!</definedName>
    <definedName name="BEx1WX04G0INSPPG9NTNR3DYR6PZ" localSheetId="13" hidden="1">#REF!</definedName>
    <definedName name="BEx1WX04G0INSPPG9NTNR3DYR6PZ" localSheetId="14" hidden="1">#REF!</definedName>
    <definedName name="BEx1WX04G0INSPPG9NTNR3DYR6PZ" hidden="1">#REF!</definedName>
    <definedName name="BEx1X3LHU9DPG01VWX2IF65TRATF" localSheetId="13" hidden="1">#REF!</definedName>
    <definedName name="BEx1X3LHU9DPG01VWX2IF65TRATF" localSheetId="14" hidden="1">#REF!</definedName>
    <definedName name="BEx1X3LHU9DPG01VWX2IF65TRATF" hidden="1">#REF!</definedName>
    <definedName name="BEx1XFL3ISYW3FU1DQ3US0DYA8NQ" localSheetId="13" hidden="1">#REF!</definedName>
    <definedName name="BEx1XFL3ISYW3FU1DQ3US0DYA8NQ" localSheetId="14" hidden="1">#REF!</definedName>
    <definedName name="BEx1XFL3ISYW3FU1DQ3US0DYA8NQ" hidden="1">#REF!</definedName>
    <definedName name="BEx1XK8AAMO0AH0Z1OUKW30CA7EQ" localSheetId="13" hidden="1">#REF!</definedName>
    <definedName name="BEx1XK8AAMO0AH0Z1OUKW30CA7EQ" localSheetId="14" hidden="1">#REF!</definedName>
    <definedName name="BEx1XK8AAMO0AH0Z1OUKW30CA7EQ" hidden="1">#REF!</definedName>
    <definedName name="BEx1XL4MZ7C80495GHQRWOBS16PQ" localSheetId="13" hidden="1">#REF!</definedName>
    <definedName name="BEx1XL4MZ7C80495GHQRWOBS16PQ" localSheetId="14" hidden="1">#REF!</definedName>
    <definedName name="BEx1XL4MZ7C80495GHQRWOBS16PQ" hidden="1">#REF!</definedName>
    <definedName name="BEx1Y2IGS2K95E1M51PEF9KJZ0KB" localSheetId="13" hidden="1">#REF!</definedName>
    <definedName name="BEx1Y2IGS2K95E1M51PEF9KJZ0KB" localSheetId="14" hidden="1">#REF!</definedName>
    <definedName name="BEx1Y2IGS2K95E1M51PEF9KJZ0KB" hidden="1">#REF!</definedName>
    <definedName name="BEx1Y3PKK83X2FN9SAALFHOWKMRQ" localSheetId="13" hidden="1">#REF!</definedName>
    <definedName name="BEx1Y3PKK83X2FN9SAALFHOWKMRQ" localSheetId="14" hidden="1">#REF!</definedName>
    <definedName name="BEx1Y3PKK83X2FN9SAALFHOWKMRQ" hidden="1">#REF!</definedName>
    <definedName name="BEx1YL3DJ7Y4AZ01ERCOGW0FJ26T" localSheetId="13" hidden="1">#REF!</definedName>
    <definedName name="BEx1YL3DJ7Y4AZ01ERCOGW0FJ26T" localSheetId="14" hidden="1">#REF!</definedName>
    <definedName name="BEx1YL3DJ7Y4AZ01ERCOGW0FJ26T" hidden="1">#REF!</definedName>
    <definedName name="BEx1Z2RYHSVD1H37817SN93VMURZ" localSheetId="13" hidden="1">#REF!</definedName>
    <definedName name="BEx1Z2RYHSVD1H37817SN93VMURZ" localSheetId="14" hidden="1">#REF!</definedName>
    <definedName name="BEx1Z2RYHSVD1H37817SN93VMURZ" hidden="1">#REF!</definedName>
    <definedName name="BEx3AMAKWI6458B67VKZO56MCNJW" localSheetId="13" hidden="1">#REF!</definedName>
    <definedName name="BEx3AMAKWI6458B67VKZO56MCNJW" localSheetId="14" hidden="1">#REF!</definedName>
    <definedName name="BEx3AMAKWI6458B67VKZO56MCNJW" hidden="1">#REF!</definedName>
    <definedName name="BEx3AOOVM42G82TNF53W0EKXLUSI" localSheetId="13" hidden="1">#REF!</definedName>
    <definedName name="BEx3AOOVM42G82TNF53W0EKXLUSI" localSheetId="14" hidden="1">#REF!</definedName>
    <definedName name="BEx3AOOVM42G82TNF53W0EKXLUSI" hidden="1">#REF!</definedName>
    <definedName name="BEx3AZH9W4SUFCAHNDOQ728R9V4L" localSheetId="13" hidden="1">#REF!</definedName>
    <definedName name="BEx3AZH9W4SUFCAHNDOQ728R9V4L" localSheetId="14" hidden="1">#REF!</definedName>
    <definedName name="BEx3AZH9W4SUFCAHNDOQ728R9V4L" hidden="1">#REF!</definedName>
    <definedName name="BEx3BNR9ES4KY7Q1DK83KC5NDGL8" localSheetId="13" hidden="1">#REF!</definedName>
    <definedName name="BEx3BNR9ES4KY7Q1DK83KC5NDGL8" localSheetId="14" hidden="1">#REF!</definedName>
    <definedName name="BEx3BNR9ES4KY7Q1DK83KC5NDGL8" hidden="1">#REF!</definedName>
    <definedName name="BEx3BQR5VZXNQ4H949ORM8ESU3B3" localSheetId="13" hidden="1">#REF!</definedName>
    <definedName name="BEx3BQR5VZXNQ4H949ORM8ESU3B3" localSheetId="14" hidden="1">#REF!</definedName>
    <definedName name="BEx3BQR5VZXNQ4H949ORM8ESU3B3" hidden="1">#REF!</definedName>
    <definedName name="BEx3BTLL3ASJN134DLEQTQM70VZM" localSheetId="13" hidden="1">#REF!</definedName>
    <definedName name="BEx3BTLL3ASJN134DLEQTQM70VZM" localSheetId="14" hidden="1">#REF!</definedName>
    <definedName name="BEx3BTLL3ASJN134DLEQTQM70VZM" hidden="1">#REF!</definedName>
    <definedName name="BEx3BW5CTV0DJU5AQS3ZQFK2VLF3" localSheetId="13" hidden="1">#REF!</definedName>
    <definedName name="BEx3BW5CTV0DJU5AQS3ZQFK2VLF3" localSheetId="14" hidden="1">#REF!</definedName>
    <definedName name="BEx3BW5CTV0DJU5AQS3ZQFK2VLF3" hidden="1">#REF!</definedName>
    <definedName name="BEx3BYP0FG369M7G3JEFLMMXAKTS" localSheetId="13" hidden="1">#REF!</definedName>
    <definedName name="BEx3BYP0FG369M7G3JEFLMMXAKTS" localSheetId="14" hidden="1">#REF!</definedName>
    <definedName name="BEx3BYP0FG369M7G3JEFLMMXAKTS" hidden="1">#REF!</definedName>
    <definedName name="BEx3C2QR0WUD19QSVO8EMIPNQJKH" localSheetId="13" hidden="1">#REF!</definedName>
    <definedName name="BEx3C2QR0WUD19QSVO8EMIPNQJKH" localSheetId="14" hidden="1">#REF!</definedName>
    <definedName name="BEx3C2QR0WUD19QSVO8EMIPNQJKH" hidden="1">#REF!</definedName>
    <definedName name="BEx3CKFCCPZZ6ROLAT5C1DZNIC1U" localSheetId="13" hidden="1">#REF!</definedName>
    <definedName name="BEx3CKFCCPZZ6ROLAT5C1DZNIC1U" localSheetId="14" hidden="1">#REF!</definedName>
    <definedName name="BEx3CKFCCPZZ6ROLAT5C1DZNIC1U" hidden="1">#REF!</definedName>
    <definedName name="BEx3CO0SVO4WLH0DO43DCHYDTH1P" localSheetId="13" hidden="1">#REF!</definedName>
    <definedName name="BEx3CO0SVO4WLH0DO43DCHYDTH1P" localSheetId="14" hidden="1">#REF!</definedName>
    <definedName name="BEx3CO0SVO4WLH0DO43DCHYDTH1P" hidden="1">#REF!</definedName>
    <definedName name="BEx3CPDAEBC12450MVHX6S78ILBS" localSheetId="13" hidden="1">#REF!</definedName>
    <definedName name="BEx3CPDAEBC12450MVHX6S78ILBS" localSheetId="14" hidden="1">#REF!</definedName>
    <definedName name="BEx3CPDAEBC12450MVHX6S78ILBS" hidden="1">#REF!</definedName>
    <definedName name="BEx3CQ9OQ7E1YH93NADGWWEH0HD5" localSheetId="13" hidden="1">#REF!</definedName>
    <definedName name="BEx3CQ9OQ7E1YH93NADGWWEH0HD5" localSheetId="14" hidden="1">#REF!</definedName>
    <definedName name="BEx3CQ9OQ7E1YH93NADGWWEH0HD5" hidden="1">#REF!</definedName>
    <definedName name="BEx3D9G6QTSPF9UYI4X0XY0VE896" localSheetId="13" hidden="1">#REF!</definedName>
    <definedName name="BEx3D9G6QTSPF9UYI4X0XY0VE896" localSheetId="14" hidden="1">#REF!</definedName>
    <definedName name="BEx3D9G6QTSPF9UYI4X0XY0VE896" hidden="1">#REF!</definedName>
    <definedName name="BEx3DCQU9PBRXIMLO62KS5RLH447" localSheetId="13" hidden="1">#REF!</definedName>
    <definedName name="BEx3DCQU9PBRXIMLO62KS5RLH447" localSheetId="14" hidden="1">#REF!</definedName>
    <definedName name="BEx3DCQU9PBRXIMLO62KS5RLH447" hidden="1">#REF!</definedName>
    <definedName name="BEx3DQ8EH7C7L4XQAOL3NRRVRRT3" localSheetId="13" hidden="1">#REF!</definedName>
    <definedName name="BEx3DQ8EH7C7L4XQAOL3NRRVRRT3" localSheetId="14" hidden="1">#REF!</definedName>
    <definedName name="BEx3DQ8EH7C7L4XQAOL3NRRVRRT3" hidden="1">#REF!</definedName>
    <definedName name="BEx3EF99FD6QNNCNOKDEE67JHTUJ" localSheetId="13" hidden="1">#REF!</definedName>
    <definedName name="BEx3EF99FD6QNNCNOKDEE67JHTUJ" localSheetId="14" hidden="1">#REF!</definedName>
    <definedName name="BEx3EF99FD6QNNCNOKDEE67JHTUJ" hidden="1">#REF!</definedName>
    <definedName name="BEx3EGLXG4AU8GXIFP26DZ61E6EP" localSheetId="13" hidden="1">#REF!</definedName>
    <definedName name="BEx3EGLXG4AU8GXIFP26DZ61E6EP" localSheetId="14" hidden="1">#REF!</definedName>
    <definedName name="BEx3EGLXG4AU8GXIFP26DZ61E6EP" hidden="1">#REF!</definedName>
    <definedName name="BEx3EHCSERZ2O2OAG8Y95UPG2IY9" localSheetId="13" hidden="1">#REF!</definedName>
    <definedName name="BEx3EHCSERZ2O2OAG8Y95UPG2IY9" localSheetId="14" hidden="1">#REF!</definedName>
    <definedName name="BEx3EHCSERZ2O2OAG8Y95UPG2IY9" hidden="1">#REF!</definedName>
    <definedName name="BEx3EJR3TCJDYS7ZXNDS5N9KTGIK" localSheetId="13" hidden="1">#REF!</definedName>
    <definedName name="BEx3EJR3TCJDYS7ZXNDS5N9KTGIK" localSheetId="14" hidden="1">#REF!</definedName>
    <definedName name="BEx3EJR3TCJDYS7ZXNDS5N9KTGIK" hidden="1">#REF!</definedName>
    <definedName name="BEx3ELJTTBS6P05CNISMGOJOA60V" localSheetId="13" hidden="1">#REF!</definedName>
    <definedName name="BEx3ELJTTBS6P05CNISMGOJOA60V" localSheetId="14" hidden="1">#REF!</definedName>
    <definedName name="BEx3ELJTTBS6P05CNISMGOJOA60V" hidden="1">#REF!</definedName>
    <definedName name="BEx3EQSLJBDDJRHNX19PBFCKNY2I" localSheetId="13" hidden="1">#REF!</definedName>
    <definedName name="BEx3EQSLJBDDJRHNX19PBFCKNY2I" localSheetId="14" hidden="1">#REF!</definedName>
    <definedName name="BEx3EQSLJBDDJRHNX19PBFCKNY2I" hidden="1">#REF!</definedName>
    <definedName name="BEx3EUUAX947Q5N6MY6W0KSNY78Y" localSheetId="13" hidden="1">#REF!</definedName>
    <definedName name="BEx3EUUAX947Q5N6MY6W0KSNY78Y" localSheetId="14" hidden="1">#REF!</definedName>
    <definedName name="BEx3EUUAX947Q5N6MY6W0KSNY78Y" hidden="1">#REF!</definedName>
    <definedName name="BEx3F3OJYKFH63TY4TBS69H5CI8M" localSheetId="13" hidden="1">#REF!</definedName>
    <definedName name="BEx3F3OJYKFH63TY4TBS69H5CI8M" localSheetId="14" hidden="1">#REF!</definedName>
    <definedName name="BEx3F3OJYKFH63TY4TBS69H5CI8M" hidden="1">#REF!</definedName>
    <definedName name="BEx3FHMD1P5XBCH23ZKIFO6ZTCNB" localSheetId="13" hidden="1">#REF!</definedName>
    <definedName name="BEx3FHMD1P5XBCH23ZKIFO6ZTCNB" localSheetId="14" hidden="1">#REF!</definedName>
    <definedName name="BEx3FHMD1P5XBCH23ZKIFO6ZTCNB" hidden="1">#REF!</definedName>
    <definedName name="BEx3FI2G3YYIACQHXNXEA15M8ZK5" localSheetId="13" hidden="1">#REF!</definedName>
    <definedName name="BEx3FI2G3YYIACQHXNXEA15M8ZK5" localSheetId="14" hidden="1">#REF!</definedName>
    <definedName name="BEx3FI2G3YYIACQHXNXEA15M8ZK5" hidden="1">#REF!</definedName>
    <definedName name="BEx3FJ9MHSLDK8W91GO85FX1GX57" localSheetId="13" hidden="1">#REF!</definedName>
    <definedName name="BEx3FJ9MHSLDK8W91GO85FX1GX57" localSheetId="14" hidden="1">#REF!</definedName>
    <definedName name="BEx3FJ9MHSLDK8W91GO85FX1GX57" hidden="1">#REF!</definedName>
    <definedName name="BEx3FR251HFU7A33PU01SJUENL2B" localSheetId="13" hidden="1">#REF!</definedName>
    <definedName name="BEx3FR251HFU7A33PU01SJUENL2B" localSheetId="14" hidden="1">#REF!</definedName>
    <definedName name="BEx3FR251HFU7A33PU01SJUENL2B" hidden="1">#REF!</definedName>
    <definedName name="BEx3FX7EJL47JSLSWP3EOC265WAE" localSheetId="13" hidden="1">#REF!</definedName>
    <definedName name="BEx3FX7EJL47JSLSWP3EOC265WAE" localSheetId="14" hidden="1">#REF!</definedName>
    <definedName name="BEx3FX7EJL47JSLSWP3EOC265WAE" hidden="1">#REF!</definedName>
    <definedName name="BEx3G201R8NLJ6FIHO2QS0SW9QVV" localSheetId="13" hidden="1">#REF!</definedName>
    <definedName name="BEx3G201R8NLJ6FIHO2QS0SW9QVV" localSheetId="14" hidden="1">#REF!</definedName>
    <definedName name="BEx3G201R8NLJ6FIHO2QS0SW9QVV" hidden="1">#REF!</definedName>
    <definedName name="BEx3G2LL2II66XY5YCDPG4JE13A3" localSheetId="13" hidden="1">#REF!</definedName>
    <definedName name="BEx3G2LL2II66XY5YCDPG4JE13A3" localSheetId="14" hidden="1">#REF!</definedName>
    <definedName name="BEx3G2LL2II66XY5YCDPG4JE13A3" hidden="1">#REF!</definedName>
    <definedName name="BEx3G2WA0DTYY9D8AGHHOBTPE2B2" localSheetId="13" hidden="1">#REF!</definedName>
    <definedName name="BEx3G2WA0DTYY9D8AGHHOBTPE2B2" localSheetId="14" hidden="1">#REF!</definedName>
    <definedName name="BEx3G2WA0DTYY9D8AGHHOBTPE2B2" hidden="1">#REF!</definedName>
    <definedName name="BEx3GCXR6IAS0B6WJ03GJVH7CO52" localSheetId="13" hidden="1">#REF!</definedName>
    <definedName name="BEx3GCXR6IAS0B6WJ03GJVH7CO52" localSheetId="14" hidden="1">#REF!</definedName>
    <definedName name="BEx3GCXR6IAS0B6WJ03GJVH7CO52" hidden="1">#REF!</definedName>
    <definedName name="BEx3GEVV18SEQDI1JGY7EN6D1GT1" localSheetId="13" hidden="1">#REF!</definedName>
    <definedName name="BEx3GEVV18SEQDI1JGY7EN6D1GT1" localSheetId="14" hidden="1">#REF!</definedName>
    <definedName name="BEx3GEVV18SEQDI1JGY7EN6D1GT1" hidden="1">#REF!</definedName>
    <definedName name="BEx3GKFH64MKQX61S7DYTZ15JCPY" localSheetId="13" hidden="1">#REF!</definedName>
    <definedName name="BEx3GKFH64MKQX61S7DYTZ15JCPY" localSheetId="14" hidden="1">#REF!</definedName>
    <definedName name="BEx3GKFH64MKQX61S7DYTZ15JCPY" hidden="1">#REF!</definedName>
    <definedName name="BEx3GMJ1Y6UU02DLRL0QXCEKDA6C" localSheetId="13" hidden="1">#REF!</definedName>
    <definedName name="BEx3GMJ1Y6UU02DLRL0QXCEKDA6C" localSheetId="14" hidden="1">#REF!</definedName>
    <definedName name="BEx3GMJ1Y6UU02DLRL0QXCEKDA6C" hidden="1">#REF!</definedName>
    <definedName name="BEx3GN4LY0135CBDIN1TU2UEODGF" localSheetId="13" hidden="1">#REF!</definedName>
    <definedName name="BEx3GN4LY0135CBDIN1TU2UEODGF" localSheetId="14" hidden="1">#REF!</definedName>
    <definedName name="BEx3GN4LY0135CBDIN1TU2UEODGF" hidden="1">#REF!</definedName>
    <definedName name="BEx3GPDH2AH4QKT4OOSN563XUHBD" localSheetId="13" hidden="1">#REF!</definedName>
    <definedName name="BEx3GPDH2AH4QKT4OOSN563XUHBD" localSheetId="14" hidden="1">#REF!</definedName>
    <definedName name="BEx3GPDH2AH4QKT4OOSN563XUHBD" hidden="1">#REF!</definedName>
    <definedName name="BEx3GRGZOH1A62SHC133FKNN9K23" localSheetId="13" hidden="1">#REF!</definedName>
    <definedName name="BEx3GRGZOH1A62SHC133FKNN9K23" localSheetId="14" hidden="1">#REF!</definedName>
    <definedName name="BEx3GRGZOH1A62SHC133FKNN9K23" hidden="1">#REF!</definedName>
    <definedName name="BEx3GS2LABKJSRV8GPZLJZVX7NMJ" localSheetId="13" hidden="1">#REF!</definedName>
    <definedName name="BEx3GS2LABKJSRV8GPZLJZVX7NMJ" localSheetId="14" hidden="1">#REF!</definedName>
    <definedName name="BEx3GS2LABKJSRV8GPZLJZVX7NMJ" hidden="1">#REF!</definedName>
    <definedName name="BEx3H05W7OEBR6W6YJKGD6W5M3I1" localSheetId="13" hidden="1">#REF!</definedName>
    <definedName name="BEx3H05W7OEBR6W6YJKGD6W5M3I1" localSheetId="14" hidden="1">#REF!</definedName>
    <definedName name="BEx3H05W7OEBR6W6YJKGD6W5M3I1" hidden="1">#REF!</definedName>
    <definedName name="BEx3H244GCME7ZDNAXG6ZSJ64ZRE" localSheetId="13" hidden="1">#REF!</definedName>
    <definedName name="BEx3H244GCME7ZDNAXG6ZSJ64ZRE" localSheetId="14" hidden="1">#REF!</definedName>
    <definedName name="BEx3H244GCME7ZDNAXG6ZSJ64ZRE" hidden="1">#REF!</definedName>
    <definedName name="BEx3H5UX2GZFZZT657YR76RHW5I6" localSheetId="13" hidden="1">#REF!</definedName>
    <definedName name="BEx3H5UX2GZFZZT657YR76RHW5I6" localSheetId="14" hidden="1">#REF!</definedName>
    <definedName name="BEx3H5UX2GZFZZT657YR76RHW5I6" hidden="1">#REF!</definedName>
    <definedName name="BEx3HACPKDZVUOS9WBDCCFJB46DK" localSheetId="13" hidden="1">#REF!</definedName>
    <definedName name="BEx3HACPKDZVUOS9WBDCCFJB46DK" localSheetId="14" hidden="1">#REF!</definedName>
    <definedName name="BEx3HACPKDZVUOS9WBDCCFJB46DK" hidden="1">#REF!</definedName>
    <definedName name="BEx3HMSEFOP6DBM4R97XA6B7NFG6" localSheetId="13" hidden="1">#REF!</definedName>
    <definedName name="BEx3HMSEFOP6DBM4R97XA6B7NFG6" localSheetId="14" hidden="1">#REF!</definedName>
    <definedName name="BEx3HMSEFOP6DBM4R97XA6B7NFG6" hidden="1">#REF!</definedName>
    <definedName name="BEx3HWJ5SQSD2CVCQNR183X44FR8" localSheetId="13" hidden="1">#REF!</definedName>
    <definedName name="BEx3HWJ5SQSD2CVCQNR183X44FR8" localSheetId="14" hidden="1">#REF!</definedName>
    <definedName name="BEx3HWJ5SQSD2CVCQNR183X44FR8" hidden="1">#REF!</definedName>
    <definedName name="BEx3I09YVXO0G4X7KGSA4WGORM35" localSheetId="13" hidden="1">#REF!</definedName>
    <definedName name="BEx3I09YVXO0G4X7KGSA4WGORM35" localSheetId="14" hidden="1">#REF!</definedName>
    <definedName name="BEx3I09YVXO0G4X7KGSA4WGORM35" hidden="1">#REF!</definedName>
    <definedName name="BEx3I3KN8WAL54AYYACGCUM43J9W" localSheetId="13" hidden="1">#REF!</definedName>
    <definedName name="BEx3I3KN8WAL54AYYACGCUM43J9W" localSheetId="14" hidden="1">#REF!</definedName>
    <definedName name="BEx3I3KN8WAL54AYYACGCUM43J9W" hidden="1">#REF!</definedName>
    <definedName name="BEx3ICF1GY8HQEBIU9S43PDJ90BX" localSheetId="13" hidden="1">#REF!</definedName>
    <definedName name="BEx3ICF1GY8HQEBIU9S43PDJ90BX" localSheetId="14" hidden="1">#REF!</definedName>
    <definedName name="BEx3ICF1GY8HQEBIU9S43PDJ90BX" hidden="1">#REF!</definedName>
    <definedName name="BEx3IYAH2DEBFWO8F94H4MXE3RLY" localSheetId="13" hidden="1">#REF!</definedName>
    <definedName name="BEx3IYAH2DEBFWO8F94H4MXE3RLY" localSheetId="14" hidden="1">#REF!</definedName>
    <definedName name="BEx3IYAH2DEBFWO8F94H4MXE3RLY" hidden="1">#REF!</definedName>
    <definedName name="BEx3IZSG3932LSWHR5YV78IVRPCK" localSheetId="13" hidden="1">#REF!</definedName>
    <definedName name="BEx3IZSG3932LSWHR5YV78IVRPCK" localSheetId="14" hidden="1">#REF!</definedName>
    <definedName name="BEx3IZSG3932LSWHR5YV78IVRPCK" hidden="1">#REF!</definedName>
    <definedName name="BEx3IZXXSYEW50379N2EAFWO8DZV" localSheetId="13" hidden="1">#REF!</definedName>
    <definedName name="BEx3IZXXSYEW50379N2EAFWO8DZV" localSheetId="14" hidden="1">#REF!</definedName>
    <definedName name="BEx3IZXXSYEW50379N2EAFWO8DZV" hidden="1">#REF!</definedName>
    <definedName name="BEx3J1VZVGTKT4ATPO9O5JCSFTTR" localSheetId="13" hidden="1">#REF!</definedName>
    <definedName name="BEx3J1VZVGTKT4ATPO9O5JCSFTTR" localSheetId="14" hidden="1">#REF!</definedName>
    <definedName name="BEx3J1VZVGTKT4ATPO9O5JCSFTTR" hidden="1">#REF!</definedName>
    <definedName name="BEx3JC2TY7JNAAC3L7QHVPQXLGQ8" localSheetId="13" hidden="1">#REF!</definedName>
    <definedName name="BEx3JC2TY7JNAAC3L7QHVPQXLGQ8" localSheetId="14" hidden="1">#REF!</definedName>
    <definedName name="BEx3JC2TY7JNAAC3L7QHVPQXLGQ8" hidden="1">#REF!</definedName>
    <definedName name="BEx3JMF5D7ODCJ7THAJTC1GFSG95" localSheetId="13" hidden="1">#REF!</definedName>
    <definedName name="BEx3JMF5D7ODCJ7THAJTC1GFSG95" localSheetId="14" hidden="1">#REF!</definedName>
    <definedName name="BEx3JMF5D7ODCJ7THAJTC1GFSG95" hidden="1">#REF!</definedName>
    <definedName name="BEx3JX23SYDIGOGM4Y0CQFBW8ZBV" localSheetId="13" hidden="1">#REF!</definedName>
    <definedName name="BEx3JX23SYDIGOGM4Y0CQFBW8ZBV" localSheetId="14" hidden="1">#REF!</definedName>
    <definedName name="BEx3JX23SYDIGOGM4Y0CQFBW8ZBV" hidden="1">#REF!</definedName>
    <definedName name="BEx3JXCXCVBZJGV5VEG9MJEI01AL" localSheetId="13" hidden="1">#REF!</definedName>
    <definedName name="BEx3JXCXCVBZJGV5VEG9MJEI01AL" localSheetId="14" hidden="1">#REF!</definedName>
    <definedName name="BEx3JXCXCVBZJGV5VEG9MJEI01AL" hidden="1">#REF!</definedName>
    <definedName name="BEx3JYK2N7X59TPJSKYZ77ENY8SS" localSheetId="13" hidden="1">#REF!</definedName>
    <definedName name="BEx3JYK2N7X59TPJSKYZ77ENY8SS" localSheetId="14" hidden="1">#REF!</definedName>
    <definedName name="BEx3JYK2N7X59TPJSKYZ77ENY8SS" hidden="1">#REF!</definedName>
    <definedName name="BEx3K13PSDK50JLCLD0GX8L4TWAH" localSheetId="13" hidden="1">#REF!</definedName>
    <definedName name="BEx3K13PSDK50JLCLD0GX8L4TWAH" localSheetId="14" hidden="1">#REF!</definedName>
    <definedName name="BEx3K13PSDK50JLCLD0GX8L4TWAH" hidden="1">#REF!</definedName>
    <definedName name="BEx3K4EII7GU1CG0BN7UL15M6J8Z" localSheetId="13" hidden="1">#REF!</definedName>
    <definedName name="BEx3K4EII7GU1CG0BN7UL15M6J8Z" localSheetId="14" hidden="1">#REF!</definedName>
    <definedName name="BEx3K4EII7GU1CG0BN7UL15M6J8Z" hidden="1">#REF!</definedName>
    <definedName name="BEx3K4ZXQUQ2KYZF74B84SO48XMW" localSheetId="13" hidden="1">#REF!</definedName>
    <definedName name="BEx3K4ZXQUQ2KYZF74B84SO48XMW" localSheetId="14" hidden="1">#REF!</definedName>
    <definedName name="BEx3K4ZXQUQ2KYZF74B84SO48XMW" hidden="1">#REF!</definedName>
    <definedName name="BEx3KEFXUCVNVPH7KSEGAZYX13B5" localSheetId="13" hidden="1">#REF!</definedName>
    <definedName name="BEx3KEFXUCVNVPH7KSEGAZYX13B5" localSheetId="14" hidden="1">#REF!</definedName>
    <definedName name="BEx3KEFXUCVNVPH7KSEGAZYX13B5" hidden="1">#REF!</definedName>
    <definedName name="BEx3KFXUAF6YXAA47B7Q6X9B3VGB" localSheetId="13" hidden="1">#REF!</definedName>
    <definedName name="BEx3KFXUAF6YXAA47B7Q6X9B3VGB" localSheetId="14" hidden="1">#REF!</definedName>
    <definedName name="BEx3KFXUAF6YXAA47B7Q6X9B3VGB" hidden="1">#REF!</definedName>
    <definedName name="BEx3KIXQYOGMPK4WJJAVBRX4NR28" localSheetId="13" hidden="1">#REF!</definedName>
    <definedName name="BEx3KIXQYOGMPK4WJJAVBRX4NR28" localSheetId="14" hidden="1">#REF!</definedName>
    <definedName name="BEx3KIXQYOGMPK4WJJAVBRX4NR28" hidden="1">#REF!</definedName>
    <definedName name="BEx3KJOMVOSFZVJUL3GKCNP6DQDS" localSheetId="13" hidden="1">#REF!</definedName>
    <definedName name="BEx3KJOMVOSFZVJUL3GKCNP6DQDS" localSheetId="14" hidden="1">#REF!</definedName>
    <definedName name="BEx3KJOMVOSFZVJUL3GKCNP6DQDS" hidden="1">#REF!</definedName>
    <definedName name="BEx3KP2VRBMORK0QEAZUYCXL3DHJ" localSheetId="13" hidden="1">#REF!</definedName>
    <definedName name="BEx3KP2VRBMORK0QEAZUYCXL3DHJ" localSheetId="14" hidden="1">#REF!</definedName>
    <definedName name="BEx3KP2VRBMORK0QEAZUYCXL3DHJ" hidden="1">#REF!</definedName>
    <definedName name="BEx3L4IN3LI4C26SITKTGAH27CDU" localSheetId="13" hidden="1">#REF!</definedName>
    <definedName name="BEx3L4IN3LI4C26SITKTGAH27CDU" localSheetId="14" hidden="1">#REF!</definedName>
    <definedName name="BEx3L4IN3LI4C26SITKTGAH27CDU" hidden="1">#REF!</definedName>
    <definedName name="BEx3L4YQ0J7ZU0M5QM6YIPCEYC9K" localSheetId="13" hidden="1">#REF!</definedName>
    <definedName name="BEx3L4YQ0J7ZU0M5QM6YIPCEYC9K" localSheetId="14" hidden="1">#REF!</definedName>
    <definedName name="BEx3L4YQ0J7ZU0M5QM6YIPCEYC9K" hidden="1">#REF!</definedName>
    <definedName name="BEx3L60DJOR7NQN42G7YSAODP1EX" localSheetId="13" hidden="1">#REF!</definedName>
    <definedName name="BEx3L60DJOR7NQN42G7YSAODP1EX" localSheetId="14" hidden="1">#REF!</definedName>
    <definedName name="BEx3L60DJOR7NQN42G7YSAODP1EX" hidden="1">#REF!</definedName>
    <definedName name="BEx3L7D0PI38HWZ7VADU16C9E33D" localSheetId="13" hidden="1">#REF!</definedName>
    <definedName name="BEx3L7D0PI38HWZ7VADU16C9E33D" localSheetId="14" hidden="1">#REF!</definedName>
    <definedName name="BEx3L7D0PI38HWZ7VADU16C9E33D" hidden="1">#REF!</definedName>
    <definedName name="BEx3LANPY1HT49TAH98H4B9RC1D4" localSheetId="13" hidden="1">#REF!</definedName>
    <definedName name="BEx3LANPY1HT49TAH98H4B9RC1D4" localSheetId="14" hidden="1">#REF!</definedName>
    <definedName name="BEx3LANPY1HT49TAH98H4B9RC1D4" hidden="1">#REF!</definedName>
    <definedName name="BEx3LM1PR4Y7KINKMTMKR984GX8Q" localSheetId="13" hidden="1">#REF!</definedName>
    <definedName name="BEx3LM1PR4Y7KINKMTMKR984GX8Q" localSheetId="14" hidden="1">#REF!</definedName>
    <definedName name="BEx3LM1PR4Y7KINKMTMKR984GX8Q" hidden="1">#REF!</definedName>
    <definedName name="BEx3LM1PWWC9WH0R5TX5K06V559U" localSheetId="13" hidden="1">#REF!</definedName>
    <definedName name="BEx3LM1PWWC9WH0R5TX5K06V559U" localSheetId="14" hidden="1">#REF!</definedName>
    <definedName name="BEx3LM1PWWC9WH0R5TX5K06V559U" hidden="1">#REF!</definedName>
    <definedName name="BEx3LPCEZ1C0XEKNCM3YT09JWCUO" localSheetId="13" hidden="1">#REF!</definedName>
    <definedName name="BEx3LPCEZ1C0XEKNCM3YT09JWCUO" localSheetId="14" hidden="1">#REF!</definedName>
    <definedName name="BEx3LPCEZ1C0XEKNCM3YT09JWCUO" hidden="1">#REF!</definedName>
    <definedName name="BEx3LSXW33WR1ECIMRYUPFBJXGGH" localSheetId="13" hidden="1">#REF!</definedName>
    <definedName name="BEx3LSXW33WR1ECIMRYUPFBJXGGH" localSheetId="14" hidden="1">#REF!</definedName>
    <definedName name="BEx3LSXW33WR1ECIMRYUPFBJXGGH" hidden="1">#REF!</definedName>
    <definedName name="BEx3M1MR1K1NQD03H74BFWOK4MWQ" localSheetId="13" hidden="1">#REF!</definedName>
    <definedName name="BEx3M1MR1K1NQD03H74BFWOK4MWQ" localSheetId="14" hidden="1">#REF!</definedName>
    <definedName name="BEx3M1MR1K1NQD03H74BFWOK4MWQ" hidden="1">#REF!</definedName>
    <definedName name="BEx3M4H77MYUKOOD31H9F80NMVK8" localSheetId="13" hidden="1">#REF!</definedName>
    <definedName name="BEx3M4H77MYUKOOD31H9F80NMVK8" localSheetId="14" hidden="1">#REF!</definedName>
    <definedName name="BEx3M4H77MYUKOOD31H9F80NMVK8" hidden="1">#REF!</definedName>
    <definedName name="BEx3M9VFX329PZWYC4DMZ6P3W9R2" localSheetId="13" hidden="1">#REF!</definedName>
    <definedName name="BEx3M9VFX329PZWYC4DMZ6P3W9R2" localSheetId="14" hidden="1">#REF!</definedName>
    <definedName name="BEx3M9VFX329PZWYC4DMZ6P3W9R2" hidden="1">#REF!</definedName>
    <definedName name="BEx3MCQ0VEBV0CZXDS505L38EQ8N" localSheetId="13" hidden="1">#REF!</definedName>
    <definedName name="BEx3MCQ0VEBV0CZXDS505L38EQ8N" localSheetId="14" hidden="1">#REF!</definedName>
    <definedName name="BEx3MCQ0VEBV0CZXDS505L38EQ8N" hidden="1">#REF!</definedName>
    <definedName name="BEx3MEYV5LQY0BAL7V3CFAFVOM3T" localSheetId="13" hidden="1">#REF!</definedName>
    <definedName name="BEx3MEYV5LQY0BAL7V3CFAFVOM3T" localSheetId="14" hidden="1">#REF!</definedName>
    <definedName name="BEx3MEYV5LQY0BAL7V3CFAFVOM3T" hidden="1">#REF!</definedName>
    <definedName name="BEx3MF9LX8G8DXGARRYNTDH542WG" localSheetId="13" hidden="1">#REF!</definedName>
    <definedName name="BEx3MF9LX8G8DXGARRYNTDH542WG" localSheetId="14" hidden="1">#REF!</definedName>
    <definedName name="BEx3MF9LX8G8DXGARRYNTDH542WG" hidden="1">#REF!</definedName>
    <definedName name="BEx3MREOFWJQEYMCMBL7ZE06NBN6" localSheetId="13" hidden="1">#REF!</definedName>
    <definedName name="BEx3MREOFWJQEYMCMBL7ZE06NBN6" localSheetId="14" hidden="1">#REF!</definedName>
    <definedName name="BEx3MREOFWJQEYMCMBL7ZE06NBN6" hidden="1">#REF!</definedName>
    <definedName name="BEx3MSGD8I6KBFD4XFWYGH3DKUK3" localSheetId="13" hidden="1">#REF!</definedName>
    <definedName name="BEx3MSGD8I6KBFD4XFWYGH3DKUK3" localSheetId="14" hidden="1">#REF!</definedName>
    <definedName name="BEx3MSGD8I6KBFD4XFWYGH3DKUK3" hidden="1">#REF!</definedName>
    <definedName name="BEx3NDQFYEWZAUGWFMGT2R7E7RBT" localSheetId="13" hidden="1">#REF!</definedName>
    <definedName name="BEx3NDQFYEWZAUGWFMGT2R7E7RBT" localSheetId="14" hidden="1">#REF!</definedName>
    <definedName name="BEx3NDQFYEWZAUGWFMGT2R7E7RBT" hidden="1">#REF!</definedName>
    <definedName name="BEx3NGQBX2HEDKOCDX0TX1TGBB3P" localSheetId="13" hidden="1">#REF!</definedName>
    <definedName name="BEx3NGQBX2HEDKOCDX0TX1TGBB3P" localSheetId="14" hidden="1">#REF!</definedName>
    <definedName name="BEx3NGQBX2HEDKOCDX0TX1TGBB3P" hidden="1">#REF!</definedName>
    <definedName name="BEx3NLIZ7PHF2XE59ECZ3MD04ZG1" localSheetId="13" hidden="1">#REF!</definedName>
    <definedName name="BEx3NLIZ7PHF2XE59ECZ3MD04ZG1" localSheetId="14" hidden="1">#REF!</definedName>
    <definedName name="BEx3NLIZ7PHF2XE59ECZ3MD04ZG1" hidden="1">#REF!</definedName>
    <definedName name="BEx3NMQ4BVC94728AUM7CCX7UHTU" localSheetId="13" hidden="1">#REF!</definedName>
    <definedName name="BEx3NMQ4BVC94728AUM7CCX7UHTU" localSheetId="14" hidden="1">#REF!</definedName>
    <definedName name="BEx3NMQ4BVC94728AUM7CCX7UHTU" hidden="1">#REF!</definedName>
    <definedName name="BEx3NR2I4OUFP3Z2QZEDU2PIFIDI" localSheetId="13" hidden="1">#REF!</definedName>
    <definedName name="BEx3NR2I4OUFP3Z2QZEDU2PIFIDI" localSheetId="14" hidden="1">#REF!</definedName>
    <definedName name="BEx3NR2I4OUFP3Z2QZEDU2PIFIDI" hidden="1">#REF!</definedName>
    <definedName name="BEx3O19B8FTTAPVT5DZXQGQXWFR8" localSheetId="13" hidden="1">#REF!</definedName>
    <definedName name="BEx3O19B8FTTAPVT5DZXQGQXWFR8" localSheetId="14" hidden="1">#REF!</definedName>
    <definedName name="BEx3O19B8FTTAPVT5DZXQGQXWFR8" hidden="1">#REF!</definedName>
    <definedName name="BEx3O85IKWARA6NCJOLRBRJFMEWW" localSheetId="13" hidden="1">#REF!</definedName>
    <definedName name="BEx3O85IKWARA6NCJOLRBRJFMEWW" localSheetId="14" hidden="1">#REF!</definedName>
    <definedName name="BEx3O85IKWARA6NCJOLRBRJFMEWW" hidden="1">#REF!</definedName>
    <definedName name="BEx3OJZSCGFRW7SVGBFI0X9DNVMM" localSheetId="13" hidden="1">#REF!</definedName>
    <definedName name="BEx3OJZSCGFRW7SVGBFI0X9DNVMM" localSheetId="14" hidden="1">#REF!</definedName>
    <definedName name="BEx3OJZSCGFRW7SVGBFI0X9DNVMM" hidden="1">#REF!</definedName>
    <definedName name="BEx3ORSBUXAF21MKEY90YJV9AY9A" localSheetId="13" hidden="1">#REF!</definedName>
    <definedName name="BEx3ORSBUXAF21MKEY90YJV9AY9A" localSheetId="14" hidden="1">#REF!</definedName>
    <definedName name="BEx3ORSBUXAF21MKEY90YJV9AY9A" hidden="1">#REF!</definedName>
    <definedName name="BEx3OUS0N576NJN078Y1BWUWQK6B" localSheetId="13" hidden="1">#REF!</definedName>
    <definedName name="BEx3OUS0N576NJN078Y1BWUWQK6B" localSheetId="14" hidden="1">#REF!</definedName>
    <definedName name="BEx3OUS0N576NJN078Y1BWUWQK6B" hidden="1">#REF!</definedName>
    <definedName name="BEx3OV8BH6PYNZT7C246LOAU9SVX" localSheetId="13" hidden="1">#REF!</definedName>
    <definedName name="BEx3OV8BH6PYNZT7C246LOAU9SVX" localSheetId="14" hidden="1">#REF!</definedName>
    <definedName name="BEx3OV8BH6PYNZT7C246LOAU9SVX" hidden="1">#REF!</definedName>
    <definedName name="BEx3OXRYJZUEY6E72UJU0PHLMYAR" localSheetId="13" hidden="1">#REF!</definedName>
    <definedName name="BEx3OXRYJZUEY6E72UJU0PHLMYAR" localSheetId="14" hidden="1">#REF!</definedName>
    <definedName name="BEx3OXRYJZUEY6E72UJU0PHLMYAR" hidden="1">#REF!</definedName>
    <definedName name="BEx3P3RP5PYI4BJVYGNU1V7KT5EH" localSheetId="13" hidden="1">#REF!</definedName>
    <definedName name="BEx3P3RP5PYI4BJVYGNU1V7KT5EH" localSheetId="14" hidden="1">#REF!</definedName>
    <definedName name="BEx3P3RP5PYI4BJVYGNU1V7KT5EH" hidden="1">#REF!</definedName>
    <definedName name="BEx3P59TTRSGQY888P5C1O7M2PQT" localSheetId="13" hidden="1">#REF!</definedName>
    <definedName name="BEx3P59TTRSGQY888P5C1O7M2PQT" localSheetId="14" hidden="1">#REF!</definedName>
    <definedName name="BEx3P59TTRSGQY888P5C1O7M2PQT" hidden="1">#REF!</definedName>
    <definedName name="BEx3PDNRRNKD5GOUBUQFXAHIXLD9" localSheetId="13" hidden="1">#REF!</definedName>
    <definedName name="BEx3PDNRRNKD5GOUBUQFXAHIXLD9" localSheetId="14" hidden="1">#REF!</definedName>
    <definedName name="BEx3PDNRRNKD5GOUBUQFXAHIXLD9" hidden="1">#REF!</definedName>
    <definedName name="BEx3PDT8GNPWLLN02IH1XPV90XYK" localSheetId="13" hidden="1">#REF!</definedName>
    <definedName name="BEx3PDT8GNPWLLN02IH1XPV90XYK" localSheetId="14" hidden="1">#REF!</definedName>
    <definedName name="BEx3PDT8GNPWLLN02IH1XPV90XYK" hidden="1">#REF!</definedName>
    <definedName name="BEx3PKEMDW8KZEP11IL927C5O7I2" localSheetId="13" hidden="1">#REF!</definedName>
    <definedName name="BEx3PKEMDW8KZEP11IL927C5O7I2" localSheetId="14" hidden="1">#REF!</definedName>
    <definedName name="BEx3PKEMDW8KZEP11IL927C5O7I2" hidden="1">#REF!</definedName>
    <definedName name="BEx3PKJZ1Z7L9S6KV8KXVS6B2FX4" localSheetId="13" hidden="1">#REF!</definedName>
    <definedName name="BEx3PKJZ1Z7L9S6KV8KXVS6B2FX4" localSheetId="14" hidden="1">#REF!</definedName>
    <definedName name="BEx3PKJZ1Z7L9S6KV8KXVS6B2FX4" hidden="1">#REF!</definedName>
    <definedName name="BEx3PMNG53Z5HY138H99QOMTX8W3" localSheetId="13" hidden="1">#REF!</definedName>
    <definedName name="BEx3PMNG53Z5HY138H99QOMTX8W3" localSheetId="14" hidden="1">#REF!</definedName>
    <definedName name="BEx3PMNG53Z5HY138H99QOMTX8W3" hidden="1">#REF!</definedName>
    <definedName name="BEx3PP1RRSFZ8UC0JC9R91W6LNKW" localSheetId="13" hidden="1">#REF!</definedName>
    <definedName name="BEx3PP1RRSFZ8UC0JC9R91W6LNKW" localSheetId="14" hidden="1">#REF!</definedName>
    <definedName name="BEx3PP1RRSFZ8UC0JC9R91W6LNKW" hidden="1">#REF!</definedName>
    <definedName name="BEx3PRQW017D7T1X732WDV7L1KP8" localSheetId="13" hidden="1">#REF!</definedName>
    <definedName name="BEx3PRQW017D7T1X732WDV7L1KP8" localSheetId="14" hidden="1">#REF!</definedName>
    <definedName name="BEx3PRQW017D7T1X732WDV7L1KP8" hidden="1">#REF!</definedName>
    <definedName name="BEx3PVXYZC8WB9ZJE7OCKUXZ46EA" localSheetId="13" hidden="1">#REF!</definedName>
    <definedName name="BEx3PVXYZC8WB9ZJE7OCKUXZ46EA" localSheetId="14" hidden="1">#REF!</definedName>
    <definedName name="BEx3PVXYZC8WB9ZJE7OCKUXZ46EA" hidden="1">#REF!</definedName>
    <definedName name="BEx3Q0VWPU5EQECK7MQ47TYJ3SWW" localSheetId="13" hidden="1">#REF!</definedName>
    <definedName name="BEx3Q0VWPU5EQECK7MQ47TYJ3SWW" localSheetId="14" hidden="1">#REF!</definedName>
    <definedName name="BEx3Q0VWPU5EQECK7MQ47TYJ3SWW" hidden="1">#REF!</definedName>
    <definedName name="BEx3Q7BZ9PUXK2RLIOFSIS9AHU1B" localSheetId="13" hidden="1">#REF!</definedName>
    <definedName name="BEx3Q7BZ9PUXK2RLIOFSIS9AHU1B" localSheetId="14" hidden="1">#REF!</definedName>
    <definedName name="BEx3Q7BZ9PUXK2RLIOFSIS9AHU1B" hidden="1">#REF!</definedName>
    <definedName name="BEx3Q8J42S9VU6EAN2Y28MR6DF88" localSheetId="13" hidden="1">#REF!</definedName>
    <definedName name="BEx3Q8J42S9VU6EAN2Y28MR6DF88" localSheetId="14" hidden="1">#REF!</definedName>
    <definedName name="BEx3Q8J42S9VU6EAN2Y28MR6DF88" hidden="1">#REF!</definedName>
    <definedName name="BEx3QCFD2TBUF95ZN83Q7JPV97FK" localSheetId="13" hidden="1">#REF!</definedName>
    <definedName name="BEx3QCFD2TBUF95ZN83Q7JPV97FK" localSheetId="14" hidden="1">#REF!</definedName>
    <definedName name="BEx3QCFD2TBUF95ZN83Q7JPV97FK" hidden="1">#REF!</definedName>
    <definedName name="BEx3QEDFOYFY5NBTININ5W4RLD4Q" localSheetId="13" hidden="1">#REF!</definedName>
    <definedName name="BEx3QEDFOYFY5NBTININ5W4RLD4Q" localSheetId="14" hidden="1">#REF!</definedName>
    <definedName name="BEx3QEDFOYFY5NBTININ5W4RLD4Q" hidden="1">#REF!</definedName>
    <definedName name="BEx3QIKJ3U962US1Q564NZDLU8LD" localSheetId="13" hidden="1">#REF!</definedName>
    <definedName name="BEx3QIKJ3U962US1Q564NZDLU8LD" localSheetId="14" hidden="1">#REF!</definedName>
    <definedName name="BEx3QIKJ3U962US1Q564NZDLU8LD" hidden="1">#REF!</definedName>
    <definedName name="BEx3QLF3RHHBNUFLUWEROBZDF1U4" localSheetId="13" hidden="1">#REF!</definedName>
    <definedName name="BEx3QLF3RHHBNUFLUWEROBZDF1U4" localSheetId="14" hidden="1">#REF!</definedName>
    <definedName name="BEx3QLF3RHHBNUFLUWEROBZDF1U4" hidden="1">#REF!</definedName>
    <definedName name="BEx3QR9D45DHW50VQ7Y3Q1AXPOB9" localSheetId="13" hidden="1">#REF!</definedName>
    <definedName name="BEx3QR9D45DHW50VQ7Y3Q1AXPOB9" localSheetId="14" hidden="1">#REF!</definedName>
    <definedName name="BEx3QR9D45DHW50VQ7Y3Q1AXPOB9" hidden="1">#REF!</definedName>
    <definedName name="BEx3QSWT2S5KWG6U2V9711IYDQBM" localSheetId="13" hidden="1">#REF!</definedName>
    <definedName name="BEx3QSWT2S5KWG6U2V9711IYDQBM" localSheetId="14" hidden="1">#REF!</definedName>
    <definedName name="BEx3QSWT2S5KWG6U2V9711IYDQBM" hidden="1">#REF!</definedName>
    <definedName name="BEx3QVGG7Q2X4HZHJAM35A8T3VR7" localSheetId="13" hidden="1">#REF!</definedName>
    <definedName name="BEx3QVGG7Q2X4HZHJAM35A8T3VR7" localSheetId="14" hidden="1">#REF!</definedName>
    <definedName name="BEx3QVGG7Q2X4HZHJAM35A8T3VR7" hidden="1">#REF!</definedName>
    <definedName name="BEx3R0JUB9YN8PHPPQTAMIT1IHWK" localSheetId="13" hidden="1">#REF!</definedName>
    <definedName name="BEx3R0JUB9YN8PHPPQTAMIT1IHWK" localSheetId="14" hidden="1">#REF!</definedName>
    <definedName name="BEx3R0JUB9YN8PHPPQTAMIT1IHWK" hidden="1">#REF!</definedName>
    <definedName name="BEx3R81NFRO7M81VHVKOBFT0QBIL" localSheetId="13" hidden="1">#REF!</definedName>
    <definedName name="BEx3R81NFRO7M81VHVKOBFT0QBIL" localSheetId="14" hidden="1">#REF!</definedName>
    <definedName name="BEx3R81NFRO7M81VHVKOBFT0QBIL" hidden="1">#REF!</definedName>
    <definedName name="BEx3RHC2ZD5UFS6QD4OPFCNNMWH1" localSheetId="13" hidden="1">#REF!</definedName>
    <definedName name="BEx3RHC2ZD5UFS6QD4OPFCNNMWH1" localSheetId="14" hidden="1">#REF!</definedName>
    <definedName name="BEx3RHC2ZD5UFS6QD4OPFCNNMWH1" hidden="1">#REF!</definedName>
    <definedName name="BEx3RQ10QIWBAPHALAA91BUUCM2X" localSheetId="13" hidden="1">#REF!</definedName>
    <definedName name="BEx3RQ10QIWBAPHALAA91BUUCM2X" localSheetId="14" hidden="1">#REF!</definedName>
    <definedName name="BEx3RQ10QIWBAPHALAA91BUUCM2X" hidden="1">#REF!</definedName>
    <definedName name="BEx3RV4E1WT43SZBUN09RTB8EK1O" localSheetId="13" hidden="1">#REF!</definedName>
    <definedName name="BEx3RV4E1WT43SZBUN09RTB8EK1O" localSheetId="14" hidden="1">#REF!</definedName>
    <definedName name="BEx3RV4E1WT43SZBUN09RTB8EK1O" hidden="1">#REF!</definedName>
    <definedName name="BEx3RXYU0QLFXSFTM5EB20GD03W5" localSheetId="13" hidden="1">#REF!</definedName>
    <definedName name="BEx3RXYU0QLFXSFTM5EB20GD03W5" localSheetId="14" hidden="1">#REF!</definedName>
    <definedName name="BEx3RXYU0QLFXSFTM5EB20GD03W5" hidden="1">#REF!</definedName>
    <definedName name="BEx3RYKLC3QQO3XTUN7BEW2AQL98" localSheetId="13" hidden="1">#REF!</definedName>
    <definedName name="BEx3RYKLC3QQO3XTUN7BEW2AQL98" localSheetId="14" hidden="1">#REF!</definedName>
    <definedName name="BEx3RYKLC3QQO3XTUN7BEW2AQL98" hidden="1">#REF!</definedName>
    <definedName name="BEx3S37QNFSKW3DGRH5YVVEZLJI7" localSheetId="13" hidden="1">#REF!</definedName>
    <definedName name="BEx3S37QNFSKW3DGRH5YVVEZLJI7" localSheetId="14" hidden="1">#REF!</definedName>
    <definedName name="BEx3S37QNFSKW3DGRH5YVVEZLJI7" hidden="1">#REF!</definedName>
    <definedName name="BEx3SICJ45BYT6FHBER86PJT25FC" localSheetId="13" hidden="1">#REF!</definedName>
    <definedName name="BEx3SICJ45BYT6FHBER86PJT25FC" localSheetId="14" hidden="1">#REF!</definedName>
    <definedName name="BEx3SICJ45BYT6FHBER86PJT25FC" hidden="1">#REF!</definedName>
    <definedName name="BEx3SMUCMJVGQ2H4EHQI5ZFHEF0P" localSheetId="13" hidden="1">#REF!</definedName>
    <definedName name="BEx3SMUCMJVGQ2H4EHQI5ZFHEF0P" localSheetId="14" hidden="1">#REF!</definedName>
    <definedName name="BEx3SMUCMJVGQ2H4EHQI5ZFHEF0P" hidden="1">#REF!</definedName>
    <definedName name="BEx3SN56F03CPDRDA7LZ763V0N4I" localSheetId="13" hidden="1">#REF!</definedName>
    <definedName name="BEx3SN56F03CPDRDA7LZ763V0N4I" localSheetId="14" hidden="1">#REF!</definedName>
    <definedName name="BEx3SN56F03CPDRDA7LZ763V0N4I" hidden="1">#REF!</definedName>
    <definedName name="BEx3SPE6N1ORXPRCDL3JPZD73Z9F" localSheetId="13" hidden="1">#REF!</definedName>
    <definedName name="BEx3SPE6N1ORXPRCDL3JPZD73Z9F" localSheetId="14" hidden="1">#REF!</definedName>
    <definedName name="BEx3SPE6N1ORXPRCDL3JPZD73Z9F" hidden="1">#REF!</definedName>
    <definedName name="BEx3T29ZTULQE0OMSMWUMZDU9ZZ0" localSheetId="13" hidden="1">#REF!</definedName>
    <definedName name="BEx3T29ZTULQE0OMSMWUMZDU9ZZ0" localSheetId="14" hidden="1">#REF!</definedName>
    <definedName name="BEx3T29ZTULQE0OMSMWUMZDU9ZZ0" hidden="1">#REF!</definedName>
    <definedName name="BEx3T6MJ1QDJ929WMUDVZ0O3UW0Y" localSheetId="13" hidden="1">#REF!</definedName>
    <definedName name="BEx3T6MJ1QDJ929WMUDVZ0O3UW0Y" localSheetId="14" hidden="1">#REF!</definedName>
    <definedName name="BEx3T6MJ1QDJ929WMUDVZ0O3UW0Y" hidden="1">#REF!</definedName>
    <definedName name="BEx3TD7WH1NN1OH0MRS4T8ENRU32" localSheetId="13" hidden="1">#REF!</definedName>
    <definedName name="BEx3TD7WH1NN1OH0MRS4T8ENRU32" localSheetId="14" hidden="1">#REF!</definedName>
    <definedName name="BEx3TD7WH1NN1OH0MRS4T8ENRU32" hidden="1">#REF!</definedName>
    <definedName name="BEx3TPCSI16OAB2L9M9IULQMQ9J9" localSheetId="13" hidden="1">#REF!</definedName>
    <definedName name="BEx3TPCSI16OAB2L9M9IULQMQ9J9" localSheetId="14" hidden="1">#REF!</definedName>
    <definedName name="BEx3TPCSI16OAB2L9M9IULQMQ9J9" hidden="1">#REF!</definedName>
    <definedName name="BEx3TQ3SFJB2WTCV0OXDE56FB46K" localSheetId="13" hidden="1">#REF!</definedName>
    <definedName name="BEx3TQ3SFJB2WTCV0OXDE56FB46K" localSheetId="14" hidden="1">#REF!</definedName>
    <definedName name="BEx3TQ3SFJB2WTCV0OXDE56FB46K" hidden="1">#REF!</definedName>
    <definedName name="BEx3TX59M3456DDBXWFJ8X2TU37A" localSheetId="13" hidden="1">#REF!</definedName>
    <definedName name="BEx3TX59M3456DDBXWFJ8X2TU37A" localSheetId="14" hidden="1">#REF!</definedName>
    <definedName name="BEx3TX59M3456DDBXWFJ8X2TU37A" hidden="1">#REF!</definedName>
    <definedName name="BEx3U2UBY80GPGSTYFGI6F8TPKCV" localSheetId="13" hidden="1">#REF!</definedName>
    <definedName name="BEx3U2UBY80GPGSTYFGI6F8TPKCV" localSheetId="14" hidden="1">#REF!</definedName>
    <definedName name="BEx3U2UBY80GPGSTYFGI6F8TPKCV" hidden="1">#REF!</definedName>
    <definedName name="BEx3U64YUOZ419BAJS2W78UMATAW" localSheetId="13" hidden="1">#REF!</definedName>
    <definedName name="BEx3U64YUOZ419BAJS2W78UMATAW" localSheetId="14" hidden="1">#REF!</definedName>
    <definedName name="BEx3U64YUOZ419BAJS2W78UMATAW" hidden="1">#REF!</definedName>
    <definedName name="BEx3U94WCEA5DKMWBEX1GU0LKYG2" localSheetId="13" hidden="1">#REF!</definedName>
    <definedName name="BEx3U94WCEA5DKMWBEX1GU0LKYG2" localSheetId="14" hidden="1">#REF!</definedName>
    <definedName name="BEx3U94WCEA5DKMWBEX1GU0LKYG2" hidden="1">#REF!</definedName>
    <definedName name="BEx3U9VZ8SQVYS6ZA038J7AP7ZGW" localSheetId="13" hidden="1">#REF!</definedName>
    <definedName name="BEx3U9VZ8SQVYS6ZA038J7AP7ZGW" localSheetId="14" hidden="1">#REF!</definedName>
    <definedName name="BEx3U9VZ8SQVYS6ZA038J7AP7ZGW" hidden="1">#REF!</definedName>
    <definedName name="BEx3UIQ5WRJBGNTFCCLOR4N7B1OQ" localSheetId="13" hidden="1">#REF!</definedName>
    <definedName name="BEx3UIQ5WRJBGNTFCCLOR4N7B1OQ" localSheetId="14" hidden="1">#REF!</definedName>
    <definedName name="BEx3UIQ5WRJBGNTFCCLOR4N7B1OQ" hidden="1">#REF!</definedName>
    <definedName name="BEx3UJMIX2NUSSWGMSI25A5DM4CH" localSheetId="13" hidden="1">#REF!</definedName>
    <definedName name="BEx3UJMIX2NUSSWGMSI25A5DM4CH" localSheetId="14" hidden="1">#REF!</definedName>
    <definedName name="BEx3UJMIX2NUSSWGMSI25A5DM4CH" hidden="1">#REF!</definedName>
    <definedName name="BEx3UKIX0UULWP3BZA8VT2SQ8WI7" localSheetId="13" hidden="1">#REF!</definedName>
    <definedName name="BEx3UKIX0UULWP3BZA8VT2SQ8WI7" localSheetId="14" hidden="1">#REF!</definedName>
    <definedName name="BEx3UKIX0UULWP3BZA8VT2SQ8WI7" hidden="1">#REF!</definedName>
    <definedName name="BEx3UKOCOQG7S1YQ436S997K1KWV" localSheetId="13" hidden="1">#REF!</definedName>
    <definedName name="BEx3UKOCOQG7S1YQ436S997K1KWV" localSheetId="14" hidden="1">#REF!</definedName>
    <definedName name="BEx3UKOCOQG7S1YQ436S997K1KWV" hidden="1">#REF!</definedName>
    <definedName name="BEx3UNISOEXF3OFHT2BUA6P9RBIJ" localSheetId="13" hidden="1">#REF!</definedName>
    <definedName name="BEx3UNISOEXF3OFHT2BUA6P9RBIJ" localSheetId="14" hidden="1">#REF!</definedName>
    <definedName name="BEx3UNISOEXF3OFHT2BUA6P9RBIJ" hidden="1">#REF!</definedName>
    <definedName name="BEx3UYM19VIXLA0EU7LB9NHA77PB" localSheetId="13" hidden="1">#REF!</definedName>
    <definedName name="BEx3UYM19VIXLA0EU7LB9NHA77PB" localSheetId="14" hidden="1">#REF!</definedName>
    <definedName name="BEx3UYM19VIXLA0EU7LB9NHA77PB" hidden="1">#REF!</definedName>
    <definedName name="BEx3VML7CG70HPISMVYIUEN3711Q" localSheetId="13" hidden="1">#REF!</definedName>
    <definedName name="BEx3VML7CG70HPISMVYIUEN3711Q" localSheetId="14" hidden="1">#REF!</definedName>
    <definedName name="BEx3VML7CG70HPISMVYIUEN3711Q" hidden="1">#REF!</definedName>
    <definedName name="BEx56ZID5H04P9AIYLP1OASFGV56" localSheetId="13" hidden="1">#REF!</definedName>
    <definedName name="BEx56ZID5H04P9AIYLP1OASFGV56" localSheetId="14" hidden="1">#REF!</definedName>
    <definedName name="BEx56ZID5H04P9AIYLP1OASFGV56" hidden="1">#REF!</definedName>
    <definedName name="BEx57ROM8UIFKV5C1BOZWSQQLESO" localSheetId="13" hidden="1">#REF!</definedName>
    <definedName name="BEx57ROM8UIFKV5C1BOZWSQQLESO" localSheetId="14" hidden="1">#REF!</definedName>
    <definedName name="BEx57ROM8UIFKV5C1BOZWSQQLESO" hidden="1">#REF!</definedName>
    <definedName name="BEx587EYSS57E3PI8DT973HLJM9E" localSheetId="13" hidden="1">#REF!</definedName>
    <definedName name="BEx587EYSS57E3PI8DT973HLJM9E" localSheetId="14" hidden="1">#REF!</definedName>
    <definedName name="BEx587EYSS57E3PI8DT973HLJM9E" hidden="1">#REF!</definedName>
    <definedName name="BEx587KFQ3VKCOCY1SA5F24PQGUI" localSheetId="13" hidden="1">#REF!</definedName>
    <definedName name="BEx587KFQ3VKCOCY1SA5F24PQGUI" localSheetId="14" hidden="1">#REF!</definedName>
    <definedName name="BEx587KFQ3VKCOCY1SA5F24PQGUI" hidden="1">#REF!</definedName>
    <definedName name="BEx58O780PQ05NF0Z1SKKRB3N099" localSheetId="13" hidden="1">#REF!</definedName>
    <definedName name="BEx58O780PQ05NF0Z1SKKRB3N099" localSheetId="14" hidden="1">#REF!</definedName>
    <definedName name="BEx58O780PQ05NF0Z1SKKRB3N099" hidden="1">#REF!</definedName>
    <definedName name="BEx58W57CTL8HFK3U7ZRFYZR6MXE" localSheetId="13" hidden="1">#REF!</definedName>
    <definedName name="BEx58W57CTL8HFK3U7ZRFYZR6MXE" localSheetId="14" hidden="1">#REF!</definedName>
    <definedName name="BEx58W57CTL8HFK3U7ZRFYZR6MXE" hidden="1">#REF!</definedName>
    <definedName name="BEx58XHO7ZULLF2EUD7YIS0MGQJ5" localSheetId="13" hidden="1">#REF!</definedName>
    <definedName name="BEx58XHO7ZULLF2EUD7YIS0MGQJ5" localSheetId="14" hidden="1">#REF!</definedName>
    <definedName name="BEx58XHO7ZULLF2EUD7YIS0MGQJ5" hidden="1">#REF!</definedName>
    <definedName name="BEx58ZAFNTMGBNDH52VUYXLRJO7P" localSheetId="13" hidden="1">#REF!</definedName>
    <definedName name="BEx58ZAFNTMGBNDH52VUYXLRJO7P" localSheetId="14" hidden="1">#REF!</definedName>
    <definedName name="BEx58ZAFNTMGBNDH52VUYXLRJO7P" hidden="1">#REF!</definedName>
    <definedName name="BEx58ZW0HAIGIPEX9CVA1PQQTR6X" localSheetId="13" hidden="1">#REF!</definedName>
    <definedName name="BEx58ZW0HAIGIPEX9CVA1PQQTR6X" localSheetId="14" hidden="1">#REF!</definedName>
    <definedName name="BEx58ZW0HAIGIPEX9CVA1PQQTR6X" hidden="1">#REF!</definedName>
    <definedName name="BEx593SAFVYKW7V61D9COEZJXDA7" localSheetId="13" hidden="1">#REF!</definedName>
    <definedName name="BEx593SAFVYKW7V61D9COEZJXDA7" localSheetId="14" hidden="1">#REF!</definedName>
    <definedName name="BEx593SAFVYKW7V61D9COEZJXDA7" hidden="1">#REF!</definedName>
    <definedName name="BEx59BA1KH3RG6K1LHL7YS2VB79N" localSheetId="13" hidden="1">#REF!</definedName>
    <definedName name="BEx59BA1KH3RG6K1LHL7YS2VB79N" localSheetId="14" hidden="1">#REF!</definedName>
    <definedName name="BEx59BA1KH3RG6K1LHL7YS2VB79N" hidden="1">#REF!</definedName>
    <definedName name="BEx59DDIU0AMFOY94NSP1ULST8JD" localSheetId="13" hidden="1">#REF!</definedName>
    <definedName name="BEx59DDIU0AMFOY94NSP1ULST8JD" localSheetId="14" hidden="1">#REF!</definedName>
    <definedName name="BEx59DDIU0AMFOY94NSP1ULST8JD" hidden="1">#REF!</definedName>
    <definedName name="BEx59E9WABJP2TN71QAIKK79HPK9" localSheetId="13" hidden="1">#REF!</definedName>
    <definedName name="BEx59E9WABJP2TN71QAIKK79HPK9" localSheetId="14" hidden="1">#REF!</definedName>
    <definedName name="BEx59E9WABJP2TN71QAIKK79HPK9" hidden="1">#REF!</definedName>
    <definedName name="BEx59F0T17A80RNLNSZNFX8NAO8Y" localSheetId="13" hidden="1">#REF!</definedName>
    <definedName name="BEx59F0T17A80RNLNSZNFX8NAO8Y" localSheetId="14" hidden="1">#REF!</definedName>
    <definedName name="BEx59F0T17A80RNLNSZNFX8NAO8Y" hidden="1">#REF!</definedName>
    <definedName name="BEx59P7MAPNU129ZTC5H3EH892G1" localSheetId="13" hidden="1">#REF!</definedName>
    <definedName name="BEx59P7MAPNU129ZTC5H3EH892G1" localSheetId="14" hidden="1">#REF!</definedName>
    <definedName name="BEx59P7MAPNU129ZTC5H3EH892G1" hidden="1">#REF!</definedName>
    <definedName name="BEx5A11WZRQSIE089QE119AOX9ZG" localSheetId="13" hidden="1">#REF!</definedName>
    <definedName name="BEx5A11WZRQSIE089QE119AOX9ZG" localSheetId="14" hidden="1">#REF!</definedName>
    <definedName name="BEx5A11WZRQSIE089QE119AOX9ZG" hidden="1">#REF!</definedName>
    <definedName name="BEx5A7CIGCOTHJKHGUBDZG91JGPZ" localSheetId="13" hidden="1">#REF!</definedName>
    <definedName name="BEx5A7CIGCOTHJKHGUBDZG91JGPZ" localSheetId="14" hidden="1">#REF!</definedName>
    <definedName name="BEx5A7CIGCOTHJKHGUBDZG91JGPZ" hidden="1">#REF!</definedName>
    <definedName name="BEx5A8UFLT2SWVSG5COFA9B8P376" localSheetId="13" hidden="1">#REF!</definedName>
    <definedName name="BEx5A8UFLT2SWVSG5COFA9B8P376" localSheetId="14" hidden="1">#REF!</definedName>
    <definedName name="BEx5A8UFLT2SWVSG5COFA9B8P376" hidden="1">#REF!</definedName>
    <definedName name="BEx5ABUBK8WJV1WILGYU9A7CO0KI" localSheetId="13" hidden="1">#REF!</definedName>
    <definedName name="BEx5ABUBK8WJV1WILGYU9A7CO0KI" localSheetId="14" hidden="1">#REF!</definedName>
    <definedName name="BEx5ABUBK8WJV1WILGYU9A7CO0KI" hidden="1">#REF!</definedName>
    <definedName name="BEx5AFFTN3IXIBHDKM0FYC4OFL1S" localSheetId="13" hidden="1">#REF!</definedName>
    <definedName name="BEx5AFFTN3IXIBHDKM0FYC4OFL1S" localSheetId="14" hidden="1">#REF!</definedName>
    <definedName name="BEx5AFFTN3IXIBHDKM0FYC4OFL1S" hidden="1">#REF!</definedName>
    <definedName name="BEx5AOFIO8KVRHIZ1RII337AA8ML" localSheetId="13" hidden="1">#REF!</definedName>
    <definedName name="BEx5AOFIO8KVRHIZ1RII337AA8ML" localSheetId="14" hidden="1">#REF!</definedName>
    <definedName name="BEx5AOFIO8KVRHIZ1RII337AA8ML" hidden="1">#REF!</definedName>
    <definedName name="BEx5APRZ66L5BWHFE8E4YYNEDTI4" localSheetId="13" hidden="1">#REF!</definedName>
    <definedName name="BEx5APRZ66L5BWHFE8E4YYNEDTI4" localSheetId="14" hidden="1">#REF!</definedName>
    <definedName name="BEx5APRZ66L5BWHFE8E4YYNEDTI4" hidden="1">#REF!</definedName>
    <definedName name="BEx5AQJ1Z64KY10P8ZF1JKJUFEGN" localSheetId="13" hidden="1">#REF!</definedName>
    <definedName name="BEx5AQJ1Z64KY10P8ZF1JKJUFEGN" localSheetId="14" hidden="1">#REF!</definedName>
    <definedName name="BEx5AQJ1Z64KY10P8ZF1JKJUFEGN" hidden="1">#REF!</definedName>
    <definedName name="BEx5AY62R0TL82VHXE37SCZCINQC" localSheetId="13" hidden="1">#REF!</definedName>
    <definedName name="BEx5AY62R0TL82VHXE37SCZCINQC" localSheetId="14" hidden="1">#REF!</definedName>
    <definedName name="BEx5AY62R0TL82VHXE37SCZCINQC" hidden="1">#REF!</definedName>
    <definedName name="BEx5B0PV1FCOUSHWQTY94AO0B8P0" localSheetId="13" hidden="1">#REF!</definedName>
    <definedName name="BEx5B0PV1FCOUSHWQTY94AO0B8P0" localSheetId="14" hidden="1">#REF!</definedName>
    <definedName name="BEx5B0PV1FCOUSHWQTY94AO0B8P0" hidden="1">#REF!</definedName>
    <definedName name="BEx5B4RHHX0J1BF2FZKEA0SPP29O" localSheetId="13" hidden="1">#REF!</definedName>
    <definedName name="BEx5B4RHHX0J1BF2FZKEA0SPP29O" localSheetId="14" hidden="1">#REF!</definedName>
    <definedName name="BEx5B4RHHX0J1BF2FZKEA0SPP29O" hidden="1">#REF!</definedName>
    <definedName name="BEx5B5YMSWP0OVI5CIQRP5V18D0C" localSheetId="13" hidden="1">#REF!</definedName>
    <definedName name="BEx5B5YMSWP0OVI5CIQRP5V18D0C" localSheetId="14" hidden="1">#REF!</definedName>
    <definedName name="BEx5B5YMSWP0OVI5CIQRP5V18D0C" hidden="1">#REF!</definedName>
    <definedName name="BEx5B825RW35M5H0UB2IZGGRS4ER" localSheetId="13" hidden="1">#REF!</definedName>
    <definedName name="BEx5B825RW35M5H0UB2IZGGRS4ER" localSheetId="14" hidden="1">#REF!</definedName>
    <definedName name="BEx5B825RW35M5H0UB2IZGGRS4ER" hidden="1">#REF!</definedName>
    <definedName name="BEx5BAWPMY0TL684WDXX6KKJLRCN" localSheetId="13" hidden="1">#REF!</definedName>
    <definedName name="BEx5BAWPMY0TL684WDXX6KKJLRCN" localSheetId="14" hidden="1">#REF!</definedName>
    <definedName name="BEx5BAWPMY0TL684WDXX6KKJLRCN" hidden="1">#REF!</definedName>
    <definedName name="BEx5BBCUOWR6J9MZS2ML5XB0X7MW" localSheetId="13" hidden="1">#REF!</definedName>
    <definedName name="BEx5BBCUOWR6J9MZS2ML5XB0X7MW" localSheetId="14" hidden="1">#REF!</definedName>
    <definedName name="BEx5BBCUOWR6J9MZS2ML5XB0X7MW" hidden="1">#REF!</definedName>
    <definedName name="BEx5BBI61U4Y65GD0ARMTALPP7SJ" localSheetId="13" hidden="1">#REF!</definedName>
    <definedName name="BEx5BBI61U4Y65GD0ARMTALPP7SJ" localSheetId="14" hidden="1">#REF!</definedName>
    <definedName name="BEx5BBI61U4Y65GD0ARMTALPP7SJ" hidden="1">#REF!</definedName>
    <definedName name="BEx5BDR56MEV4IHY6CIH2SVNG1UB" localSheetId="13" hidden="1">#REF!</definedName>
    <definedName name="BEx5BDR56MEV4IHY6CIH2SVNG1UB" localSheetId="14" hidden="1">#REF!</definedName>
    <definedName name="BEx5BDR56MEV4IHY6CIH2SVNG1UB" hidden="1">#REF!</definedName>
    <definedName name="BEx5BESZC5H329SKHGJOHZFILYJJ" localSheetId="13" hidden="1">#REF!</definedName>
    <definedName name="BEx5BESZC5H329SKHGJOHZFILYJJ" localSheetId="14" hidden="1">#REF!</definedName>
    <definedName name="BEx5BESZC5H329SKHGJOHZFILYJJ" hidden="1">#REF!</definedName>
    <definedName name="BEx5BHSQ42B50IU1TEQFUXFX9XQD" localSheetId="13" hidden="1">#REF!</definedName>
    <definedName name="BEx5BHSQ42B50IU1TEQFUXFX9XQD" localSheetId="14" hidden="1">#REF!</definedName>
    <definedName name="BEx5BHSQ42B50IU1TEQFUXFX9XQD" hidden="1">#REF!</definedName>
    <definedName name="BEx5BKSM4UN4C1DM3EYKM79MRC5K" localSheetId="13" hidden="1">#REF!</definedName>
    <definedName name="BEx5BKSM4UN4C1DM3EYKM79MRC5K" localSheetId="14" hidden="1">#REF!</definedName>
    <definedName name="BEx5BKSM4UN4C1DM3EYKM79MRC5K" hidden="1">#REF!</definedName>
    <definedName name="BEx5BNN8NPH9KVOBARB9CDD9WLB6" localSheetId="13" hidden="1">#REF!</definedName>
    <definedName name="BEx5BNN8NPH9KVOBARB9CDD9WLB6" localSheetId="14" hidden="1">#REF!</definedName>
    <definedName name="BEx5BNN8NPH9KVOBARB9CDD9WLB6" hidden="1">#REF!</definedName>
    <definedName name="BEx5BPLEZ8XY6S89R7AZQSKLT4HK" localSheetId="13" hidden="1">#REF!</definedName>
    <definedName name="BEx5BPLEZ8XY6S89R7AZQSKLT4HK" localSheetId="14" hidden="1">#REF!</definedName>
    <definedName name="BEx5BPLEZ8XY6S89R7AZQSKLT4HK" hidden="1">#REF!</definedName>
    <definedName name="BEx5BYFMZ80TDDN2EZO8CF39AIAC" localSheetId="13" hidden="1">#REF!</definedName>
    <definedName name="BEx5BYFMZ80TDDN2EZO8CF39AIAC" localSheetId="14" hidden="1">#REF!</definedName>
    <definedName name="BEx5BYFMZ80TDDN2EZO8CF39AIAC" hidden="1">#REF!</definedName>
    <definedName name="BEx5C2BWFW6SHZBFDEISKGXHZCQW" localSheetId="13" hidden="1">#REF!</definedName>
    <definedName name="BEx5C2BWFW6SHZBFDEISKGXHZCQW" localSheetId="14" hidden="1">#REF!</definedName>
    <definedName name="BEx5C2BWFW6SHZBFDEISKGXHZCQW" hidden="1">#REF!</definedName>
    <definedName name="BEx5C44NK782B81CBGQUDS6Z8MV9" localSheetId="13" hidden="1">#REF!</definedName>
    <definedName name="BEx5C44NK782B81CBGQUDS6Z8MV9" localSheetId="14" hidden="1">#REF!</definedName>
    <definedName name="BEx5C44NK782B81CBGQUDS6Z8MV9" hidden="1">#REF!</definedName>
    <definedName name="BEx5C49ZFH8TO9ZU55729C3F7XG7" localSheetId="13" hidden="1">#REF!</definedName>
    <definedName name="BEx5C49ZFH8TO9ZU55729C3F7XG7" localSheetId="14" hidden="1">#REF!</definedName>
    <definedName name="BEx5C49ZFH8TO9ZU55729C3F7XG7" hidden="1">#REF!</definedName>
    <definedName name="BEx5C8GZQK13G60ZM70P63I5OS0L" localSheetId="13" hidden="1">#REF!</definedName>
    <definedName name="BEx5C8GZQK13G60ZM70P63I5OS0L" localSheetId="14" hidden="1">#REF!</definedName>
    <definedName name="BEx5C8GZQK13G60ZM70P63I5OS0L" hidden="1">#REF!</definedName>
    <definedName name="BEx5CAPTVN2NBT3UOMA1UFAL1C2R" localSheetId="13" hidden="1">#REF!</definedName>
    <definedName name="BEx5CAPTVN2NBT3UOMA1UFAL1C2R" localSheetId="14" hidden="1">#REF!</definedName>
    <definedName name="BEx5CAPTVN2NBT3UOMA1UFAL1C2R" hidden="1">#REF!</definedName>
    <definedName name="BEx5CEM3SYF9XP0ZZVE0GEPCLV3F" localSheetId="13" hidden="1">#REF!</definedName>
    <definedName name="BEx5CEM3SYF9XP0ZZVE0GEPCLV3F" localSheetId="14" hidden="1">#REF!</definedName>
    <definedName name="BEx5CEM3SYF9XP0ZZVE0GEPCLV3F" hidden="1">#REF!</definedName>
    <definedName name="BEx5CFYQ0F1Z6P8SCVJ0I3UPVFE4" localSheetId="13" hidden="1">#REF!</definedName>
    <definedName name="BEx5CFYQ0F1Z6P8SCVJ0I3UPVFE4" localSheetId="14" hidden="1">#REF!</definedName>
    <definedName name="BEx5CFYQ0F1Z6P8SCVJ0I3UPVFE4" hidden="1">#REF!</definedName>
    <definedName name="BEx5CPEKNSJORIPFQC2E1LTRYY8L" localSheetId="13" hidden="1">#REF!</definedName>
    <definedName name="BEx5CPEKNSJORIPFQC2E1LTRYY8L" localSheetId="14" hidden="1">#REF!</definedName>
    <definedName name="BEx5CPEKNSJORIPFQC2E1LTRYY8L" hidden="1">#REF!</definedName>
    <definedName name="BEx5CSUOL05D8PAM2TRDA9VRJT1O" localSheetId="13" hidden="1">#REF!</definedName>
    <definedName name="BEx5CSUOL05D8PAM2TRDA9VRJT1O" localSheetId="14" hidden="1">#REF!</definedName>
    <definedName name="BEx5CSUOL05D8PAM2TRDA9VRJT1O" hidden="1">#REF!</definedName>
    <definedName name="BEx5CUNFOO4YDFJ22HCMI2QKIGKM" localSheetId="13" hidden="1">#REF!</definedName>
    <definedName name="BEx5CUNFOO4YDFJ22HCMI2QKIGKM" localSheetId="14" hidden="1">#REF!</definedName>
    <definedName name="BEx5CUNFOO4YDFJ22HCMI2QKIGKM" hidden="1">#REF!</definedName>
    <definedName name="BEx5D01O3G6BXWXT7MZEVS1F4TE9" localSheetId="13" hidden="1">#REF!</definedName>
    <definedName name="BEx5D01O3G6BXWXT7MZEVS1F4TE9" localSheetId="14" hidden="1">#REF!</definedName>
    <definedName name="BEx5D01O3G6BXWXT7MZEVS1F4TE9" hidden="1">#REF!</definedName>
    <definedName name="BEx5D3HO5XE85AN0NGALZ4K4GE8J" localSheetId="13" hidden="1">#REF!</definedName>
    <definedName name="BEx5D3HO5XE85AN0NGALZ4K4GE8J" localSheetId="14" hidden="1">#REF!</definedName>
    <definedName name="BEx5D3HO5XE85AN0NGALZ4K4GE8J" hidden="1">#REF!</definedName>
    <definedName name="BEx5D8L47OF0WHBPFWXGZINZWUBZ" localSheetId="13" hidden="1">#REF!</definedName>
    <definedName name="BEx5D8L47OF0WHBPFWXGZINZWUBZ" localSheetId="14" hidden="1">#REF!</definedName>
    <definedName name="BEx5D8L47OF0WHBPFWXGZINZWUBZ" hidden="1">#REF!</definedName>
    <definedName name="BEx5DAJAHQ2SKUPCKSCR3PYML67L" localSheetId="13" hidden="1">#REF!</definedName>
    <definedName name="BEx5DAJAHQ2SKUPCKSCR3PYML67L" localSheetId="14" hidden="1">#REF!</definedName>
    <definedName name="BEx5DAJAHQ2SKUPCKSCR3PYML67L" hidden="1">#REF!</definedName>
    <definedName name="BEx5DC18JM1KJCV44PF18E0LNRKA" localSheetId="13" hidden="1">#REF!</definedName>
    <definedName name="BEx5DC18JM1KJCV44PF18E0LNRKA" localSheetId="14" hidden="1">#REF!</definedName>
    <definedName name="BEx5DC18JM1KJCV44PF18E0LNRKA" hidden="1">#REF!</definedName>
    <definedName name="BEx5DFH8EU3RCPUOTFY8S9G8SBCG" localSheetId="13" hidden="1">#REF!</definedName>
    <definedName name="BEx5DFH8EU3RCPUOTFY8S9G8SBCG" localSheetId="14" hidden="1">#REF!</definedName>
    <definedName name="BEx5DFH8EU3RCPUOTFY8S9G8SBCG" hidden="1">#REF!</definedName>
    <definedName name="BEx5DJIZBTNS011R9IIG2OQ2L6ZX" localSheetId="13" hidden="1">#REF!</definedName>
    <definedName name="BEx5DJIZBTNS011R9IIG2OQ2L6ZX" localSheetId="14" hidden="1">#REF!</definedName>
    <definedName name="BEx5DJIZBTNS011R9IIG2OQ2L6ZX" hidden="1">#REF!</definedName>
    <definedName name="BEx5DS2EKWFPC2UWI1W1QESX9QP5" localSheetId="13" hidden="1">#REF!</definedName>
    <definedName name="BEx5DS2EKWFPC2UWI1W1QESX9QP5" localSheetId="14" hidden="1">#REF!</definedName>
    <definedName name="BEx5DS2EKWFPC2UWI1W1QESX9QP5" hidden="1">#REF!</definedName>
    <definedName name="BEx5E123OLO9WQUOIRIDJ967KAGK" localSheetId="13" hidden="1">#REF!</definedName>
    <definedName name="BEx5E123OLO9WQUOIRIDJ967KAGK" localSheetId="14" hidden="1">#REF!</definedName>
    <definedName name="BEx5E123OLO9WQUOIRIDJ967KAGK" hidden="1">#REF!</definedName>
    <definedName name="BEx5E2UU5NES6W779W2OZTZOB4O7" localSheetId="13" hidden="1">#REF!</definedName>
    <definedName name="BEx5E2UU5NES6W779W2OZTZOB4O7" localSheetId="14" hidden="1">#REF!</definedName>
    <definedName name="BEx5E2UU5NES6W779W2OZTZOB4O7" hidden="1">#REF!</definedName>
    <definedName name="BEx5ELFT92WAQN3NW8COIMQHUL91" localSheetId="13" hidden="1">#REF!</definedName>
    <definedName name="BEx5ELFT92WAQN3NW8COIMQHUL91" localSheetId="14" hidden="1">#REF!</definedName>
    <definedName name="BEx5ELFT92WAQN3NW8COIMQHUL91" hidden="1">#REF!</definedName>
    <definedName name="BEx5ELQL9B0VR6UT18KP11DHOTFX" localSheetId="13" hidden="1">#REF!</definedName>
    <definedName name="BEx5ELQL9B0VR6UT18KP11DHOTFX" localSheetId="14" hidden="1">#REF!</definedName>
    <definedName name="BEx5ELQL9B0VR6UT18KP11DHOTFX" hidden="1">#REF!</definedName>
    <definedName name="BEx5ER4TJTFPN7IB1MNEB1ZFR5M6" localSheetId="13" hidden="1">#REF!</definedName>
    <definedName name="BEx5ER4TJTFPN7IB1MNEB1ZFR5M6" localSheetId="14" hidden="1">#REF!</definedName>
    <definedName name="BEx5ER4TJTFPN7IB1MNEB1ZFR5M6" hidden="1">#REF!</definedName>
    <definedName name="BEx5EYXB2LDMI4FLC3QFAOXC0FZ3" localSheetId="13" hidden="1">#REF!</definedName>
    <definedName name="BEx5EYXB2LDMI4FLC3QFAOXC0FZ3" localSheetId="14" hidden="1">#REF!</definedName>
    <definedName name="BEx5EYXB2LDMI4FLC3QFAOXC0FZ3" hidden="1">#REF!</definedName>
    <definedName name="BEx5F6V72QTCK7O39Y59R0EVM6CW" localSheetId="13" hidden="1">#REF!</definedName>
    <definedName name="BEx5F6V72QTCK7O39Y59R0EVM6CW" localSheetId="14" hidden="1">#REF!</definedName>
    <definedName name="BEx5F6V72QTCK7O39Y59R0EVM6CW" hidden="1">#REF!</definedName>
    <definedName name="BEx5FGLQVACD5F5YZG4DGSCHCGO2" localSheetId="13" hidden="1">#REF!</definedName>
    <definedName name="BEx5FGLQVACD5F5YZG4DGSCHCGO2" localSheetId="14" hidden="1">#REF!</definedName>
    <definedName name="BEx5FGLQVACD5F5YZG4DGSCHCGO2" hidden="1">#REF!</definedName>
    <definedName name="BEx5FHCTE8VTJEF7IK189AVLNYSY" localSheetId="13" hidden="1">#REF!</definedName>
    <definedName name="BEx5FHCTE8VTJEF7IK189AVLNYSY" localSheetId="14" hidden="1">#REF!</definedName>
    <definedName name="BEx5FHCTE8VTJEF7IK189AVLNYSY" hidden="1">#REF!</definedName>
    <definedName name="BEx5FLJWHLW3BTZILDPN5NMA449V" localSheetId="13" hidden="1">#REF!</definedName>
    <definedName name="BEx5FLJWHLW3BTZILDPN5NMA449V" localSheetId="14" hidden="1">#REF!</definedName>
    <definedName name="BEx5FLJWHLW3BTZILDPN5NMA449V" hidden="1">#REF!</definedName>
    <definedName name="BEx5FNI2O10YN2SI1NO4X5GP3GTF" localSheetId="13" hidden="1">#REF!</definedName>
    <definedName name="BEx5FNI2O10YN2SI1NO4X5GP3GTF" localSheetId="14" hidden="1">#REF!</definedName>
    <definedName name="BEx5FNI2O10YN2SI1NO4X5GP3GTF" hidden="1">#REF!</definedName>
    <definedName name="BEx5FO8YRFSZCG3L608EHIHIHFY4" localSheetId="13" hidden="1">#REF!</definedName>
    <definedName name="BEx5FO8YRFSZCG3L608EHIHIHFY4" localSheetId="14" hidden="1">#REF!</definedName>
    <definedName name="BEx5FO8YRFSZCG3L608EHIHIHFY4" hidden="1">#REF!</definedName>
    <definedName name="BEx5FQNA6V4CNYSH013K45RI4BCV" localSheetId="13" hidden="1">#REF!</definedName>
    <definedName name="BEx5FQNA6V4CNYSH013K45RI4BCV" localSheetId="14" hidden="1">#REF!</definedName>
    <definedName name="BEx5FQNA6V4CNYSH013K45RI4BCV" hidden="1">#REF!</definedName>
    <definedName name="BEx5FVQPPEU32CPNV9RRQ9MNLLVE" localSheetId="13" hidden="1">#REF!</definedName>
    <definedName name="BEx5FVQPPEU32CPNV9RRQ9MNLLVE" localSheetId="14" hidden="1">#REF!</definedName>
    <definedName name="BEx5FVQPPEU32CPNV9RRQ9MNLLVE" hidden="1">#REF!</definedName>
    <definedName name="BEx5G08KGMG5X2AQKDGPFYG5GH94" localSheetId="13" hidden="1">#REF!</definedName>
    <definedName name="BEx5G08KGMG5X2AQKDGPFYG5GH94" localSheetId="14" hidden="1">#REF!</definedName>
    <definedName name="BEx5G08KGMG5X2AQKDGPFYG5GH94" hidden="1">#REF!</definedName>
    <definedName name="BEx5G1A8TFN4C4QII35U9DKYNIS8" localSheetId="13" hidden="1">#REF!</definedName>
    <definedName name="BEx5G1A8TFN4C4QII35U9DKYNIS8" localSheetId="14" hidden="1">#REF!</definedName>
    <definedName name="BEx5G1A8TFN4C4QII35U9DKYNIS8" hidden="1">#REF!</definedName>
    <definedName name="BEx5G1L0QO91KEPDMV1D8OT4BT73" localSheetId="13" hidden="1">#REF!</definedName>
    <definedName name="BEx5G1L0QO91KEPDMV1D8OT4BT73" localSheetId="14" hidden="1">#REF!</definedName>
    <definedName name="BEx5G1L0QO91KEPDMV1D8OT4BT73" hidden="1">#REF!</definedName>
    <definedName name="BEx5G1QHX69GFUYHUZA5X74MTDMR" localSheetId="13" hidden="1">#REF!</definedName>
    <definedName name="BEx5G1QHX69GFUYHUZA5X74MTDMR" localSheetId="14" hidden="1">#REF!</definedName>
    <definedName name="BEx5G1QHX69GFUYHUZA5X74MTDMR" hidden="1">#REF!</definedName>
    <definedName name="BEx5G5S2C9JRD28ZQMMQLCBHWOHB" localSheetId="13" hidden="1">#REF!</definedName>
    <definedName name="BEx5G5S2C9JRD28ZQMMQLCBHWOHB" localSheetId="14" hidden="1">#REF!</definedName>
    <definedName name="BEx5G5S2C9JRD28ZQMMQLCBHWOHB" hidden="1">#REF!</definedName>
    <definedName name="BEx5G7KU3EGZQSYN2YNML8EW8NDC" localSheetId="13" hidden="1">#REF!</definedName>
    <definedName name="BEx5G7KU3EGZQSYN2YNML8EW8NDC" localSheetId="14" hidden="1">#REF!</definedName>
    <definedName name="BEx5G7KU3EGZQSYN2YNML8EW8NDC" hidden="1">#REF!</definedName>
    <definedName name="BEx5G86DZL1VYUX6KWODAP3WFAWP" localSheetId="13" hidden="1">#REF!</definedName>
    <definedName name="BEx5G86DZL1VYUX6KWODAP3WFAWP" localSheetId="14" hidden="1">#REF!</definedName>
    <definedName name="BEx5G86DZL1VYUX6KWODAP3WFAWP" hidden="1">#REF!</definedName>
    <definedName name="BEx5G8BV2GIOCM3C7IUFK8L04A6M" localSheetId="13" hidden="1">#REF!</definedName>
    <definedName name="BEx5G8BV2GIOCM3C7IUFK8L04A6M" localSheetId="14" hidden="1">#REF!</definedName>
    <definedName name="BEx5G8BV2GIOCM3C7IUFK8L04A6M" hidden="1">#REF!</definedName>
    <definedName name="BEx5GID9MVBUPFFT9M8K8B5MO9NV" localSheetId="13" hidden="1">#REF!</definedName>
    <definedName name="BEx5GID9MVBUPFFT9M8K8B5MO9NV" localSheetId="14" hidden="1">#REF!</definedName>
    <definedName name="BEx5GID9MVBUPFFT9M8K8B5MO9NV" hidden="1">#REF!</definedName>
    <definedName name="BEx5GN0EWA9SCQDPQ7NTUQH82QVK" localSheetId="13" hidden="1">#REF!</definedName>
    <definedName name="BEx5GN0EWA9SCQDPQ7NTUQH82QVK" localSheetId="14" hidden="1">#REF!</definedName>
    <definedName name="BEx5GN0EWA9SCQDPQ7NTUQH82QVK" hidden="1">#REF!</definedName>
    <definedName name="BEx5GNBCU4WZ74I0UXFL9ZG2XSGJ" localSheetId="13" hidden="1">#REF!</definedName>
    <definedName name="BEx5GNBCU4WZ74I0UXFL9ZG2XSGJ" localSheetId="14" hidden="1">#REF!</definedName>
    <definedName name="BEx5GNBCU4WZ74I0UXFL9ZG2XSGJ" hidden="1">#REF!</definedName>
    <definedName name="BEx5GUCTYC7QCWGWU5BTO7Y7HDZX" localSheetId="13" hidden="1">#REF!</definedName>
    <definedName name="BEx5GUCTYC7QCWGWU5BTO7Y7HDZX" localSheetId="14" hidden="1">#REF!</definedName>
    <definedName name="BEx5GUCTYC7QCWGWU5BTO7Y7HDZX" hidden="1">#REF!</definedName>
    <definedName name="BEx5GYUPJULJQ624TEESYFG1NFOH" localSheetId="13" hidden="1">#REF!</definedName>
    <definedName name="BEx5GYUPJULJQ624TEESYFG1NFOH" localSheetId="14" hidden="1">#REF!</definedName>
    <definedName name="BEx5GYUPJULJQ624TEESYFG1NFOH" hidden="1">#REF!</definedName>
    <definedName name="BEx5H0NEE0AIN5E2UHJ9J9ISU9N1" localSheetId="13" hidden="1">#REF!</definedName>
    <definedName name="BEx5H0NEE0AIN5E2UHJ9J9ISU9N1" localSheetId="14" hidden="1">#REF!</definedName>
    <definedName name="BEx5H0NEE0AIN5E2UHJ9J9ISU9N1" hidden="1">#REF!</definedName>
    <definedName name="BEx5H1UJSEUQM2K8QHQXO5THVHSO" localSheetId="13" hidden="1">#REF!</definedName>
    <definedName name="BEx5H1UJSEUQM2K8QHQXO5THVHSO" localSheetId="14" hidden="1">#REF!</definedName>
    <definedName name="BEx5H1UJSEUQM2K8QHQXO5THVHSO" hidden="1">#REF!</definedName>
    <definedName name="BEx5HAOT9XWUF7XIFRZZS8B9F5TZ" localSheetId="13" hidden="1">#REF!</definedName>
    <definedName name="BEx5HAOT9XWUF7XIFRZZS8B9F5TZ" localSheetId="14" hidden="1">#REF!</definedName>
    <definedName name="BEx5HAOT9XWUF7XIFRZZS8B9F5TZ" hidden="1">#REF!</definedName>
    <definedName name="BEx5HB534CO7TBSALKMD27WHMAQJ" localSheetId="13" hidden="1">#REF!</definedName>
    <definedName name="BEx5HB534CO7TBSALKMD27WHMAQJ" localSheetId="14" hidden="1">#REF!</definedName>
    <definedName name="BEx5HB534CO7TBSALKMD27WHMAQJ" hidden="1">#REF!</definedName>
    <definedName name="BEx5HE4XRF9BUY04MENWY9CHHN5H" localSheetId="13" hidden="1">#REF!</definedName>
    <definedName name="BEx5HE4XRF9BUY04MENWY9CHHN5H" localSheetId="14" hidden="1">#REF!</definedName>
    <definedName name="BEx5HE4XRF9BUY04MENWY9CHHN5H" hidden="1">#REF!</definedName>
    <definedName name="BEx5HFHMABAT0H9KKS754X4T304E" localSheetId="13" hidden="1">#REF!</definedName>
    <definedName name="BEx5HFHMABAT0H9KKS754X4T304E" localSheetId="14" hidden="1">#REF!</definedName>
    <definedName name="BEx5HFHMABAT0H9KKS754X4T304E" hidden="1">#REF!</definedName>
    <definedName name="BEx5HGDZ7MX1S3KNXLRL9WU565V4" localSheetId="13" hidden="1">#REF!</definedName>
    <definedName name="BEx5HGDZ7MX1S3KNXLRL9WU565V4" localSheetId="14" hidden="1">#REF!</definedName>
    <definedName name="BEx5HGDZ7MX1S3KNXLRL9WU565V4" hidden="1">#REF!</definedName>
    <definedName name="BEx5HJZ9FAVNZSSBTAYRPZDYM9NU" localSheetId="13" hidden="1">#REF!</definedName>
    <definedName name="BEx5HJZ9FAVNZSSBTAYRPZDYM9NU" localSheetId="14" hidden="1">#REF!</definedName>
    <definedName name="BEx5HJZ9FAVNZSSBTAYRPZDYM9NU" hidden="1">#REF!</definedName>
    <definedName name="BEx5HZ9JMKHNLFWLVUB1WP5B39BL" localSheetId="13" hidden="1">#REF!</definedName>
    <definedName name="BEx5HZ9JMKHNLFWLVUB1WP5B39BL" localSheetId="14" hidden="1">#REF!</definedName>
    <definedName name="BEx5HZ9JMKHNLFWLVUB1WP5B39BL" hidden="1">#REF!</definedName>
    <definedName name="BEx5I17QJ0PQ1OG1IMH69HMQWNEA" localSheetId="13" hidden="1">#REF!</definedName>
    <definedName name="BEx5I17QJ0PQ1OG1IMH69HMQWNEA" localSheetId="14" hidden="1">#REF!</definedName>
    <definedName name="BEx5I17QJ0PQ1OG1IMH69HMQWNEA" hidden="1">#REF!</definedName>
    <definedName name="BEx5I244LQHZTF3XI66J8705R9XX" localSheetId="13" hidden="1">#REF!</definedName>
    <definedName name="BEx5I244LQHZTF3XI66J8705R9XX" localSheetId="14" hidden="1">#REF!</definedName>
    <definedName name="BEx5I244LQHZTF3XI66J8705R9XX" hidden="1">#REF!</definedName>
    <definedName name="BEx5I8PBP4LIXDGID5BP0THLO0AQ" localSheetId="13" hidden="1">#REF!</definedName>
    <definedName name="BEx5I8PBP4LIXDGID5BP0THLO0AQ" localSheetId="14" hidden="1">#REF!</definedName>
    <definedName name="BEx5I8PBP4LIXDGID5BP0THLO0AQ" hidden="1">#REF!</definedName>
    <definedName name="BEx5I8USVUB3JP4S9OXGMZVMOQXR" localSheetId="13" hidden="1">#REF!</definedName>
    <definedName name="BEx5I8USVUB3JP4S9OXGMZVMOQXR" localSheetId="14" hidden="1">#REF!</definedName>
    <definedName name="BEx5I8USVUB3JP4S9OXGMZVMOQXR" hidden="1">#REF!</definedName>
    <definedName name="BEx5I9GDQSYIAL65UQNDMNFQCS9Y" localSheetId="13" hidden="1">#REF!</definedName>
    <definedName name="BEx5I9GDQSYIAL65UQNDMNFQCS9Y" localSheetId="14" hidden="1">#REF!</definedName>
    <definedName name="BEx5I9GDQSYIAL65UQNDMNFQCS9Y" hidden="1">#REF!</definedName>
    <definedName name="BEx5IBUPG9AWNW5PK7JGRGEJ4OLM" localSheetId="13" hidden="1">#REF!</definedName>
    <definedName name="BEx5IBUPG9AWNW5PK7JGRGEJ4OLM" localSheetId="14" hidden="1">#REF!</definedName>
    <definedName name="BEx5IBUPG9AWNW5PK7JGRGEJ4OLM" hidden="1">#REF!</definedName>
    <definedName name="BEx5IC06RVN8BSAEPREVKHKLCJ2L" localSheetId="13" hidden="1">#REF!</definedName>
    <definedName name="BEx5IC06RVN8BSAEPREVKHKLCJ2L" localSheetId="14" hidden="1">#REF!</definedName>
    <definedName name="BEx5IC06RVN8BSAEPREVKHKLCJ2L" hidden="1">#REF!</definedName>
    <definedName name="BEx5IGY4M04BPXSQF2J4GQYXF85O" localSheetId="13" hidden="1">#REF!</definedName>
    <definedName name="BEx5IGY4M04BPXSQF2J4GQYXF85O" localSheetId="14" hidden="1">#REF!</definedName>
    <definedName name="BEx5IGY4M04BPXSQF2J4GQYXF85O" hidden="1">#REF!</definedName>
    <definedName name="BEx5IWTZDCLZ5CCDG108STY04SAJ" localSheetId="13" hidden="1">#REF!</definedName>
    <definedName name="BEx5IWTZDCLZ5CCDG108STY04SAJ" localSheetId="14" hidden="1">#REF!</definedName>
    <definedName name="BEx5IWTZDCLZ5CCDG108STY04SAJ" hidden="1">#REF!</definedName>
    <definedName name="BEx5J0FFP1KS4NGY20AEJI8VREEA" localSheetId="13" hidden="1">#REF!</definedName>
    <definedName name="BEx5J0FFP1KS4NGY20AEJI8VREEA" localSheetId="14" hidden="1">#REF!</definedName>
    <definedName name="BEx5J0FFP1KS4NGY20AEJI8VREEA" hidden="1">#REF!</definedName>
    <definedName name="BEx5J1XE5FVWL6IJV6CWKPN24UBK" localSheetId="13" hidden="1">#REF!</definedName>
    <definedName name="BEx5J1XE5FVWL6IJV6CWKPN24UBK" localSheetId="14" hidden="1">#REF!</definedName>
    <definedName name="BEx5J1XE5FVWL6IJV6CWKPN24UBK" hidden="1">#REF!</definedName>
    <definedName name="BEx5JF3ZXLDIS8VNKDCY7ZI7H1CI" localSheetId="13" hidden="1">#REF!</definedName>
    <definedName name="BEx5JF3ZXLDIS8VNKDCY7ZI7H1CI" localSheetId="14" hidden="1">#REF!</definedName>
    <definedName name="BEx5JF3ZXLDIS8VNKDCY7ZI7H1CI" hidden="1">#REF!</definedName>
    <definedName name="BEx5JHCZJ8G6OOOW6EF3GABXKH6F" localSheetId="13" hidden="1">#REF!</definedName>
    <definedName name="BEx5JHCZJ8G6OOOW6EF3GABXKH6F" localSheetId="14" hidden="1">#REF!</definedName>
    <definedName name="BEx5JHCZJ8G6OOOW6EF3GABXKH6F" hidden="1">#REF!</definedName>
    <definedName name="BEx5JJB6W446THXQCRUKD3I7RKLP" localSheetId="13" hidden="1">#REF!</definedName>
    <definedName name="BEx5JJB6W446THXQCRUKD3I7RKLP" localSheetId="14" hidden="1">#REF!</definedName>
    <definedName name="BEx5JJB6W446THXQCRUKD3I7RKLP" hidden="1">#REF!</definedName>
    <definedName name="BEx5JNCT8Z7XSSPD5EMNAJELCU2V" localSheetId="13" hidden="1">#REF!</definedName>
    <definedName name="BEx5JNCT8Z7XSSPD5EMNAJELCU2V" localSheetId="14" hidden="1">#REF!</definedName>
    <definedName name="BEx5JNCT8Z7XSSPD5EMNAJELCU2V" hidden="1">#REF!</definedName>
    <definedName name="BEx5JQCNT9Y4RM306CHC8IPY3HBZ" localSheetId="13" hidden="1">#REF!</definedName>
    <definedName name="BEx5JQCNT9Y4RM306CHC8IPY3HBZ" localSheetId="14" hidden="1">#REF!</definedName>
    <definedName name="BEx5JQCNT9Y4RM306CHC8IPY3HBZ" hidden="1">#REF!</definedName>
    <definedName name="BEx5K08PYKE6JOKBYIB006TX619P" localSheetId="13" hidden="1">#REF!</definedName>
    <definedName name="BEx5K08PYKE6JOKBYIB006TX619P" localSheetId="14" hidden="1">#REF!</definedName>
    <definedName name="BEx5K08PYKE6JOKBYIB006TX619P" hidden="1">#REF!</definedName>
    <definedName name="BEx5K4W2S2K7M9V2M304KW93LK8Q" localSheetId="13" hidden="1">#REF!</definedName>
    <definedName name="BEx5K4W2S2K7M9V2M304KW93LK8Q" localSheetId="14" hidden="1">#REF!</definedName>
    <definedName name="BEx5K4W2S2K7M9V2M304KW93LK8Q" hidden="1">#REF!</definedName>
    <definedName name="BEx5K51DSERT1TR7B4A29R41W4NX" localSheetId="13" hidden="1">#REF!</definedName>
    <definedName name="BEx5K51DSERT1TR7B4A29R41W4NX" localSheetId="14" hidden="1">#REF!</definedName>
    <definedName name="BEx5K51DSERT1TR7B4A29R41W4NX" hidden="1">#REF!</definedName>
    <definedName name="BEx5KBBZ8KCEQK36ARG4ERYOFD4G" localSheetId="13" hidden="1">#REF!</definedName>
    <definedName name="BEx5KBBZ8KCEQK36ARG4ERYOFD4G" localSheetId="14" hidden="1">#REF!</definedName>
    <definedName name="BEx5KBBZ8KCEQK36ARG4ERYOFD4G" hidden="1">#REF!</definedName>
    <definedName name="BEx5KCOET0DYMY4VILOLGVBX7E3C" localSheetId="13" hidden="1">#REF!</definedName>
    <definedName name="BEx5KCOET0DYMY4VILOLGVBX7E3C" localSheetId="14" hidden="1">#REF!</definedName>
    <definedName name="BEx5KCOET0DYMY4VILOLGVBX7E3C" hidden="1">#REF!</definedName>
    <definedName name="BEx5KYER580I4T7WTLMUN7NLNP5K" localSheetId="13" hidden="1">#REF!</definedName>
    <definedName name="BEx5KYER580I4T7WTLMUN7NLNP5K" localSheetId="14" hidden="1">#REF!</definedName>
    <definedName name="BEx5KYER580I4T7WTLMUN7NLNP5K" hidden="1">#REF!</definedName>
    <definedName name="BEx5LHLB3M6K4ZKY2F42QBZT30ZH" localSheetId="13" hidden="1">#REF!</definedName>
    <definedName name="BEx5LHLB3M6K4ZKY2F42QBZT30ZH" localSheetId="14" hidden="1">#REF!</definedName>
    <definedName name="BEx5LHLB3M6K4ZKY2F42QBZT30ZH" hidden="1">#REF!</definedName>
    <definedName name="BEx5LKQJG40DO2JR1ZF6KD3PON9K" localSheetId="13" hidden="1">#REF!</definedName>
    <definedName name="BEx5LKQJG40DO2JR1ZF6KD3PON9K" localSheetId="14" hidden="1">#REF!</definedName>
    <definedName name="BEx5LKQJG40DO2JR1ZF6KD3PON9K" hidden="1">#REF!</definedName>
    <definedName name="BEx5LQA84QRPGAR4FLC7MCT3H9EN" localSheetId="13" hidden="1">#REF!</definedName>
    <definedName name="BEx5LQA84QRPGAR4FLC7MCT3H9EN" localSheetId="14" hidden="1">#REF!</definedName>
    <definedName name="BEx5LQA84QRPGAR4FLC7MCT3H9EN" hidden="1">#REF!</definedName>
    <definedName name="BEx5LRMNU3HXIE1BUMDHRU31F7JJ" localSheetId="13" hidden="1">#REF!</definedName>
    <definedName name="BEx5LRMNU3HXIE1BUMDHRU31F7JJ" localSheetId="14" hidden="1">#REF!</definedName>
    <definedName name="BEx5LRMNU3HXIE1BUMDHRU31F7JJ" hidden="1">#REF!</definedName>
    <definedName name="BEx5LSJ1LPUAX3ENSPECWPG4J7D1" localSheetId="13" hidden="1">#REF!</definedName>
    <definedName name="BEx5LSJ1LPUAX3ENSPECWPG4J7D1" localSheetId="14" hidden="1">#REF!</definedName>
    <definedName name="BEx5LSJ1LPUAX3ENSPECWPG4J7D1" hidden="1">#REF!</definedName>
    <definedName name="BEx5LTKQ8RQWJE4BC88OP928893U" localSheetId="13" hidden="1">#REF!</definedName>
    <definedName name="BEx5LTKQ8RQWJE4BC88OP928893U" localSheetId="14" hidden="1">#REF!</definedName>
    <definedName name="BEx5LTKQ8RQWJE4BC88OP928893U" hidden="1">#REF!</definedName>
    <definedName name="BEx5M4D4KHXU4JXKDEHZZNRG7NRA" localSheetId="13" hidden="1">#REF!</definedName>
    <definedName name="BEx5M4D4KHXU4JXKDEHZZNRG7NRA" localSheetId="14" hidden="1">#REF!</definedName>
    <definedName name="BEx5M4D4KHXU4JXKDEHZZNRG7NRA" hidden="1">#REF!</definedName>
    <definedName name="BEx5MB9BR71LZDG7XXQ2EO58JC5F" localSheetId="13" hidden="1">#REF!</definedName>
    <definedName name="BEx5MB9BR71LZDG7XXQ2EO58JC5F" localSheetId="14" hidden="1">#REF!</definedName>
    <definedName name="BEx5MB9BR71LZDG7XXQ2EO58JC5F" hidden="1">#REF!</definedName>
    <definedName name="BEx5MHEF05EVRV5DPTG4KMPWZSUS" localSheetId="13" hidden="1">#REF!</definedName>
    <definedName name="BEx5MHEF05EVRV5DPTG4KMPWZSUS" localSheetId="14" hidden="1">#REF!</definedName>
    <definedName name="BEx5MHEF05EVRV5DPTG4KMPWZSUS" hidden="1">#REF!</definedName>
    <definedName name="BEx5MLQZM68YQSKARVWTTPINFQ2C" localSheetId="13" hidden="1">#REF!</definedName>
    <definedName name="BEx5MLQZM68YQSKARVWTTPINFQ2C" localSheetId="14" hidden="1">#REF!</definedName>
    <definedName name="BEx5MLQZM68YQSKARVWTTPINFQ2C" hidden="1">#REF!</definedName>
    <definedName name="BEx5MMCJMU7FOOWUCW9EA13B7V5F" localSheetId="13" hidden="1">#REF!</definedName>
    <definedName name="BEx5MMCJMU7FOOWUCW9EA13B7V5F" localSheetId="14" hidden="1">#REF!</definedName>
    <definedName name="BEx5MMCJMU7FOOWUCW9EA13B7V5F" hidden="1">#REF!</definedName>
    <definedName name="BEx5MVXTKNBXHNWTL43C670E4KXC" localSheetId="13" hidden="1">#REF!</definedName>
    <definedName name="BEx5MVXTKNBXHNWTL43C670E4KXC" localSheetId="14" hidden="1">#REF!</definedName>
    <definedName name="BEx5MVXTKNBXHNWTL43C670E4KXC" hidden="1">#REF!</definedName>
    <definedName name="BEx5MWZGZ3VRB5418C2RNF9H17BQ" localSheetId="13" hidden="1">#REF!</definedName>
    <definedName name="BEx5MWZGZ3VRB5418C2RNF9H17BQ" localSheetId="14" hidden="1">#REF!</definedName>
    <definedName name="BEx5MWZGZ3VRB5418C2RNF9H17BQ" hidden="1">#REF!</definedName>
    <definedName name="BEx5MX4YD2QV39W04QH9C6AOA0FB" localSheetId="13" hidden="1">#REF!</definedName>
    <definedName name="BEx5MX4YD2QV39W04QH9C6AOA0FB" localSheetId="14" hidden="1">#REF!</definedName>
    <definedName name="BEx5MX4YD2QV39W04QH9C6AOA0FB" hidden="1">#REF!</definedName>
    <definedName name="BEx5N3A8LULD7YBJH5J83X27PZSW" localSheetId="13" hidden="1">#REF!</definedName>
    <definedName name="BEx5N3A8LULD7YBJH5J83X27PZSW" localSheetId="14" hidden="1">#REF!</definedName>
    <definedName name="BEx5N3A8LULD7YBJH5J83X27PZSW" hidden="1">#REF!</definedName>
    <definedName name="BEx5N4XI4PWB1W9PMZ4O5R0HWTYD" localSheetId="13" hidden="1">#REF!</definedName>
    <definedName name="BEx5N4XI4PWB1W9PMZ4O5R0HWTYD" localSheetId="14" hidden="1">#REF!</definedName>
    <definedName name="BEx5N4XI4PWB1W9PMZ4O5R0HWTYD" hidden="1">#REF!</definedName>
    <definedName name="BEx5N8DH1SY888WI2GZ2D6E9XCXB" localSheetId="13" hidden="1">#REF!</definedName>
    <definedName name="BEx5N8DH1SY888WI2GZ2D6E9XCXB" localSheetId="14" hidden="1">#REF!</definedName>
    <definedName name="BEx5N8DH1SY888WI2GZ2D6E9XCXB" hidden="1">#REF!</definedName>
    <definedName name="BEx5NA68N6FJFX9UJXK4M14U487F" localSheetId="13" hidden="1">#REF!</definedName>
    <definedName name="BEx5NA68N6FJFX9UJXK4M14U487F" localSheetId="14" hidden="1">#REF!</definedName>
    <definedName name="BEx5NA68N6FJFX9UJXK4M14U487F" hidden="1">#REF!</definedName>
    <definedName name="BEx5NIKBG2GDJOYGE3WCXKU7YY51" localSheetId="13" hidden="1">#REF!</definedName>
    <definedName name="BEx5NIKBG2GDJOYGE3WCXKU7YY51" localSheetId="14" hidden="1">#REF!</definedName>
    <definedName name="BEx5NIKBG2GDJOYGE3WCXKU7YY51" hidden="1">#REF!</definedName>
    <definedName name="BEx5NV06L5J5IMKGOMGKGJ4PBZCD" localSheetId="13" hidden="1">#REF!</definedName>
    <definedName name="BEx5NV06L5J5IMKGOMGKGJ4PBZCD" localSheetId="14" hidden="1">#REF!</definedName>
    <definedName name="BEx5NV06L5J5IMKGOMGKGJ4PBZCD" hidden="1">#REF!</definedName>
    <definedName name="BEx5NW1V6AB25NEEX9VPHRXWJDSS" localSheetId="13" hidden="1">#REF!</definedName>
    <definedName name="BEx5NW1V6AB25NEEX9VPHRXWJDSS" localSheetId="14" hidden="1">#REF!</definedName>
    <definedName name="BEx5NW1V6AB25NEEX9VPHRXWJDSS" hidden="1">#REF!</definedName>
    <definedName name="BEx5NWSXWACAUHWVZAI57DGZ8OCQ" localSheetId="13" hidden="1">#REF!</definedName>
    <definedName name="BEx5NWSXWACAUHWVZAI57DGZ8OCQ" localSheetId="14" hidden="1">#REF!</definedName>
    <definedName name="BEx5NWSXWACAUHWVZAI57DGZ8OCQ" hidden="1">#REF!</definedName>
    <definedName name="BEx5NZSSQ6PY99ZX2D7Q9IGOR34W" localSheetId="13" hidden="1">#REF!</definedName>
    <definedName name="BEx5NZSSQ6PY99ZX2D7Q9IGOR34W" localSheetId="14" hidden="1">#REF!</definedName>
    <definedName name="BEx5NZSSQ6PY99ZX2D7Q9IGOR34W" hidden="1">#REF!</definedName>
    <definedName name="BEx5O2N9HTGG4OJHR62PKFMNZTTW" localSheetId="13" hidden="1">#REF!</definedName>
    <definedName name="BEx5O2N9HTGG4OJHR62PKFMNZTTW" localSheetId="14" hidden="1">#REF!</definedName>
    <definedName name="BEx5O2N9HTGG4OJHR62PKFMNZTTW" hidden="1">#REF!</definedName>
    <definedName name="BEx5O3ZUQ2OARA1CDOZ3NC4UE5AA" localSheetId="13" hidden="1">#REF!</definedName>
    <definedName name="BEx5O3ZUQ2OARA1CDOZ3NC4UE5AA" localSheetId="14" hidden="1">#REF!</definedName>
    <definedName name="BEx5O3ZUQ2OARA1CDOZ3NC4UE5AA" hidden="1">#REF!</definedName>
    <definedName name="BEx5OAFS0NJ2CB86A02E1JYHMLQ1" localSheetId="13" hidden="1">#REF!</definedName>
    <definedName name="BEx5OAFS0NJ2CB86A02E1JYHMLQ1" localSheetId="14" hidden="1">#REF!</definedName>
    <definedName name="BEx5OAFS0NJ2CB86A02E1JYHMLQ1" hidden="1">#REF!</definedName>
    <definedName name="BEx5OG4RPU8W1ETWDWM234NYYYEN" localSheetId="13" hidden="1">#REF!</definedName>
    <definedName name="BEx5OG4RPU8W1ETWDWM234NYYYEN" localSheetId="14" hidden="1">#REF!</definedName>
    <definedName name="BEx5OG4RPU8W1ETWDWM234NYYYEN" hidden="1">#REF!</definedName>
    <definedName name="BEx5OP9Y43F99O2IT69MKCCXGL61" localSheetId="13" hidden="1">#REF!</definedName>
    <definedName name="BEx5OP9Y43F99O2IT69MKCCXGL61" localSheetId="14" hidden="1">#REF!</definedName>
    <definedName name="BEx5OP9Y43F99O2IT69MKCCXGL61" hidden="1">#REF!</definedName>
    <definedName name="BEx5P9Y9RDXNUAJ6CZ2LHMM8IM7T" localSheetId="13" hidden="1">#REF!</definedName>
    <definedName name="BEx5P9Y9RDXNUAJ6CZ2LHMM8IM7T" localSheetId="14" hidden="1">#REF!</definedName>
    <definedName name="BEx5P9Y9RDXNUAJ6CZ2LHMM8IM7T" hidden="1">#REF!</definedName>
    <definedName name="BEx5PHWB2C0D5QLP3BZIP3UO7DIZ" localSheetId="13" hidden="1">#REF!</definedName>
    <definedName name="BEx5PHWB2C0D5QLP3BZIP3UO7DIZ" localSheetId="14" hidden="1">#REF!</definedName>
    <definedName name="BEx5PHWB2C0D5QLP3BZIP3UO7DIZ" hidden="1">#REF!</definedName>
    <definedName name="BEx5PJP02W68K2E46L5C5YBSNU6T" localSheetId="13" hidden="1">#REF!</definedName>
    <definedName name="BEx5PJP02W68K2E46L5C5YBSNU6T" localSheetId="14" hidden="1">#REF!</definedName>
    <definedName name="BEx5PJP02W68K2E46L5C5YBSNU6T" hidden="1">#REF!</definedName>
    <definedName name="BEx5PLCA8DOMAU315YCS5275L2HS" localSheetId="13" hidden="1">#REF!</definedName>
    <definedName name="BEx5PLCA8DOMAU315YCS5275L2HS" localSheetId="14" hidden="1">#REF!</definedName>
    <definedName name="BEx5PLCA8DOMAU315YCS5275L2HS" hidden="1">#REF!</definedName>
    <definedName name="BEx5PRXMZ5M65Z732WNNGV564C2J" localSheetId="13" hidden="1">#REF!</definedName>
    <definedName name="BEx5PRXMZ5M65Z732WNNGV564C2J" localSheetId="14" hidden="1">#REF!</definedName>
    <definedName name="BEx5PRXMZ5M65Z732WNNGV564C2J" hidden="1">#REF!</definedName>
    <definedName name="BEx5Q29Y91E64DPE0YY53A6YHF3Y" localSheetId="13" hidden="1">#REF!</definedName>
    <definedName name="BEx5Q29Y91E64DPE0YY53A6YHF3Y" localSheetId="14" hidden="1">#REF!</definedName>
    <definedName name="BEx5Q29Y91E64DPE0YY53A6YHF3Y" hidden="1">#REF!</definedName>
    <definedName name="BEx5QPSW4IPLH50WSR87HRER05RF" localSheetId="13" hidden="1">#REF!</definedName>
    <definedName name="BEx5QPSW4IPLH50WSR87HRER05RF" localSheetId="14" hidden="1">#REF!</definedName>
    <definedName name="BEx5QPSW4IPLH50WSR87HRER05RF" hidden="1">#REF!</definedName>
    <definedName name="BEx73V0EP8EMNRC3EZJJKKVKWQVB" localSheetId="13" hidden="1">#REF!</definedName>
    <definedName name="BEx73V0EP8EMNRC3EZJJKKVKWQVB" localSheetId="14" hidden="1">#REF!</definedName>
    <definedName name="BEx73V0EP8EMNRC3EZJJKKVKWQVB" hidden="1">#REF!</definedName>
    <definedName name="BEx741WJHIJVXUX131SBXTVW8D71" localSheetId="13" hidden="1">#REF!</definedName>
    <definedName name="BEx741WJHIJVXUX131SBXTVW8D71" localSheetId="14" hidden="1">#REF!</definedName>
    <definedName name="BEx741WJHIJVXUX131SBXTVW8D71" hidden="1">#REF!</definedName>
    <definedName name="BEx74Q6H3O7133AWQXWC21MI2UFT" localSheetId="13" hidden="1">#REF!</definedName>
    <definedName name="BEx74Q6H3O7133AWQXWC21MI2UFT" localSheetId="14" hidden="1">#REF!</definedName>
    <definedName name="BEx74Q6H3O7133AWQXWC21MI2UFT" hidden="1">#REF!</definedName>
    <definedName name="BEx74R2VQ8BSMKPX25262AU3VZF7" localSheetId="13" hidden="1">#REF!</definedName>
    <definedName name="BEx74R2VQ8BSMKPX25262AU3VZF7" localSheetId="14" hidden="1">#REF!</definedName>
    <definedName name="BEx74R2VQ8BSMKPX25262AU3VZF7" hidden="1">#REF!</definedName>
    <definedName name="BEx74W6BJ8ENO3J25WNM5H5APKA3" localSheetId="13" hidden="1">#REF!</definedName>
    <definedName name="BEx74W6BJ8ENO3J25WNM5H5APKA3" localSheetId="14" hidden="1">#REF!</definedName>
    <definedName name="BEx74W6BJ8ENO3J25WNM5H5APKA3" hidden="1">#REF!</definedName>
    <definedName name="BEx74YKLW1FKLWC3DJ2ELZBZBY1M" localSheetId="13" hidden="1">#REF!</definedName>
    <definedName name="BEx74YKLW1FKLWC3DJ2ELZBZBY1M" localSheetId="14" hidden="1">#REF!</definedName>
    <definedName name="BEx74YKLW1FKLWC3DJ2ELZBZBY1M" hidden="1">#REF!</definedName>
    <definedName name="BEx755GRRD9BL27YHLH5QWIYLWB7" localSheetId="13" hidden="1">#REF!</definedName>
    <definedName name="BEx755GRRD9BL27YHLH5QWIYLWB7" localSheetId="14" hidden="1">#REF!</definedName>
    <definedName name="BEx755GRRD9BL27YHLH5QWIYLWB7" hidden="1">#REF!</definedName>
    <definedName name="BEx759D1D5SXS5ELLZVBI0SXYUNF" localSheetId="13" hidden="1">#REF!</definedName>
    <definedName name="BEx759D1D5SXS5ELLZVBI0SXYUNF" localSheetId="14" hidden="1">#REF!</definedName>
    <definedName name="BEx759D1D5SXS5ELLZVBI0SXYUNF" hidden="1">#REF!</definedName>
    <definedName name="BEx75DPEQTX055IZ2L8UVLJOT1DD" localSheetId="13" hidden="1">#REF!</definedName>
    <definedName name="BEx75DPEQTX055IZ2L8UVLJOT1DD" localSheetId="14" hidden="1">#REF!</definedName>
    <definedName name="BEx75DPEQTX055IZ2L8UVLJOT1DD" hidden="1">#REF!</definedName>
    <definedName name="BEx75GJZSZHUDN6OOAGQYFUDA2LP" localSheetId="13" hidden="1">#REF!</definedName>
    <definedName name="BEx75GJZSZHUDN6OOAGQYFUDA2LP" localSheetId="14" hidden="1">#REF!</definedName>
    <definedName name="BEx75GJZSZHUDN6OOAGQYFUDA2LP" hidden="1">#REF!</definedName>
    <definedName name="BEx75HGCCV5K4UCJWYV8EV9AG5YT" localSheetId="13" hidden="1">#REF!</definedName>
    <definedName name="BEx75HGCCV5K4UCJWYV8EV9AG5YT" localSheetId="14" hidden="1">#REF!</definedName>
    <definedName name="BEx75HGCCV5K4UCJWYV8EV9AG5YT" hidden="1">#REF!</definedName>
    <definedName name="BEx75PZT8TY5P13U978NVBUXKHT4" localSheetId="13" hidden="1">#REF!</definedName>
    <definedName name="BEx75PZT8TY5P13U978NVBUXKHT4" localSheetId="14" hidden="1">#REF!</definedName>
    <definedName name="BEx75PZT8TY5P13U978NVBUXKHT4" hidden="1">#REF!</definedName>
    <definedName name="BEx75T55F7GML8V1DMWL26WRT006" localSheetId="13" hidden="1">#REF!</definedName>
    <definedName name="BEx75T55F7GML8V1DMWL26WRT006" localSheetId="14" hidden="1">#REF!</definedName>
    <definedName name="BEx75T55F7GML8V1DMWL26WRT006" hidden="1">#REF!</definedName>
    <definedName name="BEx75VJGR07JY6UUWURQ4PJ29UKC" localSheetId="13" hidden="1">#REF!</definedName>
    <definedName name="BEx75VJGR07JY6UUWURQ4PJ29UKC" localSheetId="14" hidden="1">#REF!</definedName>
    <definedName name="BEx75VJGR07JY6UUWURQ4PJ29UKC" hidden="1">#REF!</definedName>
    <definedName name="BEx7696AZUPB1PK30JJQUWUELQPJ" localSheetId="13" hidden="1">#REF!</definedName>
    <definedName name="BEx7696AZUPB1PK30JJQUWUELQPJ" localSheetId="14" hidden="1">#REF!</definedName>
    <definedName name="BEx7696AZUPB1PK30JJQUWUELQPJ" hidden="1">#REF!</definedName>
    <definedName name="BEx76PNR8S4T4VUQS0KU58SEX0VN" localSheetId="13" hidden="1">#REF!</definedName>
    <definedName name="BEx76PNR8S4T4VUQS0KU58SEX0VN" localSheetId="14" hidden="1">#REF!</definedName>
    <definedName name="BEx76PNR8S4T4VUQS0KU58SEX0VN" hidden="1">#REF!</definedName>
    <definedName name="BEx76YY7ODSIKDD9VDF9TLTDM18I" localSheetId="13" hidden="1">#REF!</definedName>
    <definedName name="BEx76YY7ODSIKDD9VDF9TLTDM18I" localSheetId="14" hidden="1">#REF!</definedName>
    <definedName name="BEx76YY7ODSIKDD9VDF9TLTDM18I" hidden="1">#REF!</definedName>
    <definedName name="BEx7705E86I9B7DTKMMJMAFSYMUL" localSheetId="13" hidden="1">#REF!</definedName>
    <definedName name="BEx7705E86I9B7DTKMMJMAFSYMUL" localSheetId="14" hidden="1">#REF!</definedName>
    <definedName name="BEx7705E86I9B7DTKMMJMAFSYMUL" hidden="1">#REF!</definedName>
    <definedName name="BEx7741OUGLA0WJQLQRUJSL4DE00" localSheetId="13" hidden="1">#REF!</definedName>
    <definedName name="BEx7741OUGLA0WJQLQRUJSL4DE00" localSheetId="14" hidden="1">#REF!</definedName>
    <definedName name="BEx7741OUGLA0WJQLQRUJSL4DE00" hidden="1">#REF!</definedName>
    <definedName name="BEx774N83DXLJZ54Q42PWIJZ2DN1" localSheetId="13" hidden="1">#REF!</definedName>
    <definedName name="BEx774N83DXLJZ54Q42PWIJZ2DN1" localSheetId="14" hidden="1">#REF!</definedName>
    <definedName name="BEx774N83DXLJZ54Q42PWIJZ2DN1" hidden="1">#REF!</definedName>
    <definedName name="BEx779QNIY3061ZV9BR462WKEGRW" localSheetId="13" hidden="1">#REF!</definedName>
    <definedName name="BEx779QNIY3061ZV9BR462WKEGRW" localSheetId="14" hidden="1">#REF!</definedName>
    <definedName name="BEx779QNIY3061ZV9BR462WKEGRW" hidden="1">#REF!</definedName>
    <definedName name="BEx77G19QU9A95CNHE6QMVSQR2T3" localSheetId="13" hidden="1">#REF!</definedName>
    <definedName name="BEx77G19QU9A95CNHE6QMVSQR2T3" localSheetId="14" hidden="1">#REF!</definedName>
    <definedName name="BEx77G19QU9A95CNHE6QMVSQR2T3" hidden="1">#REF!</definedName>
    <definedName name="BEx77P0S3GVMS7BJUL9OWUGJ1B02" localSheetId="13" hidden="1">#REF!</definedName>
    <definedName name="BEx77P0S3GVMS7BJUL9OWUGJ1B02" localSheetId="14" hidden="1">#REF!</definedName>
    <definedName name="BEx77P0S3GVMS7BJUL9OWUGJ1B02" hidden="1">#REF!</definedName>
    <definedName name="BEx77QDESURI6WW5582YXSK3A972" localSheetId="13" hidden="1">#REF!</definedName>
    <definedName name="BEx77QDESURI6WW5582YXSK3A972" localSheetId="14" hidden="1">#REF!</definedName>
    <definedName name="BEx77QDESURI6WW5582YXSK3A972" hidden="1">#REF!</definedName>
    <definedName name="BEx77VBI9XOPFHKEWU5EHQ9J675Y" localSheetId="13" hidden="1">#REF!</definedName>
    <definedName name="BEx77VBI9XOPFHKEWU5EHQ9J675Y" localSheetId="14" hidden="1">#REF!</definedName>
    <definedName name="BEx77VBI9XOPFHKEWU5EHQ9J675Y" hidden="1">#REF!</definedName>
    <definedName name="BEx7809GQOCLHSNH95VOYIX7P1TV" localSheetId="13" hidden="1">#REF!</definedName>
    <definedName name="BEx7809GQOCLHSNH95VOYIX7P1TV" localSheetId="14" hidden="1">#REF!</definedName>
    <definedName name="BEx7809GQOCLHSNH95VOYIX7P1TV" hidden="1">#REF!</definedName>
    <definedName name="BEx780K8XAXUHGVZGZWQ74DK4CI3" localSheetId="13" hidden="1">#REF!</definedName>
    <definedName name="BEx780K8XAXUHGVZGZWQ74DK4CI3" localSheetId="14" hidden="1">#REF!</definedName>
    <definedName name="BEx780K8XAXUHGVZGZWQ74DK4CI3" hidden="1">#REF!</definedName>
    <definedName name="BEx78226TN58UE0CTY98YEDU0LSL" localSheetId="13" hidden="1">#REF!</definedName>
    <definedName name="BEx78226TN58UE0CTY98YEDU0LSL" localSheetId="14" hidden="1">#REF!</definedName>
    <definedName name="BEx78226TN58UE0CTY98YEDU0LSL" hidden="1">#REF!</definedName>
    <definedName name="BEx7881ZZBWHRAX6W2GY19J8MGEQ" localSheetId="13" hidden="1">#REF!</definedName>
    <definedName name="BEx7881ZZBWHRAX6W2GY19J8MGEQ" localSheetId="14" hidden="1">#REF!</definedName>
    <definedName name="BEx7881ZZBWHRAX6W2GY19J8MGEQ" hidden="1">#REF!</definedName>
    <definedName name="BEx78BSYINF85GYNSCIRD95PH86Q" localSheetId="13" hidden="1">#REF!</definedName>
    <definedName name="BEx78BSYINF85GYNSCIRD95PH86Q" localSheetId="14" hidden="1">#REF!</definedName>
    <definedName name="BEx78BSYINF85GYNSCIRD95PH86Q" hidden="1">#REF!</definedName>
    <definedName name="BEx78HHRIWDLHQX2LG0HWFRYEL1T" localSheetId="13" hidden="1">#REF!</definedName>
    <definedName name="BEx78HHRIWDLHQX2LG0HWFRYEL1T" localSheetId="14" hidden="1">#REF!</definedName>
    <definedName name="BEx78HHRIWDLHQX2LG0HWFRYEL1T" hidden="1">#REF!</definedName>
    <definedName name="BEx78QC4X2YVM9K6MQRB2WJG36N3" localSheetId="13" hidden="1">#REF!</definedName>
    <definedName name="BEx78QC4X2YVM9K6MQRB2WJG36N3" localSheetId="14" hidden="1">#REF!</definedName>
    <definedName name="BEx78QC4X2YVM9K6MQRB2WJG36N3" hidden="1">#REF!</definedName>
    <definedName name="BEx78QMXZ2P1ZB3HJ9O50DWHCMXR" localSheetId="13" hidden="1">#REF!</definedName>
    <definedName name="BEx78QMXZ2P1ZB3HJ9O50DWHCMXR" localSheetId="14" hidden="1">#REF!</definedName>
    <definedName name="BEx78QMXZ2P1ZB3HJ9O50DWHCMXR" hidden="1">#REF!</definedName>
    <definedName name="BEx78SFO5VR28677DWZEMDN7G86X" localSheetId="13" hidden="1">#REF!</definedName>
    <definedName name="BEx78SFO5VR28677DWZEMDN7G86X" localSheetId="14" hidden="1">#REF!</definedName>
    <definedName name="BEx78SFO5VR28677DWZEMDN7G86X" hidden="1">#REF!</definedName>
    <definedName name="BEx78SFOYH1Z0ZDTO47W2M60TW6K" localSheetId="13" hidden="1">#REF!</definedName>
    <definedName name="BEx78SFOYH1Z0ZDTO47W2M60TW6K" localSheetId="14" hidden="1">#REF!</definedName>
    <definedName name="BEx78SFOYH1Z0ZDTO47W2M60TW6K" hidden="1">#REF!</definedName>
    <definedName name="BEx7974EARYYX2ICWU0YC50VO5D8" localSheetId="13" hidden="1">#REF!</definedName>
    <definedName name="BEx7974EARYYX2ICWU0YC50VO5D8" localSheetId="14" hidden="1">#REF!</definedName>
    <definedName name="BEx7974EARYYX2ICWU0YC50VO5D8" hidden="1">#REF!</definedName>
    <definedName name="BEx79JK3E6JO8MX4O35A5G8NZCC8" localSheetId="13" hidden="1">#REF!</definedName>
    <definedName name="BEx79JK3E6JO8MX4O35A5G8NZCC8" localSheetId="14" hidden="1">#REF!</definedName>
    <definedName name="BEx79JK3E6JO8MX4O35A5G8NZCC8" hidden="1">#REF!</definedName>
    <definedName name="BEx79OCP4HQ6XP8EWNGEUDLOZBBS" localSheetId="13" hidden="1">#REF!</definedName>
    <definedName name="BEx79OCP4HQ6XP8EWNGEUDLOZBBS" localSheetId="14" hidden="1">#REF!</definedName>
    <definedName name="BEx79OCP4HQ6XP8EWNGEUDLOZBBS" hidden="1">#REF!</definedName>
    <definedName name="BEx79SEAYKUZB0H4LYBCD6WWJBG2" localSheetId="13" hidden="1">#REF!</definedName>
    <definedName name="BEx79SEAYKUZB0H4LYBCD6WWJBG2" localSheetId="14" hidden="1">#REF!</definedName>
    <definedName name="BEx79SEAYKUZB0H4LYBCD6WWJBG2" hidden="1">#REF!</definedName>
    <definedName name="BEx79SJRHTLS9PYM69O9BWW1FMJK" localSheetId="13" hidden="1">#REF!</definedName>
    <definedName name="BEx79SJRHTLS9PYM69O9BWW1FMJK" localSheetId="14" hidden="1">#REF!</definedName>
    <definedName name="BEx79SJRHTLS9PYM69O9BWW1FMJK" hidden="1">#REF!</definedName>
    <definedName name="BEx79YJJLBELICW9F9FRYSCQ101L" localSheetId="13" hidden="1">#REF!</definedName>
    <definedName name="BEx79YJJLBELICW9F9FRYSCQ101L" localSheetId="14" hidden="1">#REF!</definedName>
    <definedName name="BEx79YJJLBELICW9F9FRYSCQ101L" hidden="1">#REF!</definedName>
    <definedName name="BEx79YUC7B0V77FSBGIRCY1BR4VK" localSheetId="13" hidden="1">#REF!</definedName>
    <definedName name="BEx79YUC7B0V77FSBGIRCY1BR4VK" localSheetId="14" hidden="1">#REF!</definedName>
    <definedName name="BEx79YUC7B0V77FSBGIRCY1BR4VK" hidden="1">#REF!</definedName>
    <definedName name="BEx7A06T3RC2891FUX05G3QPRAUE" localSheetId="13" hidden="1">#REF!</definedName>
    <definedName name="BEx7A06T3RC2891FUX05G3QPRAUE" localSheetId="14" hidden="1">#REF!</definedName>
    <definedName name="BEx7A06T3RC2891FUX05G3QPRAUE" hidden="1">#REF!</definedName>
    <definedName name="BEx7A9S3JA1X7FH4CFSQLTZC4691" localSheetId="13" hidden="1">#REF!</definedName>
    <definedName name="BEx7A9S3JA1X7FH4CFSQLTZC4691" localSheetId="14" hidden="1">#REF!</definedName>
    <definedName name="BEx7A9S3JA1X7FH4CFSQLTZC4691" hidden="1">#REF!</definedName>
    <definedName name="BEx7ABA2C9IWH5VSLVLLLCY62161" localSheetId="13" hidden="1">#REF!</definedName>
    <definedName name="BEx7ABA2C9IWH5VSLVLLLCY62161" localSheetId="14" hidden="1">#REF!</definedName>
    <definedName name="BEx7ABA2C9IWH5VSLVLLLCY62161" hidden="1">#REF!</definedName>
    <definedName name="BEx7AE4LPLX8N85BYB0WCO5S7ZPV" localSheetId="13" hidden="1">#REF!</definedName>
    <definedName name="BEx7AE4LPLX8N85BYB0WCO5S7ZPV" localSheetId="14" hidden="1">#REF!</definedName>
    <definedName name="BEx7AE4LPLX8N85BYB0WCO5S7ZPV" hidden="1">#REF!</definedName>
    <definedName name="BEx7AR0EEP9O5JPPEKQWG1TC860T" localSheetId="13" hidden="1">#REF!</definedName>
    <definedName name="BEx7AR0EEP9O5JPPEKQWG1TC860T" localSheetId="14" hidden="1">#REF!</definedName>
    <definedName name="BEx7AR0EEP9O5JPPEKQWG1TC860T" hidden="1">#REF!</definedName>
    <definedName name="BEx7ASD1I654MEDCO6GGWA95PXSC" localSheetId="13" hidden="1">#REF!</definedName>
    <definedName name="BEx7ASD1I654MEDCO6GGWA95PXSC" localSheetId="14" hidden="1">#REF!</definedName>
    <definedName name="BEx7ASD1I654MEDCO6GGWA95PXSC" hidden="1">#REF!</definedName>
    <definedName name="BEx7AURD3S7JGN4D3YK1QAG6TAFA" localSheetId="13" hidden="1">#REF!</definedName>
    <definedName name="BEx7AURD3S7JGN4D3YK1QAG6TAFA" localSheetId="14" hidden="1">#REF!</definedName>
    <definedName name="BEx7AURD3S7JGN4D3YK1QAG6TAFA" hidden="1">#REF!</definedName>
    <definedName name="BEx7AVCX9S5RJP3NSZ4QM4E6ERDT" localSheetId="13" hidden="1">#REF!</definedName>
    <definedName name="BEx7AVCX9S5RJP3NSZ4QM4E6ERDT" localSheetId="14" hidden="1">#REF!</definedName>
    <definedName name="BEx7AVCX9S5RJP3NSZ4QM4E6ERDT" hidden="1">#REF!</definedName>
    <definedName name="BEx7AVYIGP0930MV5JEBWRYCJN68" localSheetId="13" hidden="1">#REF!</definedName>
    <definedName name="BEx7AVYIGP0930MV5JEBWRYCJN68" localSheetId="14" hidden="1">#REF!</definedName>
    <definedName name="BEx7AVYIGP0930MV5JEBWRYCJN68" hidden="1">#REF!</definedName>
    <definedName name="BEx7B6LH6917TXOSAAQ6U7HVF018" localSheetId="13" hidden="1">#REF!</definedName>
    <definedName name="BEx7B6LH6917TXOSAAQ6U7HVF018" localSheetId="14" hidden="1">#REF!</definedName>
    <definedName name="BEx7B6LH6917TXOSAAQ6U7HVF018" hidden="1">#REF!</definedName>
    <definedName name="BEx7BN8E88JR3K1BSLAZRPSFPQ9L" localSheetId="13" hidden="1">#REF!</definedName>
    <definedName name="BEx7BN8E88JR3K1BSLAZRPSFPQ9L" localSheetId="14" hidden="1">#REF!</definedName>
    <definedName name="BEx7BN8E88JR3K1BSLAZRPSFPQ9L" hidden="1">#REF!</definedName>
    <definedName name="BEx7BP14RMS3638K85OM4NCYLRHG" localSheetId="13" hidden="1">#REF!</definedName>
    <definedName name="BEx7BP14RMS3638K85OM4NCYLRHG" localSheetId="14" hidden="1">#REF!</definedName>
    <definedName name="BEx7BP14RMS3638K85OM4NCYLRHG" hidden="1">#REF!</definedName>
    <definedName name="BEx7BPXFZXJ79FQ0E8AQE21PGVHA" localSheetId="13" hidden="1">#REF!</definedName>
    <definedName name="BEx7BPXFZXJ79FQ0E8AQE21PGVHA" localSheetId="14" hidden="1">#REF!</definedName>
    <definedName name="BEx7BPXFZXJ79FQ0E8AQE21PGVHA" hidden="1">#REF!</definedName>
    <definedName name="BEx7C04AM39DQMC1TIX7CFZ2ADHX" localSheetId="13" hidden="1">#REF!</definedName>
    <definedName name="BEx7C04AM39DQMC1TIX7CFZ2ADHX" localSheetId="14" hidden="1">#REF!</definedName>
    <definedName name="BEx7C04AM39DQMC1TIX7CFZ2ADHX" hidden="1">#REF!</definedName>
    <definedName name="BEx7C346X4AX2J1QPM4NBC7JL5W9" localSheetId="13" hidden="1">#REF!</definedName>
    <definedName name="BEx7C346X4AX2J1QPM4NBC7JL5W9" localSheetId="14" hidden="1">#REF!</definedName>
    <definedName name="BEx7C346X4AX2J1QPM4NBC7JL5W9" hidden="1">#REF!</definedName>
    <definedName name="BEx7C40F0PQURHPI6YQ39NFIR86Z" localSheetId="13" hidden="1">#REF!</definedName>
    <definedName name="BEx7C40F0PQURHPI6YQ39NFIR86Z" localSheetId="14" hidden="1">#REF!</definedName>
    <definedName name="BEx7C40F0PQURHPI6YQ39NFIR86Z" hidden="1">#REF!</definedName>
    <definedName name="BEx7C7B9VCY7N0H7N1NH6HNNH724" localSheetId="13" hidden="1">#REF!</definedName>
    <definedName name="BEx7C7B9VCY7N0H7N1NH6HNNH724" localSheetId="14" hidden="1">#REF!</definedName>
    <definedName name="BEx7C7B9VCY7N0H7N1NH6HNNH724" hidden="1">#REF!</definedName>
    <definedName name="BEx7C93VR7SYRIJS1JO8YZKSFAW9" localSheetId="13" hidden="1">#REF!</definedName>
    <definedName name="BEx7C93VR7SYRIJS1JO8YZKSFAW9" localSheetId="14" hidden="1">#REF!</definedName>
    <definedName name="BEx7C93VR7SYRIJS1JO8YZKSFAW9" hidden="1">#REF!</definedName>
    <definedName name="BEx7CCPC6R1KQQZ2JQU6EFI1G0RM" localSheetId="13" hidden="1">#REF!</definedName>
    <definedName name="BEx7CCPC6R1KQQZ2JQU6EFI1G0RM" localSheetId="14" hidden="1">#REF!</definedName>
    <definedName name="BEx7CCPC6R1KQQZ2JQU6EFI1G0RM" hidden="1">#REF!</definedName>
    <definedName name="BEx7CIJST9GLS2QD383UK7VUDTGL" localSheetId="13" hidden="1">#REF!</definedName>
    <definedName name="BEx7CIJST9GLS2QD383UK7VUDTGL" localSheetId="14" hidden="1">#REF!</definedName>
    <definedName name="BEx7CIJST9GLS2QD383UK7VUDTGL" hidden="1">#REF!</definedName>
    <definedName name="BEx7CO8T2XKC7GHDSYNAWTZ9L7YR" localSheetId="13" hidden="1">#REF!</definedName>
    <definedName name="BEx7CO8T2XKC7GHDSYNAWTZ9L7YR" localSheetId="14" hidden="1">#REF!</definedName>
    <definedName name="BEx7CO8T2XKC7GHDSYNAWTZ9L7YR" hidden="1">#REF!</definedName>
    <definedName name="BEx7CW1CF00DO8A36UNC2X7K65C2" localSheetId="13" hidden="1">#REF!</definedName>
    <definedName name="BEx7CW1CF00DO8A36UNC2X7K65C2" localSheetId="14" hidden="1">#REF!</definedName>
    <definedName name="BEx7CW1CF00DO8A36UNC2X7K65C2" hidden="1">#REF!</definedName>
    <definedName name="BEx7CW6NFRL2P4XWP0MWHIYA97KF" localSheetId="13" hidden="1">#REF!</definedName>
    <definedName name="BEx7CW6NFRL2P4XWP0MWHIYA97KF" localSheetId="14" hidden="1">#REF!</definedName>
    <definedName name="BEx7CW6NFRL2P4XWP0MWHIYA97KF" hidden="1">#REF!</definedName>
    <definedName name="BEx7CZXN83U7XFVGG1P1N6ZCQK7U" localSheetId="13" hidden="1">#REF!</definedName>
    <definedName name="BEx7CZXN83U7XFVGG1P1N6ZCQK7U" localSheetId="14" hidden="1">#REF!</definedName>
    <definedName name="BEx7CZXN83U7XFVGG1P1N6ZCQK7U" hidden="1">#REF!</definedName>
    <definedName name="BEx7D14R4J25CLH301NHMGU8FSWM" localSheetId="13" hidden="1">#REF!</definedName>
    <definedName name="BEx7D14R4J25CLH301NHMGU8FSWM" localSheetId="14" hidden="1">#REF!</definedName>
    <definedName name="BEx7D14R4J25CLH301NHMGU8FSWM" hidden="1">#REF!</definedName>
    <definedName name="BEx7D38BE0Z9QLQBDMGARM9USFPM" localSheetId="13" hidden="1">#REF!</definedName>
    <definedName name="BEx7D38BE0Z9QLQBDMGARM9USFPM" localSheetId="14" hidden="1">#REF!</definedName>
    <definedName name="BEx7D38BE0Z9QLQBDMGARM9USFPM" hidden="1">#REF!</definedName>
    <definedName name="BEx7D5RWKRS4W71J4NZ6ZSFHPKFT" localSheetId="13" hidden="1">#REF!</definedName>
    <definedName name="BEx7D5RWKRS4W71J4NZ6ZSFHPKFT" localSheetId="14" hidden="1">#REF!</definedName>
    <definedName name="BEx7D5RWKRS4W71J4NZ6ZSFHPKFT" hidden="1">#REF!</definedName>
    <definedName name="BEx7D8H1TPOX1UN17QZYEV7Q58GA" localSheetId="13" hidden="1">#REF!</definedName>
    <definedName name="BEx7D8H1TPOX1UN17QZYEV7Q58GA" localSheetId="14" hidden="1">#REF!</definedName>
    <definedName name="BEx7D8H1TPOX1UN17QZYEV7Q58GA" hidden="1">#REF!</definedName>
    <definedName name="BEx7DGF13H2074LRWFZQ45PZ6JPX" localSheetId="13" hidden="1">#REF!</definedName>
    <definedName name="BEx7DGF13H2074LRWFZQ45PZ6JPX" localSheetId="14" hidden="1">#REF!</definedName>
    <definedName name="BEx7DGF13H2074LRWFZQ45PZ6JPX" hidden="1">#REF!</definedName>
    <definedName name="BEx7DHBE0SOC5KXWWQ73WUDBRX8J" localSheetId="13" hidden="1">#REF!</definedName>
    <definedName name="BEx7DHBE0SOC5KXWWQ73WUDBRX8J" localSheetId="14" hidden="1">#REF!</definedName>
    <definedName name="BEx7DHBE0SOC5KXWWQ73WUDBRX8J" hidden="1">#REF!</definedName>
    <definedName name="BEx7DKWUXEDIISSX4GDD4YYT887F" localSheetId="13" hidden="1">#REF!</definedName>
    <definedName name="BEx7DKWUXEDIISSX4GDD4YYT887F" localSheetId="14" hidden="1">#REF!</definedName>
    <definedName name="BEx7DKWUXEDIISSX4GDD4YYT887F" hidden="1">#REF!</definedName>
    <definedName name="BEx7DMUYR2HC26WW7AOB1TULERMB" localSheetId="13" hidden="1">#REF!</definedName>
    <definedName name="BEx7DMUYR2HC26WW7AOB1TULERMB" localSheetId="14" hidden="1">#REF!</definedName>
    <definedName name="BEx7DMUYR2HC26WW7AOB1TULERMB" hidden="1">#REF!</definedName>
    <definedName name="BEx7DVJTRV44IMJIBFXELE67SZ7S" localSheetId="13" hidden="1">#REF!</definedName>
    <definedName name="BEx7DVJTRV44IMJIBFXELE67SZ7S" localSheetId="14" hidden="1">#REF!</definedName>
    <definedName name="BEx7DVJTRV44IMJIBFXELE67SZ7S" hidden="1">#REF!</definedName>
    <definedName name="BEx7DVUMFCI5INHMVFIJ44RTTSTT" localSheetId="13" hidden="1">#REF!</definedName>
    <definedName name="BEx7DVUMFCI5INHMVFIJ44RTTSTT" localSheetId="14" hidden="1">#REF!</definedName>
    <definedName name="BEx7DVUMFCI5INHMVFIJ44RTTSTT" hidden="1">#REF!</definedName>
    <definedName name="BEx7E2QT2U8THYOKBPXONB1B47WH" localSheetId="13" hidden="1">#REF!</definedName>
    <definedName name="BEx7E2QT2U8THYOKBPXONB1B47WH" localSheetId="14" hidden="1">#REF!</definedName>
    <definedName name="BEx7E2QT2U8THYOKBPXONB1B47WH" hidden="1">#REF!</definedName>
    <definedName name="BEx7E5QP7W6UKO74F5Y0VJ741HS5" localSheetId="13" hidden="1">#REF!</definedName>
    <definedName name="BEx7E5QP7W6UKO74F5Y0VJ741HS5" localSheetId="14" hidden="1">#REF!</definedName>
    <definedName name="BEx7E5QP7W6UKO74F5Y0VJ741HS5" hidden="1">#REF!</definedName>
    <definedName name="BEx7E6N29HGH3I47AFB2DCS6MVS6" localSheetId="13" hidden="1">#REF!</definedName>
    <definedName name="BEx7E6N29HGH3I47AFB2DCS6MVS6" localSheetId="14" hidden="1">#REF!</definedName>
    <definedName name="BEx7E6N29HGH3I47AFB2DCS6MVS6" hidden="1">#REF!</definedName>
    <definedName name="BEx7EBA8IYHQKT7IQAOAML660SYA" localSheetId="13" hidden="1">#REF!</definedName>
    <definedName name="BEx7EBA8IYHQKT7IQAOAML660SYA" localSheetId="14" hidden="1">#REF!</definedName>
    <definedName name="BEx7EBA8IYHQKT7IQAOAML660SYA" hidden="1">#REF!</definedName>
    <definedName name="BEx7EI6C8MCRZFEQYUBE5FSUTIHK" localSheetId="13" hidden="1">#REF!</definedName>
    <definedName name="BEx7EI6C8MCRZFEQYUBE5FSUTIHK" localSheetId="14" hidden="1">#REF!</definedName>
    <definedName name="BEx7EI6C8MCRZFEQYUBE5FSUTIHK" hidden="1">#REF!</definedName>
    <definedName name="BEx7EI6DL1Z6UWLFBXAKVGZTKHWJ" localSheetId="13" hidden="1">#REF!</definedName>
    <definedName name="BEx7EI6DL1Z6UWLFBXAKVGZTKHWJ" localSheetId="14" hidden="1">#REF!</definedName>
    <definedName name="BEx7EI6DL1Z6UWLFBXAKVGZTKHWJ" hidden="1">#REF!</definedName>
    <definedName name="BEx7EQKHX7GZYOLXRDU534TT4H64" localSheetId="13" hidden="1">#REF!</definedName>
    <definedName name="BEx7EQKHX7GZYOLXRDU534TT4H64" localSheetId="14" hidden="1">#REF!</definedName>
    <definedName name="BEx7EQKHX7GZYOLXRDU534TT4H64" hidden="1">#REF!</definedName>
    <definedName name="BEx7ETV6L1TM7JSXJIGK3FC6RVZW" localSheetId="13" hidden="1">#REF!</definedName>
    <definedName name="BEx7ETV6L1TM7JSXJIGK3FC6RVZW" localSheetId="14" hidden="1">#REF!</definedName>
    <definedName name="BEx7ETV6L1TM7JSXJIGK3FC6RVZW" hidden="1">#REF!</definedName>
    <definedName name="BEx7EYYLHMBYQTH6I377FCQS7CSX" localSheetId="13" hidden="1">#REF!</definedName>
    <definedName name="BEx7EYYLHMBYQTH6I377FCQS7CSX" localSheetId="14" hidden="1">#REF!</definedName>
    <definedName name="BEx7EYYLHMBYQTH6I377FCQS7CSX" hidden="1">#REF!</definedName>
    <definedName name="BEx7FCLG1RYI2SNOU1Y2GQZNZSWA" localSheetId="13" hidden="1">#REF!</definedName>
    <definedName name="BEx7FCLG1RYI2SNOU1Y2GQZNZSWA" localSheetId="14" hidden="1">#REF!</definedName>
    <definedName name="BEx7FCLG1RYI2SNOU1Y2GQZNZSWA" hidden="1">#REF!</definedName>
    <definedName name="BEx7FN32ZGWOAA4TTH79KINTDWR9" localSheetId="13" hidden="1">#REF!</definedName>
    <definedName name="BEx7FN32ZGWOAA4TTH79KINTDWR9" localSheetId="14" hidden="1">#REF!</definedName>
    <definedName name="BEx7FN32ZGWOAA4TTH79KINTDWR9" hidden="1">#REF!</definedName>
    <definedName name="BEx7FV0WJHXL6X5JNQ2ZX45PX49P" localSheetId="13" hidden="1">#REF!</definedName>
    <definedName name="BEx7FV0WJHXL6X5JNQ2ZX45PX49P" localSheetId="14" hidden="1">#REF!</definedName>
    <definedName name="BEx7FV0WJHXL6X5JNQ2ZX45PX49P" hidden="1">#REF!</definedName>
    <definedName name="BEx7G82CKM3NIY1PHNFK28M09PCH" localSheetId="13" hidden="1">#REF!</definedName>
    <definedName name="BEx7G82CKM3NIY1PHNFK28M09PCH" localSheetId="14" hidden="1">#REF!</definedName>
    <definedName name="BEx7G82CKM3NIY1PHNFK28M09PCH" hidden="1">#REF!</definedName>
    <definedName name="BEx7GR3ENYWRXXS5IT0UMEGOLGUH" localSheetId="13" hidden="1">#REF!</definedName>
    <definedName name="BEx7GR3ENYWRXXS5IT0UMEGOLGUH" localSheetId="14" hidden="1">#REF!</definedName>
    <definedName name="BEx7GR3ENYWRXXS5IT0UMEGOLGUH" hidden="1">#REF!</definedName>
    <definedName name="BEx7GSAL6P7TASL8MB63RFST1LJL" localSheetId="13" hidden="1">#REF!</definedName>
    <definedName name="BEx7GSAL6P7TASL8MB63RFST1LJL" localSheetId="14" hidden="1">#REF!</definedName>
    <definedName name="BEx7GSAL6P7TASL8MB63RFST1LJL" hidden="1">#REF!</definedName>
    <definedName name="BEx7H0JD6I5I8WQLLWOYWY5YWPQE" localSheetId="13" hidden="1">#REF!</definedName>
    <definedName name="BEx7H0JD6I5I8WQLLWOYWY5YWPQE" localSheetId="14" hidden="1">#REF!</definedName>
    <definedName name="BEx7H0JD6I5I8WQLLWOYWY5YWPQE" hidden="1">#REF!</definedName>
    <definedName name="BEx7H14XCXH7WEXEY1HVO53A6AGH" localSheetId="13" hidden="1">#REF!</definedName>
    <definedName name="BEx7H14XCXH7WEXEY1HVO53A6AGH" localSheetId="14" hidden="1">#REF!</definedName>
    <definedName name="BEx7H14XCXH7WEXEY1HVO53A6AGH" hidden="1">#REF!</definedName>
    <definedName name="BEx7HGVBEF4LEIF6RC14N3PSU461" localSheetId="13" hidden="1">#REF!</definedName>
    <definedName name="BEx7HGVBEF4LEIF6RC14N3PSU461" localSheetId="14" hidden="1">#REF!</definedName>
    <definedName name="BEx7HGVBEF4LEIF6RC14N3PSU461" hidden="1">#REF!</definedName>
    <definedName name="BEx7HQ5T9FZ42QWS09UO4DT42Y0R" localSheetId="13" hidden="1">#REF!</definedName>
    <definedName name="BEx7HQ5T9FZ42QWS09UO4DT42Y0R" localSheetId="14" hidden="1">#REF!</definedName>
    <definedName name="BEx7HQ5T9FZ42QWS09UO4DT42Y0R" hidden="1">#REF!</definedName>
    <definedName name="BEx7HRCZE3CVGON1HV07MT5MNDZ3" localSheetId="13" hidden="1">#REF!</definedName>
    <definedName name="BEx7HRCZE3CVGON1HV07MT5MNDZ3" localSheetId="14" hidden="1">#REF!</definedName>
    <definedName name="BEx7HRCZE3CVGON1HV07MT5MNDZ3" hidden="1">#REF!</definedName>
    <definedName name="BEx7HWGE2CANG5M17X4C8YNC3N8F" localSheetId="13" hidden="1">#REF!</definedName>
    <definedName name="BEx7HWGE2CANG5M17X4C8YNC3N8F" localSheetId="14" hidden="1">#REF!</definedName>
    <definedName name="BEx7HWGE2CANG5M17X4C8YNC3N8F" hidden="1">#REF!</definedName>
    <definedName name="BEx7IB54GU5UCTJS549UBDW43EJL" localSheetId="13" hidden="1">#REF!</definedName>
    <definedName name="BEx7IB54GU5UCTJS549UBDW43EJL" localSheetId="14" hidden="1">#REF!</definedName>
    <definedName name="BEx7IB54GU5UCTJS549UBDW43EJL" hidden="1">#REF!</definedName>
    <definedName name="BEx7IBVYN47SFZIA0K4MDKQZNN9V" localSheetId="13" hidden="1">#REF!</definedName>
    <definedName name="BEx7IBVYN47SFZIA0K4MDKQZNN9V" localSheetId="14" hidden="1">#REF!</definedName>
    <definedName name="BEx7IBVYN47SFZIA0K4MDKQZNN9V" hidden="1">#REF!</definedName>
    <definedName name="BEx7IGOMJB39HUONENRXTK1MFHGE" localSheetId="13" hidden="1">#REF!</definedName>
    <definedName name="BEx7IGOMJB39HUONENRXTK1MFHGE" localSheetId="14" hidden="1">#REF!</definedName>
    <definedName name="BEx7IGOMJB39HUONENRXTK1MFHGE" hidden="1">#REF!</definedName>
    <definedName name="BEx7ISO6LTCYYDK0J6IN4PG2P6SW" localSheetId="13" hidden="1">#REF!</definedName>
    <definedName name="BEx7ISO6LTCYYDK0J6IN4PG2P6SW" localSheetId="14" hidden="1">#REF!</definedName>
    <definedName name="BEx7ISO6LTCYYDK0J6IN4PG2P6SW" hidden="1">#REF!</definedName>
    <definedName name="BEx7IV2IJ5WT7UC0UG7WP0WF2JZI" localSheetId="13" hidden="1">#REF!</definedName>
    <definedName name="BEx7IV2IJ5WT7UC0UG7WP0WF2JZI" localSheetId="14" hidden="1">#REF!</definedName>
    <definedName name="BEx7IV2IJ5WT7UC0UG7WP0WF2JZI" hidden="1">#REF!</definedName>
    <definedName name="BEx7IXGU74GE5E4S6W4Z13AR092Y" localSheetId="13" hidden="1">#REF!</definedName>
    <definedName name="BEx7IXGU74GE5E4S6W4Z13AR092Y" localSheetId="14" hidden="1">#REF!</definedName>
    <definedName name="BEx7IXGU74GE5E4S6W4Z13AR092Y" hidden="1">#REF!</definedName>
    <definedName name="BEx7J4YL8Q3BI1MLH16YYQ18IJRD" localSheetId="13" hidden="1">#REF!</definedName>
    <definedName name="BEx7J4YL8Q3BI1MLH16YYQ18IJRD" localSheetId="14" hidden="1">#REF!</definedName>
    <definedName name="BEx7J4YL8Q3BI1MLH16YYQ18IJRD" hidden="1">#REF!</definedName>
    <definedName name="BEx7J5K5QVUOXI6A663KUWL6PO3O" localSheetId="13" hidden="1">#REF!</definedName>
    <definedName name="BEx7J5K5QVUOXI6A663KUWL6PO3O" localSheetId="14" hidden="1">#REF!</definedName>
    <definedName name="BEx7J5K5QVUOXI6A663KUWL6PO3O" hidden="1">#REF!</definedName>
    <definedName name="BEx7JH3HGBPI07OHZ5LFYK0UFZQR" localSheetId="13" hidden="1">#REF!</definedName>
    <definedName name="BEx7JH3HGBPI07OHZ5LFYK0UFZQR" localSheetId="14" hidden="1">#REF!</definedName>
    <definedName name="BEx7JH3HGBPI07OHZ5LFYK0UFZQR" hidden="1">#REF!</definedName>
    <definedName name="BEx7JRL3MHRMVLQF3EN15MXRPN68" localSheetId="13" hidden="1">#REF!</definedName>
    <definedName name="BEx7JRL3MHRMVLQF3EN15MXRPN68" localSheetId="14" hidden="1">#REF!</definedName>
    <definedName name="BEx7JRL3MHRMVLQF3EN15MXRPN68" hidden="1">#REF!</definedName>
    <definedName name="BEx7JV194190CNM6WWGQ3UBJ3CHH" localSheetId="13" hidden="1">#REF!</definedName>
    <definedName name="BEx7JV194190CNM6WWGQ3UBJ3CHH" localSheetId="14" hidden="1">#REF!</definedName>
    <definedName name="BEx7JV194190CNM6WWGQ3UBJ3CHH" hidden="1">#REF!</definedName>
    <definedName name="BEx7JZJ4AE8AGMWPK3XPBTBUBZ48" localSheetId="13" hidden="1">#REF!</definedName>
    <definedName name="BEx7JZJ4AE8AGMWPK3XPBTBUBZ48" localSheetId="14" hidden="1">#REF!</definedName>
    <definedName name="BEx7JZJ4AE8AGMWPK3XPBTBUBZ48" hidden="1">#REF!</definedName>
    <definedName name="BEx7K7GZ607XQOGB81A1HINBTGOZ" localSheetId="13" hidden="1">#REF!</definedName>
    <definedName name="BEx7K7GZ607XQOGB81A1HINBTGOZ" localSheetId="14" hidden="1">#REF!</definedName>
    <definedName name="BEx7K7GZ607XQOGB81A1HINBTGOZ" hidden="1">#REF!</definedName>
    <definedName name="BEx7KEYPBDXSNROH8M6CDCBN6B50" localSheetId="13" hidden="1">#REF!</definedName>
    <definedName name="BEx7KEYPBDXSNROH8M6CDCBN6B50" localSheetId="14" hidden="1">#REF!</definedName>
    <definedName name="BEx7KEYPBDXSNROH8M6CDCBN6B50" hidden="1">#REF!</definedName>
    <definedName name="BEx7KH7PZ0A6FSWA4LAN2CMZ0WSF" localSheetId="13" hidden="1">#REF!</definedName>
    <definedName name="BEx7KH7PZ0A6FSWA4LAN2CMZ0WSF" localSheetId="14" hidden="1">#REF!</definedName>
    <definedName name="BEx7KH7PZ0A6FSWA4LAN2CMZ0WSF" hidden="1">#REF!</definedName>
    <definedName name="BEx7KNCTL6VMNQP4MFMHOMV1WI1Y" localSheetId="13" hidden="1">#REF!</definedName>
    <definedName name="BEx7KNCTL6VMNQP4MFMHOMV1WI1Y" localSheetId="14" hidden="1">#REF!</definedName>
    <definedName name="BEx7KNCTL6VMNQP4MFMHOMV1WI1Y" hidden="1">#REF!</definedName>
    <definedName name="BEx7KSAS8BZT6H8OQCZ5DNSTMO07" localSheetId="13" hidden="1">#REF!</definedName>
    <definedName name="BEx7KSAS8BZT6H8OQCZ5DNSTMO07" localSheetId="14" hidden="1">#REF!</definedName>
    <definedName name="BEx7KSAS8BZT6H8OQCZ5DNSTMO07" hidden="1">#REF!</definedName>
    <definedName name="BEx7KWHTBD21COXVI4HNEQH0Z3L8" localSheetId="13" hidden="1">#REF!</definedName>
    <definedName name="BEx7KWHTBD21COXVI4HNEQH0Z3L8" localSheetId="14" hidden="1">#REF!</definedName>
    <definedName name="BEx7KWHTBD21COXVI4HNEQH0Z3L8" hidden="1">#REF!</definedName>
    <definedName name="BEx7KXUGRMRSUXCM97Z7VRZQ9JH2" localSheetId="13" hidden="1">#REF!</definedName>
    <definedName name="BEx7KXUGRMRSUXCM97Z7VRZQ9JH2" localSheetId="14" hidden="1">#REF!</definedName>
    <definedName name="BEx7KXUGRMRSUXCM97Z7VRZQ9JH2" hidden="1">#REF!</definedName>
    <definedName name="BEx7L5C6U8MP6IZ67BD649WQYJEK" localSheetId="13" hidden="1">#REF!</definedName>
    <definedName name="BEx7L5C6U8MP6IZ67BD649WQYJEK" localSheetId="14" hidden="1">#REF!</definedName>
    <definedName name="BEx7L5C6U8MP6IZ67BD649WQYJEK" hidden="1">#REF!</definedName>
    <definedName name="BEx7L8HEYEVTATR0OG5JJO647KNI" localSheetId="13" hidden="1">#REF!</definedName>
    <definedName name="BEx7L8HEYEVTATR0OG5JJO647KNI" localSheetId="14" hidden="1">#REF!</definedName>
    <definedName name="BEx7L8HEYEVTATR0OG5JJO647KNI" hidden="1">#REF!</definedName>
    <definedName name="BEx7L8XOV64OMS15ZFURFEUXLMWF" localSheetId="13" hidden="1">#REF!</definedName>
    <definedName name="BEx7L8XOV64OMS15ZFURFEUXLMWF" localSheetId="14" hidden="1">#REF!</definedName>
    <definedName name="BEx7L8XOV64OMS15ZFURFEUXLMWF" hidden="1">#REF!</definedName>
    <definedName name="BEx7LPF478MRAYB9TQ6LDML6O3BY" localSheetId="13" hidden="1">#REF!</definedName>
    <definedName name="BEx7LPF478MRAYB9TQ6LDML6O3BY" localSheetId="14" hidden="1">#REF!</definedName>
    <definedName name="BEx7LPF478MRAYB9TQ6LDML6O3BY" hidden="1">#REF!</definedName>
    <definedName name="BEx7LPV780NFCG1VX4EKJ29YXOLZ" localSheetId="13" hidden="1">#REF!</definedName>
    <definedName name="BEx7LPV780NFCG1VX4EKJ29YXOLZ" localSheetId="14" hidden="1">#REF!</definedName>
    <definedName name="BEx7LPV780NFCG1VX4EKJ29YXOLZ" hidden="1">#REF!</definedName>
    <definedName name="BEx7LQ0PD30NJWOAYKPEYHM9J83B" localSheetId="13" hidden="1">#REF!</definedName>
    <definedName name="BEx7LQ0PD30NJWOAYKPEYHM9J83B" localSheetId="14" hidden="1">#REF!</definedName>
    <definedName name="BEx7LQ0PD30NJWOAYKPEYHM9J83B" hidden="1">#REF!</definedName>
    <definedName name="BEx7M4EKEDHZ1ZZ91NDLSUNPUFPZ" localSheetId="13" hidden="1">#REF!</definedName>
    <definedName name="BEx7M4EKEDHZ1ZZ91NDLSUNPUFPZ" localSheetId="14" hidden="1">#REF!</definedName>
    <definedName name="BEx7M4EKEDHZ1ZZ91NDLSUNPUFPZ" hidden="1">#REF!</definedName>
    <definedName name="BEx7MAUI1JJFDIJGDW4RWY5384LY" localSheetId="13" hidden="1">#REF!</definedName>
    <definedName name="BEx7MAUI1JJFDIJGDW4RWY5384LY" localSheetId="14" hidden="1">#REF!</definedName>
    <definedName name="BEx7MAUI1JJFDIJGDW4RWY5384LY" hidden="1">#REF!</definedName>
    <definedName name="BEx7MI1EW6N7FOBHWJLYC02TZSKR" localSheetId="13" hidden="1">#REF!</definedName>
    <definedName name="BEx7MI1EW6N7FOBHWJLYC02TZSKR" localSheetId="14" hidden="1">#REF!</definedName>
    <definedName name="BEx7MI1EW6N7FOBHWJLYC02TZSKR" hidden="1">#REF!</definedName>
    <definedName name="BEx7MJZO3UKAMJ53UWOJ5ZD4GGMQ" localSheetId="13" hidden="1">#REF!</definedName>
    <definedName name="BEx7MJZO3UKAMJ53UWOJ5ZD4GGMQ" localSheetId="14" hidden="1">#REF!</definedName>
    <definedName name="BEx7MJZO3UKAMJ53UWOJ5ZD4GGMQ" hidden="1">#REF!</definedName>
    <definedName name="BEx7MO17TZ6L4457Q12FYYLUUZAZ" localSheetId="13" hidden="1">#REF!</definedName>
    <definedName name="BEx7MO17TZ6L4457Q12FYYLUUZAZ" localSheetId="14" hidden="1">#REF!</definedName>
    <definedName name="BEx7MO17TZ6L4457Q12FYYLUUZAZ" hidden="1">#REF!</definedName>
    <definedName name="BEx7MT4MFNXIVQGAT6D971GZW7CA" localSheetId="13" hidden="1">#REF!</definedName>
    <definedName name="BEx7MT4MFNXIVQGAT6D971GZW7CA" localSheetId="14" hidden="1">#REF!</definedName>
    <definedName name="BEx7MT4MFNXIVQGAT6D971GZW7CA" hidden="1">#REF!</definedName>
    <definedName name="BEx7MUMLPPX92MX7SA8S1PLONDL8" localSheetId="13" hidden="1">#REF!</definedName>
    <definedName name="BEx7MUMLPPX92MX7SA8S1PLONDL8" localSheetId="14" hidden="1">#REF!</definedName>
    <definedName name="BEx7MUMLPPX92MX7SA8S1PLONDL8" hidden="1">#REF!</definedName>
    <definedName name="BEx7MX0W532Q7CB4V6KFVC9WAOUI" localSheetId="13" hidden="1">#REF!</definedName>
    <definedName name="BEx7MX0W532Q7CB4V6KFVC9WAOUI" localSheetId="14" hidden="1">#REF!</definedName>
    <definedName name="BEx7MX0W532Q7CB4V6KFVC9WAOUI" hidden="1">#REF!</definedName>
    <definedName name="BEx7NB403NE748IF75RXMWOFQ986" localSheetId="13" hidden="1">#REF!</definedName>
    <definedName name="BEx7NB403NE748IF75RXMWOFQ986" localSheetId="14" hidden="1">#REF!</definedName>
    <definedName name="BEx7NB403NE748IF75RXMWOFQ986" hidden="1">#REF!</definedName>
    <definedName name="BEx7NI062THZAM6I8AJWTFJL91CS" localSheetId="13" hidden="1">#REF!</definedName>
    <definedName name="BEx7NI062THZAM6I8AJWTFJL91CS" localSheetId="14" hidden="1">#REF!</definedName>
    <definedName name="BEx7NI062THZAM6I8AJWTFJL91CS" hidden="1">#REF!</definedName>
    <definedName name="BEx904S75BPRYMHF0083JF7ES4NG" localSheetId="13" hidden="1">#REF!</definedName>
    <definedName name="BEx904S75BPRYMHF0083JF7ES4NG" localSheetId="14" hidden="1">#REF!</definedName>
    <definedName name="BEx904S75BPRYMHF0083JF7ES4NG" hidden="1">#REF!</definedName>
    <definedName name="BEx90HDD4RWF7JZGA8GCGG7D63MG" localSheetId="13" hidden="1">#REF!</definedName>
    <definedName name="BEx90HDD4RWF7JZGA8GCGG7D63MG" localSheetId="14" hidden="1">#REF!</definedName>
    <definedName name="BEx90HDD4RWF7JZGA8GCGG7D63MG" hidden="1">#REF!</definedName>
    <definedName name="BEx90HO6UVMFVSV8U0YBZFHNCL38" localSheetId="13" hidden="1">#REF!</definedName>
    <definedName name="BEx90HO6UVMFVSV8U0YBZFHNCL38" localSheetId="14" hidden="1">#REF!</definedName>
    <definedName name="BEx90HO6UVMFVSV8U0YBZFHNCL38" hidden="1">#REF!</definedName>
    <definedName name="BEx90VGH5H09ON2QXYC9WIIEU98T" localSheetId="13" hidden="1">#REF!</definedName>
    <definedName name="BEx90VGH5H09ON2QXYC9WIIEU98T" localSheetId="14" hidden="1">#REF!</definedName>
    <definedName name="BEx90VGH5H09ON2QXYC9WIIEU98T" hidden="1">#REF!</definedName>
    <definedName name="BEx9157279000SVN5XNWQ99JY0WU" localSheetId="13" hidden="1">#REF!</definedName>
    <definedName name="BEx9157279000SVN5XNWQ99JY0WU" localSheetId="14" hidden="1">#REF!</definedName>
    <definedName name="BEx9157279000SVN5XNWQ99JY0WU" hidden="1">#REF!</definedName>
    <definedName name="BEx9175B70QXYAU5A8DJPGZQ46L9" localSheetId="13" hidden="1">#REF!</definedName>
    <definedName name="BEx9175B70QXYAU5A8DJPGZQ46L9" localSheetId="14" hidden="1">#REF!</definedName>
    <definedName name="BEx9175B70QXYAU5A8DJPGZQ46L9" hidden="1">#REF!</definedName>
    <definedName name="BEx91AQQRTV87AO27VWHSFZAD4ZR" localSheetId="13" hidden="1">#REF!</definedName>
    <definedName name="BEx91AQQRTV87AO27VWHSFZAD4ZR" localSheetId="14" hidden="1">#REF!</definedName>
    <definedName name="BEx91AQQRTV87AO27VWHSFZAD4ZR" hidden="1">#REF!</definedName>
    <definedName name="BEx91L8FLL5CWLA2CDHKCOMGVDZN" localSheetId="13" hidden="1">#REF!</definedName>
    <definedName name="BEx91L8FLL5CWLA2CDHKCOMGVDZN" localSheetId="14" hidden="1">#REF!</definedName>
    <definedName name="BEx91L8FLL5CWLA2CDHKCOMGVDZN" hidden="1">#REF!</definedName>
    <definedName name="BEx91OTVH9ZDBC3QTORU8RZX4EOC" localSheetId="13" hidden="1">#REF!</definedName>
    <definedName name="BEx91OTVH9ZDBC3QTORU8RZX4EOC" localSheetId="14" hidden="1">#REF!</definedName>
    <definedName name="BEx91OTVH9ZDBC3QTORU8RZX4EOC" hidden="1">#REF!</definedName>
    <definedName name="BEx91QH5JRZKQP1GPN2SQMR3CKAG" localSheetId="13" hidden="1">#REF!</definedName>
    <definedName name="BEx91QH5JRZKQP1GPN2SQMR3CKAG" localSheetId="14" hidden="1">#REF!</definedName>
    <definedName name="BEx91QH5JRZKQP1GPN2SQMR3CKAG" hidden="1">#REF!</definedName>
    <definedName name="BEx91ROALDNHO7FI4X8L61RH4UJE" localSheetId="13" hidden="1">#REF!</definedName>
    <definedName name="BEx91ROALDNHO7FI4X8L61RH4UJE" localSheetId="14" hidden="1">#REF!</definedName>
    <definedName name="BEx91ROALDNHO7FI4X8L61RH4UJE" hidden="1">#REF!</definedName>
    <definedName name="BEx91TMID71GVYH0U16QM1RV3PX0" localSheetId="13" hidden="1">#REF!</definedName>
    <definedName name="BEx91TMID71GVYH0U16QM1RV3PX0" localSheetId="14" hidden="1">#REF!</definedName>
    <definedName name="BEx91TMID71GVYH0U16QM1RV3PX0" hidden="1">#REF!</definedName>
    <definedName name="BEx91VF2D78PAF337E3L2L81K9W2" localSheetId="13" hidden="1">#REF!</definedName>
    <definedName name="BEx91VF2D78PAF337E3L2L81K9W2" localSheetId="14" hidden="1">#REF!</definedName>
    <definedName name="BEx91VF2D78PAF337E3L2L81K9W2" hidden="1">#REF!</definedName>
    <definedName name="BEx921PNZ46VORG2VRMWREWIC0SE" localSheetId="13" hidden="1">#REF!</definedName>
    <definedName name="BEx921PNZ46VORG2VRMWREWIC0SE" localSheetId="14" hidden="1">#REF!</definedName>
    <definedName name="BEx921PNZ46VORG2VRMWREWIC0SE" hidden="1">#REF!</definedName>
    <definedName name="BEx929CVDCG5CFUQWNDLOSNRQ1FN" localSheetId="13" hidden="1">#REF!</definedName>
    <definedName name="BEx929CVDCG5CFUQWNDLOSNRQ1FN" localSheetId="14" hidden="1">#REF!</definedName>
    <definedName name="BEx929CVDCG5CFUQWNDLOSNRQ1FN" hidden="1">#REF!</definedName>
    <definedName name="BEx92DPEKL5WM5A3CN8674JI0PR3" localSheetId="13" hidden="1">#REF!</definedName>
    <definedName name="BEx92DPEKL5WM5A3CN8674JI0PR3" localSheetId="14" hidden="1">#REF!</definedName>
    <definedName name="BEx92DPEKL5WM5A3CN8674JI0PR3" hidden="1">#REF!</definedName>
    <definedName name="BEx92ER2RMY93TZK0D9L9T3H0GI5" localSheetId="13" hidden="1">#REF!</definedName>
    <definedName name="BEx92ER2RMY93TZK0D9L9T3H0GI5" localSheetId="14" hidden="1">#REF!</definedName>
    <definedName name="BEx92ER2RMY93TZK0D9L9T3H0GI5" hidden="1">#REF!</definedName>
    <definedName name="BEx92FI04PJT4LI23KKIHRXWJDTT" localSheetId="13" hidden="1">#REF!</definedName>
    <definedName name="BEx92FI04PJT4LI23KKIHRXWJDTT" localSheetId="14" hidden="1">#REF!</definedName>
    <definedName name="BEx92FI04PJT4LI23KKIHRXWJDTT" hidden="1">#REF!</definedName>
    <definedName name="BEx92HR14HQ9D5JXCSPA4SS4RT62" localSheetId="13" hidden="1">#REF!</definedName>
    <definedName name="BEx92HR14HQ9D5JXCSPA4SS4RT62" localSheetId="14" hidden="1">#REF!</definedName>
    <definedName name="BEx92HR14HQ9D5JXCSPA4SS4RT62" hidden="1">#REF!</definedName>
    <definedName name="BEx92HWA2D6A5EX9MFG68G0NOMSN" localSheetId="13" hidden="1">#REF!</definedName>
    <definedName name="BEx92HWA2D6A5EX9MFG68G0NOMSN" localSheetId="14" hidden="1">#REF!</definedName>
    <definedName name="BEx92HWA2D6A5EX9MFG68G0NOMSN" hidden="1">#REF!</definedName>
    <definedName name="BEx92I1SQUKW2W7S22E82HLJXRGK" localSheetId="13" hidden="1">#REF!</definedName>
    <definedName name="BEx92I1SQUKW2W7S22E82HLJXRGK" localSheetId="14" hidden="1">#REF!</definedName>
    <definedName name="BEx92I1SQUKW2W7S22E82HLJXRGK" hidden="1">#REF!</definedName>
    <definedName name="BEx92PUBDIXAU1FW5ZAXECMAU0LN" localSheetId="13" hidden="1">#REF!</definedName>
    <definedName name="BEx92PUBDIXAU1FW5ZAXECMAU0LN" localSheetId="14" hidden="1">#REF!</definedName>
    <definedName name="BEx92PUBDIXAU1FW5ZAXECMAU0LN" hidden="1">#REF!</definedName>
    <definedName name="BEx92S8MHFFIVRQ2YSHZNQGOFUHD" localSheetId="13" hidden="1">#REF!</definedName>
    <definedName name="BEx92S8MHFFIVRQ2YSHZNQGOFUHD" localSheetId="14" hidden="1">#REF!</definedName>
    <definedName name="BEx92S8MHFFIVRQ2YSHZNQGOFUHD" hidden="1">#REF!</definedName>
    <definedName name="BEx92VJ5FJGXISSSMOUAESCSIWFV" localSheetId="13" hidden="1">#REF!</definedName>
    <definedName name="BEx92VJ5FJGXISSSMOUAESCSIWFV" localSheetId="14" hidden="1">#REF!</definedName>
    <definedName name="BEx92VJ5FJGXISSSMOUAESCSIWFV" hidden="1">#REF!</definedName>
    <definedName name="BEx93B9OULL2YGC896XXYAAJSTRK" localSheetId="13" hidden="1">#REF!</definedName>
    <definedName name="BEx93B9OULL2YGC896XXYAAJSTRK" localSheetId="14" hidden="1">#REF!</definedName>
    <definedName name="BEx93B9OULL2YGC896XXYAAJSTRK" hidden="1">#REF!</definedName>
    <definedName name="BEx93FRKF99NRT3LH99UTIH7AAYF" localSheetId="13" hidden="1">#REF!</definedName>
    <definedName name="BEx93FRKF99NRT3LH99UTIH7AAYF" localSheetId="14" hidden="1">#REF!</definedName>
    <definedName name="BEx93FRKF99NRT3LH99UTIH7AAYF" hidden="1">#REF!</definedName>
    <definedName name="BEx93M7FSHP50OG34A4W8W8DF12U" localSheetId="13" hidden="1">#REF!</definedName>
    <definedName name="BEx93M7FSHP50OG34A4W8W8DF12U" localSheetId="14" hidden="1">#REF!</definedName>
    <definedName name="BEx93M7FSHP50OG34A4W8W8DF12U" hidden="1">#REF!</definedName>
    <definedName name="BEx93OLWY2O3PRA74U41VG5RXT4Q" localSheetId="13" hidden="1">#REF!</definedName>
    <definedName name="BEx93OLWY2O3PRA74U41VG5RXT4Q" localSheetId="14" hidden="1">#REF!</definedName>
    <definedName name="BEx93OLWY2O3PRA74U41VG5RXT4Q" hidden="1">#REF!</definedName>
    <definedName name="BEx93RWFAF6YJGYUTITVM445C02U" localSheetId="13" hidden="1">#REF!</definedName>
    <definedName name="BEx93RWFAF6YJGYUTITVM445C02U" localSheetId="14" hidden="1">#REF!</definedName>
    <definedName name="BEx93RWFAF6YJGYUTITVM445C02U" hidden="1">#REF!</definedName>
    <definedName name="BEx93SY9RWG3HUV4YXQKXJH9FH14" localSheetId="13" hidden="1">#REF!</definedName>
    <definedName name="BEx93SY9RWG3HUV4YXQKXJH9FH14" localSheetId="14" hidden="1">#REF!</definedName>
    <definedName name="BEx93SY9RWG3HUV4YXQKXJH9FH14" hidden="1">#REF!</definedName>
    <definedName name="BEx93TJUX3U0FJDBG6DDSNQ91R5J" localSheetId="13" hidden="1">#REF!</definedName>
    <definedName name="BEx93TJUX3U0FJDBG6DDSNQ91R5J" localSheetId="14" hidden="1">#REF!</definedName>
    <definedName name="BEx93TJUX3U0FJDBG6DDSNQ91R5J" hidden="1">#REF!</definedName>
    <definedName name="BEx942UCRHMI4B0US31HO95GSC2X" localSheetId="13" hidden="1">#REF!</definedName>
    <definedName name="BEx942UCRHMI4B0US31HO95GSC2X" localSheetId="14" hidden="1">#REF!</definedName>
    <definedName name="BEx942UCRHMI4B0US31HO95GSC2X" hidden="1">#REF!</definedName>
    <definedName name="BEx942ZND3V7XSHKTD0UH9X85N5E" localSheetId="13" hidden="1">#REF!</definedName>
    <definedName name="BEx942ZND3V7XSHKTD0UH9X85N5E" localSheetId="14" hidden="1">#REF!</definedName>
    <definedName name="BEx942ZND3V7XSHKTD0UH9X85N5E" hidden="1">#REF!</definedName>
    <definedName name="BEx947HHLR6UU6NYPNDZRF79V52K" localSheetId="13" hidden="1">#REF!</definedName>
    <definedName name="BEx947HHLR6UU6NYPNDZRF79V52K" localSheetId="14" hidden="1">#REF!</definedName>
    <definedName name="BEx947HHLR6UU6NYPNDZRF79V52K" hidden="1">#REF!</definedName>
    <definedName name="BEx948ZFFQWVIDNG4AZAUGGGEB5U" localSheetId="13" hidden="1">#REF!</definedName>
    <definedName name="BEx948ZFFQWVIDNG4AZAUGGGEB5U" localSheetId="14" hidden="1">#REF!</definedName>
    <definedName name="BEx948ZFFQWVIDNG4AZAUGGGEB5U" hidden="1">#REF!</definedName>
    <definedName name="BEx94CKXG92OMURH41SNU6IOHK4J" localSheetId="13" hidden="1">#REF!</definedName>
    <definedName name="BEx94CKXG92OMURH41SNU6IOHK4J" localSheetId="14" hidden="1">#REF!</definedName>
    <definedName name="BEx94CKXG92OMURH41SNU6IOHK4J" hidden="1">#REF!</definedName>
    <definedName name="BEx94GXG30CIVB6ZQN3X3IK6BZXQ" localSheetId="13" hidden="1">#REF!</definedName>
    <definedName name="BEx94GXG30CIVB6ZQN3X3IK6BZXQ" localSheetId="14" hidden="1">#REF!</definedName>
    <definedName name="BEx94GXG30CIVB6ZQN3X3IK6BZXQ" hidden="1">#REF!</definedName>
    <definedName name="BEx94HJ0DWZHE39X4BLCQCJ3M1MC" localSheetId="13" hidden="1">#REF!</definedName>
    <definedName name="BEx94HJ0DWZHE39X4BLCQCJ3M1MC" localSheetId="14" hidden="1">#REF!</definedName>
    <definedName name="BEx94HJ0DWZHE39X4BLCQCJ3M1MC" hidden="1">#REF!</definedName>
    <definedName name="BEx94HZ5LURYM9ST744ALV6ZCKYP" localSheetId="13" hidden="1">#REF!</definedName>
    <definedName name="BEx94HZ5LURYM9ST744ALV6ZCKYP" localSheetId="14" hidden="1">#REF!</definedName>
    <definedName name="BEx94HZ5LURYM9ST744ALV6ZCKYP" hidden="1">#REF!</definedName>
    <definedName name="BEx94IQ75E90YUMWJ9N591LR7DQQ" localSheetId="13" hidden="1">#REF!</definedName>
    <definedName name="BEx94IQ75E90YUMWJ9N591LR7DQQ" localSheetId="14" hidden="1">#REF!</definedName>
    <definedName name="BEx94IQ75E90YUMWJ9N591LR7DQQ" hidden="1">#REF!</definedName>
    <definedName name="BEx94N7W5T3U7UOE97D6OVIBUCXS" localSheetId="13" hidden="1">#REF!</definedName>
    <definedName name="BEx94N7W5T3U7UOE97D6OVIBUCXS" localSheetId="14" hidden="1">#REF!</definedName>
    <definedName name="BEx94N7W5T3U7UOE97D6OVIBUCXS" hidden="1">#REF!</definedName>
    <definedName name="BEx955NIAWX5OLAHMTV6QFUZPR30" localSheetId="13" hidden="1">#REF!</definedName>
    <definedName name="BEx955NIAWX5OLAHMTV6QFUZPR30" localSheetId="14" hidden="1">#REF!</definedName>
    <definedName name="BEx955NIAWX5OLAHMTV6QFUZPR30" hidden="1">#REF!</definedName>
    <definedName name="BEx9581TYVI2M5TT4ISDAJV4W7Z6" localSheetId="13" hidden="1">#REF!</definedName>
    <definedName name="BEx9581TYVI2M5TT4ISDAJV4W7Z6" localSheetId="14" hidden="1">#REF!</definedName>
    <definedName name="BEx9581TYVI2M5TT4ISDAJV4W7Z6" hidden="1">#REF!</definedName>
    <definedName name="BEx95G55NR99FDSE95CXDI4DKWSV" localSheetId="13" hidden="1">#REF!</definedName>
    <definedName name="BEx95G55NR99FDSE95CXDI4DKWSV" localSheetId="14" hidden="1">#REF!</definedName>
    <definedName name="BEx95G55NR99FDSE95CXDI4DKWSV" hidden="1">#REF!</definedName>
    <definedName name="BEx95NHF4RVUE0YDOAFZEIVBYJXD" localSheetId="13" hidden="1">#REF!</definedName>
    <definedName name="BEx95NHF4RVUE0YDOAFZEIVBYJXD" localSheetId="14" hidden="1">#REF!</definedName>
    <definedName name="BEx95NHF4RVUE0YDOAFZEIVBYJXD" hidden="1">#REF!</definedName>
    <definedName name="BEx95QBZMG0E2KQ9BERJ861QLYN3" localSheetId="13" hidden="1">#REF!</definedName>
    <definedName name="BEx95QBZMG0E2KQ9BERJ861QLYN3" localSheetId="14" hidden="1">#REF!</definedName>
    <definedName name="BEx95QBZMG0E2KQ9BERJ861QLYN3" hidden="1">#REF!</definedName>
    <definedName name="BEx95QHBVDN795UNQJLRXG3RDU49" localSheetId="13" hidden="1">#REF!</definedName>
    <definedName name="BEx95QHBVDN795UNQJLRXG3RDU49" localSheetId="14" hidden="1">#REF!</definedName>
    <definedName name="BEx95QHBVDN795UNQJLRXG3RDU49" hidden="1">#REF!</definedName>
    <definedName name="BEx95TBVUWV7L7OMFMZDQEXGVHU6" localSheetId="13" hidden="1">#REF!</definedName>
    <definedName name="BEx95TBVUWV7L7OMFMZDQEXGVHU6" localSheetId="14" hidden="1">#REF!</definedName>
    <definedName name="BEx95TBVUWV7L7OMFMZDQEXGVHU6" hidden="1">#REF!</definedName>
    <definedName name="BEx95U89DZZSVO39TGS62CX8G9N4" localSheetId="13" hidden="1">#REF!</definedName>
    <definedName name="BEx95U89DZZSVO39TGS62CX8G9N4" localSheetId="14" hidden="1">#REF!</definedName>
    <definedName name="BEx95U89DZZSVO39TGS62CX8G9N4" hidden="1">#REF!</definedName>
    <definedName name="BEx95XTPKKKJG67C45LRX0T25I06" localSheetId="13" hidden="1">#REF!</definedName>
    <definedName name="BEx95XTPKKKJG67C45LRX0T25I06" localSheetId="14" hidden="1">#REF!</definedName>
    <definedName name="BEx95XTPKKKJG67C45LRX0T25I06" hidden="1">#REF!</definedName>
    <definedName name="BEx9602K2GHNBUEUVT9ONRQU1GMD" localSheetId="13" hidden="1">#REF!</definedName>
    <definedName name="BEx9602K2GHNBUEUVT9ONRQU1GMD" localSheetId="14" hidden="1">#REF!</definedName>
    <definedName name="BEx9602K2GHNBUEUVT9ONRQU1GMD" hidden="1">#REF!</definedName>
    <definedName name="BEx9602LTEI8BPC79BGMRK6S0RP8" localSheetId="13" hidden="1">#REF!</definedName>
    <definedName name="BEx9602LTEI8BPC79BGMRK6S0RP8" localSheetId="14" hidden="1">#REF!</definedName>
    <definedName name="BEx9602LTEI8BPC79BGMRK6S0RP8" hidden="1">#REF!</definedName>
    <definedName name="BEx962BL3Y4LA53EBYI64ZYMZE8U" localSheetId="13" hidden="1">#REF!</definedName>
    <definedName name="BEx962BL3Y4LA53EBYI64ZYMZE8U" localSheetId="14" hidden="1">#REF!</definedName>
    <definedName name="BEx962BL3Y4LA53EBYI64ZYMZE8U" hidden="1">#REF!</definedName>
    <definedName name="BEx96HAWZ2EMMI7VJ5NQXGK044OO" localSheetId="13" hidden="1">#REF!</definedName>
    <definedName name="BEx96HAWZ2EMMI7VJ5NQXGK044OO" localSheetId="14" hidden="1">#REF!</definedName>
    <definedName name="BEx96HAWZ2EMMI7VJ5NQXGK044OO" hidden="1">#REF!</definedName>
    <definedName name="BEx96KR21O7H9R29TN0S45Y3QPUK" localSheetId="13" hidden="1">#REF!</definedName>
    <definedName name="BEx96KR21O7H9R29TN0S45Y3QPUK" localSheetId="14" hidden="1">#REF!</definedName>
    <definedName name="BEx96KR21O7H9R29TN0S45Y3QPUK" hidden="1">#REF!</definedName>
    <definedName name="BEx96SUFKHHFE8XQ6UUO6ILDOXHO" localSheetId="13" hidden="1">#REF!</definedName>
    <definedName name="BEx96SUFKHHFE8XQ6UUO6ILDOXHO" localSheetId="14" hidden="1">#REF!</definedName>
    <definedName name="BEx96SUFKHHFE8XQ6UUO6ILDOXHO" hidden="1">#REF!</definedName>
    <definedName name="BEx96UN4YWXBDEZ1U1ZUIPP41Z7I" localSheetId="13" hidden="1">#REF!</definedName>
    <definedName name="BEx96UN4YWXBDEZ1U1ZUIPP41Z7I" localSheetId="14" hidden="1">#REF!</definedName>
    <definedName name="BEx96UN4YWXBDEZ1U1ZUIPP41Z7I" hidden="1">#REF!</definedName>
    <definedName name="BEx978KSD61YJH3S9DGO050R2EHA" localSheetId="13" hidden="1">#REF!</definedName>
    <definedName name="BEx978KSD61YJH3S9DGO050R2EHA" localSheetId="14" hidden="1">#REF!</definedName>
    <definedName name="BEx978KSD61YJH3S9DGO050R2EHA" hidden="1">#REF!</definedName>
    <definedName name="BEx97H9O1NAKAPK4MX4PKO34ICL5" localSheetId="13" hidden="1">#REF!</definedName>
    <definedName name="BEx97H9O1NAKAPK4MX4PKO34ICL5" localSheetId="14" hidden="1">#REF!</definedName>
    <definedName name="BEx97H9O1NAKAPK4MX4PKO34ICL5" hidden="1">#REF!</definedName>
    <definedName name="BEx97MNUZQ1Z0AO2FL7XQYVNCPR7" localSheetId="13" hidden="1">#REF!</definedName>
    <definedName name="BEx97MNUZQ1Z0AO2FL7XQYVNCPR7" localSheetId="14" hidden="1">#REF!</definedName>
    <definedName name="BEx97MNUZQ1Z0AO2FL7XQYVNCPR7" hidden="1">#REF!</definedName>
    <definedName name="BEx97NPQBACJVD9K1YXI08RTW9E2" localSheetId="13" hidden="1">#REF!</definedName>
    <definedName name="BEx97NPQBACJVD9K1YXI08RTW9E2" localSheetId="14" hidden="1">#REF!</definedName>
    <definedName name="BEx97NPQBACJVD9K1YXI08RTW9E2" hidden="1">#REF!</definedName>
    <definedName name="BEx97RWQLXS0OORDCN69IGA58CWU" localSheetId="13" hidden="1">#REF!</definedName>
    <definedName name="BEx97RWQLXS0OORDCN69IGA58CWU" localSheetId="14" hidden="1">#REF!</definedName>
    <definedName name="BEx97RWQLXS0OORDCN69IGA58CWU" hidden="1">#REF!</definedName>
    <definedName name="BEx97YNGGDFIXHTMGFL2IHAQX9MI" localSheetId="13" hidden="1">#REF!</definedName>
    <definedName name="BEx97YNGGDFIXHTMGFL2IHAQX9MI" localSheetId="14" hidden="1">#REF!</definedName>
    <definedName name="BEx97YNGGDFIXHTMGFL2IHAQX9MI" hidden="1">#REF!</definedName>
    <definedName name="BEx9805E16VCDEWPM3404WTQS6ZK" localSheetId="13" hidden="1">#REF!</definedName>
    <definedName name="BEx9805E16VCDEWPM3404WTQS6ZK" localSheetId="14" hidden="1">#REF!</definedName>
    <definedName name="BEx9805E16VCDEWPM3404WTQS6ZK" hidden="1">#REF!</definedName>
    <definedName name="BEx981HW73BUZWT14TBTZHC0ZTJ4" localSheetId="13" hidden="1">#REF!</definedName>
    <definedName name="BEx981HW73BUZWT14TBTZHC0ZTJ4" localSheetId="14" hidden="1">#REF!</definedName>
    <definedName name="BEx981HW73BUZWT14TBTZHC0ZTJ4" hidden="1">#REF!</definedName>
    <definedName name="BEx9871KU0N99P0900EAK69VFYT2" localSheetId="13" hidden="1">#REF!</definedName>
    <definedName name="BEx9871KU0N99P0900EAK69VFYT2" localSheetId="14" hidden="1">#REF!</definedName>
    <definedName name="BEx9871KU0N99P0900EAK69VFYT2" hidden="1">#REF!</definedName>
    <definedName name="BEx98IFKNJFGZFLID1YTRFEG1SXY" localSheetId="13" hidden="1">#REF!</definedName>
    <definedName name="BEx98IFKNJFGZFLID1YTRFEG1SXY" localSheetId="14" hidden="1">#REF!</definedName>
    <definedName name="BEx98IFKNJFGZFLID1YTRFEG1SXY" hidden="1">#REF!</definedName>
    <definedName name="BEx98T7ZEF0HKRFLBVK3BNKCG3CJ" localSheetId="13" hidden="1">#REF!</definedName>
    <definedName name="BEx98T7ZEF0HKRFLBVK3BNKCG3CJ" localSheetId="14" hidden="1">#REF!</definedName>
    <definedName name="BEx98T7ZEF0HKRFLBVK3BNKCG3CJ" hidden="1">#REF!</definedName>
    <definedName name="BEx98WYSAS39FWGYTMQ8QGIT81TF" localSheetId="13" hidden="1">#REF!</definedName>
    <definedName name="BEx98WYSAS39FWGYTMQ8QGIT81TF" localSheetId="14" hidden="1">#REF!</definedName>
    <definedName name="BEx98WYSAS39FWGYTMQ8QGIT81TF" hidden="1">#REF!</definedName>
    <definedName name="BEx990461P2YAJ7BRK25INFYZ7RQ" localSheetId="13" hidden="1">#REF!</definedName>
    <definedName name="BEx990461P2YAJ7BRK25INFYZ7RQ" localSheetId="14" hidden="1">#REF!</definedName>
    <definedName name="BEx990461P2YAJ7BRK25INFYZ7RQ" hidden="1">#REF!</definedName>
    <definedName name="BEx9915UVD4G7RA3IMLFZ0LG3UA2" localSheetId="13" hidden="1">#REF!</definedName>
    <definedName name="BEx9915UVD4G7RA3IMLFZ0LG3UA2" localSheetId="14" hidden="1">#REF!</definedName>
    <definedName name="BEx9915UVD4G7RA3IMLFZ0LG3UA2" hidden="1">#REF!</definedName>
    <definedName name="BEx991M410V3S2PKCJGQ30O6JT6H" localSheetId="13" hidden="1">#REF!</definedName>
    <definedName name="BEx991M410V3S2PKCJGQ30O6JT6H" localSheetId="14" hidden="1">#REF!</definedName>
    <definedName name="BEx991M410V3S2PKCJGQ30O6JT6H" hidden="1">#REF!</definedName>
    <definedName name="BEx992CZON8AO7U7V88VN1JBO0MG" localSheetId="13" hidden="1">#REF!</definedName>
    <definedName name="BEx992CZON8AO7U7V88VN1JBO0MG" localSheetId="14" hidden="1">#REF!</definedName>
    <definedName name="BEx992CZON8AO7U7V88VN1JBO0MG" hidden="1">#REF!</definedName>
    <definedName name="BEx9952469XMFGSPXL7CMXHPJF90" localSheetId="13" hidden="1">#REF!</definedName>
    <definedName name="BEx9952469XMFGSPXL7CMXHPJF90" localSheetId="14" hidden="1">#REF!</definedName>
    <definedName name="BEx9952469XMFGSPXL7CMXHPJF90" hidden="1">#REF!</definedName>
    <definedName name="BEx99B77I7TUSHRR4HIZ9FU2EIUT" localSheetId="13" hidden="1">#REF!</definedName>
    <definedName name="BEx99B77I7TUSHRR4HIZ9FU2EIUT" localSheetId="14" hidden="1">#REF!</definedName>
    <definedName name="BEx99B77I7TUSHRR4HIZ9FU2EIUT" hidden="1">#REF!</definedName>
    <definedName name="BEx99EHWKKHZB66Q30C7QIXU3BVM" localSheetId="13" hidden="1">#REF!</definedName>
    <definedName name="BEx99EHWKKHZB66Q30C7QIXU3BVM" localSheetId="14" hidden="1">#REF!</definedName>
    <definedName name="BEx99EHWKKHZB66Q30C7QIXU3BVM" hidden="1">#REF!</definedName>
    <definedName name="BEx99IE6TEODZ443HP0AYCXVTNOV" localSheetId="13" hidden="1">#REF!</definedName>
    <definedName name="BEx99IE6TEODZ443HP0AYCXVTNOV" localSheetId="14" hidden="1">#REF!</definedName>
    <definedName name="BEx99IE6TEODZ443HP0AYCXVTNOV" hidden="1">#REF!</definedName>
    <definedName name="BEx99Q6PH5F3OQKCCAAO75PYDEFN" localSheetId="13" hidden="1">#REF!</definedName>
    <definedName name="BEx99Q6PH5F3OQKCCAAO75PYDEFN" localSheetId="14" hidden="1">#REF!</definedName>
    <definedName name="BEx99Q6PH5F3OQKCCAAO75PYDEFN" hidden="1">#REF!</definedName>
    <definedName name="BEx99RU5I4O0109P2FW9DN4IU3QX" localSheetId="13" hidden="1">#REF!</definedName>
    <definedName name="BEx99RU5I4O0109P2FW9DN4IU3QX" localSheetId="14" hidden="1">#REF!</definedName>
    <definedName name="BEx99RU5I4O0109P2FW9DN4IU3QX" hidden="1">#REF!</definedName>
    <definedName name="BEx99WBYT2D6UUC1PT7A40ENYID4" localSheetId="13" hidden="1">#REF!</definedName>
    <definedName name="BEx99WBYT2D6UUC1PT7A40ENYID4" localSheetId="14" hidden="1">#REF!</definedName>
    <definedName name="BEx99WBYT2D6UUC1PT7A40ENYID4" hidden="1">#REF!</definedName>
    <definedName name="BEx99WS2X3RTQE9O764SS5G2FPE6" localSheetId="13" hidden="1">#REF!</definedName>
    <definedName name="BEx99WS2X3RTQE9O764SS5G2FPE6" localSheetId="14" hidden="1">#REF!</definedName>
    <definedName name="BEx99WS2X3RTQE9O764SS5G2FPE6" hidden="1">#REF!</definedName>
    <definedName name="BEx99ZRZ4I7FHDPGRAT5VW7NVBPU" localSheetId="13" hidden="1">#REF!</definedName>
    <definedName name="BEx99ZRZ4I7FHDPGRAT5VW7NVBPU" localSheetId="14" hidden="1">#REF!</definedName>
    <definedName name="BEx99ZRZ4I7FHDPGRAT5VW7NVBPU" hidden="1">#REF!</definedName>
    <definedName name="BEx9AT5E3ZSHKSOL35O38L8HF9TH" localSheetId="13" hidden="1">#REF!</definedName>
    <definedName name="BEx9AT5E3ZSHKSOL35O38L8HF9TH" localSheetId="14" hidden="1">#REF!</definedName>
    <definedName name="BEx9AT5E3ZSHKSOL35O38L8HF9TH" hidden="1">#REF!</definedName>
    <definedName name="BEx9ATW9WB5CNKQR5HKK7Y2GHYGR" localSheetId="13" hidden="1">#REF!</definedName>
    <definedName name="BEx9ATW9WB5CNKQR5HKK7Y2GHYGR" localSheetId="14" hidden="1">#REF!</definedName>
    <definedName name="BEx9ATW9WB5CNKQR5HKK7Y2GHYGR" hidden="1">#REF!</definedName>
    <definedName name="BEx9AV8W1FAWF5BHATYEN47X12JN" localSheetId="13" hidden="1">#REF!</definedName>
    <definedName name="BEx9AV8W1FAWF5BHATYEN47X12JN" localSheetId="14" hidden="1">#REF!</definedName>
    <definedName name="BEx9AV8W1FAWF5BHATYEN47X12JN" hidden="1">#REF!</definedName>
    <definedName name="BEx9B8A5186FNTQQNLIO5LK02ABI" localSheetId="13" hidden="1">#REF!</definedName>
    <definedName name="BEx9B8A5186FNTQQNLIO5LK02ABI" localSheetId="14" hidden="1">#REF!</definedName>
    <definedName name="BEx9B8A5186FNTQQNLIO5LK02ABI" hidden="1">#REF!</definedName>
    <definedName name="BEx9B8VR20E2CILU4CDQUQQ9ONXK" localSheetId="13" hidden="1">#REF!</definedName>
    <definedName name="BEx9B8VR20E2CILU4CDQUQQ9ONXK" localSheetId="14" hidden="1">#REF!</definedName>
    <definedName name="BEx9B8VR20E2CILU4CDQUQQ9ONXK" hidden="1">#REF!</definedName>
    <definedName name="BEx9B917EUP13X6FQ3NPQL76XM5V" localSheetId="13" hidden="1">#REF!</definedName>
    <definedName name="BEx9B917EUP13X6FQ3NPQL76XM5V" localSheetId="14" hidden="1">#REF!</definedName>
    <definedName name="BEx9B917EUP13X6FQ3NPQL76XM5V" hidden="1">#REF!</definedName>
    <definedName name="BEx9BAJ5WYEQ623HUT9NNCMP3RUG" localSheetId="13" hidden="1">#REF!</definedName>
    <definedName name="BEx9BAJ5WYEQ623HUT9NNCMP3RUG" localSheetId="14" hidden="1">#REF!</definedName>
    <definedName name="BEx9BAJ5WYEQ623HUT9NNCMP3RUG" hidden="1">#REF!</definedName>
    <definedName name="BEx9BE9Z7EFJCFDYJJOY5KFTGDF4" localSheetId="13" hidden="1">#REF!</definedName>
    <definedName name="BEx9BE9Z7EFJCFDYJJOY5KFTGDF4" localSheetId="14" hidden="1">#REF!</definedName>
    <definedName name="BEx9BE9Z7EFJCFDYJJOY5KFTGDF4" hidden="1">#REF!</definedName>
    <definedName name="BEx9BSIJN2O0MG8CXAMCAOADEMTO" localSheetId="13" hidden="1">#REF!</definedName>
    <definedName name="BEx9BSIJN2O0MG8CXAMCAOADEMTO" localSheetId="14" hidden="1">#REF!</definedName>
    <definedName name="BEx9BSIJN2O0MG8CXAMCAOADEMTO" hidden="1">#REF!</definedName>
    <definedName name="BEx9BU0BBJO3ITPCO4T9FIVEVJY7" localSheetId="13" hidden="1">#REF!</definedName>
    <definedName name="BEx9BU0BBJO3ITPCO4T9FIVEVJY7" localSheetId="14" hidden="1">#REF!</definedName>
    <definedName name="BEx9BU0BBJO3ITPCO4T9FIVEVJY7" hidden="1">#REF!</definedName>
    <definedName name="BEx9BYSYW7QCPXS2NAVLFAU5Y2Z2" localSheetId="13" hidden="1">#REF!</definedName>
    <definedName name="BEx9BYSYW7QCPXS2NAVLFAU5Y2Z2" localSheetId="14" hidden="1">#REF!</definedName>
    <definedName name="BEx9BYSYW7QCPXS2NAVLFAU5Y2Z2" hidden="1">#REF!</definedName>
    <definedName name="BEx9C590HJ2O31IWJB73C1HR74AI" localSheetId="13" hidden="1">#REF!</definedName>
    <definedName name="BEx9C590HJ2O31IWJB73C1HR74AI" localSheetId="14" hidden="1">#REF!</definedName>
    <definedName name="BEx9C590HJ2O31IWJB73C1HR74AI" hidden="1">#REF!</definedName>
    <definedName name="BEx9CCQRMYYOGIOYTOM73VKDIPS1" localSheetId="13" hidden="1">#REF!</definedName>
    <definedName name="BEx9CCQRMYYOGIOYTOM73VKDIPS1" localSheetId="14" hidden="1">#REF!</definedName>
    <definedName name="BEx9CCQRMYYOGIOYTOM73VKDIPS1" hidden="1">#REF!</definedName>
    <definedName name="BEx9CM6JVXIG9S6EAZMR899UW190" localSheetId="13" hidden="1">#REF!</definedName>
    <definedName name="BEx9CM6JVXIG9S6EAZMR899UW190" localSheetId="14" hidden="1">#REF!</definedName>
    <definedName name="BEx9CM6JVXIG9S6EAZMR899UW190" hidden="1">#REF!</definedName>
    <definedName name="BEx9D160NRGTDVT2ML4H9A7UKR4T" localSheetId="13" hidden="1">#REF!</definedName>
    <definedName name="BEx9D160NRGTDVT2ML4H9A7UKR4T" localSheetId="14" hidden="1">#REF!</definedName>
    <definedName name="BEx9D160NRGTDVT2ML4H9A7UKR4T" hidden="1">#REF!</definedName>
    <definedName name="BEx9D1BC9FT19KY0INAABNDBAMR1" localSheetId="13" hidden="1">#REF!</definedName>
    <definedName name="BEx9D1BC9FT19KY0INAABNDBAMR1" localSheetId="14" hidden="1">#REF!</definedName>
    <definedName name="BEx9D1BC9FT19KY0INAABNDBAMR1" hidden="1">#REF!</definedName>
    <definedName name="BEx9D1MB15VSARB7IKBMZYU0JJBI" localSheetId="13" hidden="1">#REF!</definedName>
    <definedName name="BEx9D1MB15VSARB7IKBMZYU0JJBI" localSheetId="14" hidden="1">#REF!</definedName>
    <definedName name="BEx9D1MB15VSARB7IKBMZYU0JJBI" hidden="1">#REF!</definedName>
    <definedName name="BEx9DN6ZMF18Q39MPMXSDJTZQNJ3" localSheetId="13" hidden="1">#REF!</definedName>
    <definedName name="BEx9DN6ZMF18Q39MPMXSDJTZQNJ3" localSheetId="14" hidden="1">#REF!</definedName>
    <definedName name="BEx9DN6ZMF18Q39MPMXSDJTZQNJ3" hidden="1">#REF!</definedName>
    <definedName name="BEx9DZXN85O544CD9O60K126YYAU" localSheetId="13" hidden="1">#REF!</definedName>
    <definedName name="BEx9DZXN85O544CD9O60K126YYAU" localSheetId="14" hidden="1">#REF!</definedName>
    <definedName name="BEx9DZXN85O544CD9O60K126YYAU" hidden="1">#REF!</definedName>
    <definedName name="BEx9E14TDNSEMI784W0OTIEQMWN6" localSheetId="13" hidden="1">#REF!</definedName>
    <definedName name="BEx9E14TDNSEMI784W0OTIEQMWN6" localSheetId="14" hidden="1">#REF!</definedName>
    <definedName name="BEx9E14TDNSEMI784W0OTIEQMWN6" hidden="1">#REF!</definedName>
    <definedName name="BEx9E14TGNBYGMDDG9NETDK4SYAW" localSheetId="13" hidden="1">#REF!</definedName>
    <definedName name="BEx9E14TGNBYGMDDG9NETDK4SYAW" localSheetId="14" hidden="1">#REF!</definedName>
    <definedName name="BEx9E14TGNBYGMDDG9NETDK4SYAW" hidden="1">#REF!</definedName>
    <definedName name="BEx9E2BZ2B1R41FMGJCJ7JLGLUAJ" localSheetId="13" hidden="1">#REF!</definedName>
    <definedName name="BEx9E2BZ2B1R41FMGJCJ7JLGLUAJ" localSheetId="14" hidden="1">#REF!</definedName>
    <definedName name="BEx9E2BZ2B1R41FMGJCJ7JLGLUAJ" hidden="1">#REF!</definedName>
    <definedName name="BEx9EG9KBJ77M8LEOR9ITOKN5KXY" localSheetId="13" hidden="1">#REF!</definedName>
    <definedName name="BEx9EG9KBJ77M8LEOR9ITOKN5KXY" localSheetId="14" hidden="1">#REF!</definedName>
    <definedName name="BEx9EG9KBJ77M8LEOR9ITOKN5KXY" hidden="1">#REF!</definedName>
    <definedName name="BEx9EL27NGDBCTVPW97K42QANS5K" localSheetId="13" hidden="1">#REF!</definedName>
    <definedName name="BEx9EL27NGDBCTVPW97K42QANS5K" localSheetId="14" hidden="1">#REF!</definedName>
    <definedName name="BEx9EL27NGDBCTVPW97K42QANS5K" hidden="1">#REF!</definedName>
    <definedName name="BEx9EMK6HAJJMVYZTN5AUIV7O1E6" localSheetId="13" hidden="1">#REF!</definedName>
    <definedName name="BEx9EMK6HAJJMVYZTN5AUIV7O1E6" localSheetId="14" hidden="1">#REF!</definedName>
    <definedName name="BEx9EMK6HAJJMVYZTN5AUIV7O1E6" hidden="1">#REF!</definedName>
    <definedName name="BEx9ENB8RPU9FA3QW16IGB6LK1CH" localSheetId="13" hidden="1">#REF!</definedName>
    <definedName name="BEx9ENB8RPU9FA3QW16IGB6LK1CH" localSheetId="14" hidden="1">#REF!</definedName>
    <definedName name="BEx9ENB8RPU9FA3QW16IGB6LK1CH" hidden="1">#REF!</definedName>
    <definedName name="BEx9EQLVZHYQ1TPX7WH3SOWXCZLE" localSheetId="13" hidden="1">#REF!</definedName>
    <definedName name="BEx9EQLVZHYQ1TPX7WH3SOWXCZLE" localSheetId="14" hidden="1">#REF!</definedName>
    <definedName name="BEx9EQLVZHYQ1TPX7WH3SOWXCZLE" hidden="1">#REF!</definedName>
    <definedName name="BEx9ETLU0EK5LGEM1QCNYN2S8O5F" localSheetId="13" hidden="1">#REF!</definedName>
    <definedName name="BEx9ETLU0EK5LGEM1QCNYN2S8O5F" localSheetId="14" hidden="1">#REF!</definedName>
    <definedName name="BEx9ETLU0EK5LGEM1QCNYN2S8O5F" hidden="1">#REF!</definedName>
    <definedName name="BEx9F0710LGLAU3161O0O346N58H" localSheetId="13" hidden="1">#REF!</definedName>
    <definedName name="BEx9F0710LGLAU3161O0O346N58H" localSheetId="14" hidden="1">#REF!</definedName>
    <definedName name="BEx9F0710LGLAU3161O0O346N58H" hidden="1">#REF!</definedName>
    <definedName name="BEx9F0Y2ESUNE3U7TQDLMPE9BO67" localSheetId="13" hidden="1">#REF!</definedName>
    <definedName name="BEx9F0Y2ESUNE3U7TQDLMPE9BO67" localSheetId="14" hidden="1">#REF!</definedName>
    <definedName name="BEx9F0Y2ESUNE3U7TQDLMPE9BO67" hidden="1">#REF!</definedName>
    <definedName name="BEx9F439L1R726MJFX2EP39XIBPY" localSheetId="13" hidden="1">#REF!</definedName>
    <definedName name="BEx9F439L1R726MJFX2EP39XIBPY" localSheetId="14" hidden="1">#REF!</definedName>
    <definedName name="BEx9F439L1R726MJFX2EP39XIBPY" hidden="1">#REF!</definedName>
    <definedName name="BEx9F5W18ZGFOKGRE8PR6T1MO6GT" localSheetId="13" hidden="1">#REF!</definedName>
    <definedName name="BEx9F5W18ZGFOKGRE8PR6T1MO6GT" localSheetId="14" hidden="1">#REF!</definedName>
    <definedName name="BEx9F5W18ZGFOKGRE8PR6T1MO6GT" hidden="1">#REF!</definedName>
    <definedName name="BEx9F78N4HY0XFGBQ4UJRD52L1EI" localSheetId="13" hidden="1">#REF!</definedName>
    <definedName name="BEx9F78N4HY0XFGBQ4UJRD52L1EI" localSheetId="14" hidden="1">#REF!</definedName>
    <definedName name="BEx9F78N4HY0XFGBQ4UJRD52L1EI" hidden="1">#REF!</definedName>
    <definedName name="BEx9FF16LOQP5QIR4UHW5EIFGQB8" localSheetId="13" hidden="1">#REF!</definedName>
    <definedName name="BEx9FF16LOQP5QIR4UHW5EIFGQB8" localSheetId="14" hidden="1">#REF!</definedName>
    <definedName name="BEx9FF16LOQP5QIR4UHW5EIFGQB8" hidden="1">#REF!</definedName>
    <definedName name="BEx9FJTSRCZ3ZXT3QVBJT5NF8T7V" localSheetId="13" hidden="1">#REF!</definedName>
    <definedName name="BEx9FJTSRCZ3ZXT3QVBJT5NF8T7V" localSheetId="14" hidden="1">#REF!</definedName>
    <definedName name="BEx9FJTSRCZ3ZXT3QVBJT5NF8T7V" hidden="1">#REF!</definedName>
    <definedName name="BEx9FRBEEYPS5HLS3XT34AKZN94G" localSheetId="13" hidden="1">#REF!</definedName>
    <definedName name="BEx9FRBEEYPS5HLS3XT34AKZN94G" localSheetId="14" hidden="1">#REF!</definedName>
    <definedName name="BEx9FRBEEYPS5HLS3XT34AKZN94G" hidden="1">#REF!</definedName>
    <definedName name="BEx9G5USBCNYNA7HGVW92D800SKX" localSheetId="13" hidden="1">#REF!</definedName>
    <definedName name="BEx9G5USBCNYNA7HGVW92D800SKX" localSheetId="14" hidden="1">#REF!</definedName>
    <definedName name="BEx9G5USBCNYNA7HGVW92D800SKX" hidden="1">#REF!</definedName>
    <definedName name="BEx9G7CPXG7HR6N6FHPU2DBBUIKG" localSheetId="13" hidden="1">#REF!</definedName>
    <definedName name="BEx9G7CPXG7HR6N6FHPU2DBBUIKG" localSheetId="14" hidden="1">#REF!</definedName>
    <definedName name="BEx9G7CPXG7HR6N6FHPU2DBBUIKG" hidden="1">#REF!</definedName>
    <definedName name="BEx9GDY4D8ZPQJCYFIMYM0V0C51Y" localSheetId="13" hidden="1">#REF!</definedName>
    <definedName name="BEx9GDY4D8ZPQJCYFIMYM0V0C51Y" localSheetId="14" hidden="1">#REF!</definedName>
    <definedName name="BEx9GDY4D8ZPQJCYFIMYM0V0C51Y" hidden="1">#REF!</definedName>
    <definedName name="BEx9GGY04V0ZWI6O9KZH4KSBB389" localSheetId="13" hidden="1">#REF!</definedName>
    <definedName name="BEx9GGY04V0ZWI6O9KZH4KSBB389" localSheetId="14" hidden="1">#REF!</definedName>
    <definedName name="BEx9GGY04V0ZWI6O9KZH4KSBB389" hidden="1">#REF!</definedName>
    <definedName name="BEx9GMC7TE8SDTCO5PHODBUF4SM1" localSheetId="13" hidden="1">#REF!</definedName>
    <definedName name="BEx9GMC7TE8SDTCO5PHODBUF4SM1" localSheetId="14" hidden="1">#REF!</definedName>
    <definedName name="BEx9GMC7TE8SDTCO5PHODBUF4SM1" hidden="1">#REF!</definedName>
    <definedName name="BEx9GMN0B495HEAOG6JQK9D7HUPC" localSheetId="13" hidden="1">#REF!</definedName>
    <definedName name="BEx9GMN0B495HEAOG6JQK9D7HUPC" localSheetId="14" hidden="1">#REF!</definedName>
    <definedName name="BEx9GMN0B495HEAOG6JQK9D7HUPC" hidden="1">#REF!</definedName>
    <definedName name="BEx9GNOPB6OZ2RH3FCDNJR38RJOS" localSheetId="13" hidden="1">#REF!</definedName>
    <definedName name="BEx9GNOPB6OZ2RH3FCDNJR38RJOS" localSheetId="14" hidden="1">#REF!</definedName>
    <definedName name="BEx9GNOPB6OZ2RH3FCDNJR38RJOS" hidden="1">#REF!</definedName>
    <definedName name="BEx9GUQALUWCD30UKUQGSWW8KBQ7" localSheetId="13" hidden="1">#REF!</definedName>
    <definedName name="BEx9GUQALUWCD30UKUQGSWW8KBQ7" localSheetId="14" hidden="1">#REF!</definedName>
    <definedName name="BEx9GUQALUWCD30UKUQGSWW8KBQ7" hidden="1">#REF!</definedName>
    <definedName name="BEx9GY6BVFQGCLMOWVT6PIC9WP5X" localSheetId="13" hidden="1">#REF!</definedName>
    <definedName name="BEx9GY6BVFQGCLMOWVT6PIC9WP5X" localSheetId="14" hidden="1">#REF!</definedName>
    <definedName name="BEx9GY6BVFQGCLMOWVT6PIC9WP5X" hidden="1">#REF!</definedName>
    <definedName name="BEx9GZ2P3FDHKXEBXX2VS0BG2NP2" localSheetId="13" hidden="1">#REF!</definedName>
    <definedName name="BEx9GZ2P3FDHKXEBXX2VS0BG2NP2" localSheetId="14" hidden="1">#REF!</definedName>
    <definedName name="BEx9GZ2P3FDHKXEBXX2VS0BG2NP2" hidden="1">#REF!</definedName>
    <definedName name="BEx9H04IB14E1437FF2OIRRWBSD7" localSheetId="13" hidden="1">#REF!</definedName>
    <definedName name="BEx9H04IB14E1437FF2OIRRWBSD7" localSheetId="14" hidden="1">#REF!</definedName>
    <definedName name="BEx9H04IB14E1437FF2OIRRWBSD7" hidden="1">#REF!</definedName>
    <definedName name="BEx9H5O1KDZJCW91Q29VRPY5YS6P" localSheetId="13" hidden="1">#REF!</definedName>
    <definedName name="BEx9H5O1KDZJCW91Q29VRPY5YS6P" localSheetId="14" hidden="1">#REF!</definedName>
    <definedName name="BEx9H5O1KDZJCW91Q29VRPY5YS6P" hidden="1">#REF!</definedName>
    <definedName name="BEx9H8YR0E906F1JXZMBX3LNT004" localSheetId="13" hidden="1">#REF!</definedName>
    <definedName name="BEx9H8YR0E906F1JXZMBX3LNT004" localSheetId="14" hidden="1">#REF!</definedName>
    <definedName name="BEx9H8YR0E906F1JXZMBX3LNT004" hidden="1">#REF!</definedName>
    <definedName name="BEx9I1QKLI6OOUPQLUQ0EF0355X6" localSheetId="13" hidden="1">#REF!</definedName>
    <definedName name="BEx9I1QKLI6OOUPQLUQ0EF0355X6" localSheetId="14" hidden="1">#REF!</definedName>
    <definedName name="BEx9I1QKLI6OOUPQLUQ0EF0355X6" hidden="1">#REF!</definedName>
    <definedName name="BEx9I8XIG7E5NB48QQHXP23FIN60" localSheetId="13" hidden="1">#REF!</definedName>
    <definedName name="BEx9I8XIG7E5NB48QQHXP23FIN60" localSheetId="14" hidden="1">#REF!</definedName>
    <definedName name="BEx9I8XIG7E5NB48QQHXP23FIN60" hidden="1">#REF!</definedName>
    <definedName name="BEx9IQRF01ATLVK0YE60ARKQJ68L" localSheetId="13" hidden="1">#REF!</definedName>
    <definedName name="BEx9IQRF01ATLVK0YE60ARKQJ68L" localSheetId="14" hidden="1">#REF!</definedName>
    <definedName name="BEx9IQRF01ATLVK0YE60ARKQJ68L" hidden="1">#REF!</definedName>
    <definedName name="BEx9IT5QNZWKM6YQ5WER0DC2PMMU" localSheetId="13" hidden="1">#REF!</definedName>
    <definedName name="BEx9IT5QNZWKM6YQ5WER0DC2PMMU" localSheetId="14" hidden="1">#REF!</definedName>
    <definedName name="BEx9IT5QNZWKM6YQ5WER0DC2PMMU" hidden="1">#REF!</definedName>
    <definedName name="BEx9IUICG3HZWG57MG3NXCEX4LQI" localSheetId="13" hidden="1">#REF!</definedName>
    <definedName name="BEx9IUICG3HZWG57MG3NXCEX4LQI" localSheetId="14" hidden="1">#REF!</definedName>
    <definedName name="BEx9IUICG3HZWG57MG3NXCEX4LQI" hidden="1">#REF!</definedName>
    <definedName name="BEx9IW5LYJF40GS78FJNXO9O667A" localSheetId="13" hidden="1">#REF!</definedName>
    <definedName name="BEx9IW5LYJF40GS78FJNXO9O667A" localSheetId="14" hidden="1">#REF!</definedName>
    <definedName name="BEx9IW5LYJF40GS78FJNXO9O667A" hidden="1">#REF!</definedName>
    <definedName name="BEx9IW5MFLXTVCJHVUZTUH93AXOS" localSheetId="13" hidden="1">#REF!</definedName>
    <definedName name="BEx9IW5MFLXTVCJHVUZTUH93AXOS" localSheetId="14" hidden="1">#REF!</definedName>
    <definedName name="BEx9IW5MFLXTVCJHVUZTUH93AXOS" hidden="1">#REF!</definedName>
    <definedName name="BEx9IXCSPSZC80YZUPRCYTG326KV" localSheetId="13" hidden="1">#REF!</definedName>
    <definedName name="BEx9IXCSPSZC80YZUPRCYTG326KV" localSheetId="14" hidden="1">#REF!</definedName>
    <definedName name="BEx9IXCSPSZC80YZUPRCYTG326KV" hidden="1">#REF!</definedName>
    <definedName name="BEx9IYUQSBZ0GG9ZT1QKX83F42F1" localSheetId="13" hidden="1">#REF!</definedName>
    <definedName name="BEx9IYUQSBZ0GG9ZT1QKX83F42F1" localSheetId="14" hidden="1">#REF!</definedName>
    <definedName name="BEx9IYUQSBZ0GG9ZT1QKX83F42F1" hidden="1">#REF!</definedName>
    <definedName name="BEx9IZR39NHDGOM97H4E6F81RTQW" localSheetId="13" hidden="1">#REF!</definedName>
    <definedName name="BEx9IZR39NHDGOM97H4E6F81RTQW" localSheetId="14" hidden="1">#REF!</definedName>
    <definedName name="BEx9IZR39NHDGOM97H4E6F81RTQW" hidden="1">#REF!</definedName>
    <definedName name="BEx9J6CH5E7YZPER7HXEIOIKGPCA" localSheetId="13" hidden="1">#REF!</definedName>
    <definedName name="BEx9J6CH5E7YZPER7HXEIOIKGPCA" localSheetId="14" hidden="1">#REF!</definedName>
    <definedName name="BEx9J6CH5E7YZPER7HXEIOIKGPCA" hidden="1">#REF!</definedName>
    <definedName name="BEx9JJTZKVUJAVPTRE0RAVTEH41G" localSheetId="13" hidden="1">#REF!</definedName>
    <definedName name="BEx9JJTZKVUJAVPTRE0RAVTEH41G" localSheetId="14" hidden="1">#REF!</definedName>
    <definedName name="BEx9JJTZKVUJAVPTRE0RAVTEH41G" hidden="1">#REF!</definedName>
    <definedName name="BEx9JLBYK239B3F841C7YG1GT7ST" localSheetId="13" hidden="1">#REF!</definedName>
    <definedName name="BEx9JLBYK239B3F841C7YG1GT7ST" localSheetId="14" hidden="1">#REF!</definedName>
    <definedName name="BEx9JLBYK239B3F841C7YG1GT7ST" hidden="1">#REF!</definedName>
    <definedName name="BExAW4IIW5D0MDY6TJ3G4FOLPYIR" localSheetId="13" hidden="1">#REF!</definedName>
    <definedName name="BExAW4IIW5D0MDY6TJ3G4FOLPYIR" localSheetId="14" hidden="1">#REF!</definedName>
    <definedName name="BExAW4IIW5D0MDY6TJ3G4FOLPYIR" hidden="1">#REF!</definedName>
    <definedName name="BExAWNP1B2E9Q88TW48NH41C0FTZ" localSheetId="13" hidden="1">#REF!</definedName>
    <definedName name="BExAWNP1B2E9Q88TW48NH41C0FTZ" localSheetId="14" hidden="1">#REF!</definedName>
    <definedName name="BExAWNP1B2E9Q88TW48NH41C0FTZ" hidden="1">#REF!</definedName>
    <definedName name="BExAWUFQXTIPQ308ERZPSVPTUMYN" localSheetId="13" hidden="1">#REF!</definedName>
    <definedName name="BExAWUFQXTIPQ308ERZPSVPTUMYN" localSheetId="14" hidden="1">#REF!</definedName>
    <definedName name="BExAWUFQXTIPQ308ERZPSVPTUMYN" hidden="1">#REF!</definedName>
    <definedName name="BExAWY6O96OQO2R036QK2DI37EKV" localSheetId="13" hidden="1">#REF!</definedName>
    <definedName name="BExAWY6O96OQO2R036QK2DI37EKV" localSheetId="14" hidden="1">#REF!</definedName>
    <definedName name="BExAWY6O96OQO2R036QK2DI37EKV" hidden="1">#REF!</definedName>
    <definedName name="BExAX410NB4F2XOB84OR2197H8M5" localSheetId="13" hidden="1">#REF!</definedName>
    <definedName name="BExAX410NB4F2XOB84OR2197H8M5" localSheetId="14" hidden="1">#REF!</definedName>
    <definedName name="BExAX410NB4F2XOB84OR2197H8M5" hidden="1">#REF!</definedName>
    <definedName name="BExAX8TNG8LQ5Q4904SAYQIPGBSV" localSheetId="13" hidden="1">#REF!</definedName>
    <definedName name="BExAX8TNG8LQ5Q4904SAYQIPGBSV" localSheetId="14" hidden="1">#REF!</definedName>
    <definedName name="BExAX8TNG8LQ5Q4904SAYQIPGBSV" hidden="1">#REF!</definedName>
    <definedName name="BExAX9KPAVIVUVU3XREDCV1BIYZL" localSheetId="13" hidden="1">#REF!</definedName>
    <definedName name="BExAX9KPAVIVUVU3XREDCV1BIYZL" localSheetId="14" hidden="1">#REF!</definedName>
    <definedName name="BExAX9KPAVIVUVU3XREDCV1BIYZL" hidden="1">#REF!</definedName>
    <definedName name="BExAXPB35BNVXZYF2XS6UP3LP0QH" localSheetId="13" hidden="1">#REF!</definedName>
    <definedName name="BExAXPB35BNVXZYF2XS6UP3LP0QH" localSheetId="14" hidden="1">#REF!</definedName>
    <definedName name="BExAXPB35BNVXZYF2XS6UP3LP0QH" hidden="1">#REF!</definedName>
    <definedName name="BExAXWSRVPK0GCZ2UFU10UOP01IY" localSheetId="13" hidden="1">#REF!</definedName>
    <definedName name="BExAXWSRVPK0GCZ2UFU10UOP01IY" localSheetId="14" hidden="1">#REF!</definedName>
    <definedName name="BExAXWSRVPK0GCZ2UFU10UOP01IY" hidden="1">#REF!</definedName>
    <definedName name="BExAY0EAT2LXR5MFGM0DLIB45PLO" localSheetId="13" hidden="1">#REF!</definedName>
    <definedName name="BExAY0EAT2LXR5MFGM0DLIB45PLO" localSheetId="14" hidden="1">#REF!</definedName>
    <definedName name="BExAY0EAT2LXR5MFGM0DLIB45PLO" hidden="1">#REF!</definedName>
    <definedName name="BExAY6JK0AK9EBIJSPEJNOIDE40W" localSheetId="13" hidden="1">#REF!</definedName>
    <definedName name="BExAY6JK0AK9EBIJSPEJNOIDE40W" localSheetId="14" hidden="1">#REF!</definedName>
    <definedName name="BExAY6JK0AK9EBIJSPEJNOIDE40W" hidden="1">#REF!</definedName>
    <definedName name="BExAYE6LNIEBR9DSNI5JGNITGKIT" localSheetId="13" hidden="1">#REF!</definedName>
    <definedName name="BExAYE6LNIEBR9DSNI5JGNITGKIT" localSheetId="14" hidden="1">#REF!</definedName>
    <definedName name="BExAYE6LNIEBR9DSNI5JGNITGKIT" hidden="1">#REF!</definedName>
    <definedName name="BExAYHMLXGGO25P8HYB2S75DEB4F" localSheetId="13" hidden="1">#REF!</definedName>
    <definedName name="BExAYHMLXGGO25P8HYB2S75DEB4F" localSheetId="14" hidden="1">#REF!</definedName>
    <definedName name="BExAYHMLXGGO25P8HYB2S75DEB4F" hidden="1">#REF!</definedName>
    <definedName name="BExAYKXAUWGDOPG952TEJ2UKZKWN" localSheetId="13" hidden="1">#REF!</definedName>
    <definedName name="BExAYKXAUWGDOPG952TEJ2UKZKWN" localSheetId="14" hidden="1">#REF!</definedName>
    <definedName name="BExAYKXAUWGDOPG952TEJ2UKZKWN" hidden="1">#REF!</definedName>
    <definedName name="BExAYP9TDTI2MBP6EYE0H39CPMXN" localSheetId="13" hidden="1">#REF!</definedName>
    <definedName name="BExAYP9TDTI2MBP6EYE0H39CPMXN" localSheetId="14" hidden="1">#REF!</definedName>
    <definedName name="BExAYP9TDTI2MBP6EYE0H39CPMXN" hidden="1">#REF!</definedName>
    <definedName name="BExAYPPWJPWDKU59O051WMGB7O0J" localSheetId="13" hidden="1">#REF!</definedName>
    <definedName name="BExAYPPWJPWDKU59O051WMGB7O0J" localSheetId="14" hidden="1">#REF!</definedName>
    <definedName name="BExAYPPWJPWDKU59O051WMGB7O0J" hidden="1">#REF!</definedName>
    <definedName name="BExAYR2JZCJBUH6F1LZC2A7JIVRJ" localSheetId="13" hidden="1">#REF!</definedName>
    <definedName name="BExAYR2JZCJBUH6F1LZC2A7JIVRJ" localSheetId="14" hidden="1">#REF!</definedName>
    <definedName name="BExAYR2JZCJBUH6F1LZC2A7JIVRJ" hidden="1">#REF!</definedName>
    <definedName name="BExAYTGVRD3DLKO75RFPMBKCIWB8" localSheetId="13" hidden="1">#REF!</definedName>
    <definedName name="BExAYTGVRD3DLKO75RFPMBKCIWB8" localSheetId="14" hidden="1">#REF!</definedName>
    <definedName name="BExAYTGVRD3DLKO75RFPMBKCIWB8" hidden="1">#REF!</definedName>
    <definedName name="BExAYY9H9COOT46HJLPVDLTO12UL" localSheetId="13" hidden="1">#REF!</definedName>
    <definedName name="BExAYY9H9COOT46HJLPVDLTO12UL" localSheetId="14" hidden="1">#REF!</definedName>
    <definedName name="BExAYY9H9COOT46HJLPVDLTO12UL" hidden="1">#REF!</definedName>
    <definedName name="BExAYYKAQA3KDMQ890FIE5M9SPBL" localSheetId="13" hidden="1">#REF!</definedName>
    <definedName name="BExAYYKAQA3KDMQ890FIE5M9SPBL" localSheetId="14" hidden="1">#REF!</definedName>
    <definedName name="BExAYYKAQA3KDMQ890FIE5M9SPBL" hidden="1">#REF!</definedName>
    <definedName name="BExAZ6SY0EU69GC3CWI5EOO0YLFG" localSheetId="13" hidden="1">#REF!</definedName>
    <definedName name="BExAZ6SY0EU69GC3CWI5EOO0YLFG" localSheetId="14" hidden="1">#REF!</definedName>
    <definedName name="BExAZ6SY0EU69GC3CWI5EOO0YLFG" hidden="1">#REF!</definedName>
    <definedName name="BExAZ6YEEBJV0PCKFE137K2Y3A8M" localSheetId="13" hidden="1">#REF!</definedName>
    <definedName name="BExAZ6YEEBJV0PCKFE137K2Y3A8M" localSheetId="14" hidden="1">#REF!</definedName>
    <definedName name="BExAZ6YEEBJV0PCKFE137K2Y3A8M" hidden="1">#REF!</definedName>
    <definedName name="BExAZAP844MJ4GSAIYNYHQ7FECC3" localSheetId="13" hidden="1">#REF!</definedName>
    <definedName name="BExAZAP844MJ4GSAIYNYHQ7FECC3" localSheetId="14" hidden="1">#REF!</definedName>
    <definedName name="BExAZAP844MJ4GSAIYNYHQ7FECC3" hidden="1">#REF!</definedName>
    <definedName name="BExAZCNEGB4JYHC8CZ51KTN890US" localSheetId="13" hidden="1">#REF!</definedName>
    <definedName name="BExAZCNEGB4JYHC8CZ51KTN890US" localSheetId="14" hidden="1">#REF!</definedName>
    <definedName name="BExAZCNEGB4JYHC8CZ51KTN890US" hidden="1">#REF!</definedName>
    <definedName name="BExAZFCI302YFYRDJYQDWQQL0Q0O" localSheetId="13" hidden="1">#REF!</definedName>
    <definedName name="BExAZFCI302YFYRDJYQDWQQL0Q0O" localSheetId="14" hidden="1">#REF!</definedName>
    <definedName name="BExAZFCI302YFYRDJYQDWQQL0Q0O" hidden="1">#REF!</definedName>
    <definedName name="BExAZJE2UOL40XUAU2RB53X5K20P" localSheetId="13" hidden="1">#REF!</definedName>
    <definedName name="BExAZJE2UOL40XUAU2RB53X5K20P" localSheetId="14" hidden="1">#REF!</definedName>
    <definedName name="BExAZJE2UOL40XUAU2RB53X5K20P" hidden="1">#REF!</definedName>
    <definedName name="BExAZLHLST9OP89R1HJMC1POQG8H" localSheetId="13" hidden="1">#REF!</definedName>
    <definedName name="BExAZLHLST9OP89R1HJMC1POQG8H" localSheetId="14" hidden="1">#REF!</definedName>
    <definedName name="BExAZLHLST9OP89R1HJMC1POQG8H" hidden="1">#REF!</definedName>
    <definedName name="BExAZMDYMIAA7RX1BMCKU1VLBRGY" localSheetId="13" hidden="1">#REF!</definedName>
    <definedName name="BExAZMDYMIAA7RX1BMCKU1VLBRGY" localSheetId="14" hidden="1">#REF!</definedName>
    <definedName name="BExAZMDYMIAA7RX1BMCKU1VLBRGY" hidden="1">#REF!</definedName>
    <definedName name="BExAZNL6BHI8DCQWXOX4I2P839UX" localSheetId="13" hidden="1">#REF!</definedName>
    <definedName name="BExAZNL6BHI8DCQWXOX4I2P839UX" localSheetId="14" hidden="1">#REF!</definedName>
    <definedName name="BExAZNL6BHI8DCQWXOX4I2P839UX" hidden="1">#REF!</definedName>
    <definedName name="BExAZRMWSONMCG9KDUM4KAQ7BONM" localSheetId="13" hidden="1">#REF!</definedName>
    <definedName name="BExAZRMWSONMCG9KDUM4KAQ7BONM" localSheetId="14" hidden="1">#REF!</definedName>
    <definedName name="BExAZRMWSONMCG9KDUM4KAQ7BONM" hidden="1">#REF!</definedName>
    <definedName name="BExAZSOJNQ5N3LM4XA17IH7NIY7G" localSheetId="13" hidden="1">#REF!</definedName>
    <definedName name="BExAZSOJNQ5N3LM4XA17IH7NIY7G" localSheetId="14" hidden="1">#REF!</definedName>
    <definedName name="BExAZSOJNQ5N3LM4XA17IH7NIY7G" hidden="1">#REF!</definedName>
    <definedName name="BExAZTFG4SJRG4TW6JXRF7N08JFI" localSheetId="13" hidden="1">#REF!</definedName>
    <definedName name="BExAZTFG4SJRG4TW6JXRF7N08JFI" localSheetId="14" hidden="1">#REF!</definedName>
    <definedName name="BExAZTFG4SJRG4TW6JXRF7N08JFI" hidden="1">#REF!</definedName>
    <definedName name="BExAZUS4A8OHDZK0MWAOCCCKTH73" localSheetId="13" hidden="1">#REF!</definedName>
    <definedName name="BExAZUS4A8OHDZK0MWAOCCCKTH73" localSheetId="14" hidden="1">#REF!</definedName>
    <definedName name="BExAZUS4A8OHDZK0MWAOCCCKTH73" hidden="1">#REF!</definedName>
    <definedName name="BExAZX6FECVK3E07KXM2XPYKGM6U" localSheetId="13" hidden="1">#REF!</definedName>
    <definedName name="BExAZX6FECVK3E07KXM2XPYKGM6U" localSheetId="14" hidden="1">#REF!</definedName>
    <definedName name="BExAZX6FECVK3E07KXM2XPYKGM6U" hidden="1">#REF!</definedName>
    <definedName name="BExB012NJ8GASTNNPBRRFTLHIOC9" localSheetId="13" hidden="1">#REF!</definedName>
    <definedName name="BExB012NJ8GASTNNPBRRFTLHIOC9" localSheetId="14" hidden="1">#REF!</definedName>
    <definedName name="BExB012NJ8GASTNNPBRRFTLHIOC9" hidden="1">#REF!</definedName>
    <definedName name="BExB072HHXVMUC0VYNGG48GRSH5Q" localSheetId="13" hidden="1">#REF!</definedName>
    <definedName name="BExB072HHXVMUC0VYNGG48GRSH5Q" localSheetId="14" hidden="1">#REF!</definedName>
    <definedName name="BExB072HHXVMUC0VYNGG48GRSH5Q" hidden="1">#REF!</definedName>
    <definedName name="BExB0FRDEYDEUEAB1W8KD6D965XA" localSheetId="13" hidden="1">#REF!</definedName>
    <definedName name="BExB0FRDEYDEUEAB1W8KD6D965XA" localSheetId="14" hidden="1">#REF!</definedName>
    <definedName name="BExB0FRDEYDEUEAB1W8KD6D965XA" hidden="1">#REF!</definedName>
    <definedName name="BExB0GIGLDV7P55ZR51C0HG15PA2" localSheetId="13" hidden="1">#REF!</definedName>
    <definedName name="BExB0GIGLDV7P55ZR51C0HG15PA2" localSheetId="14" hidden="1">#REF!</definedName>
    <definedName name="BExB0GIGLDV7P55ZR51C0HG15PA2" hidden="1">#REF!</definedName>
    <definedName name="BExB0KPCN7YJORQAYUCF4YKIKPMC" localSheetId="13" hidden="1">#REF!</definedName>
    <definedName name="BExB0KPCN7YJORQAYUCF4YKIKPMC" localSheetId="14" hidden="1">#REF!</definedName>
    <definedName name="BExB0KPCN7YJORQAYUCF4YKIKPMC" hidden="1">#REF!</definedName>
    <definedName name="BExB0VHQD6ORZS0MIC86QWHCE4UC" localSheetId="13" hidden="1">#REF!</definedName>
    <definedName name="BExB0VHQD6ORZS0MIC86QWHCE4UC" localSheetId="14" hidden="1">#REF!</definedName>
    <definedName name="BExB0VHQD6ORZS0MIC86QWHCE4UC" hidden="1">#REF!</definedName>
    <definedName name="BExB0WE4PI3NOBXXVO9CTEN4DIU2" localSheetId="13" hidden="1">#REF!</definedName>
    <definedName name="BExB0WE4PI3NOBXXVO9CTEN4DIU2" localSheetId="14" hidden="1">#REF!</definedName>
    <definedName name="BExB0WE4PI3NOBXXVO9CTEN4DIU2" hidden="1">#REF!</definedName>
    <definedName name="BExB0Z8O1CQF2CWFBBHE8SNISDAO" localSheetId="13" hidden="1">#REF!</definedName>
    <definedName name="BExB0Z8O1CQF2CWFBBHE8SNISDAO" localSheetId="14" hidden="1">#REF!</definedName>
    <definedName name="BExB0Z8O1CQF2CWFBBHE8SNISDAO" hidden="1">#REF!</definedName>
    <definedName name="BExB10QNIVITUYS55OAEKK3VLJFE" localSheetId="13" hidden="1">#REF!</definedName>
    <definedName name="BExB10QNIVITUYS55OAEKK3VLJFE" localSheetId="14" hidden="1">#REF!</definedName>
    <definedName name="BExB10QNIVITUYS55OAEKK3VLJFE" hidden="1">#REF!</definedName>
    <definedName name="BExB15ZDRY4CIJ911DONP0KCY9KU" localSheetId="13" hidden="1">#REF!</definedName>
    <definedName name="BExB15ZDRY4CIJ911DONP0KCY9KU" localSheetId="14" hidden="1">#REF!</definedName>
    <definedName name="BExB15ZDRY4CIJ911DONP0KCY9KU" hidden="1">#REF!</definedName>
    <definedName name="BExB16VQY0O0RLZYJFU3OFEONVTE" localSheetId="13" hidden="1">#REF!</definedName>
    <definedName name="BExB16VQY0O0RLZYJFU3OFEONVTE" localSheetId="14" hidden="1">#REF!</definedName>
    <definedName name="BExB16VQY0O0RLZYJFU3OFEONVTE" hidden="1">#REF!</definedName>
    <definedName name="BExB1FKNY2UO4W5FUGFHJOA2WFGG" localSheetId="13" hidden="1">#REF!</definedName>
    <definedName name="BExB1FKNY2UO4W5FUGFHJOA2WFGG" localSheetId="14" hidden="1">#REF!</definedName>
    <definedName name="BExB1FKNY2UO4W5FUGFHJOA2WFGG" hidden="1">#REF!</definedName>
    <definedName name="BExB1GMD0PIDGTFBGQOPRWQSP9I4" localSheetId="13" hidden="1">#REF!</definedName>
    <definedName name="BExB1GMD0PIDGTFBGQOPRWQSP9I4" localSheetId="14" hidden="1">#REF!</definedName>
    <definedName name="BExB1GMD0PIDGTFBGQOPRWQSP9I4" hidden="1">#REF!</definedName>
    <definedName name="BExB1HZ0FHGNOS2URJWFD5G55OMO" localSheetId="13" hidden="1">#REF!</definedName>
    <definedName name="BExB1HZ0FHGNOS2URJWFD5G55OMO" localSheetId="14" hidden="1">#REF!</definedName>
    <definedName name="BExB1HZ0FHGNOS2URJWFD5G55OMO" hidden="1">#REF!</definedName>
    <definedName name="BExB1Q29OO6LNFNT1EQLA3KYE7MX" localSheetId="13" hidden="1">#REF!</definedName>
    <definedName name="BExB1Q29OO6LNFNT1EQLA3KYE7MX" localSheetId="14" hidden="1">#REF!</definedName>
    <definedName name="BExB1Q29OO6LNFNT1EQLA3KYE7MX" hidden="1">#REF!</definedName>
    <definedName name="BExB1TNRV5EBWZEHYLHI76T0FVA7" localSheetId="13" hidden="1">#REF!</definedName>
    <definedName name="BExB1TNRV5EBWZEHYLHI76T0FVA7" localSheetId="14" hidden="1">#REF!</definedName>
    <definedName name="BExB1TNRV5EBWZEHYLHI76T0FVA7" hidden="1">#REF!</definedName>
    <definedName name="BExB1WI6M8I0EEP1ANUQZCFY24EV" localSheetId="13" hidden="1">#REF!</definedName>
    <definedName name="BExB1WI6M8I0EEP1ANUQZCFY24EV" localSheetId="14" hidden="1">#REF!</definedName>
    <definedName name="BExB1WI6M8I0EEP1ANUQZCFY24EV" hidden="1">#REF!</definedName>
    <definedName name="BExB203OWC9QZA3BYOKQ18L4FUJE" localSheetId="13" hidden="1">#REF!</definedName>
    <definedName name="BExB203OWC9QZA3BYOKQ18L4FUJE" localSheetId="14" hidden="1">#REF!</definedName>
    <definedName name="BExB203OWC9QZA3BYOKQ18L4FUJE" hidden="1">#REF!</definedName>
    <definedName name="BExB2CJHTU7C591BR4WRL5L2F2K6" localSheetId="13" hidden="1">#REF!</definedName>
    <definedName name="BExB2CJHTU7C591BR4WRL5L2F2K6" localSheetId="14" hidden="1">#REF!</definedName>
    <definedName name="BExB2CJHTU7C591BR4WRL5L2F2K6" hidden="1">#REF!</definedName>
    <definedName name="BExB2K1AV4PGNS1O6C7D7AO411AX" localSheetId="13" hidden="1">#REF!</definedName>
    <definedName name="BExB2K1AV4PGNS1O6C7D7AO411AX" localSheetId="14" hidden="1">#REF!</definedName>
    <definedName name="BExB2K1AV4PGNS1O6C7D7AO411AX" hidden="1">#REF!</definedName>
    <definedName name="BExB2O2UYHKI324YE324E1N7FVIB" localSheetId="13" hidden="1">#REF!</definedName>
    <definedName name="BExB2O2UYHKI324YE324E1N7FVIB" localSheetId="14" hidden="1">#REF!</definedName>
    <definedName name="BExB2O2UYHKI324YE324E1N7FVIB" hidden="1">#REF!</definedName>
    <definedName name="BExB2Q0VJ0MU2URO3JOVUAVHEI3V" localSheetId="13" hidden="1">#REF!</definedName>
    <definedName name="BExB2Q0VJ0MU2URO3JOVUAVHEI3V" localSheetId="14" hidden="1">#REF!</definedName>
    <definedName name="BExB2Q0VJ0MU2URO3JOVUAVHEI3V" hidden="1">#REF!</definedName>
    <definedName name="BExB30IP1DNKNQ6PZ5ERUGR5MK4Z" localSheetId="13" hidden="1">#REF!</definedName>
    <definedName name="BExB30IP1DNKNQ6PZ5ERUGR5MK4Z" localSheetId="14" hidden="1">#REF!</definedName>
    <definedName name="BExB30IP1DNKNQ6PZ5ERUGR5MK4Z" hidden="1">#REF!</definedName>
    <definedName name="BExB385QW2BSSBXS953SSQN2ISSW" localSheetId="13" hidden="1">#REF!</definedName>
    <definedName name="BExB385QW2BSSBXS953SSQN2ISSW" localSheetId="14" hidden="1">#REF!</definedName>
    <definedName name="BExB385QW2BSSBXS953SSQN2ISSW" hidden="1">#REF!</definedName>
    <definedName name="BExB3DEMEV5D9G8FDHD4NQ9X2YNT" localSheetId="13" hidden="1">#REF!</definedName>
    <definedName name="BExB3DEMEV5D9G8FDHD4NQ9X2YNT" localSheetId="14" hidden="1">#REF!</definedName>
    <definedName name="BExB3DEMEV5D9G8FDHD4NQ9X2YNT" hidden="1">#REF!</definedName>
    <definedName name="BExB3RXU8AJQ86I5RXEWLGGR7R7C" localSheetId="13" hidden="1">#REF!</definedName>
    <definedName name="BExB3RXU8AJQ86I5RXEWLGGR7R7C" localSheetId="14" hidden="1">#REF!</definedName>
    <definedName name="BExB3RXU8AJQ86I5RXEWLGGR7R7C" hidden="1">#REF!</definedName>
    <definedName name="BExB442RX0T3L6HUL6X5T21CENW6" localSheetId="13" hidden="1">#REF!</definedName>
    <definedName name="BExB442RX0T3L6HUL6X5T21CENW6" localSheetId="14" hidden="1">#REF!</definedName>
    <definedName name="BExB442RX0T3L6HUL6X5T21CENW6" hidden="1">#REF!</definedName>
    <definedName name="BExB4ADD0L7417CII901XTFKXD1J" localSheetId="13" hidden="1">#REF!</definedName>
    <definedName name="BExB4ADD0L7417CII901XTFKXD1J" localSheetId="14" hidden="1">#REF!</definedName>
    <definedName name="BExB4ADD0L7417CII901XTFKXD1J" hidden="1">#REF!</definedName>
    <definedName name="BExB4DYU06HCGRIPBSWRCXK804UM" localSheetId="13" hidden="1">#REF!</definedName>
    <definedName name="BExB4DYU06HCGRIPBSWRCXK804UM" localSheetId="14" hidden="1">#REF!</definedName>
    <definedName name="BExB4DYU06HCGRIPBSWRCXK804UM" hidden="1">#REF!</definedName>
    <definedName name="BExB4HEZO4E597Q5M4M10LT8TLY3" localSheetId="13" hidden="1">#REF!</definedName>
    <definedName name="BExB4HEZO4E597Q5M4M10LT8TLY3" localSheetId="14" hidden="1">#REF!</definedName>
    <definedName name="BExB4HEZO4E597Q5M4M10LT8TLY3" hidden="1">#REF!</definedName>
    <definedName name="BExB4X01APD3Z8ZW6MVX1P8NAO7G" localSheetId="13" hidden="1">#REF!</definedName>
    <definedName name="BExB4X01APD3Z8ZW6MVX1P8NAO7G" localSheetId="14" hidden="1">#REF!</definedName>
    <definedName name="BExB4X01APD3Z8ZW6MVX1P8NAO7G" hidden="1">#REF!</definedName>
    <definedName name="BExB4Z3EZBGYYI33U0KQ8NEIH8PY" localSheetId="13" hidden="1">#REF!</definedName>
    <definedName name="BExB4Z3EZBGYYI33U0KQ8NEIH8PY" localSheetId="14" hidden="1">#REF!</definedName>
    <definedName name="BExB4Z3EZBGYYI33U0KQ8NEIH8PY" hidden="1">#REF!</definedName>
    <definedName name="BExB4ZJOLU1PXBMG4TPCCLTRMNRE" localSheetId="13" hidden="1">#REF!</definedName>
    <definedName name="BExB4ZJOLU1PXBMG4TPCCLTRMNRE" localSheetId="14" hidden="1">#REF!</definedName>
    <definedName name="BExB4ZJOLU1PXBMG4TPCCLTRMNRE" hidden="1">#REF!</definedName>
    <definedName name="BExB4ZZSDPL4Q05BMVT5TUN0IGKT" localSheetId="13" hidden="1">#REF!</definedName>
    <definedName name="BExB4ZZSDPL4Q05BMVT5TUN0IGKT" localSheetId="14" hidden="1">#REF!</definedName>
    <definedName name="BExB4ZZSDPL4Q05BMVT5TUN0IGKT" hidden="1">#REF!</definedName>
    <definedName name="BExB55368XW7UX657ZSPC6BFE92S" localSheetId="13" hidden="1">#REF!</definedName>
    <definedName name="BExB55368XW7UX657ZSPC6BFE92S" localSheetId="14" hidden="1">#REF!</definedName>
    <definedName name="BExB55368XW7UX657ZSPC6BFE92S" hidden="1">#REF!</definedName>
    <definedName name="BExB57MZEPL2SA2ONPK66YFLZWJU" localSheetId="13" hidden="1">#REF!</definedName>
    <definedName name="BExB57MZEPL2SA2ONPK66YFLZWJU" localSheetId="14" hidden="1">#REF!</definedName>
    <definedName name="BExB57MZEPL2SA2ONPK66YFLZWJU" hidden="1">#REF!</definedName>
    <definedName name="BExB5833OAOJ22VK1YK47FHUSVK2" localSheetId="13" hidden="1">#REF!</definedName>
    <definedName name="BExB5833OAOJ22VK1YK47FHUSVK2" localSheetId="14" hidden="1">#REF!</definedName>
    <definedName name="BExB5833OAOJ22VK1YK47FHUSVK2" hidden="1">#REF!</definedName>
    <definedName name="BExB58JDIHS42JZT9DJJMKA8QFCO" localSheetId="13" hidden="1">#REF!</definedName>
    <definedName name="BExB58JDIHS42JZT9DJJMKA8QFCO" localSheetId="14" hidden="1">#REF!</definedName>
    <definedName name="BExB58JDIHS42JZT9DJJMKA8QFCO" hidden="1">#REF!</definedName>
    <definedName name="BExB58U5FQC5JWV9CGC83HLLZUZI" localSheetId="13" hidden="1">#REF!</definedName>
    <definedName name="BExB58U5FQC5JWV9CGC83HLLZUZI" localSheetId="14" hidden="1">#REF!</definedName>
    <definedName name="BExB58U5FQC5JWV9CGC83HLLZUZI" hidden="1">#REF!</definedName>
    <definedName name="BExB5EDO9XUKHF74X3HAU2WPPHZH" localSheetId="13" hidden="1">#REF!</definedName>
    <definedName name="BExB5EDO9XUKHF74X3HAU2WPPHZH" localSheetId="14" hidden="1">#REF!</definedName>
    <definedName name="BExB5EDO9XUKHF74X3HAU2WPPHZH" hidden="1">#REF!</definedName>
    <definedName name="BExB5EDOQKZIQXT13IG1KLCZ474G" localSheetId="13" hidden="1">#REF!</definedName>
    <definedName name="BExB5EDOQKZIQXT13IG1KLCZ474G" localSheetId="14" hidden="1">#REF!</definedName>
    <definedName name="BExB5EDOQKZIQXT13IG1KLCZ474G" hidden="1">#REF!</definedName>
    <definedName name="BExB5G6EH68AYEP1UT0GHUEL3SLN" localSheetId="13" hidden="1">#REF!</definedName>
    <definedName name="BExB5G6EH68AYEP1UT0GHUEL3SLN" localSheetId="14" hidden="1">#REF!</definedName>
    <definedName name="BExB5G6EH68AYEP1UT0GHUEL3SLN" hidden="1">#REF!</definedName>
    <definedName name="BExB5LVGGXMNUN3D3452G3J62MKF" localSheetId="13" hidden="1">#REF!</definedName>
    <definedName name="BExB5LVGGXMNUN3D3452G3J62MKF" localSheetId="14" hidden="1">#REF!</definedName>
    <definedName name="BExB5LVGGXMNUN3D3452G3J62MKF" hidden="1">#REF!</definedName>
    <definedName name="BExB5QYVEZWFE5DQVHAM760EV05X" localSheetId="13" hidden="1">#REF!</definedName>
    <definedName name="BExB5QYVEZWFE5DQVHAM760EV05X" localSheetId="14" hidden="1">#REF!</definedName>
    <definedName name="BExB5QYVEZWFE5DQVHAM760EV05X" hidden="1">#REF!</definedName>
    <definedName name="BExB5U9IRH14EMOE0YGIE3WIVLFS" localSheetId="13" hidden="1">#REF!</definedName>
    <definedName name="BExB5U9IRH14EMOE0YGIE3WIVLFS" localSheetId="14" hidden="1">#REF!</definedName>
    <definedName name="BExB5U9IRH14EMOE0YGIE3WIVLFS" hidden="1">#REF!</definedName>
    <definedName name="BExB5V5WWQYPK4GCSYZQALJYGC94" localSheetId="13" hidden="1">#REF!</definedName>
    <definedName name="BExB5V5WWQYPK4GCSYZQALJYGC94" localSheetId="14" hidden="1">#REF!</definedName>
    <definedName name="BExB5V5WWQYPK4GCSYZQALJYGC94" hidden="1">#REF!</definedName>
    <definedName name="BExB5VWYMOV6BAIH7XUBBVPU7MMD" localSheetId="13" hidden="1">#REF!</definedName>
    <definedName name="BExB5VWYMOV6BAIH7XUBBVPU7MMD" localSheetId="14" hidden="1">#REF!</definedName>
    <definedName name="BExB5VWYMOV6BAIH7XUBBVPU7MMD" hidden="1">#REF!</definedName>
    <definedName name="BExB610DZWIJP1B72U9QM42COH2B" localSheetId="13" hidden="1">#REF!</definedName>
    <definedName name="BExB610DZWIJP1B72U9QM42COH2B" localSheetId="14" hidden="1">#REF!</definedName>
    <definedName name="BExB610DZWIJP1B72U9QM42COH2B" hidden="1">#REF!</definedName>
    <definedName name="BExB64AX81KEVMGZDXB25NB459SW" localSheetId="13" hidden="1">#REF!</definedName>
    <definedName name="BExB64AX81KEVMGZDXB25NB459SW" localSheetId="14" hidden="1">#REF!</definedName>
    <definedName name="BExB64AX81KEVMGZDXB25NB459SW" hidden="1">#REF!</definedName>
    <definedName name="BExB6C3FUAKK9ML5T767NMWGA9YB" localSheetId="13" hidden="1">#REF!</definedName>
    <definedName name="BExB6C3FUAKK9ML5T767NMWGA9YB" localSheetId="14" hidden="1">#REF!</definedName>
    <definedName name="BExB6C3FUAKK9ML5T767NMWGA9YB" hidden="1">#REF!</definedName>
    <definedName name="BExB6C8X6JYRLKZKK17VE3QUNL3D" localSheetId="13" hidden="1">#REF!</definedName>
    <definedName name="BExB6C8X6JYRLKZKK17VE3QUNL3D" localSheetId="14" hidden="1">#REF!</definedName>
    <definedName name="BExB6C8X6JYRLKZKK17VE3QUNL3D" hidden="1">#REF!</definedName>
    <definedName name="BExB6HN3QRFPXM71MDUK21BKM7PF" localSheetId="13" hidden="1">#REF!</definedName>
    <definedName name="BExB6HN3QRFPXM71MDUK21BKM7PF" localSheetId="14" hidden="1">#REF!</definedName>
    <definedName name="BExB6HN3QRFPXM71MDUK21BKM7PF" hidden="1">#REF!</definedName>
    <definedName name="BExB6I39SKL5BMHHDD9EED7FQD9Z" localSheetId="13" hidden="1">#REF!</definedName>
    <definedName name="BExB6I39SKL5BMHHDD9EED7FQD9Z" localSheetId="14" hidden="1">#REF!</definedName>
    <definedName name="BExB6I39SKL5BMHHDD9EED7FQD9Z" hidden="1">#REF!</definedName>
    <definedName name="BExB6IZMHCZ3LB7N73KD90YB1HBZ" localSheetId="13" hidden="1">#REF!</definedName>
    <definedName name="BExB6IZMHCZ3LB7N73KD90YB1HBZ" localSheetId="14" hidden="1">#REF!</definedName>
    <definedName name="BExB6IZMHCZ3LB7N73KD90YB1HBZ" hidden="1">#REF!</definedName>
    <definedName name="BExB719SGNX4Y8NE6JEXC555K596" localSheetId="13" hidden="1">#REF!</definedName>
    <definedName name="BExB719SGNX4Y8NE6JEXC555K596" localSheetId="14" hidden="1">#REF!</definedName>
    <definedName name="BExB719SGNX4Y8NE6JEXC555K596" hidden="1">#REF!</definedName>
    <definedName name="BExB7265DCHKS7V2OWRBXCZTEIW9" localSheetId="13" hidden="1">#REF!</definedName>
    <definedName name="BExB7265DCHKS7V2OWRBXCZTEIW9" localSheetId="14" hidden="1">#REF!</definedName>
    <definedName name="BExB7265DCHKS7V2OWRBXCZTEIW9" hidden="1">#REF!</definedName>
    <definedName name="BExB74PS5P9G0P09Y6DZSCX0FLTJ" localSheetId="13" hidden="1">#REF!</definedName>
    <definedName name="BExB74PS5P9G0P09Y6DZSCX0FLTJ" localSheetId="14" hidden="1">#REF!</definedName>
    <definedName name="BExB74PS5P9G0P09Y6DZSCX0FLTJ" hidden="1">#REF!</definedName>
    <definedName name="BExB78RH79J0MIF7H8CAZ0CFE88Q" localSheetId="13" hidden="1">#REF!</definedName>
    <definedName name="BExB78RH79J0MIF7H8CAZ0CFE88Q" localSheetId="14" hidden="1">#REF!</definedName>
    <definedName name="BExB78RH79J0MIF7H8CAZ0CFE88Q" hidden="1">#REF!</definedName>
    <definedName name="BExB7ELT09HGDVO5BJC1ZY9D09GZ" localSheetId="13" hidden="1">#REF!</definedName>
    <definedName name="BExB7ELT09HGDVO5BJC1ZY9D09GZ" localSheetId="14" hidden="1">#REF!</definedName>
    <definedName name="BExB7ELT09HGDVO5BJC1ZY9D09GZ" hidden="1">#REF!</definedName>
    <definedName name="BExB7F7EIHG0MYMQYUVG9HIZPHMZ" localSheetId="13" hidden="1">#REF!</definedName>
    <definedName name="BExB7F7EIHG0MYMQYUVG9HIZPHMZ" localSheetId="14" hidden="1">#REF!</definedName>
    <definedName name="BExB7F7EIHG0MYMQYUVG9HIZPHMZ" hidden="1">#REF!</definedName>
    <definedName name="BExB806PAXX70XUTA3ZI7OORD78R" localSheetId="13" hidden="1">#REF!</definedName>
    <definedName name="BExB806PAXX70XUTA3ZI7OORD78R" localSheetId="14" hidden="1">#REF!</definedName>
    <definedName name="BExB806PAXX70XUTA3ZI7OORD78R" hidden="1">#REF!</definedName>
    <definedName name="BExB83199EQQS6I5HE7WADNCK8OE" localSheetId="13" hidden="1">#REF!</definedName>
    <definedName name="BExB83199EQQS6I5HE7WADNCK8OE" localSheetId="14" hidden="1">#REF!</definedName>
    <definedName name="BExB83199EQQS6I5HE7WADNCK8OE" hidden="1">#REF!</definedName>
    <definedName name="BExB8HF4UBVZKQCSRFRUQL2EE6VL" localSheetId="13" hidden="1">#REF!</definedName>
    <definedName name="BExB8HF4UBVZKQCSRFRUQL2EE6VL" localSheetId="14" hidden="1">#REF!</definedName>
    <definedName name="BExB8HF4UBVZKQCSRFRUQL2EE6VL" hidden="1">#REF!</definedName>
    <definedName name="BExB8HKHKZ1ORJZUYGG2M4VSCC39" localSheetId="13" hidden="1">#REF!</definedName>
    <definedName name="BExB8HKHKZ1ORJZUYGG2M4VSCC39" localSheetId="14" hidden="1">#REF!</definedName>
    <definedName name="BExB8HKHKZ1ORJZUYGG2M4VSCC39" hidden="1">#REF!</definedName>
    <definedName name="BExB8HV9YUS1Q77M9SNFRKDLU5HS" localSheetId="13" hidden="1">#REF!</definedName>
    <definedName name="BExB8HV9YUS1Q77M9SNFRKDLU5HS" localSheetId="14" hidden="1">#REF!</definedName>
    <definedName name="BExB8HV9YUS1Q77M9SNFRKDLU5HS" hidden="1">#REF!</definedName>
    <definedName name="BExB8QPH8DC5BESEVPSMBCWVN6PO" localSheetId="13" hidden="1">#REF!</definedName>
    <definedName name="BExB8QPH8DC5BESEVPSMBCWVN6PO" localSheetId="14" hidden="1">#REF!</definedName>
    <definedName name="BExB8QPH8DC5BESEVPSMBCWVN6PO" hidden="1">#REF!</definedName>
    <definedName name="BExB8U5N0D85YR8APKN3PPKG0FWP" localSheetId="13" hidden="1">#REF!</definedName>
    <definedName name="BExB8U5N0D85YR8APKN3PPKG0FWP" localSheetId="14" hidden="1">#REF!</definedName>
    <definedName name="BExB8U5N0D85YR8APKN3PPKG0FWP" hidden="1">#REF!</definedName>
    <definedName name="BExB93G413CK5DKO7925ZHSOBGIN" localSheetId="13" hidden="1">#REF!</definedName>
    <definedName name="BExB93G413CK5DKO7925ZHSOBGIN" localSheetId="14" hidden="1">#REF!</definedName>
    <definedName name="BExB93G413CK5DKO7925ZHSOBGIN" hidden="1">#REF!</definedName>
    <definedName name="BExB96LBXL1JW5A4PP93UJ9UDLKZ" localSheetId="13" hidden="1">#REF!</definedName>
    <definedName name="BExB96LBXL1JW5A4PP93UJ9UDLKZ" localSheetId="14" hidden="1">#REF!</definedName>
    <definedName name="BExB96LBXL1JW5A4PP93UJ9UDLKZ" hidden="1">#REF!</definedName>
    <definedName name="BExB9DHI5I2TJ2LXYPM98EE81L27" localSheetId="13" hidden="1">#REF!</definedName>
    <definedName name="BExB9DHI5I2TJ2LXYPM98EE81L27" localSheetId="14" hidden="1">#REF!</definedName>
    <definedName name="BExB9DHI5I2TJ2LXYPM98EE81L27" hidden="1">#REF!</definedName>
    <definedName name="BExB9G6LZG5OQUY0GZLHX066V3D4" localSheetId="13" hidden="1">#REF!</definedName>
    <definedName name="BExB9G6LZG5OQUY0GZLHX066V3D4" localSheetId="14" hidden="1">#REF!</definedName>
    <definedName name="BExB9G6LZG5OQUY0GZLHX066V3D4" hidden="1">#REF!</definedName>
    <definedName name="BExB9IFG9FW3RQUDIMDFKIYDB4HE" localSheetId="13" hidden="1">#REF!</definedName>
    <definedName name="BExB9IFG9FW3RQUDIMDFKIYDB4HE" localSheetId="14" hidden="1">#REF!</definedName>
    <definedName name="BExB9IFG9FW3RQUDIMDFKIYDB4HE" hidden="1">#REF!</definedName>
    <definedName name="BExB9NDIZ7LGMTL8351GRA6VK2K0" localSheetId="13" hidden="1">#REF!</definedName>
    <definedName name="BExB9NDIZ7LGMTL8351GRA6VK2K0" localSheetId="14" hidden="1">#REF!</definedName>
    <definedName name="BExB9NDIZ7LGMTL8351GRA6VK2K0" hidden="1">#REF!</definedName>
    <definedName name="BExB9Q2MZZHBGW8QQKVEYIMJBPIE" localSheetId="13" hidden="1">#REF!</definedName>
    <definedName name="BExB9Q2MZZHBGW8QQKVEYIMJBPIE" localSheetId="14" hidden="1">#REF!</definedName>
    <definedName name="BExB9Q2MZZHBGW8QQKVEYIMJBPIE" hidden="1">#REF!</definedName>
    <definedName name="BExBA1GON0EZRJ20UYPILAPLNQWM" localSheetId="13" hidden="1">#REF!</definedName>
    <definedName name="BExBA1GON0EZRJ20UYPILAPLNQWM" localSheetId="14" hidden="1">#REF!</definedName>
    <definedName name="BExBA1GON0EZRJ20UYPILAPLNQWM" hidden="1">#REF!</definedName>
    <definedName name="BExBA525BALJ5HMTDMMSM5WWJ1YW" localSheetId="13" hidden="1">#REF!</definedName>
    <definedName name="BExBA525BALJ5HMTDMMSM5WWJ1YW" localSheetId="14" hidden="1">#REF!</definedName>
    <definedName name="BExBA525BALJ5HMTDMMSM5WWJ1YW" hidden="1">#REF!</definedName>
    <definedName name="BExBA69ASGYRZW1G1DYIS9QRRTBN" localSheetId="13" hidden="1">#REF!</definedName>
    <definedName name="BExBA69ASGYRZW1G1DYIS9QRRTBN" localSheetId="14" hidden="1">#REF!</definedName>
    <definedName name="BExBA69ASGYRZW1G1DYIS9QRRTBN" hidden="1">#REF!</definedName>
    <definedName name="BExBA6K42582A14WFFWQ3Q8QQWB6" localSheetId="13" hidden="1">#REF!</definedName>
    <definedName name="BExBA6K42582A14WFFWQ3Q8QQWB6" localSheetId="14" hidden="1">#REF!</definedName>
    <definedName name="BExBA6K42582A14WFFWQ3Q8QQWB6" hidden="1">#REF!</definedName>
    <definedName name="BExBA8I5D4R8R2PYQ1K16TWGTOEP" localSheetId="13" hidden="1">#REF!</definedName>
    <definedName name="BExBA8I5D4R8R2PYQ1K16TWGTOEP" localSheetId="14" hidden="1">#REF!</definedName>
    <definedName name="BExBA8I5D4R8R2PYQ1K16TWGTOEP" hidden="1">#REF!</definedName>
    <definedName name="BExBA93PE0DGUUTA7LLSIGBIXWE5" localSheetId="13" hidden="1">#REF!</definedName>
    <definedName name="BExBA93PE0DGUUTA7LLSIGBIXWE5" localSheetId="14" hidden="1">#REF!</definedName>
    <definedName name="BExBA93PE0DGUUTA7LLSIGBIXWE5" hidden="1">#REF!</definedName>
    <definedName name="BExBABCQMR685CQ1SC8CECO7GTGB" localSheetId="13" hidden="1">#REF!</definedName>
    <definedName name="BExBABCQMR685CQ1SC8CECO7GTGB" localSheetId="14" hidden="1">#REF!</definedName>
    <definedName name="BExBABCQMR685CQ1SC8CECO7GTGB" hidden="1">#REF!</definedName>
    <definedName name="BExBAI8X0FKDQJ6YZJQDTTG4ZCWY" localSheetId="13" hidden="1">#REF!</definedName>
    <definedName name="BExBAI8X0FKDQJ6YZJQDTTG4ZCWY" localSheetId="14" hidden="1">#REF!</definedName>
    <definedName name="BExBAI8X0FKDQJ6YZJQDTTG4ZCWY" hidden="1">#REF!</definedName>
    <definedName name="BExBAKN7XIBAXCF9PCNVS038PCQO" localSheetId="13" hidden="1">#REF!</definedName>
    <definedName name="BExBAKN7XIBAXCF9PCNVS038PCQO" localSheetId="14" hidden="1">#REF!</definedName>
    <definedName name="BExBAKN7XIBAXCF9PCNVS038PCQO" hidden="1">#REF!</definedName>
    <definedName name="BExBAKXZ7PBW3DDKKA5MWC1ZUC7O" localSheetId="13" hidden="1">#REF!</definedName>
    <definedName name="BExBAKXZ7PBW3DDKKA5MWC1ZUC7O" localSheetId="14" hidden="1">#REF!</definedName>
    <definedName name="BExBAKXZ7PBW3DDKKA5MWC1ZUC7O" hidden="1">#REF!</definedName>
    <definedName name="BExBAO8NLXZXHO6KCIECSFCH3RR0" localSheetId="13" hidden="1">#REF!</definedName>
    <definedName name="BExBAO8NLXZXHO6KCIECSFCH3RR0" localSheetId="14" hidden="1">#REF!</definedName>
    <definedName name="BExBAO8NLXZXHO6KCIECSFCH3RR0" hidden="1">#REF!</definedName>
    <definedName name="BExBAOOT1KBSIEISN1ADL4RMY879" localSheetId="13" hidden="1">#REF!</definedName>
    <definedName name="BExBAOOT1KBSIEISN1ADL4RMY879" localSheetId="14" hidden="1">#REF!</definedName>
    <definedName name="BExBAOOT1KBSIEISN1ADL4RMY879" hidden="1">#REF!</definedName>
    <definedName name="BExBAVKX8Q09370X1GCZWJ4E91YJ" localSheetId="13" hidden="1">#REF!</definedName>
    <definedName name="BExBAVKX8Q09370X1GCZWJ4E91YJ" localSheetId="14" hidden="1">#REF!</definedName>
    <definedName name="BExBAVKX8Q09370X1GCZWJ4E91YJ" hidden="1">#REF!</definedName>
    <definedName name="BExBAX2X2ENJYO4QTR5VAIQ86L7B" localSheetId="13" hidden="1">#REF!</definedName>
    <definedName name="BExBAX2X2ENJYO4QTR5VAIQ86L7B" localSheetId="14" hidden="1">#REF!</definedName>
    <definedName name="BExBAX2X2ENJYO4QTR5VAIQ86L7B" hidden="1">#REF!</definedName>
    <definedName name="BExBAZ13D3F1DVJQ6YJ8JGUYEYJE" localSheetId="13" hidden="1">#REF!</definedName>
    <definedName name="BExBAZ13D3F1DVJQ6YJ8JGUYEYJE" localSheetId="14" hidden="1">#REF!</definedName>
    <definedName name="BExBAZ13D3F1DVJQ6YJ8JGUYEYJE" hidden="1">#REF!</definedName>
    <definedName name="BExBBMPCB1QOZY8WWEX4J21JDE6U" localSheetId="13" hidden="1">#REF!</definedName>
    <definedName name="BExBBMPCB1QOZY8WWEX4J21JDE6U" localSheetId="14" hidden="1">#REF!</definedName>
    <definedName name="BExBBMPCB1QOZY8WWEX4J21JDE6U" hidden="1">#REF!</definedName>
    <definedName name="BExBBU1QQWUE0YFG7O1TN0RFLSSG" localSheetId="13" hidden="1">#REF!</definedName>
    <definedName name="BExBBU1QQWUE0YFG7O1TN0RFLSSG" localSheetId="14" hidden="1">#REF!</definedName>
    <definedName name="BExBBU1QQWUE0YFG7O1TN0RFLSSG" hidden="1">#REF!</definedName>
    <definedName name="BExBBUCJQRR74Q7GPWDEZXYK2KJL" localSheetId="13" hidden="1">#REF!</definedName>
    <definedName name="BExBBUCJQRR74Q7GPWDEZXYK2KJL" localSheetId="14" hidden="1">#REF!</definedName>
    <definedName name="BExBBUCJQRR74Q7GPWDEZXYK2KJL" hidden="1">#REF!</definedName>
    <definedName name="BExBBV8XVMD9CKZY711T0BN7H3PM" localSheetId="13" hidden="1">#REF!</definedName>
    <definedName name="BExBBV8XVMD9CKZY711T0BN7H3PM" localSheetId="14" hidden="1">#REF!</definedName>
    <definedName name="BExBBV8XVMD9CKZY711T0BN7H3PM" hidden="1">#REF!</definedName>
    <definedName name="BExBC78HXWXHO3XAB6E8NVTBGLJS" localSheetId="13" hidden="1">#REF!</definedName>
    <definedName name="BExBC78HXWXHO3XAB6E8NVTBGLJS" localSheetId="14" hidden="1">#REF!</definedName>
    <definedName name="BExBC78HXWXHO3XAB6E8NVTBGLJS" hidden="1">#REF!</definedName>
    <definedName name="BExBCFH3SMGZ2IPHFB6BCM9O3W0H" localSheetId="13" hidden="1">#REF!</definedName>
    <definedName name="BExBCFH3SMGZ2IPHFB6BCM9O3W0H" localSheetId="14" hidden="1">#REF!</definedName>
    <definedName name="BExBCFH3SMGZ2IPHFB6BCM9O3W0H" hidden="1">#REF!</definedName>
    <definedName name="BExBCK9SCAABKOT9IP6TEPRR7YDT" localSheetId="13" hidden="1">#REF!</definedName>
    <definedName name="BExBCK9SCAABKOT9IP6TEPRR7YDT" localSheetId="14" hidden="1">#REF!</definedName>
    <definedName name="BExBCK9SCAABKOT9IP6TEPRR7YDT" hidden="1">#REF!</definedName>
    <definedName name="BExBCKKJFFT2RP50WNPKBT7X8PJ3" localSheetId="13" hidden="1">#REF!</definedName>
    <definedName name="BExBCKKJFFT2RP50WNPKBT7X8PJ3" localSheetId="14" hidden="1">#REF!</definedName>
    <definedName name="BExBCKKJFFT2RP50WNPKBT7X8PJ3" hidden="1">#REF!</definedName>
    <definedName name="BExBCKKJTIRKC1RZJRTK65HHLX4W" localSheetId="13" hidden="1">#REF!</definedName>
    <definedName name="BExBCKKJTIRKC1RZJRTK65HHLX4W" localSheetId="14" hidden="1">#REF!</definedName>
    <definedName name="BExBCKKJTIRKC1RZJRTK65HHLX4W" hidden="1">#REF!</definedName>
    <definedName name="BExBCLMEPAN3XXX174TU8SS0627Q" localSheetId="13" hidden="1">#REF!</definedName>
    <definedName name="BExBCLMEPAN3XXX174TU8SS0627Q" localSheetId="14" hidden="1">#REF!</definedName>
    <definedName name="BExBCLMEPAN3XXX174TU8SS0627Q" hidden="1">#REF!</definedName>
    <definedName name="BExBCRBEYR2KZ8FAQFZ2NHY13WIY" localSheetId="13" hidden="1">#REF!</definedName>
    <definedName name="BExBCRBEYR2KZ8FAQFZ2NHY13WIY" localSheetId="14" hidden="1">#REF!</definedName>
    <definedName name="BExBCRBEYR2KZ8FAQFZ2NHY13WIY" hidden="1">#REF!</definedName>
    <definedName name="BExBD4I559NXSV6J07Q343TKYMVJ" localSheetId="13" hidden="1">#REF!</definedName>
    <definedName name="BExBD4I559NXSV6J07Q343TKYMVJ" localSheetId="14" hidden="1">#REF!</definedName>
    <definedName name="BExBD4I559NXSV6J07Q343TKYMVJ" hidden="1">#REF!</definedName>
    <definedName name="BExBD9W8C0W9N6L1AFL18JP4H94W" localSheetId="13" hidden="1">#REF!</definedName>
    <definedName name="BExBD9W8C0W9N6L1AFL18JP4H94W" localSheetId="14" hidden="1">#REF!</definedName>
    <definedName name="BExBD9W8C0W9N6L1AFL18JP4H94W" hidden="1">#REF!</definedName>
    <definedName name="BExBDBZQLTX3OGFYGULQFK5WEZU5" localSheetId="13" hidden="1">#REF!</definedName>
    <definedName name="BExBDBZQLTX3OGFYGULQFK5WEZU5" localSheetId="14" hidden="1">#REF!</definedName>
    <definedName name="BExBDBZQLTX3OGFYGULQFK5WEZU5" hidden="1">#REF!</definedName>
    <definedName name="BExBDJS9TUEU8Z84IV59E5V4T8K6" localSheetId="13" hidden="1">#REF!</definedName>
    <definedName name="BExBDJS9TUEU8Z84IV59E5V4T8K6" localSheetId="14" hidden="1">#REF!</definedName>
    <definedName name="BExBDJS9TUEU8Z84IV59E5V4T8K6" hidden="1">#REF!</definedName>
    <definedName name="BExBDKOMSVH4XMH52CFJ3F028I9R" localSheetId="13" hidden="1">#REF!</definedName>
    <definedName name="BExBDKOMSVH4XMH52CFJ3F028I9R" localSheetId="14" hidden="1">#REF!</definedName>
    <definedName name="BExBDKOMSVH4XMH52CFJ3F028I9R" hidden="1">#REF!</definedName>
    <definedName name="BExBDSRXVZQ0W5WXQMP5XD00GRRL" localSheetId="13" hidden="1">#REF!</definedName>
    <definedName name="BExBDSRXVZQ0W5WXQMP5XD00GRRL" localSheetId="14" hidden="1">#REF!</definedName>
    <definedName name="BExBDSRXVZQ0W5WXQMP5XD00GRRL" hidden="1">#REF!</definedName>
    <definedName name="BExBDTJ0J7XEHB9OATXFF5I8FZBJ" localSheetId="13" hidden="1">#REF!</definedName>
    <definedName name="BExBDTJ0J7XEHB9OATXFF5I8FZBJ" localSheetId="14" hidden="1">#REF!</definedName>
    <definedName name="BExBDTJ0J7XEHB9OATXFF5I8FZBJ" hidden="1">#REF!</definedName>
    <definedName name="BExBDUVGK3E1J4JY9ZYTS7V14BLY" localSheetId="13" hidden="1">#REF!</definedName>
    <definedName name="BExBDUVGK3E1J4JY9ZYTS7V14BLY" localSheetId="14" hidden="1">#REF!</definedName>
    <definedName name="BExBDUVGK3E1J4JY9ZYTS7V14BLY" hidden="1">#REF!</definedName>
    <definedName name="BExBE0KGY14GSWOGPU4HSJRLD2UD" localSheetId="13" hidden="1">#REF!</definedName>
    <definedName name="BExBE0KGY14GSWOGPU4HSJRLD2UD" localSheetId="14" hidden="1">#REF!</definedName>
    <definedName name="BExBE0KGY14GSWOGPU4HSJRLD2UD" hidden="1">#REF!</definedName>
    <definedName name="BExBE162OSBKD30I7T1DKKPT3I9I" localSheetId="13" hidden="1">#REF!</definedName>
    <definedName name="BExBE162OSBKD30I7T1DKKPT3I9I" localSheetId="14" hidden="1">#REF!</definedName>
    <definedName name="BExBE162OSBKD30I7T1DKKPT3I9I" hidden="1">#REF!</definedName>
    <definedName name="BExBEC9ATLQZF86W1M3APSM4HEOH" localSheetId="13" hidden="1">#REF!</definedName>
    <definedName name="BExBEC9ATLQZF86W1M3APSM4HEOH" localSheetId="14" hidden="1">#REF!</definedName>
    <definedName name="BExBEC9ATLQZF86W1M3APSM4HEOH" hidden="1">#REF!</definedName>
    <definedName name="BExBEXU4CFCM1P5CTZ4NE14PBGDA" localSheetId="13" hidden="1">#REF!</definedName>
    <definedName name="BExBEXU4CFCM1P5CTZ4NE14PBGDA" localSheetId="14" hidden="1">#REF!</definedName>
    <definedName name="BExBEXU4CFCM1P5CTZ4NE14PBGDA" hidden="1">#REF!</definedName>
    <definedName name="BExBEYFQJE9YK12A6JBMRFKEC7RN" localSheetId="13" hidden="1">#REF!</definedName>
    <definedName name="BExBEYFQJE9YK12A6JBMRFKEC7RN" localSheetId="14" hidden="1">#REF!</definedName>
    <definedName name="BExBEYFQJE9YK12A6JBMRFKEC7RN" hidden="1">#REF!</definedName>
    <definedName name="BExBG1ED81J2O4A2S5F5Y3BPHMCR" localSheetId="13" hidden="1">#REF!</definedName>
    <definedName name="BExBG1ED81J2O4A2S5F5Y3BPHMCR" localSheetId="14" hidden="1">#REF!</definedName>
    <definedName name="BExBG1ED81J2O4A2S5F5Y3BPHMCR" hidden="1">#REF!</definedName>
    <definedName name="BExCRK0K58VDM9V35DGI6VK8C92V" localSheetId="13" hidden="1">#REF!</definedName>
    <definedName name="BExCRK0K58VDM9V35DGI6VK8C92V" localSheetId="14" hidden="1">#REF!</definedName>
    <definedName name="BExCRK0K58VDM9V35DGI6VK8C92V" hidden="1">#REF!</definedName>
    <definedName name="BExCRLIHS7466WFJ3RPIUGGXYESZ" localSheetId="13" hidden="1">#REF!</definedName>
    <definedName name="BExCRLIHS7466WFJ3RPIUGGXYESZ" localSheetId="14" hidden="1">#REF!</definedName>
    <definedName name="BExCRLIHS7466WFJ3RPIUGGXYESZ" hidden="1">#REF!</definedName>
    <definedName name="BExCRXSXMF4LHAQZHN64FXJPMVZ7" localSheetId="13" hidden="1">#REF!</definedName>
    <definedName name="BExCRXSXMF4LHAQZHN64FXJPMVZ7" localSheetId="14" hidden="1">#REF!</definedName>
    <definedName name="BExCRXSXMF4LHAQZHN64FXJPMVZ7" hidden="1">#REF!</definedName>
    <definedName name="BExCS1EDDUEAEWHVYXHIP9I1WCJH" localSheetId="13" hidden="1">#REF!</definedName>
    <definedName name="BExCS1EDDUEAEWHVYXHIP9I1WCJH" localSheetId="14" hidden="1">#REF!</definedName>
    <definedName name="BExCS1EDDUEAEWHVYXHIP9I1WCJH" hidden="1">#REF!</definedName>
    <definedName name="BExCS1P5QG0X3OTHKX07RALOE5T5" localSheetId="13" hidden="1">#REF!</definedName>
    <definedName name="BExCS1P5QG0X3OTHKX07RALOE5T5" localSheetId="14" hidden="1">#REF!</definedName>
    <definedName name="BExCS1P5QG0X3OTHKX07RALOE5T5" hidden="1">#REF!</definedName>
    <definedName name="BExCS7ZPMHFJ4UJDAL8CQOLSZ13B" localSheetId="13" hidden="1">#REF!</definedName>
    <definedName name="BExCS7ZPMHFJ4UJDAL8CQOLSZ13B" localSheetId="14" hidden="1">#REF!</definedName>
    <definedName name="BExCS7ZPMHFJ4UJDAL8CQOLSZ13B" hidden="1">#REF!</definedName>
    <definedName name="BExCS8W4NJUZH9S1CYB6XSDLEPBW" localSheetId="13" hidden="1">#REF!</definedName>
    <definedName name="BExCS8W4NJUZH9S1CYB6XSDLEPBW" localSheetId="14" hidden="1">#REF!</definedName>
    <definedName name="BExCS8W4NJUZH9S1CYB6XSDLEPBW" hidden="1">#REF!</definedName>
    <definedName name="BExCSAE1M6G20R41J0Y24YNN0YC1" localSheetId="13" hidden="1">#REF!</definedName>
    <definedName name="BExCSAE1M6G20R41J0Y24YNN0YC1" localSheetId="14" hidden="1">#REF!</definedName>
    <definedName name="BExCSAE1M6G20R41J0Y24YNN0YC1" hidden="1">#REF!</definedName>
    <definedName name="BExCSAOUZOYKHN7HV511TO8VDJ02" localSheetId="13" hidden="1">#REF!</definedName>
    <definedName name="BExCSAOUZOYKHN7HV511TO8VDJ02" localSheetId="14" hidden="1">#REF!</definedName>
    <definedName name="BExCSAOUZOYKHN7HV511TO8VDJ02" hidden="1">#REF!</definedName>
    <definedName name="BExCSJ2XVKHN6ULCF7JML0TCRKEO" localSheetId="13" hidden="1">#REF!</definedName>
    <definedName name="BExCSJ2XVKHN6ULCF7JML0TCRKEO" localSheetId="14" hidden="1">#REF!</definedName>
    <definedName name="BExCSJ2XVKHN6ULCF7JML0TCRKEO" hidden="1">#REF!</definedName>
    <definedName name="BExCSMOFTXSUEC1T46LR1UPYRCX5" localSheetId="13" hidden="1">#REF!</definedName>
    <definedName name="BExCSMOFTXSUEC1T46LR1UPYRCX5" localSheetId="14" hidden="1">#REF!</definedName>
    <definedName name="BExCSMOFTXSUEC1T46LR1UPYRCX5" hidden="1">#REF!</definedName>
    <definedName name="BExCSSDG3TM6TPKS19E9QYJEELZ6" localSheetId="13" hidden="1">#REF!</definedName>
    <definedName name="BExCSSDG3TM6TPKS19E9QYJEELZ6" localSheetId="14" hidden="1">#REF!</definedName>
    <definedName name="BExCSSDG3TM6TPKS19E9QYJEELZ6" hidden="1">#REF!</definedName>
    <definedName name="BExCSZV7U67UWXL2HKJNM5W1E4OO" localSheetId="13" hidden="1">#REF!</definedName>
    <definedName name="BExCSZV7U67UWXL2HKJNM5W1E4OO" localSheetId="14" hidden="1">#REF!</definedName>
    <definedName name="BExCSZV7U67UWXL2HKJNM5W1E4OO" hidden="1">#REF!</definedName>
    <definedName name="BExCT4NSDT61OCH04Y2QIFIOP75H" localSheetId="13" hidden="1">#REF!</definedName>
    <definedName name="BExCT4NSDT61OCH04Y2QIFIOP75H" localSheetId="14" hidden="1">#REF!</definedName>
    <definedName name="BExCT4NSDT61OCH04Y2QIFIOP75H" hidden="1">#REF!</definedName>
    <definedName name="BExCTHZWIPJVLE56GATEFKPIKLK2" localSheetId="13" hidden="1">#REF!</definedName>
    <definedName name="BExCTHZWIPJVLE56GATEFKPIKLK2" localSheetId="14" hidden="1">#REF!</definedName>
    <definedName name="BExCTHZWIPJVLE56GATEFKPIKLK2" hidden="1">#REF!</definedName>
    <definedName name="BExCTW8G3VCZ55S09HTUGXKB1P2M" localSheetId="13" hidden="1">#REF!</definedName>
    <definedName name="BExCTW8G3VCZ55S09HTUGXKB1P2M" localSheetId="14" hidden="1">#REF!</definedName>
    <definedName name="BExCTW8G3VCZ55S09HTUGXKB1P2M" hidden="1">#REF!</definedName>
    <definedName name="BExCTYS2KX0QANOLT8LGZ9WV3S3T" localSheetId="13" hidden="1">#REF!</definedName>
    <definedName name="BExCTYS2KX0QANOLT8LGZ9WV3S3T" localSheetId="14" hidden="1">#REF!</definedName>
    <definedName name="BExCTYS2KX0QANOLT8LGZ9WV3S3T" hidden="1">#REF!</definedName>
    <definedName name="BExCTZ2V6H9TT6LFGK3SADZ2TIGQ" localSheetId="13" hidden="1">#REF!</definedName>
    <definedName name="BExCTZ2V6H9TT6LFGK3SADZ2TIGQ" localSheetId="14" hidden="1">#REF!</definedName>
    <definedName name="BExCTZ2V6H9TT6LFGK3SADZ2TIGQ" hidden="1">#REF!</definedName>
    <definedName name="BExCTZZ9JNES4EDHW97NP0EGQALX" localSheetId="13" hidden="1">#REF!</definedName>
    <definedName name="BExCTZZ9JNES4EDHW97NP0EGQALX" localSheetId="14" hidden="1">#REF!</definedName>
    <definedName name="BExCTZZ9JNES4EDHW97NP0EGQALX" hidden="1">#REF!</definedName>
    <definedName name="BExCU0A1V6NMZQ9ASYJ8QIVQ5UR2" localSheetId="13" hidden="1">#REF!</definedName>
    <definedName name="BExCU0A1V6NMZQ9ASYJ8QIVQ5UR2" localSheetId="14" hidden="1">#REF!</definedName>
    <definedName name="BExCU0A1V6NMZQ9ASYJ8QIVQ5UR2" hidden="1">#REF!</definedName>
    <definedName name="BExCU2834920JBHSPCRC4UF80OLL" localSheetId="13" hidden="1">#REF!</definedName>
    <definedName name="BExCU2834920JBHSPCRC4UF80OLL" localSheetId="14" hidden="1">#REF!</definedName>
    <definedName name="BExCU2834920JBHSPCRC4UF80OLL" hidden="1">#REF!</definedName>
    <definedName name="BExCU8O54I3P3WRYWY1CRP3S78QY" localSheetId="13" hidden="1">#REF!</definedName>
    <definedName name="BExCU8O54I3P3WRYWY1CRP3S78QY" localSheetId="14" hidden="1">#REF!</definedName>
    <definedName name="BExCU8O54I3P3WRYWY1CRP3S78QY" hidden="1">#REF!</definedName>
    <definedName name="BExCUDRJO23YOKT8GPWOVQ4XEHF5" localSheetId="13" hidden="1">#REF!</definedName>
    <definedName name="BExCUDRJO23YOKT8GPWOVQ4XEHF5" localSheetId="14" hidden="1">#REF!</definedName>
    <definedName name="BExCUDRJO23YOKT8GPWOVQ4XEHF5" hidden="1">#REF!</definedName>
    <definedName name="BExCULEOALM7SEHVMQC4B4N25MRM" localSheetId="13" hidden="1">#REF!</definedName>
    <definedName name="BExCULEOALM7SEHVMQC4B4N25MRM" localSheetId="14" hidden="1">#REF!</definedName>
    <definedName name="BExCULEOALM7SEHVMQC4B4N25MRM" hidden="1">#REF!</definedName>
    <definedName name="BExCUPAXFR16YMWL30ME3F3BSRDZ" localSheetId="13" hidden="1">#REF!</definedName>
    <definedName name="BExCUPAXFR16YMWL30ME3F3BSRDZ" localSheetId="14" hidden="1">#REF!</definedName>
    <definedName name="BExCUPAXFR16YMWL30ME3F3BSRDZ" hidden="1">#REF!</definedName>
    <definedName name="BExCUR94DHCE47PUUWEMT5QZOYR2" localSheetId="13" hidden="1">#REF!</definedName>
    <definedName name="BExCUR94DHCE47PUUWEMT5QZOYR2" localSheetId="14" hidden="1">#REF!</definedName>
    <definedName name="BExCUR94DHCE47PUUWEMT5QZOYR2" hidden="1">#REF!</definedName>
    <definedName name="BExCV5HJSTBNPQZVGYJY9AZ4IJ26" localSheetId="13" hidden="1">#REF!</definedName>
    <definedName name="BExCV5HJSTBNPQZVGYJY9AZ4IJ26" localSheetId="14" hidden="1">#REF!</definedName>
    <definedName name="BExCV5HJSTBNPQZVGYJY9AZ4IJ26" hidden="1">#REF!</definedName>
    <definedName name="BExCV634L7SVHGB0UDDTRRQ2Q72H" localSheetId="13" hidden="1">#REF!</definedName>
    <definedName name="BExCV634L7SVHGB0UDDTRRQ2Q72H" localSheetId="14" hidden="1">#REF!</definedName>
    <definedName name="BExCV634L7SVHGB0UDDTRRQ2Q72H" hidden="1">#REF!</definedName>
    <definedName name="BExCVBXGSXT9FWJRG62PX9S1RK83" localSheetId="13" hidden="1">#REF!</definedName>
    <definedName name="BExCVBXGSXT9FWJRG62PX9S1RK83" localSheetId="14" hidden="1">#REF!</definedName>
    <definedName name="BExCVBXGSXT9FWJRG62PX9S1RK83" hidden="1">#REF!</definedName>
    <definedName name="BExCVHBNLOHNFS0JAV3I1XGPNH9W" localSheetId="13" hidden="1">#REF!</definedName>
    <definedName name="BExCVHBNLOHNFS0JAV3I1XGPNH9W" localSheetId="14" hidden="1">#REF!</definedName>
    <definedName name="BExCVHBNLOHNFS0JAV3I1XGPNH9W" hidden="1">#REF!</definedName>
    <definedName name="BExCVI86R31A2IOZIEBY1FJLVILD" localSheetId="13" hidden="1">#REF!</definedName>
    <definedName name="BExCVI86R31A2IOZIEBY1FJLVILD" localSheetId="14" hidden="1">#REF!</definedName>
    <definedName name="BExCVI86R31A2IOZIEBY1FJLVILD" hidden="1">#REF!</definedName>
    <definedName name="BExCVKGZXE0I9EIXKBZVSGSEY2RR" localSheetId="13" hidden="1">#REF!</definedName>
    <definedName name="BExCVKGZXE0I9EIXKBZVSGSEY2RR" localSheetId="14" hidden="1">#REF!</definedName>
    <definedName name="BExCVKGZXE0I9EIXKBZVSGSEY2RR" hidden="1">#REF!</definedName>
    <definedName name="BExCVNROVORCSNX9HKHKPHY0URS3" localSheetId="13" hidden="1">#REF!</definedName>
    <definedName name="BExCVNROVORCSNX9HKHKPHY0URS3" localSheetId="14" hidden="1">#REF!</definedName>
    <definedName name="BExCVNROVORCSNX9HKHKPHY0URS3" hidden="1">#REF!</definedName>
    <definedName name="BExCVPEZON7VV6NOWII8VZMONPCJ" localSheetId="13" hidden="1">#REF!</definedName>
    <definedName name="BExCVPEZON7VV6NOWII8VZMONPCJ" localSheetId="14" hidden="1">#REF!</definedName>
    <definedName name="BExCVPEZON7VV6NOWII8VZMONPCJ" hidden="1">#REF!</definedName>
    <definedName name="BExCVV44WY5807WGMTGKPW0GT256" localSheetId="13" hidden="1">#REF!</definedName>
    <definedName name="BExCVV44WY5807WGMTGKPW0GT256" localSheetId="14" hidden="1">#REF!</definedName>
    <definedName name="BExCVV44WY5807WGMTGKPW0GT256" hidden="1">#REF!</definedName>
    <definedName name="BExCVZ5PN4V6MRBZ04PZJW3GEF8S" localSheetId="13" hidden="1">#REF!</definedName>
    <definedName name="BExCVZ5PN4V6MRBZ04PZJW3GEF8S" localSheetId="14" hidden="1">#REF!</definedName>
    <definedName name="BExCVZ5PN4V6MRBZ04PZJW3GEF8S" hidden="1">#REF!</definedName>
    <definedName name="BExCW13R0GWJYGXZBNCPAHQN4NR2" localSheetId="13" hidden="1">#REF!</definedName>
    <definedName name="BExCW13R0GWJYGXZBNCPAHQN4NR2" localSheetId="14" hidden="1">#REF!</definedName>
    <definedName name="BExCW13R0GWJYGXZBNCPAHQN4NR2" hidden="1">#REF!</definedName>
    <definedName name="BExCW9Y5HWU4RJTNX74O6L24VGCK" localSheetId="13" hidden="1">#REF!</definedName>
    <definedName name="BExCW9Y5HWU4RJTNX74O6L24VGCK" localSheetId="14" hidden="1">#REF!</definedName>
    <definedName name="BExCW9Y5HWU4RJTNX74O6L24VGCK" hidden="1">#REF!</definedName>
    <definedName name="BExCWHADQJRXWFDGV2KMANWIY1YN" localSheetId="13" hidden="1">#REF!</definedName>
    <definedName name="BExCWHADQJRXWFDGV2KMANWIY1YN" localSheetId="14" hidden="1">#REF!</definedName>
    <definedName name="BExCWHADQJRXWFDGV2KMANWIY1YN" hidden="1">#REF!</definedName>
    <definedName name="BExCWPDPESGZS07QGBLSBWDNVJLZ" localSheetId="13" hidden="1">#REF!</definedName>
    <definedName name="BExCWPDPESGZS07QGBLSBWDNVJLZ" localSheetId="14" hidden="1">#REF!</definedName>
    <definedName name="BExCWPDPESGZS07QGBLSBWDNVJLZ" hidden="1">#REF!</definedName>
    <definedName name="BExCWTVKHIVCRHF8GC39KI58YM5K" localSheetId="13" hidden="1">#REF!</definedName>
    <definedName name="BExCWTVKHIVCRHF8GC39KI58YM5K" localSheetId="14" hidden="1">#REF!</definedName>
    <definedName name="BExCWTVKHIVCRHF8GC39KI58YM5K" hidden="1">#REF!</definedName>
    <definedName name="BExCX2KGRZBRVLZNM8SUSIE6A0RL" localSheetId="13" hidden="1">#REF!</definedName>
    <definedName name="BExCX2KGRZBRVLZNM8SUSIE6A0RL" localSheetId="14" hidden="1">#REF!</definedName>
    <definedName name="BExCX2KGRZBRVLZNM8SUSIE6A0RL" hidden="1">#REF!</definedName>
    <definedName name="BExCX3X451T70LZ1VF95L7W4Y4TM" localSheetId="13" hidden="1">#REF!</definedName>
    <definedName name="BExCX3X451T70LZ1VF95L7W4Y4TM" localSheetId="14" hidden="1">#REF!</definedName>
    <definedName name="BExCX3X451T70LZ1VF95L7W4Y4TM" hidden="1">#REF!</definedName>
    <definedName name="BExCX4NZ2N1OUGXM7EV0U7VULJMM" localSheetId="13" hidden="1">#REF!</definedName>
    <definedName name="BExCX4NZ2N1OUGXM7EV0U7VULJMM" localSheetId="14" hidden="1">#REF!</definedName>
    <definedName name="BExCX4NZ2N1OUGXM7EV0U7VULJMM" hidden="1">#REF!</definedName>
    <definedName name="BExCXILMURGYMAH6N5LF5DV6K3GM" localSheetId="13" hidden="1">#REF!</definedName>
    <definedName name="BExCXILMURGYMAH6N5LF5DV6K3GM" localSheetId="14" hidden="1">#REF!</definedName>
    <definedName name="BExCXILMURGYMAH6N5LF5DV6K3GM" hidden="1">#REF!</definedName>
    <definedName name="BExCXQUFBMXQ1650735H48B1AZT3" localSheetId="13" hidden="1">#REF!</definedName>
    <definedName name="BExCXQUFBMXQ1650735H48B1AZT3" localSheetId="14" hidden="1">#REF!</definedName>
    <definedName name="BExCXQUFBMXQ1650735H48B1AZT3" hidden="1">#REF!</definedName>
    <definedName name="BExCXYSBKJ9SZQD7XS2WUS6SVBJO" localSheetId="13" hidden="1">#REF!</definedName>
    <definedName name="BExCXYSBKJ9SZQD7XS2WUS6SVBJO" localSheetId="14" hidden="1">#REF!</definedName>
    <definedName name="BExCXYSBKJ9SZQD7XS2WUS6SVBJO" hidden="1">#REF!</definedName>
    <definedName name="BExCXZ8DGK5ZE8467LFEHX6JNQHJ" localSheetId="13" hidden="1">#REF!</definedName>
    <definedName name="BExCXZ8DGK5ZE8467LFEHX6JNQHJ" localSheetId="14" hidden="1">#REF!</definedName>
    <definedName name="BExCXZ8DGK5ZE8467LFEHX6JNQHJ" hidden="1">#REF!</definedName>
    <definedName name="BExCY2DQO9VLA77Q7EG3T0XNXX4F" localSheetId="13" hidden="1">#REF!</definedName>
    <definedName name="BExCY2DQO9VLA77Q7EG3T0XNXX4F" localSheetId="14" hidden="1">#REF!</definedName>
    <definedName name="BExCY2DQO9VLA77Q7EG3T0XNXX4F" hidden="1">#REF!</definedName>
    <definedName name="BExCY5Z7X93Z8XUOEASK50W08S36" localSheetId="13" hidden="1">#REF!</definedName>
    <definedName name="BExCY5Z7X93Z8XUOEASK50W08S36" localSheetId="14" hidden="1">#REF!</definedName>
    <definedName name="BExCY5Z7X93Z8XUOEASK50W08S36" hidden="1">#REF!</definedName>
    <definedName name="BExCY6VMJ68MX3C981R5Q0BX5791" localSheetId="13" hidden="1">#REF!</definedName>
    <definedName name="BExCY6VMJ68MX3C981R5Q0BX5791" localSheetId="14" hidden="1">#REF!</definedName>
    <definedName name="BExCY6VMJ68MX3C981R5Q0BX5791" hidden="1">#REF!</definedName>
    <definedName name="BExCYAH2SAZCPW6XCB7V7PMMCAWO" localSheetId="13" hidden="1">#REF!</definedName>
    <definedName name="BExCYAH2SAZCPW6XCB7V7PMMCAWO" localSheetId="14" hidden="1">#REF!</definedName>
    <definedName name="BExCYAH2SAZCPW6XCB7V7PMMCAWO" hidden="1">#REF!</definedName>
    <definedName name="BExCYDGYM1UGUNTB331L2E4L5F34" localSheetId="13" hidden="1">#REF!</definedName>
    <definedName name="BExCYDGYM1UGUNTB331L2E4L5F34" localSheetId="14" hidden="1">#REF!</definedName>
    <definedName name="BExCYDGYM1UGUNTB331L2E4L5F34" hidden="1">#REF!</definedName>
    <definedName name="BExCYN7KCKU1F6EXMNPQPTKNOT6A" localSheetId="13" hidden="1">#REF!</definedName>
    <definedName name="BExCYN7KCKU1F6EXMNPQPTKNOT6A" localSheetId="14" hidden="1">#REF!</definedName>
    <definedName name="BExCYN7KCKU1F6EXMNPQPTKNOT6A" hidden="1">#REF!</definedName>
    <definedName name="BExCYPRC5HJE6N2XQTHCT6NXGP8N" localSheetId="13" hidden="1">#REF!</definedName>
    <definedName name="BExCYPRC5HJE6N2XQTHCT6NXGP8N" localSheetId="14" hidden="1">#REF!</definedName>
    <definedName name="BExCYPRC5HJE6N2XQTHCT6NXGP8N" hidden="1">#REF!</definedName>
    <definedName name="BExCYQCX9ES8ZWW2L35B12WDNT73" localSheetId="13" hidden="1">#REF!</definedName>
    <definedName name="BExCYQCX9ES8ZWW2L35B12WDNT73" localSheetId="14" hidden="1">#REF!</definedName>
    <definedName name="BExCYQCX9ES8ZWW2L35B12WDNT73" hidden="1">#REF!</definedName>
    <definedName name="BExCYSLQY2CYU7DQ3QI07UGGS6OW" localSheetId="13" hidden="1">#REF!</definedName>
    <definedName name="BExCYSLQY2CYU7DQ3QI07UGGS6OW" localSheetId="14" hidden="1">#REF!</definedName>
    <definedName name="BExCYSLQY2CYU7DQ3QI07UGGS6OW" hidden="1">#REF!</definedName>
    <definedName name="BExCYUK0I3UEXZNFDW71G6Z6D8XR" localSheetId="13" hidden="1">#REF!</definedName>
    <definedName name="BExCYUK0I3UEXZNFDW71G6Z6D8XR" localSheetId="14" hidden="1">#REF!</definedName>
    <definedName name="BExCYUK0I3UEXZNFDW71G6Z6D8XR" hidden="1">#REF!</definedName>
    <definedName name="BExCZFZCXMLY5DWESYJ9NGTJYQ8M" localSheetId="13" hidden="1">#REF!</definedName>
    <definedName name="BExCZFZCXMLY5DWESYJ9NGTJYQ8M" localSheetId="14" hidden="1">#REF!</definedName>
    <definedName name="BExCZFZCXMLY5DWESYJ9NGTJYQ8M" hidden="1">#REF!</definedName>
    <definedName name="BExCZJ4P8WS0BDT31WDXI0ROE7D6" localSheetId="13" hidden="1">#REF!</definedName>
    <definedName name="BExCZJ4P8WS0BDT31WDXI0ROE7D6" localSheetId="14" hidden="1">#REF!</definedName>
    <definedName name="BExCZJ4P8WS0BDT31WDXI0ROE7D6" hidden="1">#REF!</definedName>
    <definedName name="BExCZKH6NI0EE02L995IFVBD1J59" localSheetId="13" hidden="1">#REF!</definedName>
    <definedName name="BExCZKH6NI0EE02L995IFVBD1J59" localSheetId="14" hidden="1">#REF!</definedName>
    <definedName name="BExCZKH6NI0EE02L995IFVBD1J59" hidden="1">#REF!</definedName>
    <definedName name="BExCZNRWARGGHWLSC1PEDZFLF3JV" localSheetId="13" hidden="1">#REF!</definedName>
    <definedName name="BExCZNRWARGGHWLSC1PEDZFLF3JV" localSheetId="14" hidden="1">#REF!</definedName>
    <definedName name="BExCZNRWARGGHWLSC1PEDZFLF3JV" hidden="1">#REF!</definedName>
    <definedName name="BExCZP9TBB61HISZ2U5QMQSO2LBE" localSheetId="13" hidden="1">#REF!</definedName>
    <definedName name="BExCZP9TBB61HISZ2U5QMQSO2LBE" localSheetId="14" hidden="1">#REF!</definedName>
    <definedName name="BExCZP9TBB61HISZ2U5QMQSO2LBE" hidden="1">#REF!</definedName>
    <definedName name="BExCZUD9FEOJBKDJ51Z3JON9LKJ8" localSheetId="13" hidden="1">#REF!</definedName>
    <definedName name="BExCZUD9FEOJBKDJ51Z3JON9LKJ8" localSheetId="14" hidden="1">#REF!</definedName>
    <definedName name="BExCZUD9FEOJBKDJ51Z3JON9LKJ8" hidden="1">#REF!</definedName>
    <definedName name="BExD0AUOVQT3UL53T2KUVJNGD0QF" localSheetId="13" hidden="1">#REF!</definedName>
    <definedName name="BExD0AUOVQT3UL53T2KUVJNGD0QF" localSheetId="14" hidden="1">#REF!</definedName>
    <definedName name="BExD0AUOVQT3UL53T2KUVJNGD0QF" hidden="1">#REF!</definedName>
    <definedName name="BExD0HALIN0JR4JTPGDEVAEE5EX5" localSheetId="13" hidden="1">#REF!</definedName>
    <definedName name="BExD0HALIN0JR4JTPGDEVAEE5EX5" localSheetId="14" hidden="1">#REF!</definedName>
    <definedName name="BExD0HALIN0JR4JTPGDEVAEE5EX5" hidden="1">#REF!</definedName>
    <definedName name="BExD0LCCDPG16YLY5WQSZF1XI5DA" localSheetId="13" hidden="1">#REF!</definedName>
    <definedName name="BExD0LCCDPG16YLY5WQSZF1XI5DA" localSheetId="14" hidden="1">#REF!</definedName>
    <definedName name="BExD0LCCDPG16YLY5WQSZF1XI5DA" hidden="1">#REF!</definedName>
    <definedName name="BExD0RMWSB4TRECEHTH6NN4K9DFZ" localSheetId="13" hidden="1">#REF!</definedName>
    <definedName name="BExD0RMWSB4TRECEHTH6NN4K9DFZ" localSheetId="14" hidden="1">#REF!</definedName>
    <definedName name="BExD0RMWSB4TRECEHTH6NN4K9DFZ" hidden="1">#REF!</definedName>
    <definedName name="BExD0U6KG10QGVDI1XSHK0J10A2V" localSheetId="13" hidden="1">#REF!</definedName>
    <definedName name="BExD0U6KG10QGVDI1XSHK0J10A2V" localSheetId="14" hidden="1">#REF!</definedName>
    <definedName name="BExD0U6KG10QGVDI1XSHK0J10A2V" hidden="1">#REF!</definedName>
    <definedName name="BExD0WQ6EQ2G82IAJI3FDQKGZH18" localSheetId="13" hidden="1">#REF!</definedName>
    <definedName name="BExD0WQ6EQ2G82IAJI3FDQKGZH18" localSheetId="14" hidden="1">#REF!</definedName>
    <definedName name="BExD0WQ6EQ2G82IAJI3FDQKGZH18" hidden="1">#REF!</definedName>
    <definedName name="BExD13RUIBGRXDL4QDZ305UKUR12" localSheetId="13" hidden="1">#REF!</definedName>
    <definedName name="BExD13RUIBGRXDL4QDZ305UKUR12" localSheetId="14" hidden="1">#REF!</definedName>
    <definedName name="BExD13RUIBGRXDL4QDZ305UKUR12" hidden="1">#REF!</definedName>
    <definedName name="BExD14DETV5R4OOTMAXD5NAKWRO3" localSheetId="13" hidden="1">#REF!</definedName>
    <definedName name="BExD14DETV5R4OOTMAXD5NAKWRO3" localSheetId="14" hidden="1">#REF!</definedName>
    <definedName name="BExD14DETV5R4OOTMAXD5NAKWRO3" hidden="1">#REF!</definedName>
    <definedName name="BExD1MI40YRCBI7KT4S9YHQJUO06" localSheetId="13" hidden="1">#REF!</definedName>
    <definedName name="BExD1MI40YRCBI7KT4S9YHQJUO06" localSheetId="14" hidden="1">#REF!</definedName>
    <definedName name="BExD1MI40YRCBI7KT4S9YHQJUO06" hidden="1">#REF!</definedName>
    <definedName name="BExD1OAU9OXQAZA4D70HP72CU6GB" localSheetId="13" hidden="1">#REF!</definedName>
    <definedName name="BExD1OAU9OXQAZA4D70HP72CU6GB" localSheetId="14" hidden="1">#REF!</definedName>
    <definedName name="BExD1OAU9OXQAZA4D70HP72CU6GB" hidden="1">#REF!</definedName>
    <definedName name="BExD1T8WPV0G6YOX7WMAIZD8XNBK" localSheetId="13" hidden="1">#REF!</definedName>
    <definedName name="BExD1T8WPV0G6YOX7WMAIZD8XNBK" localSheetId="14" hidden="1">#REF!</definedName>
    <definedName name="BExD1T8WPV0G6YOX7WMAIZD8XNBK" hidden="1">#REF!</definedName>
    <definedName name="BExD1Y1JV61416YA1XRQHKWPZIE7" localSheetId="13" hidden="1">#REF!</definedName>
    <definedName name="BExD1Y1JV61416YA1XRQHKWPZIE7" localSheetId="14" hidden="1">#REF!</definedName>
    <definedName name="BExD1Y1JV61416YA1XRQHKWPZIE7" hidden="1">#REF!</definedName>
    <definedName name="BExD2CFHIRMBKN5KXE5QP4XXEWFS" localSheetId="13" hidden="1">#REF!</definedName>
    <definedName name="BExD2CFHIRMBKN5KXE5QP4XXEWFS" localSheetId="14" hidden="1">#REF!</definedName>
    <definedName name="BExD2CFHIRMBKN5KXE5QP4XXEWFS" hidden="1">#REF!</definedName>
    <definedName name="BExD2DMHH1HWXQ9W0YYMDP8AAX8Q" localSheetId="13" hidden="1">#REF!</definedName>
    <definedName name="BExD2DMHH1HWXQ9W0YYMDP8AAX8Q" localSheetId="14" hidden="1">#REF!</definedName>
    <definedName name="BExD2DMHH1HWXQ9W0YYMDP8AAX8Q" hidden="1">#REF!</definedName>
    <definedName name="BExD2HTPC7IWBAU6OSQ67MQA8BYZ" localSheetId="13" hidden="1">#REF!</definedName>
    <definedName name="BExD2HTPC7IWBAU6OSQ67MQA8BYZ" localSheetId="14" hidden="1">#REF!</definedName>
    <definedName name="BExD2HTPC7IWBAU6OSQ67MQA8BYZ" hidden="1">#REF!</definedName>
    <definedName name="BExD2PWTVQ2CXNG6B7UDL8FIMXBH" localSheetId="13" hidden="1">#REF!</definedName>
    <definedName name="BExD2PWTVQ2CXNG6B7UDL8FIMXBH" localSheetId="14" hidden="1">#REF!</definedName>
    <definedName name="BExD2PWTVQ2CXNG6B7UDL8FIMXBH" hidden="1">#REF!</definedName>
    <definedName name="BExD2X9AQ03EX1AVVX44CXLXRPTI" localSheetId="13" hidden="1">#REF!</definedName>
    <definedName name="BExD2X9AQ03EX1AVVX44CXLXRPTI" localSheetId="14" hidden="1">#REF!</definedName>
    <definedName name="BExD2X9AQ03EX1AVVX44CXLXRPTI" hidden="1">#REF!</definedName>
    <definedName name="BExD2ZNL9MWJOEL2575KJZBDP2A6" localSheetId="13" hidden="1">#REF!</definedName>
    <definedName name="BExD2ZNL9MWJOEL2575KJZBDP2A6" localSheetId="14" hidden="1">#REF!</definedName>
    <definedName name="BExD2ZNL9MWJOEL2575KJZBDP2A6" hidden="1">#REF!</definedName>
    <definedName name="BExD34G79JRMB8BZRVN81P1H9MSB" localSheetId="13" hidden="1">#REF!</definedName>
    <definedName name="BExD34G79JRMB8BZRVN81P1H9MSB" localSheetId="14" hidden="1">#REF!</definedName>
    <definedName name="BExD34G79JRMB8BZRVN81P1H9MSB" hidden="1">#REF!</definedName>
    <definedName name="BExD35CL2NULPPEHAM954ETQIJA2" localSheetId="13" hidden="1">#REF!</definedName>
    <definedName name="BExD35CL2NULPPEHAM954ETQIJA2" localSheetId="14" hidden="1">#REF!</definedName>
    <definedName name="BExD35CL2NULPPEHAM954ETQIJA2" hidden="1">#REF!</definedName>
    <definedName name="BExD363H2VGFIQUCE6LS4AC5J0ZT" localSheetId="13" hidden="1">#REF!</definedName>
    <definedName name="BExD363H2VGFIQUCE6LS4AC5J0ZT" localSheetId="14" hidden="1">#REF!</definedName>
    <definedName name="BExD363H2VGFIQUCE6LS4AC5J0ZT" hidden="1">#REF!</definedName>
    <definedName name="BExD3A588E939V61P1XEW0FI5Q0S" localSheetId="13" hidden="1">#REF!</definedName>
    <definedName name="BExD3A588E939V61P1XEW0FI5Q0S" localSheetId="14" hidden="1">#REF!</definedName>
    <definedName name="BExD3A588E939V61P1XEW0FI5Q0S" hidden="1">#REF!</definedName>
    <definedName name="BExD3CJJDKVR9M18XI3WDZH80WL6" localSheetId="13" hidden="1">#REF!</definedName>
    <definedName name="BExD3CJJDKVR9M18XI3WDZH80WL6" localSheetId="14" hidden="1">#REF!</definedName>
    <definedName name="BExD3CJJDKVR9M18XI3WDZH80WL6" hidden="1">#REF!</definedName>
    <definedName name="BExD3ESD9WYJIB3TRDPJ1CKXRAVL" localSheetId="13" hidden="1">#REF!</definedName>
    <definedName name="BExD3ESD9WYJIB3TRDPJ1CKXRAVL" localSheetId="14" hidden="1">#REF!</definedName>
    <definedName name="BExD3ESD9WYJIB3TRDPJ1CKXRAVL" hidden="1">#REF!</definedName>
    <definedName name="BExD3F368X5S25MWSUNIV57RDB57" localSheetId="13" hidden="1">#REF!</definedName>
    <definedName name="BExD3F368X5S25MWSUNIV57RDB57" localSheetId="14" hidden="1">#REF!</definedName>
    <definedName name="BExD3F368X5S25MWSUNIV57RDB57" hidden="1">#REF!</definedName>
    <definedName name="BExD3I8JTNF4LTMFY6GRVDJ6VLGG" localSheetId="13" hidden="1">#REF!</definedName>
    <definedName name="BExD3I8JTNF4LTMFY6GRVDJ6VLGG" localSheetId="14" hidden="1">#REF!</definedName>
    <definedName name="BExD3I8JTNF4LTMFY6GRVDJ6VLGG" hidden="1">#REF!</definedName>
    <definedName name="BExD3IJ5IT335SOSNV9L85WKAOSI" localSheetId="13" hidden="1">#REF!</definedName>
    <definedName name="BExD3IJ5IT335SOSNV9L85WKAOSI" localSheetId="14" hidden="1">#REF!</definedName>
    <definedName name="BExD3IJ5IT335SOSNV9L85WKAOSI" hidden="1">#REF!</definedName>
    <definedName name="BExD3KBVUY57GMMQTOFEU6S6G1AY" localSheetId="13" hidden="1">#REF!</definedName>
    <definedName name="BExD3KBVUY57GMMQTOFEU6S6G1AY" localSheetId="14" hidden="1">#REF!</definedName>
    <definedName name="BExD3KBVUY57GMMQTOFEU6S6G1AY" hidden="1">#REF!</definedName>
    <definedName name="BExD3NMR7AW2Z6V8SC79VQR37NA6" localSheetId="13" hidden="1">#REF!</definedName>
    <definedName name="BExD3NMR7AW2Z6V8SC79VQR37NA6" localSheetId="14" hidden="1">#REF!</definedName>
    <definedName name="BExD3NMR7AW2Z6V8SC79VQR37NA6" hidden="1">#REF!</definedName>
    <definedName name="BExD3QXA2UQ2W4N7NYLUEOG40BZB" localSheetId="13" hidden="1">#REF!</definedName>
    <definedName name="BExD3QXA2UQ2W4N7NYLUEOG40BZB" localSheetId="14" hidden="1">#REF!</definedName>
    <definedName name="BExD3QXA2UQ2W4N7NYLUEOG40BZB" hidden="1">#REF!</definedName>
    <definedName name="BExD3U2N041TEJ7GCN005UTPHNXY" localSheetId="13" hidden="1">#REF!</definedName>
    <definedName name="BExD3U2N041TEJ7GCN005UTPHNXY" localSheetId="14" hidden="1">#REF!</definedName>
    <definedName name="BExD3U2N041TEJ7GCN005UTPHNXY" hidden="1">#REF!</definedName>
    <definedName name="BExD3VPY5VEI1LLQ4I16T16251DT" localSheetId="13" hidden="1">#REF!</definedName>
    <definedName name="BExD3VPY5VEI1LLQ4I16T16251DT" localSheetId="14" hidden="1">#REF!</definedName>
    <definedName name="BExD3VPY5VEI1LLQ4I16T16251DT" hidden="1">#REF!</definedName>
    <definedName name="BExD3XIUEZZ1KIHV7CPS7DKUGIN8" localSheetId="13" hidden="1">#REF!</definedName>
    <definedName name="BExD3XIUEZZ1KIHV7CPS7DKUGIN8" localSheetId="14" hidden="1">#REF!</definedName>
    <definedName name="BExD3XIUEZZ1KIHV7CPS7DKUGIN8" hidden="1">#REF!</definedName>
    <definedName name="BExD40O0CFTNJFOFMMM1KH0P7BUI" localSheetId="13" hidden="1">#REF!</definedName>
    <definedName name="BExD40O0CFTNJFOFMMM1KH0P7BUI" localSheetId="14" hidden="1">#REF!</definedName>
    <definedName name="BExD40O0CFTNJFOFMMM1KH0P7BUI" hidden="1">#REF!</definedName>
    <definedName name="BExD47UYINTJY1PDIW2S1FZ8ZMIO" localSheetId="13" hidden="1">#REF!</definedName>
    <definedName name="BExD47UYINTJY1PDIW2S1FZ8ZMIO" localSheetId="14" hidden="1">#REF!</definedName>
    <definedName name="BExD47UYINTJY1PDIW2S1FZ8ZMIO" hidden="1">#REF!</definedName>
    <definedName name="BExD4BR9HJ3MWWZ5KLVZWX9FJAUS" localSheetId="13" hidden="1">#REF!</definedName>
    <definedName name="BExD4BR9HJ3MWWZ5KLVZWX9FJAUS" localSheetId="14" hidden="1">#REF!</definedName>
    <definedName name="BExD4BR9HJ3MWWZ5KLVZWX9FJAUS" hidden="1">#REF!</definedName>
    <definedName name="BExD4F1WTKT3H0N9MF4H1LX7MBSY" localSheetId="13" hidden="1">#REF!</definedName>
    <definedName name="BExD4F1WTKT3H0N9MF4H1LX7MBSY" localSheetId="14" hidden="1">#REF!</definedName>
    <definedName name="BExD4F1WTKT3H0N9MF4H1LX7MBSY" hidden="1">#REF!</definedName>
    <definedName name="BExD4H5GQWXBS6LUL3TSP36DVO38" localSheetId="13" hidden="1">#REF!</definedName>
    <definedName name="BExD4H5GQWXBS6LUL3TSP36DVO38" localSheetId="14" hidden="1">#REF!</definedName>
    <definedName name="BExD4H5GQWXBS6LUL3TSP36DVO38" hidden="1">#REF!</definedName>
    <definedName name="BExD4JJSS3QDBLABCJCHD45SRNPI" localSheetId="13" hidden="1">#REF!</definedName>
    <definedName name="BExD4JJSS3QDBLABCJCHD45SRNPI" localSheetId="14" hidden="1">#REF!</definedName>
    <definedName name="BExD4JJSS3QDBLABCJCHD45SRNPI" hidden="1">#REF!</definedName>
    <definedName name="BExD4QQQ7V9LH5WWBJA3HKJXLVP6" localSheetId="13" hidden="1">#REF!</definedName>
    <definedName name="BExD4QQQ7V9LH5WWBJA3HKJXLVP6" localSheetId="14" hidden="1">#REF!</definedName>
    <definedName name="BExD4QQQ7V9LH5WWBJA3HKJXLVP6" hidden="1">#REF!</definedName>
    <definedName name="BExD4R1I0MKF033I5LPUYIMTZ6E8" localSheetId="13" hidden="1">#REF!</definedName>
    <definedName name="BExD4R1I0MKF033I5LPUYIMTZ6E8" localSheetId="14" hidden="1">#REF!</definedName>
    <definedName name="BExD4R1I0MKF033I5LPUYIMTZ6E8" hidden="1">#REF!</definedName>
    <definedName name="BExD50MT3M6XZLNUP9JL93EG6D9R" localSheetId="13" hidden="1">#REF!</definedName>
    <definedName name="BExD50MT3M6XZLNUP9JL93EG6D9R" localSheetId="14" hidden="1">#REF!</definedName>
    <definedName name="BExD50MT3M6XZLNUP9JL93EG6D9R" hidden="1">#REF!</definedName>
    <definedName name="BExD5EV7KDSVF1CJT38M4IBPFLPY" localSheetId="13" hidden="1">#REF!</definedName>
    <definedName name="BExD5EV7KDSVF1CJT38M4IBPFLPY" localSheetId="14" hidden="1">#REF!</definedName>
    <definedName name="BExD5EV7KDSVF1CJT38M4IBPFLPY" hidden="1">#REF!</definedName>
    <definedName name="BExD5FRK547OESJRYAW574DZEZ7J" localSheetId="13" hidden="1">#REF!</definedName>
    <definedName name="BExD5FRK547OESJRYAW574DZEZ7J" localSheetId="14" hidden="1">#REF!</definedName>
    <definedName name="BExD5FRK547OESJRYAW574DZEZ7J" hidden="1">#REF!</definedName>
    <definedName name="BExD5I5X2YA2YNCTCDSMEL4CWF4N" localSheetId="13" hidden="1">#REF!</definedName>
    <definedName name="BExD5I5X2YA2YNCTCDSMEL4CWF4N" localSheetId="14" hidden="1">#REF!</definedName>
    <definedName name="BExD5I5X2YA2YNCTCDSMEL4CWF4N" hidden="1">#REF!</definedName>
    <definedName name="BExD5QUSRFJWRQ1ZM50WYLCF74DF" localSheetId="13" hidden="1">#REF!</definedName>
    <definedName name="BExD5QUSRFJWRQ1ZM50WYLCF74DF" localSheetId="14" hidden="1">#REF!</definedName>
    <definedName name="BExD5QUSRFJWRQ1ZM50WYLCF74DF" hidden="1">#REF!</definedName>
    <definedName name="BExD5SSUIF6AJQHBHK8PNMFBPRYB" localSheetId="13" hidden="1">#REF!</definedName>
    <definedName name="BExD5SSUIF6AJQHBHK8PNMFBPRYB" localSheetId="14" hidden="1">#REF!</definedName>
    <definedName name="BExD5SSUIF6AJQHBHK8PNMFBPRYB" hidden="1">#REF!</definedName>
    <definedName name="BExD623C9LRX18BE0W2V6SZLQUXX" localSheetId="13" hidden="1">#REF!</definedName>
    <definedName name="BExD623C9LRX18BE0W2V6SZLQUXX" localSheetId="14" hidden="1">#REF!</definedName>
    <definedName name="BExD623C9LRX18BE0W2V6SZLQUXX" hidden="1">#REF!</definedName>
    <definedName name="BExD6CQA7UMJBXV7AIFAIHUF2ICX" localSheetId="13" hidden="1">#REF!</definedName>
    <definedName name="BExD6CQA7UMJBXV7AIFAIHUF2ICX" localSheetId="14" hidden="1">#REF!</definedName>
    <definedName name="BExD6CQA7UMJBXV7AIFAIHUF2ICX" hidden="1">#REF!</definedName>
    <definedName name="BExD6D18MCF5R8YJMPG21WE3GPJQ" localSheetId="13" hidden="1">#REF!</definedName>
    <definedName name="BExD6D18MCF5R8YJMPG21WE3GPJQ" localSheetId="14" hidden="1">#REF!</definedName>
    <definedName name="BExD6D18MCF5R8YJMPG21WE3GPJQ" hidden="1">#REF!</definedName>
    <definedName name="BExD6FKVK8WJWNYPVENR7Q8Q30PK" localSheetId="13" hidden="1">#REF!</definedName>
    <definedName name="BExD6FKVK8WJWNYPVENR7Q8Q30PK" localSheetId="14" hidden="1">#REF!</definedName>
    <definedName name="BExD6FKVK8WJWNYPVENR7Q8Q30PK" hidden="1">#REF!</definedName>
    <definedName name="BExD6GMP0LK8WKVWMIT1NNH8CHLF" localSheetId="13" hidden="1">#REF!</definedName>
    <definedName name="BExD6GMP0LK8WKVWMIT1NNH8CHLF" localSheetId="14" hidden="1">#REF!</definedName>
    <definedName name="BExD6GMP0LK8WKVWMIT1NNH8CHLF" hidden="1">#REF!</definedName>
    <definedName name="BExD6H2TE0WWAUIWVSSCLPZ6B88N" localSheetId="13" hidden="1">#REF!</definedName>
    <definedName name="BExD6H2TE0WWAUIWVSSCLPZ6B88N" localSheetId="14" hidden="1">#REF!</definedName>
    <definedName name="BExD6H2TE0WWAUIWVSSCLPZ6B88N" hidden="1">#REF!</definedName>
    <definedName name="BExD71LTOE015TV5RSAHM8NT8GVW" localSheetId="13" hidden="1">#REF!</definedName>
    <definedName name="BExD71LTOE015TV5RSAHM8NT8GVW" localSheetId="14" hidden="1">#REF!</definedName>
    <definedName name="BExD71LTOE015TV5RSAHM8NT8GVW" hidden="1">#REF!</definedName>
    <definedName name="BExD73USXVADC7EHGHVTQNCT06ZA" localSheetId="13" hidden="1">#REF!</definedName>
    <definedName name="BExD73USXVADC7EHGHVTQNCT06ZA" localSheetId="14" hidden="1">#REF!</definedName>
    <definedName name="BExD73USXVADC7EHGHVTQNCT06ZA" hidden="1">#REF!</definedName>
    <definedName name="BExD7GAIGULTB3YHM1OS9RBQOTEC" localSheetId="13" hidden="1">#REF!</definedName>
    <definedName name="BExD7GAIGULTB3YHM1OS9RBQOTEC" localSheetId="14" hidden="1">#REF!</definedName>
    <definedName name="BExD7GAIGULTB3YHM1OS9RBQOTEC" hidden="1">#REF!</definedName>
    <definedName name="BExD7IE1DHIS52UFDCTSKPJQNRD5" localSheetId="13" hidden="1">#REF!</definedName>
    <definedName name="BExD7IE1DHIS52UFDCTSKPJQNRD5" localSheetId="14" hidden="1">#REF!</definedName>
    <definedName name="BExD7IE1DHIS52UFDCTSKPJQNRD5" hidden="1">#REF!</definedName>
    <definedName name="BExD7IUBGUWHYC9UNZ1IY5XFYKQN" localSheetId="13" hidden="1">#REF!</definedName>
    <definedName name="BExD7IUBGUWHYC9UNZ1IY5XFYKQN" localSheetId="14" hidden="1">#REF!</definedName>
    <definedName name="BExD7IUBGUWHYC9UNZ1IY5XFYKQN" hidden="1">#REF!</definedName>
    <definedName name="BExD7JQOJ35HGL8U2OCEI2P2JT7I" localSheetId="13" hidden="1">#REF!</definedName>
    <definedName name="BExD7JQOJ35HGL8U2OCEI2P2JT7I" localSheetId="14" hidden="1">#REF!</definedName>
    <definedName name="BExD7JQOJ35HGL8U2OCEI2P2JT7I" hidden="1">#REF!</definedName>
    <definedName name="BExD7KSDKNDNH95NDT3S7GM3MUU2" localSheetId="13" hidden="1">#REF!</definedName>
    <definedName name="BExD7KSDKNDNH95NDT3S7GM3MUU2" localSheetId="14" hidden="1">#REF!</definedName>
    <definedName name="BExD7KSDKNDNH95NDT3S7GM3MUU2" hidden="1">#REF!</definedName>
    <definedName name="BExD8H5O087KQVWIVPUUID5VMGMS" localSheetId="13" hidden="1">#REF!</definedName>
    <definedName name="BExD8H5O087KQVWIVPUUID5VMGMS" localSheetId="14" hidden="1">#REF!</definedName>
    <definedName name="BExD8H5O087KQVWIVPUUID5VMGMS" hidden="1">#REF!</definedName>
    <definedName name="BExD8HLWJHFK6566YQLGOAPIWD7G" localSheetId="13" hidden="1">#REF!</definedName>
    <definedName name="BExD8HLWJHFK6566YQLGOAPIWD7G" localSheetId="14" hidden="1">#REF!</definedName>
    <definedName name="BExD8HLWJHFK6566YQLGOAPIWD7G" hidden="1">#REF!</definedName>
    <definedName name="BExD8OCLZMFN5K3VZYI4Q4ITVKUA" localSheetId="13" hidden="1">#REF!</definedName>
    <definedName name="BExD8OCLZMFN5K3VZYI4Q4ITVKUA" localSheetId="14" hidden="1">#REF!</definedName>
    <definedName name="BExD8OCLZMFN5K3VZYI4Q4ITVKUA" hidden="1">#REF!</definedName>
    <definedName name="BExD93C1R6LC0631ECHVFYH0R0PD" localSheetId="13" hidden="1">#REF!</definedName>
    <definedName name="BExD93C1R6LC0631ECHVFYH0R0PD" localSheetId="14" hidden="1">#REF!</definedName>
    <definedName name="BExD93C1R6LC0631ECHVFYH0R0PD" hidden="1">#REF!</definedName>
    <definedName name="BExD97TXIO0COVNN4OH3DEJ33YLM" localSheetId="13" hidden="1">#REF!</definedName>
    <definedName name="BExD97TXIO0COVNN4OH3DEJ33YLM" localSheetId="14" hidden="1">#REF!</definedName>
    <definedName name="BExD97TXIO0COVNN4OH3DEJ33YLM" hidden="1">#REF!</definedName>
    <definedName name="BExD99RZ1RFIMK6O1ZHSPJ68X9Y5" localSheetId="13" hidden="1">#REF!</definedName>
    <definedName name="BExD99RZ1RFIMK6O1ZHSPJ68X9Y5" localSheetId="14" hidden="1">#REF!</definedName>
    <definedName name="BExD99RZ1RFIMK6O1ZHSPJ68X9Y5" hidden="1">#REF!</definedName>
    <definedName name="BExD9ATSNNU6SJVYYUCUG2AFS57W" localSheetId="13" hidden="1">#REF!</definedName>
    <definedName name="BExD9ATSNNU6SJVYYUCUG2AFS57W" localSheetId="14" hidden="1">#REF!</definedName>
    <definedName name="BExD9ATSNNU6SJVYYUCUG2AFS57W" hidden="1">#REF!</definedName>
    <definedName name="BExD9JO1QOKHUKL6DOEKDLUBPPKZ" localSheetId="13" hidden="1">#REF!</definedName>
    <definedName name="BExD9JO1QOKHUKL6DOEKDLUBPPKZ" localSheetId="14" hidden="1">#REF!</definedName>
    <definedName name="BExD9JO1QOKHUKL6DOEKDLUBPPKZ" hidden="1">#REF!</definedName>
    <definedName name="BExD9L0ID3VSOU609GKWYTA5BFMA" localSheetId="13" hidden="1">#REF!</definedName>
    <definedName name="BExD9L0ID3VSOU609GKWYTA5BFMA" localSheetId="14" hidden="1">#REF!</definedName>
    <definedName name="BExD9L0ID3VSOU609GKWYTA5BFMA" hidden="1">#REF!</definedName>
    <definedName name="BExD9M7SEMG0JK2FUTTZXWIEBTKB" localSheetId="13" hidden="1">#REF!</definedName>
    <definedName name="BExD9M7SEMG0JK2FUTTZXWIEBTKB" localSheetId="14" hidden="1">#REF!</definedName>
    <definedName name="BExD9M7SEMG0JK2FUTTZXWIEBTKB" hidden="1">#REF!</definedName>
    <definedName name="BExD9MNYBYB1AICQL5165G472IE2" localSheetId="13" hidden="1">#REF!</definedName>
    <definedName name="BExD9MNYBYB1AICQL5165G472IE2" localSheetId="14" hidden="1">#REF!</definedName>
    <definedName name="BExD9MNYBYB1AICQL5165G472IE2" hidden="1">#REF!</definedName>
    <definedName name="BExD9PNSYT7GASEGUVL48MUQ02WO" localSheetId="13" hidden="1">#REF!</definedName>
    <definedName name="BExD9PNSYT7GASEGUVL48MUQ02WO" localSheetId="14" hidden="1">#REF!</definedName>
    <definedName name="BExD9PNSYT7GASEGUVL48MUQ02WO" hidden="1">#REF!</definedName>
    <definedName name="BExD9TK2MIWFH5SKUYU9ZKF4NPHQ" localSheetId="13" hidden="1">#REF!</definedName>
    <definedName name="BExD9TK2MIWFH5SKUYU9ZKF4NPHQ" localSheetId="14" hidden="1">#REF!</definedName>
    <definedName name="BExD9TK2MIWFH5SKUYU9ZKF4NPHQ" hidden="1">#REF!</definedName>
    <definedName name="BExDA23J1UL1EN1K0BLX2TKAX4U0" localSheetId="13" hidden="1">#REF!</definedName>
    <definedName name="BExDA23J1UL1EN1K0BLX2TKAX4U0" localSheetId="14" hidden="1">#REF!</definedName>
    <definedName name="BExDA23J1UL1EN1K0BLX2TKAX4U0" hidden="1">#REF!</definedName>
    <definedName name="BExDA6594R2INH5X2F55YRZSKRND" localSheetId="13" hidden="1">#REF!</definedName>
    <definedName name="BExDA6594R2INH5X2F55YRZSKRND" localSheetId="14" hidden="1">#REF!</definedName>
    <definedName name="BExDA6594R2INH5X2F55YRZSKRND" hidden="1">#REF!</definedName>
    <definedName name="BExDA6LD9061UULVKUUI4QP8SK13" localSheetId="13" hidden="1">#REF!</definedName>
    <definedName name="BExDA6LD9061UULVKUUI4QP8SK13" localSheetId="14" hidden="1">#REF!</definedName>
    <definedName name="BExDA6LD9061UULVKUUI4QP8SK13" hidden="1">#REF!</definedName>
    <definedName name="BExDAGMVMNLQ6QXASB9R6D8DIT12" localSheetId="13" hidden="1">#REF!</definedName>
    <definedName name="BExDAGMVMNLQ6QXASB9R6D8DIT12" localSheetId="14" hidden="1">#REF!</definedName>
    <definedName name="BExDAGMVMNLQ6QXASB9R6D8DIT12" hidden="1">#REF!</definedName>
    <definedName name="BExDAYBHU9ADLXI8VRC7F608RVGM" localSheetId="13" hidden="1">#REF!</definedName>
    <definedName name="BExDAYBHU9ADLXI8VRC7F608RVGM" localSheetId="14" hidden="1">#REF!</definedName>
    <definedName name="BExDAYBHU9ADLXI8VRC7F608RVGM" hidden="1">#REF!</definedName>
    <definedName name="BExDBDR1XR0FV0CYUCB2OJ7CJCZU" localSheetId="13" hidden="1">#REF!</definedName>
    <definedName name="BExDBDR1XR0FV0CYUCB2OJ7CJCZU" localSheetId="14" hidden="1">#REF!</definedName>
    <definedName name="BExDBDR1XR0FV0CYUCB2OJ7CJCZU" hidden="1">#REF!</definedName>
    <definedName name="BExDC7F818VN0S18ID7XRCRVYPJ4" localSheetId="13" hidden="1">#REF!</definedName>
    <definedName name="BExDC7F818VN0S18ID7XRCRVYPJ4" localSheetId="14" hidden="1">#REF!</definedName>
    <definedName name="BExDC7F818VN0S18ID7XRCRVYPJ4" hidden="1">#REF!</definedName>
    <definedName name="BExDCL7K96PC9VZYB70ZW3QPVIJE" localSheetId="13" hidden="1">#REF!</definedName>
    <definedName name="BExDCL7K96PC9VZYB70ZW3QPVIJE" localSheetId="14" hidden="1">#REF!</definedName>
    <definedName name="BExDCL7K96PC9VZYB70ZW3QPVIJE" hidden="1">#REF!</definedName>
    <definedName name="BExDCP3UZ3C2O4C1F7KMU0Z9U32N" localSheetId="13" hidden="1">#REF!</definedName>
    <definedName name="BExDCP3UZ3C2O4C1F7KMU0Z9U32N" localSheetId="14" hidden="1">#REF!</definedName>
    <definedName name="BExDCP3UZ3C2O4C1F7KMU0Z9U32N" hidden="1">#REF!</definedName>
    <definedName name="BExENU8ISP26W97JG63CN1XT9KB4" localSheetId="13" hidden="1">#REF!</definedName>
    <definedName name="BExENU8ISP26W97JG63CN1XT9KB4" localSheetId="14" hidden="1">#REF!</definedName>
    <definedName name="BExENU8ISP26W97JG63CN1XT9KB4" hidden="1">#REF!</definedName>
    <definedName name="BExEO14OTKLVDBTNB2ONGZ4YB20H" localSheetId="13" hidden="1">#REF!</definedName>
    <definedName name="BExEO14OTKLVDBTNB2ONGZ4YB20H" localSheetId="14" hidden="1">#REF!</definedName>
    <definedName name="BExEO14OTKLVDBTNB2ONGZ4YB20H" hidden="1">#REF!</definedName>
    <definedName name="BExEO80UUNTK4DX33Z5TYLM8NYZM" localSheetId="13" hidden="1">#REF!</definedName>
    <definedName name="BExEO80UUNTK4DX33Z5TYLM8NYZM" localSheetId="14" hidden="1">#REF!</definedName>
    <definedName name="BExEO80UUNTK4DX33Z5TYLM8NYZM" hidden="1">#REF!</definedName>
    <definedName name="BExEOBX3WECDMYCV9RLN49APTXMM" localSheetId="13" hidden="1">#REF!</definedName>
    <definedName name="BExEOBX3WECDMYCV9RLN49APTXMM" localSheetId="14" hidden="1">#REF!</definedName>
    <definedName name="BExEOBX3WECDMYCV9RLN49APTXMM" hidden="1">#REF!</definedName>
    <definedName name="BExEPN9VIYI0FVL0HLZQXJFO6TT0" localSheetId="13" hidden="1">#REF!</definedName>
    <definedName name="BExEPN9VIYI0FVL0HLZQXJFO6TT0" localSheetId="14" hidden="1">#REF!</definedName>
    <definedName name="BExEPN9VIYI0FVL0HLZQXJFO6TT0" hidden="1">#REF!</definedName>
    <definedName name="BExEPQPUOD4B6H60DKEB9159F7DR" localSheetId="13" hidden="1">#REF!</definedName>
    <definedName name="BExEPQPUOD4B6H60DKEB9159F7DR" localSheetId="14" hidden="1">#REF!</definedName>
    <definedName name="BExEPQPUOD4B6H60DKEB9159F7DR" hidden="1">#REF!</definedName>
    <definedName name="BExEPYT6VDSMR8MU2341Q5GM2Y9V" localSheetId="13" hidden="1">#REF!</definedName>
    <definedName name="BExEPYT6VDSMR8MU2341Q5GM2Y9V" localSheetId="14" hidden="1">#REF!</definedName>
    <definedName name="BExEPYT6VDSMR8MU2341Q5GM2Y9V" hidden="1">#REF!</definedName>
    <definedName name="BExEQ2ENYLMY8K1796XBB31CJHNN" localSheetId="13" hidden="1">#REF!</definedName>
    <definedName name="BExEQ2ENYLMY8K1796XBB31CJHNN" localSheetId="14" hidden="1">#REF!</definedName>
    <definedName name="BExEQ2ENYLMY8K1796XBB31CJHNN" hidden="1">#REF!</definedName>
    <definedName name="BExEQ2PFE4N40LEPGDPS90WDL6BN" localSheetId="13" hidden="1">#REF!</definedName>
    <definedName name="BExEQ2PFE4N40LEPGDPS90WDL6BN" localSheetId="14" hidden="1">#REF!</definedName>
    <definedName name="BExEQ2PFE4N40LEPGDPS90WDL6BN" hidden="1">#REF!</definedName>
    <definedName name="BExEQ2PFURT24NQYGYVE8NKX1EGA" localSheetId="13" hidden="1">#REF!</definedName>
    <definedName name="BExEQ2PFURT24NQYGYVE8NKX1EGA" localSheetId="14" hidden="1">#REF!</definedName>
    <definedName name="BExEQ2PFURT24NQYGYVE8NKX1EGA" hidden="1">#REF!</definedName>
    <definedName name="BExEQB8ZWXO6IIGOEPWTLOJGE2NR" localSheetId="13" hidden="1">#REF!</definedName>
    <definedName name="BExEQB8ZWXO6IIGOEPWTLOJGE2NR" localSheetId="14" hidden="1">#REF!</definedName>
    <definedName name="BExEQB8ZWXO6IIGOEPWTLOJGE2NR" hidden="1">#REF!</definedName>
    <definedName name="BExEQBZX0EL6LIKPY01197ACK65H" localSheetId="13" hidden="1">#REF!</definedName>
    <definedName name="BExEQBZX0EL6LIKPY01197ACK65H" localSheetId="14" hidden="1">#REF!</definedName>
    <definedName name="BExEQBZX0EL6LIKPY01197ACK65H" hidden="1">#REF!</definedName>
    <definedName name="BExEQDXZALJLD4OBF74IKZBR13SR" localSheetId="13" hidden="1">#REF!</definedName>
    <definedName name="BExEQDXZALJLD4OBF74IKZBR13SR" localSheetId="14" hidden="1">#REF!</definedName>
    <definedName name="BExEQDXZALJLD4OBF74IKZBR13SR" hidden="1">#REF!</definedName>
    <definedName name="BExEQFLE2RPWGMWQAI4JMKUEFRPT" localSheetId="13" hidden="1">#REF!</definedName>
    <definedName name="BExEQFLE2RPWGMWQAI4JMKUEFRPT" localSheetId="14" hidden="1">#REF!</definedName>
    <definedName name="BExEQFLE2RPWGMWQAI4JMKUEFRPT" hidden="1">#REF!</definedName>
    <definedName name="BExEQJHNJV9U65F5VGIGX0VM02VF" localSheetId="13" hidden="1">#REF!</definedName>
    <definedName name="BExEQJHNJV9U65F5VGIGX0VM02VF" localSheetId="14" hidden="1">#REF!</definedName>
    <definedName name="BExEQJHNJV9U65F5VGIGX0VM02VF" hidden="1">#REF!</definedName>
    <definedName name="BExEQTZAP8R69U31W4LKGTKKGKQE" localSheetId="13" hidden="1">#REF!</definedName>
    <definedName name="BExEQTZAP8R69U31W4LKGTKKGKQE" localSheetId="14" hidden="1">#REF!</definedName>
    <definedName name="BExEQTZAP8R69U31W4LKGTKKGKQE" hidden="1">#REF!</definedName>
    <definedName name="BExER2O72H1F9WV6S1J04C15PXX7" localSheetId="13" hidden="1">#REF!</definedName>
    <definedName name="BExER2O72H1F9WV6S1J04C15PXX7" localSheetId="14" hidden="1">#REF!</definedName>
    <definedName name="BExER2O72H1F9WV6S1J04C15PXX7" hidden="1">#REF!</definedName>
    <definedName name="BExERIPCI7N2NW7JRL59DVT0TTSU" localSheetId="13" hidden="1">#REF!</definedName>
    <definedName name="BExERIPCI7N2NW7JRL59DVT0TTSU" localSheetId="14" hidden="1">#REF!</definedName>
    <definedName name="BExERIPCI7N2NW7JRL59DVT0TTSU" hidden="1">#REF!</definedName>
    <definedName name="BExERRUIKIOATPZ9U4HQ0V52RJAU" localSheetId="13" hidden="1">#REF!</definedName>
    <definedName name="BExERRUIKIOATPZ9U4HQ0V52RJAU" localSheetId="14" hidden="1">#REF!</definedName>
    <definedName name="BExERRUIKIOATPZ9U4HQ0V52RJAU" hidden="1">#REF!</definedName>
    <definedName name="BExERSANFNM1O7T65PC5MJ301YET" localSheetId="13" hidden="1">#REF!</definedName>
    <definedName name="BExERSANFNM1O7T65PC5MJ301YET" localSheetId="14" hidden="1">#REF!</definedName>
    <definedName name="BExERSANFNM1O7T65PC5MJ301YET" hidden="1">#REF!</definedName>
    <definedName name="BExERU8P606C6QQZZL55U0ZQYQF1" localSheetId="13" hidden="1">#REF!</definedName>
    <definedName name="BExERU8P606C6QQZZL55U0ZQYQF1" localSheetId="14" hidden="1">#REF!</definedName>
    <definedName name="BExERU8P606C6QQZZL55U0ZQYQF1" hidden="1">#REF!</definedName>
    <definedName name="BExERWCEBKQRYWRQLYJ4UCMMKTHG" localSheetId="13" hidden="1">#REF!</definedName>
    <definedName name="BExERWCEBKQRYWRQLYJ4UCMMKTHG" localSheetId="14" hidden="1">#REF!</definedName>
    <definedName name="BExERWCEBKQRYWRQLYJ4UCMMKTHG" hidden="1">#REF!</definedName>
    <definedName name="BExERXE1QW042A2T25RI4DVUU59O" localSheetId="13" hidden="1">#REF!</definedName>
    <definedName name="BExERXE1QW042A2T25RI4DVUU59O" localSheetId="14" hidden="1">#REF!</definedName>
    <definedName name="BExERXE1QW042A2T25RI4DVUU59O" hidden="1">#REF!</definedName>
    <definedName name="BExES44RHHDL3V7FLV6M20834WF1" localSheetId="13" hidden="1">#REF!</definedName>
    <definedName name="BExES44RHHDL3V7FLV6M20834WF1" localSheetId="14" hidden="1">#REF!</definedName>
    <definedName name="BExES44RHHDL3V7FLV6M20834WF1" hidden="1">#REF!</definedName>
    <definedName name="BExES4A7VE2X3RYYTVRLKZD4I7WU" localSheetId="13" hidden="1">#REF!</definedName>
    <definedName name="BExES4A7VE2X3RYYTVRLKZD4I7WU" localSheetId="14" hidden="1">#REF!</definedName>
    <definedName name="BExES4A7VE2X3RYYTVRLKZD4I7WU" hidden="1">#REF!</definedName>
    <definedName name="BExESLYUFDACMPARVY264HKBCXLX" localSheetId="13" hidden="1">#REF!</definedName>
    <definedName name="BExESLYUFDACMPARVY264HKBCXLX" localSheetId="14" hidden="1">#REF!</definedName>
    <definedName name="BExESLYUFDACMPARVY264HKBCXLX" hidden="1">#REF!</definedName>
    <definedName name="BExESMKD95A649M0WRSG6CXXP326" localSheetId="13" hidden="1">#REF!</definedName>
    <definedName name="BExESMKD95A649M0WRSG6CXXP326" localSheetId="14" hidden="1">#REF!</definedName>
    <definedName name="BExESMKD95A649M0WRSG6CXXP326" hidden="1">#REF!</definedName>
    <definedName name="BExESR27ZXJG5VMY4PR9D940VS7T" localSheetId="13" hidden="1">#REF!</definedName>
    <definedName name="BExESR27ZXJG5VMY4PR9D940VS7T" localSheetId="14" hidden="1">#REF!</definedName>
    <definedName name="BExESR27ZXJG5VMY4PR9D940VS7T" hidden="1">#REF!</definedName>
    <definedName name="BExESVK1YRJM6UG6FBYOF9CNX29X" localSheetId="13" hidden="1">#REF!</definedName>
    <definedName name="BExESVK1YRJM6UG6FBYOF9CNX29X" localSheetId="14" hidden="1">#REF!</definedName>
    <definedName name="BExESVK1YRJM6UG6FBYOF9CNX29X" hidden="1">#REF!</definedName>
    <definedName name="BExESZ03KXL8DQ2591HLR56ZML94" localSheetId="13" hidden="1">#REF!</definedName>
    <definedName name="BExESZ03KXL8DQ2591HLR56ZML94" localSheetId="14" hidden="1">#REF!</definedName>
    <definedName name="BExESZ03KXL8DQ2591HLR56ZML94" hidden="1">#REF!</definedName>
    <definedName name="BExESZAW5N443NRTKIP59OEI1CR6" localSheetId="13" hidden="1">#REF!</definedName>
    <definedName name="BExESZAW5N443NRTKIP59OEI1CR6" localSheetId="14" hidden="1">#REF!</definedName>
    <definedName name="BExESZAW5N443NRTKIP59OEI1CR6" hidden="1">#REF!</definedName>
    <definedName name="BExET3HXQ60A4O2OLKX8QNXRI6LQ" localSheetId="13" hidden="1">#REF!</definedName>
    <definedName name="BExET3HXQ60A4O2OLKX8QNXRI6LQ" localSheetId="14" hidden="1">#REF!</definedName>
    <definedName name="BExET3HXQ60A4O2OLKX8QNXRI6LQ" hidden="1">#REF!</definedName>
    <definedName name="BExET4EAH366GROMVVMDCSUI1018" localSheetId="13" hidden="1">#REF!</definedName>
    <definedName name="BExET4EAH366GROMVVMDCSUI1018" localSheetId="14" hidden="1">#REF!</definedName>
    <definedName name="BExET4EAH366GROMVVMDCSUI1018" hidden="1">#REF!</definedName>
    <definedName name="BExETA3B1FCIOA80H94K90FWXQKE" localSheetId="13" hidden="1">#REF!</definedName>
    <definedName name="BExETA3B1FCIOA80H94K90FWXQKE" localSheetId="14" hidden="1">#REF!</definedName>
    <definedName name="BExETA3B1FCIOA80H94K90FWXQKE" hidden="1">#REF!</definedName>
    <definedName name="BExETAZOYT4CJIT8RRKC9F2HJG1D" localSheetId="13" hidden="1">#REF!</definedName>
    <definedName name="BExETAZOYT4CJIT8RRKC9F2HJG1D" localSheetId="14" hidden="1">#REF!</definedName>
    <definedName name="BExETAZOYT4CJIT8RRKC9F2HJG1D" hidden="1">#REF!</definedName>
    <definedName name="BExETB55BNG40G9YOI2H6UHIR9WU" localSheetId="13" hidden="1">#REF!</definedName>
    <definedName name="BExETB55BNG40G9YOI2H6UHIR9WU" localSheetId="14" hidden="1">#REF!</definedName>
    <definedName name="BExETB55BNG40G9YOI2H6UHIR9WU" hidden="1">#REF!</definedName>
    <definedName name="BExETF6QD5A9GEINE1KZRRC2LXWM" localSheetId="13" hidden="1">#REF!</definedName>
    <definedName name="BExETF6QD5A9GEINE1KZRRC2LXWM" localSheetId="14" hidden="1">#REF!</definedName>
    <definedName name="BExETF6QD5A9GEINE1KZRRC2LXWM" hidden="1">#REF!</definedName>
    <definedName name="BExETQ9XRXLUACN82805SPSPNKHI" localSheetId="13" hidden="1">#REF!</definedName>
    <definedName name="BExETQ9XRXLUACN82805SPSPNKHI" localSheetId="14" hidden="1">#REF!</definedName>
    <definedName name="BExETQ9XRXLUACN82805SPSPNKHI" hidden="1">#REF!</definedName>
    <definedName name="BExETR0YRMOR63E6DHLEHV9QVVON" localSheetId="13" hidden="1">#REF!</definedName>
    <definedName name="BExETR0YRMOR63E6DHLEHV9QVVON" localSheetId="14" hidden="1">#REF!</definedName>
    <definedName name="BExETR0YRMOR63E6DHLEHV9QVVON" hidden="1">#REF!</definedName>
    <definedName name="BExETVO51BGF7GGNGB21UD7OIF15" localSheetId="13" hidden="1">#REF!</definedName>
    <definedName name="BExETVO51BGF7GGNGB21UD7OIF15" localSheetId="14" hidden="1">#REF!</definedName>
    <definedName name="BExETVO51BGF7GGNGB21UD7OIF15" hidden="1">#REF!</definedName>
    <definedName name="BExETVTGY38YXYYF7N73OYN6FYY3" localSheetId="13" hidden="1">#REF!</definedName>
    <definedName name="BExETVTGY38YXYYF7N73OYN6FYY3" localSheetId="14" hidden="1">#REF!</definedName>
    <definedName name="BExETVTGY38YXYYF7N73OYN6FYY3" hidden="1">#REF!</definedName>
    <definedName name="BExETVTH8RADW05P2XUUV7V44TWW" localSheetId="13" hidden="1">#REF!</definedName>
    <definedName name="BExETVTH8RADW05P2XUUV7V44TWW" localSheetId="14" hidden="1">#REF!</definedName>
    <definedName name="BExETVTH8RADW05P2XUUV7V44TWW" hidden="1">#REF!</definedName>
    <definedName name="BExETW9PYUAV5QY6A4VCYZRIOUX4" localSheetId="13" hidden="1">#REF!</definedName>
    <definedName name="BExETW9PYUAV5QY6A4VCYZRIOUX4" localSheetId="14" hidden="1">#REF!</definedName>
    <definedName name="BExETW9PYUAV5QY6A4VCYZRIOUX4" hidden="1">#REF!</definedName>
    <definedName name="BExEUGNELLVZ7K2PYWP2TG8T65XQ" localSheetId="13" hidden="1">#REF!</definedName>
    <definedName name="BExEUGNELLVZ7K2PYWP2TG8T65XQ" localSheetId="14" hidden="1">#REF!</definedName>
    <definedName name="BExEUGNELLVZ7K2PYWP2TG8T65XQ" hidden="1">#REF!</definedName>
    <definedName name="BExEUHUG1NGJGB6F1UH5IKFZ9B9M" localSheetId="13" hidden="1">#REF!</definedName>
    <definedName name="BExEUHUG1NGJGB6F1UH5IKFZ9B9M" localSheetId="14" hidden="1">#REF!</definedName>
    <definedName name="BExEUHUG1NGJGB6F1UH5IKFZ9B9M" hidden="1">#REF!</definedName>
    <definedName name="BExEUNE4T242Y59C6MS28MXEUGCP" localSheetId="13" hidden="1">#REF!</definedName>
    <definedName name="BExEUNE4T242Y59C6MS28MXEUGCP" localSheetId="14" hidden="1">#REF!</definedName>
    <definedName name="BExEUNE4T242Y59C6MS28MXEUGCP" hidden="1">#REF!</definedName>
    <definedName name="BExEUNU7FYVTR4DD1D31SS7PNXX2" localSheetId="13" hidden="1">#REF!</definedName>
    <definedName name="BExEUNU7FYVTR4DD1D31SS7PNXX2" localSheetId="14" hidden="1">#REF!</definedName>
    <definedName name="BExEUNU7FYVTR4DD1D31SS7PNXX2" hidden="1">#REF!</definedName>
    <definedName name="BExEUOAHB0OT3BACAHNZ3B905C0P" localSheetId="13" hidden="1">#REF!</definedName>
    <definedName name="BExEUOAHB0OT3BACAHNZ3B905C0P" localSheetId="14" hidden="1">#REF!</definedName>
    <definedName name="BExEUOAHB0OT3BACAHNZ3B905C0P" hidden="1">#REF!</definedName>
    <definedName name="BExEV2TP7NA3ZR6RJGH5ER370OUM" localSheetId="13" hidden="1">#REF!</definedName>
    <definedName name="BExEV2TP7NA3ZR6RJGH5ER370OUM" localSheetId="14" hidden="1">#REF!</definedName>
    <definedName name="BExEV2TP7NA3ZR6RJGH5ER370OUM" hidden="1">#REF!</definedName>
    <definedName name="BExEV3Q7M5YTX3CY3QCP1SUIEP2E" localSheetId="13" hidden="1">#REF!</definedName>
    <definedName name="BExEV3Q7M5YTX3CY3QCP1SUIEP2E" localSheetId="14" hidden="1">#REF!</definedName>
    <definedName name="BExEV3Q7M5YTX3CY3QCP1SUIEP2E" hidden="1">#REF!</definedName>
    <definedName name="BExEV69USLNYO2QRJRC0J92XUF00" localSheetId="13" hidden="1">#REF!</definedName>
    <definedName name="BExEV69USLNYO2QRJRC0J92XUF00" localSheetId="14" hidden="1">#REF!</definedName>
    <definedName name="BExEV69USLNYO2QRJRC0J92XUF00" hidden="1">#REF!</definedName>
    <definedName name="BExEV6KNTQOCFD7GV726XQEVQ7R6" localSheetId="13" hidden="1">#REF!</definedName>
    <definedName name="BExEV6KNTQOCFD7GV726XQEVQ7R6" localSheetId="14" hidden="1">#REF!</definedName>
    <definedName name="BExEV6KNTQOCFD7GV726XQEVQ7R6" hidden="1">#REF!</definedName>
    <definedName name="BExEV6VGM4POO9QT9KH3QA3VYCWM" localSheetId="13" hidden="1">#REF!</definedName>
    <definedName name="BExEV6VGM4POO9QT9KH3QA3VYCWM" localSheetId="14" hidden="1">#REF!</definedName>
    <definedName name="BExEV6VGM4POO9QT9KH3QA3VYCWM" hidden="1">#REF!</definedName>
    <definedName name="BExEVCEYMOI0PGO7HAEOS9CVMU2O" localSheetId="13" hidden="1">#REF!</definedName>
    <definedName name="BExEVCEYMOI0PGO7HAEOS9CVMU2O" localSheetId="14" hidden="1">#REF!</definedName>
    <definedName name="BExEVCEYMOI0PGO7HAEOS9CVMU2O" hidden="1">#REF!</definedName>
    <definedName name="BExEVET98G3FU6QBF9LHYWSAMV0O" localSheetId="13" hidden="1">#REF!</definedName>
    <definedName name="BExEVET98G3FU6QBF9LHYWSAMV0O" localSheetId="14" hidden="1">#REF!</definedName>
    <definedName name="BExEVET98G3FU6QBF9LHYWSAMV0O" hidden="1">#REF!</definedName>
    <definedName name="BExEVNCUT0PDUYNJH7G6BSEWZOT2" localSheetId="13" hidden="1">#REF!</definedName>
    <definedName name="BExEVNCUT0PDUYNJH7G6BSEWZOT2" localSheetId="14" hidden="1">#REF!</definedName>
    <definedName name="BExEVNCUT0PDUYNJH7G6BSEWZOT2" hidden="1">#REF!</definedName>
    <definedName name="BExEVPGF4V5J0WQRZKUM8F9TTKZJ" localSheetId="13" hidden="1">#REF!</definedName>
    <definedName name="BExEVPGF4V5J0WQRZKUM8F9TTKZJ" localSheetId="14" hidden="1">#REF!</definedName>
    <definedName name="BExEVPGF4V5J0WQRZKUM8F9TTKZJ" hidden="1">#REF!</definedName>
    <definedName name="BExEVVLIEVWYRF2UUC1H0H5QU1CP" localSheetId="13" hidden="1">#REF!</definedName>
    <definedName name="BExEVVLIEVWYRF2UUC1H0H5QU1CP" localSheetId="14" hidden="1">#REF!</definedName>
    <definedName name="BExEVVLIEVWYRF2UUC1H0H5QU1CP" hidden="1">#REF!</definedName>
    <definedName name="BExEVWCKO8T84GW9Z3X47915XKSH" localSheetId="13" hidden="1">#REF!</definedName>
    <definedName name="BExEVWCKO8T84GW9Z3X47915XKSH" localSheetId="14" hidden="1">#REF!</definedName>
    <definedName name="BExEVWCKO8T84GW9Z3X47915XKSH" hidden="1">#REF!</definedName>
    <definedName name="BExEVZSJWMZ5L2ZE7AZC57CXKW6T" localSheetId="13" hidden="1">#REF!</definedName>
    <definedName name="BExEVZSJWMZ5L2ZE7AZC57CXKW6T" localSheetId="14" hidden="1">#REF!</definedName>
    <definedName name="BExEVZSJWMZ5L2ZE7AZC57CXKW6T" hidden="1">#REF!</definedName>
    <definedName name="BExEW0JL1GFFCXMDGW54CI7Y8FZN" localSheetId="13" hidden="1">#REF!</definedName>
    <definedName name="BExEW0JL1GFFCXMDGW54CI7Y8FZN" localSheetId="14" hidden="1">#REF!</definedName>
    <definedName name="BExEW0JL1GFFCXMDGW54CI7Y8FZN" hidden="1">#REF!</definedName>
    <definedName name="BExEW68M9WL8214QH9C7VCK7BN08" localSheetId="13" hidden="1">#REF!</definedName>
    <definedName name="BExEW68M9WL8214QH9C7VCK7BN08" localSheetId="14" hidden="1">#REF!</definedName>
    <definedName name="BExEW68M9WL8214QH9C7VCK7BN08" hidden="1">#REF!</definedName>
    <definedName name="BExEW8HFKH6F47KIHYBDRUEFZ2ZZ" localSheetId="13" hidden="1">#REF!</definedName>
    <definedName name="BExEW8HFKH6F47KIHYBDRUEFZ2ZZ" localSheetId="14" hidden="1">#REF!</definedName>
    <definedName name="BExEW8HFKH6F47KIHYBDRUEFZ2ZZ" hidden="1">#REF!</definedName>
    <definedName name="BExEWB6JHMITZPXHB6JATOCLLKLJ" localSheetId="13" hidden="1">#REF!</definedName>
    <definedName name="BExEWB6JHMITZPXHB6JATOCLLKLJ" localSheetId="14" hidden="1">#REF!</definedName>
    <definedName name="BExEWB6JHMITZPXHB6JATOCLLKLJ" hidden="1">#REF!</definedName>
    <definedName name="BExEWNBGQS1U2LW3W84T4LSJ9K00" localSheetId="13" hidden="1">#REF!</definedName>
    <definedName name="BExEWNBGQS1U2LW3W84T4LSJ9K00" localSheetId="14" hidden="1">#REF!</definedName>
    <definedName name="BExEWNBGQS1U2LW3W84T4LSJ9K00" hidden="1">#REF!</definedName>
    <definedName name="BExEWO7STL7HNZSTY8VQBPTX1WK6" localSheetId="13" hidden="1">#REF!</definedName>
    <definedName name="BExEWO7STL7HNZSTY8VQBPTX1WK6" localSheetId="14" hidden="1">#REF!</definedName>
    <definedName name="BExEWO7STL7HNZSTY8VQBPTX1WK6" hidden="1">#REF!</definedName>
    <definedName name="BExEWQ0M1N3KMKTDJ73H10QSG4W1" localSheetId="13" hidden="1">#REF!</definedName>
    <definedName name="BExEWQ0M1N3KMKTDJ73H10QSG4W1" localSheetId="14" hidden="1">#REF!</definedName>
    <definedName name="BExEWQ0M1N3KMKTDJ73H10QSG4W1" hidden="1">#REF!</definedName>
    <definedName name="BExEX43OR6NH8GF32YY2ZB6Y8WGP" localSheetId="13" hidden="1">#REF!</definedName>
    <definedName name="BExEX43OR6NH8GF32YY2ZB6Y8WGP" localSheetId="14" hidden="1">#REF!</definedName>
    <definedName name="BExEX43OR6NH8GF32YY2ZB6Y8WGP" hidden="1">#REF!</definedName>
    <definedName name="BExEX85F3OSW8NSCYGYPS9372Z1Q" localSheetId="13" hidden="1">#REF!</definedName>
    <definedName name="BExEX85F3OSW8NSCYGYPS9372Z1Q" localSheetId="14" hidden="1">#REF!</definedName>
    <definedName name="BExEX85F3OSW8NSCYGYPS9372Z1Q" hidden="1">#REF!</definedName>
    <definedName name="BExEX9HWY2G6928ZVVVQF77QCM2C" localSheetId="13" hidden="1">#REF!</definedName>
    <definedName name="BExEX9HWY2G6928ZVVVQF77QCM2C" localSheetId="14" hidden="1">#REF!</definedName>
    <definedName name="BExEX9HWY2G6928ZVVVQF77QCM2C" hidden="1">#REF!</definedName>
    <definedName name="BExEXBQWAYKMVBRJRHB8PFCSYFVN" localSheetId="13" hidden="1">#REF!</definedName>
    <definedName name="BExEXBQWAYKMVBRJRHB8PFCSYFVN" localSheetId="14" hidden="1">#REF!</definedName>
    <definedName name="BExEXBQWAYKMVBRJRHB8PFCSYFVN" hidden="1">#REF!</definedName>
    <definedName name="BExEXGE2TE9MQWLQVHL7XGQWL102" localSheetId="13" hidden="1">#REF!</definedName>
    <definedName name="BExEXGE2TE9MQWLQVHL7XGQWL102" localSheetId="14" hidden="1">#REF!</definedName>
    <definedName name="BExEXGE2TE9MQWLQVHL7XGQWL102" hidden="1">#REF!</definedName>
    <definedName name="BExEXRBZ0DI9E2UFLLKYWGN66B61" localSheetId="13" hidden="1">#REF!</definedName>
    <definedName name="BExEXRBZ0DI9E2UFLLKYWGN66B61" localSheetId="14" hidden="1">#REF!</definedName>
    <definedName name="BExEXRBZ0DI9E2UFLLKYWGN66B61" hidden="1">#REF!</definedName>
    <definedName name="BExEXW4FSOZ9C2SZSQIAA3W82I5K" localSheetId="13" hidden="1">#REF!</definedName>
    <definedName name="BExEXW4FSOZ9C2SZSQIAA3W82I5K" localSheetId="14" hidden="1">#REF!</definedName>
    <definedName name="BExEXW4FSOZ9C2SZSQIAA3W82I5K" hidden="1">#REF!</definedName>
    <definedName name="BExEXZ4H2ZUNEW5I6I74GK08QAQC" localSheetId="13" hidden="1">#REF!</definedName>
    <definedName name="BExEXZ4H2ZUNEW5I6I74GK08QAQC" localSheetId="14" hidden="1">#REF!</definedName>
    <definedName name="BExEXZ4H2ZUNEW5I6I74GK08QAQC" hidden="1">#REF!</definedName>
    <definedName name="BExEY42GK80HA9M84NTZ3NV9K2VI" localSheetId="13" hidden="1">#REF!</definedName>
    <definedName name="BExEY42GK80HA9M84NTZ3NV9K2VI" localSheetId="14" hidden="1">#REF!</definedName>
    <definedName name="BExEY42GK80HA9M84NTZ3NV9K2VI" hidden="1">#REF!</definedName>
    <definedName name="BExEYLG9FL9V1JPPNZ3FUDNSEJ4V" localSheetId="13" hidden="1">#REF!</definedName>
    <definedName name="BExEYLG9FL9V1JPPNZ3FUDNSEJ4V" localSheetId="14" hidden="1">#REF!</definedName>
    <definedName name="BExEYLG9FL9V1JPPNZ3FUDNSEJ4V" hidden="1">#REF!</definedName>
    <definedName name="BExEYOW8C1B3OUUCIGEC7L8OOW1Z" localSheetId="13" hidden="1">#REF!</definedName>
    <definedName name="BExEYOW8C1B3OUUCIGEC7L8OOW1Z" localSheetId="14" hidden="1">#REF!</definedName>
    <definedName name="BExEYOW8C1B3OUUCIGEC7L8OOW1Z" hidden="1">#REF!</definedName>
    <definedName name="BExEYPCI2LT224YS4M3T50V85FAG" localSheetId="13" hidden="1">#REF!</definedName>
    <definedName name="BExEYPCI2LT224YS4M3T50V85FAG" localSheetId="14" hidden="1">#REF!</definedName>
    <definedName name="BExEYPCI2LT224YS4M3T50V85FAG" hidden="1">#REF!</definedName>
    <definedName name="BExEYUQJXZT6N5HJH8ACJF6SRWEE" localSheetId="13" hidden="1">#REF!</definedName>
    <definedName name="BExEYUQJXZT6N5HJH8ACJF6SRWEE" localSheetId="14" hidden="1">#REF!</definedName>
    <definedName name="BExEYUQJXZT6N5HJH8ACJF6SRWEE" hidden="1">#REF!</definedName>
    <definedName name="BExEYYC7KLO4XJQW9GMGVVJQXF4C" localSheetId="13" hidden="1">#REF!</definedName>
    <definedName name="BExEYYC7KLO4XJQW9GMGVVJQXF4C" localSheetId="14" hidden="1">#REF!</definedName>
    <definedName name="BExEYYC7KLO4XJQW9GMGVVJQXF4C" hidden="1">#REF!</definedName>
    <definedName name="BExEZ1S6VZCG01ZPLBSS9Z1SBOJ2" localSheetId="13" hidden="1">#REF!</definedName>
    <definedName name="BExEZ1S6VZCG01ZPLBSS9Z1SBOJ2" localSheetId="14" hidden="1">#REF!</definedName>
    <definedName name="BExEZ1S6VZCG01ZPLBSS9Z1SBOJ2" hidden="1">#REF!</definedName>
    <definedName name="BExEZ6KV8TDKOO0Y66LSH9DCFW5M" localSheetId="13" hidden="1">#REF!</definedName>
    <definedName name="BExEZ6KV8TDKOO0Y66LSH9DCFW5M" localSheetId="14" hidden="1">#REF!</definedName>
    <definedName name="BExEZ6KV8TDKOO0Y66LSH9DCFW5M" hidden="1">#REF!</definedName>
    <definedName name="BExEZGBFNJR8DLPN0V11AU22L6WY" localSheetId="13" hidden="1">#REF!</definedName>
    <definedName name="BExEZGBFNJR8DLPN0V11AU22L6WY" localSheetId="14" hidden="1">#REF!</definedName>
    <definedName name="BExEZGBFNJR8DLPN0V11AU22L6WY" hidden="1">#REF!</definedName>
    <definedName name="BExEZVR61GWO1ZM3XHWUKRJJMQXV" localSheetId="13" hidden="1">#REF!</definedName>
    <definedName name="BExEZVR61GWO1ZM3XHWUKRJJMQXV" localSheetId="14" hidden="1">#REF!</definedName>
    <definedName name="BExEZVR61GWO1ZM3XHWUKRJJMQXV" hidden="1">#REF!</definedName>
    <definedName name="BExF02Y3V3QEPO2XLDSK47APK9XJ" localSheetId="13" hidden="1">#REF!</definedName>
    <definedName name="BExF02Y3V3QEPO2XLDSK47APK9XJ" localSheetId="14" hidden="1">#REF!</definedName>
    <definedName name="BExF02Y3V3QEPO2XLDSK47APK9XJ" hidden="1">#REF!</definedName>
    <definedName name="BExF03E824NHBODFUZ3PZ5HLF85X" localSheetId="13" hidden="1">#REF!</definedName>
    <definedName name="BExF03E824NHBODFUZ3PZ5HLF85X" localSheetId="14" hidden="1">#REF!</definedName>
    <definedName name="BExF03E824NHBODFUZ3PZ5HLF85X" hidden="1">#REF!</definedName>
    <definedName name="BExF09OS91RT7N7IW8JLMZ121ZP3" localSheetId="13" hidden="1">#REF!</definedName>
    <definedName name="BExF09OS91RT7N7IW8JLMZ121ZP3" localSheetId="14" hidden="1">#REF!</definedName>
    <definedName name="BExF09OS91RT7N7IW8JLMZ121ZP3" hidden="1">#REF!</definedName>
    <definedName name="BExF0D4SEQ7RRCAER8UQKUJ4HH0Q" localSheetId="13" hidden="1">#REF!</definedName>
    <definedName name="BExF0D4SEQ7RRCAER8UQKUJ4HH0Q" localSheetId="14" hidden="1">#REF!</definedName>
    <definedName name="BExF0D4SEQ7RRCAER8UQKUJ4HH0Q" hidden="1">#REF!</definedName>
    <definedName name="BExF0D4Z97PCG5JI9CC2TFB553AX" localSheetId="13" hidden="1">#REF!</definedName>
    <definedName name="BExF0D4Z97PCG5JI9CC2TFB553AX" localSheetId="14" hidden="1">#REF!</definedName>
    <definedName name="BExF0D4Z97PCG5JI9CC2TFB553AX" hidden="1">#REF!</definedName>
    <definedName name="BExF0DAB1PUE0V936NFEK68CCKTJ" localSheetId="13" hidden="1">#REF!</definedName>
    <definedName name="BExF0DAB1PUE0V936NFEK68CCKTJ" localSheetId="14" hidden="1">#REF!</definedName>
    <definedName name="BExF0DAB1PUE0V936NFEK68CCKTJ" hidden="1">#REF!</definedName>
    <definedName name="BExF0LOEHV42P2DV7QL8O7HOQ3N9" localSheetId="13" hidden="1">#REF!</definedName>
    <definedName name="BExF0LOEHV42P2DV7QL8O7HOQ3N9" localSheetId="14" hidden="1">#REF!</definedName>
    <definedName name="BExF0LOEHV42P2DV7QL8O7HOQ3N9" hidden="1">#REF!</definedName>
    <definedName name="BExF0QRT0ZP2578DKKC9SRW40F5L" localSheetId="13" hidden="1">#REF!</definedName>
    <definedName name="BExF0QRT0ZP2578DKKC9SRW40F5L" localSheetId="14" hidden="1">#REF!</definedName>
    <definedName name="BExF0QRT0ZP2578DKKC9SRW40F5L" hidden="1">#REF!</definedName>
    <definedName name="BExF0WRM9VO25RLSO03ZOCE8H7K5" localSheetId="13" hidden="1">#REF!</definedName>
    <definedName name="BExF0WRM9VO25RLSO03ZOCE8H7K5" localSheetId="14" hidden="1">#REF!</definedName>
    <definedName name="BExF0WRM9VO25RLSO03ZOCE8H7K5" hidden="1">#REF!</definedName>
    <definedName name="BExF0ZRI7W4RSLIDLHTSM0AWXO3S" localSheetId="13" hidden="1">#REF!</definedName>
    <definedName name="BExF0ZRI7W4RSLIDLHTSM0AWXO3S" localSheetId="14" hidden="1">#REF!</definedName>
    <definedName name="BExF0ZRI7W4RSLIDLHTSM0AWXO3S" hidden="1">#REF!</definedName>
    <definedName name="BExF19CT3MMZZ2T5EWMDNG3UOJ01" localSheetId="13" hidden="1">#REF!</definedName>
    <definedName name="BExF19CT3MMZZ2T5EWMDNG3UOJ01" localSheetId="14" hidden="1">#REF!</definedName>
    <definedName name="BExF19CT3MMZZ2T5EWMDNG3UOJ01" hidden="1">#REF!</definedName>
    <definedName name="BExF1C1VNHJBRW2XQKVSL1KSLFZ8" localSheetId="13" hidden="1">#REF!</definedName>
    <definedName name="BExF1C1VNHJBRW2XQKVSL1KSLFZ8" localSheetId="14" hidden="1">#REF!</definedName>
    <definedName name="BExF1C1VNHJBRW2XQKVSL1KSLFZ8" hidden="1">#REF!</definedName>
    <definedName name="BExF1M38U6NX17YJA8YU359B5Z4M" localSheetId="13" hidden="1">#REF!</definedName>
    <definedName name="BExF1M38U6NX17YJA8YU359B5Z4M" localSheetId="14" hidden="1">#REF!</definedName>
    <definedName name="BExF1M38U6NX17YJA8YU359B5Z4M" hidden="1">#REF!</definedName>
    <definedName name="BExF1MU4W3NPEY0OHRDWP5IANCBB" localSheetId="13" hidden="1">#REF!</definedName>
    <definedName name="BExF1MU4W3NPEY0OHRDWP5IANCBB" localSheetId="14" hidden="1">#REF!</definedName>
    <definedName name="BExF1MU4W3NPEY0OHRDWP5IANCBB" hidden="1">#REF!</definedName>
    <definedName name="BExF1MZN8MWMOKOARHJ1QAF9HPGT" localSheetId="13" hidden="1">#REF!</definedName>
    <definedName name="BExF1MZN8MWMOKOARHJ1QAF9HPGT" localSheetId="14" hidden="1">#REF!</definedName>
    <definedName name="BExF1MZN8MWMOKOARHJ1QAF9HPGT" hidden="1">#REF!</definedName>
    <definedName name="BExF1US4ZIQYSU5LBFYNRA9N0K2O" localSheetId="13" hidden="1">#REF!</definedName>
    <definedName name="BExF1US4ZIQYSU5LBFYNRA9N0K2O" localSheetId="14" hidden="1">#REF!</definedName>
    <definedName name="BExF1US4ZIQYSU5LBFYNRA9N0K2O" hidden="1">#REF!</definedName>
    <definedName name="BExF272JNPJCK1XLBG016XXBVFO8" localSheetId="13" hidden="1">#REF!</definedName>
    <definedName name="BExF272JNPJCK1XLBG016XXBVFO8" localSheetId="14" hidden="1">#REF!</definedName>
    <definedName name="BExF272JNPJCK1XLBG016XXBVFO8" hidden="1">#REF!</definedName>
    <definedName name="BExF2CWZN6E87RGTBMD4YQI2QT7R" localSheetId="13" hidden="1">#REF!</definedName>
    <definedName name="BExF2CWZN6E87RGTBMD4YQI2QT7R" localSheetId="14" hidden="1">#REF!</definedName>
    <definedName name="BExF2CWZN6E87RGTBMD4YQI2QT7R" hidden="1">#REF!</definedName>
    <definedName name="BExF2DYO1WQ7GMXSTAQRDBW1NSFG" localSheetId="13" hidden="1">#REF!</definedName>
    <definedName name="BExF2DYO1WQ7GMXSTAQRDBW1NSFG" localSheetId="14" hidden="1">#REF!</definedName>
    <definedName name="BExF2DYO1WQ7GMXSTAQRDBW1NSFG" hidden="1">#REF!</definedName>
    <definedName name="BExF2H9D3MC9XKLPZ6VIP4F7G4YN" localSheetId="13" hidden="1">#REF!</definedName>
    <definedName name="BExF2H9D3MC9XKLPZ6VIP4F7G4YN" localSheetId="14" hidden="1">#REF!</definedName>
    <definedName name="BExF2H9D3MC9XKLPZ6VIP4F7G4YN" hidden="1">#REF!</definedName>
    <definedName name="BExF2MSWNUY9Z6BZJQZ538PPTION" localSheetId="13" hidden="1">#REF!</definedName>
    <definedName name="BExF2MSWNUY9Z6BZJQZ538PPTION" localSheetId="14" hidden="1">#REF!</definedName>
    <definedName name="BExF2MSWNUY9Z6BZJQZ538PPTION" hidden="1">#REF!</definedName>
    <definedName name="BExF2QZYWHTYGUTTXR15CKCV3LS7" localSheetId="13" hidden="1">#REF!</definedName>
    <definedName name="BExF2QZYWHTYGUTTXR15CKCV3LS7" localSheetId="14" hidden="1">#REF!</definedName>
    <definedName name="BExF2QZYWHTYGUTTXR15CKCV3LS7" hidden="1">#REF!</definedName>
    <definedName name="BExF2T8Y6TSJ74RMSZOA9CEH4OZ6" localSheetId="13" hidden="1">#REF!</definedName>
    <definedName name="BExF2T8Y6TSJ74RMSZOA9CEH4OZ6" localSheetId="14" hidden="1">#REF!</definedName>
    <definedName name="BExF2T8Y6TSJ74RMSZOA9CEH4OZ6" hidden="1">#REF!</definedName>
    <definedName name="BExF31N3YM4F37EOOY8M8VI1KXN8" localSheetId="13" hidden="1">#REF!</definedName>
    <definedName name="BExF31N3YM4F37EOOY8M8VI1KXN8" localSheetId="14" hidden="1">#REF!</definedName>
    <definedName name="BExF31N3YM4F37EOOY8M8VI1KXN8" hidden="1">#REF!</definedName>
    <definedName name="BExF37C1YKBT79Z9SOJAG5MXQGTU" localSheetId="13" hidden="1">#REF!</definedName>
    <definedName name="BExF37C1YKBT79Z9SOJAG5MXQGTU" localSheetId="14" hidden="1">#REF!</definedName>
    <definedName name="BExF37C1YKBT79Z9SOJAG5MXQGTU" hidden="1">#REF!</definedName>
    <definedName name="BExF3A6HPA6DGYALZNHHJPMCUYZR" localSheetId="13" hidden="1">#REF!</definedName>
    <definedName name="BExF3A6HPA6DGYALZNHHJPMCUYZR" localSheetId="14" hidden="1">#REF!</definedName>
    <definedName name="BExF3A6HPA6DGYALZNHHJPMCUYZR" hidden="1">#REF!</definedName>
    <definedName name="BExF3GMJW5D7066GYKTMM3CVH1HE" localSheetId="13" hidden="1">#REF!</definedName>
    <definedName name="BExF3GMJW5D7066GYKTMM3CVH1HE" localSheetId="14" hidden="1">#REF!</definedName>
    <definedName name="BExF3GMJW5D7066GYKTMM3CVH1HE" hidden="1">#REF!</definedName>
    <definedName name="BExF3I9T44X7DV9HHV51DVDDPPZG" localSheetId="13" hidden="1">#REF!</definedName>
    <definedName name="BExF3I9T44X7DV9HHV51DVDDPPZG" localSheetId="14" hidden="1">#REF!</definedName>
    <definedName name="BExF3I9T44X7DV9HHV51DVDDPPZG" hidden="1">#REF!</definedName>
    <definedName name="BExF3IKLZ35F2D4DI7R7P7NZLVC3" localSheetId="13" hidden="1">#REF!</definedName>
    <definedName name="BExF3IKLZ35F2D4DI7R7P7NZLVC3" localSheetId="14" hidden="1">#REF!</definedName>
    <definedName name="BExF3IKLZ35F2D4DI7R7P7NZLVC3" hidden="1">#REF!</definedName>
    <definedName name="BExF3JMFX5DILOIFUDIO1HZUK875" localSheetId="13" hidden="1">#REF!</definedName>
    <definedName name="BExF3JMFX5DILOIFUDIO1HZUK875" localSheetId="14" hidden="1">#REF!</definedName>
    <definedName name="BExF3JMFX5DILOIFUDIO1HZUK875" hidden="1">#REF!</definedName>
    <definedName name="BExF3KIO2G9LJYXZ61H8PJJ6OQXV" localSheetId="13" hidden="1">#REF!</definedName>
    <definedName name="BExF3KIO2G9LJYXZ61H8PJJ6OQXV" localSheetId="14" hidden="1">#REF!</definedName>
    <definedName name="BExF3KIO2G9LJYXZ61H8PJJ6OQXV" hidden="1">#REF!</definedName>
    <definedName name="BExF3MGVCZHXDAUDZAGUYESZ3RC8" localSheetId="13" hidden="1">#REF!</definedName>
    <definedName name="BExF3MGVCZHXDAUDZAGUYESZ3RC8" localSheetId="14" hidden="1">#REF!</definedName>
    <definedName name="BExF3MGVCZHXDAUDZAGUYESZ3RC8" hidden="1">#REF!</definedName>
    <definedName name="BExF3NTC4BGZEM6B87TCFX277QCS" localSheetId="13" hidden="1">#REF!</definedName>
    <definedName name="BExF3NTC4BGZEM6B87TCFX277QCS" localSheetId="14" hidden="1">#REF!</definedName>
    <definedName name="BExF3NTC4BGZEM6B87TCFX277QCS" hidden="1">#REF!</definedName>
    <definedName name="BExF3Q2DOSQI9SIAXB522CN0WBZ7" localSheetId="13" hidden="1">#REF!</definedName>
    <definedName name="BExF3Q2DOSQI9SIAXB522CN0WBZ7" localSheetId="14" hidden="1">#REF!</definedName>
    <definedName name="BExF3Q2DOSQI9SIAXB522CN0WBZ7" hidden="1">#REF!</definedName>
    <definedName name="BExF3Q7NI90WT31QHYSJDIG0LLLJ" localSheetId="13" hidden="1">#REF!</definedName>
    <definedName name="BExF3Q7NI90WT31QHYSJDIG0LLLJ" localSheetId="14" hidden="1">#REF!</definedName>
    <definedName name="BExF3Q7NI90WT31QHYSJDIG0LLLJ" hidden="1">#REF!</definedName>
    <definedName name="BExF3QD55TIY1MSBSRK9TUJKBEWO" localSheetId="13" hidden="1">#REF!</definedName>
    <definedName name="BExF3QD55TIY1MSBSRK9TUJKBEWO" localSheetId="14" hidden="1">#REF!</definedName>
    <definedName name="BExF3QD55TIY1MSBSRK9TUJKBEWO" hidden="1">#REF!</definedName>
    <definedName name="BExF3QT8J6RIF1L3R700MBSKIOKW" localSheetId="13" hidden="1">#REF!</definedName>
    <definedName name="BExF3QT8J6RIF1L3R700MBSKIOKW" localSheetId="14" hidden="1">#REF!</definedName>
    <definedName name="BExF3QT8J6RIF1L3R700MBSKIOKW" hidden="1">#REF!</definedName>
    <definedName name="BExF42SSBVPMLK2UB3B7FPEIY9TU" localSheetId="13" hidden="1">#REF!</definedName>
    <definedName name="BExF42SSBVPMLK2UB3B7FPEIY9TU" localSheetId="14" hidden="1">#REF!</definedName>
    <definedName name="BExF42SSBVPMLK2UB3B7FPEIY9TU" hidden="1">#REF!</definedName>
    <definedName name="BExF4HXSWB50BKYPWA0HTT8W56H6" localSheetId="13" hidden="1">#REF!</definedName>
    <definedName name="BExF4HXSWB50BKYPWA0HTT8W56H6" localSheetId="14" hidden="1">#REF!</definedName>
    <definedName name="BExF4HXSWB50BKYPWA0HTT8W56H6" hidden="1">#REF!</definedName>
    <definedName name="BExF4J4Y60OUA8GY6YN8XVRUX80A" localSheetId="13" hidden="1">#REF!</definedName>
    <definedName name="BExF4J4Y60OUA8GY6YN8XVRUX80A" localSheetId="14" hidden="1">#REF!</definedName>
    <definedName name="BExF4J4Y60OUA8GY6YN8XVRUX80A" hidden="1">#REF!</definedName>
    <definedName name="BExF4KHF04IWW4LQ95FHQPFE4Y9K" localSheetId="13" hidden="1">#REF!</definedName>
    <definedName name="BExF4KHF04IWW4LQ95FHQPFE4Y9K" localSheetId="14" hidden="1">#REF!</definedName>
    <definedName name="BExF4KHF04IWW4LQ95FHQPFE4Y9K" hidden="1">#REF!</definedName>
    <definedName name="BExF4MVQM5Y0QRDLDFSKWWTF709C" localSheetId="13" hidden="1">#REF!</definedName>
    <definedName name="BExF4MVQM5Y0QRDLDFSKWWTF709C" localSheetId="14" hidden="1">#REF!</definedName>
    <definedName name="BExF4MVQM5Y0QRDLDFSKWWTF709C" hidden="1">#REF!</definedName>
    <definedName name="BExF4PVMZYV36E8HOYY06J81AMBI" localSheetId="13" hidden="1">#REF!</definedName>
    <definedName name="BExF4PVMZYV36E8HOYY06J81AMBI" localSheetId="14" hidden="1">#REF!</definedName>
    <definedName name="BExF4PVMZYV36E8HOYY06J81AMBI" hidden="1">#REF!</definedName>
    <definedName name="BExF4SF9NEX1FZE9N8EXT89PM54D" localSheetId="13" hidden="1">#REF!</definedName>
    <definedName name="BExF4SF9NEX1FZE9N8EXT89PM54D" localSheetId="14" hidden="1">#REF!</definedName>
    <definedName name="BExF4SF9NEX1FZE9N8EXT89PM54D" hidden="1">#REF!</definedName>
    <definedName name="BExF52GTGP8MHGII4KJ8TJGR8W8U" localSheetId="13" hidden="1">#REF!</definedName>
    <definedName name="BExF52GTGP8MHGII4KJ8TJGR8W8U" localSheetId="14" hidden="1">#REF!</definedName>
    <definedName name="BExF52GTGP8MHGII4KJ8TJGR8W8U" hidden="1">#REF!</definedName>
    <definedName name="BExF57K7L3UC1I2FSAWURR4SN0UN" localSheetId="13" hidden="1">#REF!</definedName>
    <definedName name="BExF57K7L3UC1I2FSAWURR4SN0UN" localSheetId="14" hidden="1">#REF!</definedName>
    <definedName name="BExF57K7L3UC1I2FSAWURR4SN0UN" hidden="1">#REF!</definedName>
    <definedName name="BExF5HR2GFV7O8LKG9SJ4BY78LYA" localSheetId="13" hidden="1">#REF!</definedName>
    <definedName name="BExF5HR2GFV7O8LKG9SJ4BY78LYA" localSheetId="14" hidden="1">#REF!</definedName>
    <definedName name="BExF5HR2GFV7O8LKG9SJ4BY78LYA" hidden="1">#REF!</definedName>
    <definedName name="BExF5ZFO2A29GHWR5ES64Z9OS16J" localSheetId="13" hidden="1">#REF!</definedName>
    <definedName name="BExF5ZFO2A29GHWR5ES64Z9OS16J" localSheetId="14" hidden="1">#REF!</definedName>
    <definedName name="BExF5ZFO2A29GHWR5ES64Z9OS16J" hidden="1">#REF!</definedName>
    <definedName name="BExF63S045JO7H2ZJCBTBVH3SUIF" localSheetId="13" hidden="1">#REF!</definedName>
    <definedName name="BExF63S045JO7H2ZJCBTBVH3SUIF" localSheetId="14" hidden="1">#REF!</definedName>
    <definedName name="BExF63S045JO7H2ZJCBTBVH3SUIF" hidden="1">#REF!</definedName>
    <definedName name="BExF642TEGTXCI9A61ZOONJCB0U1" localSheetId="13" hidden="1">#REF!</definedName>
    <definedName name="BExF642TEGTXCI9A61ZOONJCB0U1" localSheetId="14" hidden="1">#REF!</definedName>
    <definedName name="BExF642TEGTXCI9A61ZOONJCB0U1" hidden="1">#REF!</definedName>
    <definedName name="BExF67O951CF8UJF3KBDNR0E83C1" localSheetId="13" hidden="1">#REF!</definedName>
    <definedName name="BExF67O951CF8UJF3KBDNR0E83C1" localSheetId="14" hidden="1">#REF!</definedName>
    <definedName name="BExF67O951CF8UJF3KBDNR0E83C1" hidden="1">#REF!</definedName>
    <definedName name="BExF6EV7I35NVMIJGYTB6E24YVPA" localSheetId="13" hidden="1">#REF!</definedName>
    <definedName name="BExF6EV7I35NVMIJGYTB6E24YVPA" localSheetId="14" hidden="1">#REF!</definedName>
    <definedName name="BExF6EV7I35NVMIJGYTB6E24YVPA" hidden="1">#REF!</definedName>
    <definedName name="BExF6FGUF393KTMBT40S5BYAFG00" localSheetId="13" hidden="1">#REF!</definedName>
    <definedName name="BExF6FGUF393KTMBT40S5BYAFG00" localSheetId="14" hidden="1">#REF!</definedName>
    <definedName name="BExF6FGUF393KTMBT40S5BYAFG00" hidden="1">#REF!</definedName>
    <definedName name="BExF6GNYXWY8A0SY4PW1B6KJMMTM" localSheetId="13" hidden="1">#REF!</definedName>
    <definedName name="BExF6GNYXWY8A0SY4PW1B6KJMMTM" localSheetId="14" hidden="1">#REF!</definedName>
    <definedName name="BExF6GNYXWY8A0SY4PW1B6KJMMTM" hidden="1">#REF!</definedName>
    <definedName name="BExF6IB8K74Z0AFT05GPOKKZW7C9" localSheetId="13" hidden="1">#REF!</definedName>
    <definedName name="BExF6IB8K74Z0AFT05GPOKKZW7C9" localSheetId="14" hidden="1">#REF!</definedName>
    <definedName name="BExF6IB8K74Z0AFT05GPOKKZW7C9" hidden="1">#REF!</definedName>
    <definedName name="BExF6NUXJI11W2IAZNAM1QWC0459" localSheetId="13" hidden="1">#REF!</definedName>
    <definedName name="BExF6NUXJI11W2IAZNAM1QWC0459" localSheetId="14" hidden="1">#REF!</definedName>
    <definedName name="BExF6NUXJI11W2IAZNAM1QWC0459" hidden="1">#REF!</definedName>
    <definedName name="BExF6RR76KNVIXGJOVFO8GDILKGZ" localSheetId="13" hidden="1">#REF!</definedName>
    <definedName name="BExF6RR76KNVIXGJOVFO8GDILKGZ" localSheetId="14" hidden="1">#REF!</definedName>
    <definedName name="BExF6RR76KNVIXGJOVFO8GDILKGZ" hidden="1">#REF!</definedName>
    <definedName name="BExF6ZE8D5CMPJPRWT6S4HM56LPF" localSheetId="13" hidden="1">#REF!</definedName>
    <definedName name="BExF6ZE8D5CMPJPRWT6S4HM56LPF" localSheetId="14" hidden="1">#REF!</definedName>
    <definedName name="BExF6ZE8D5CMPJPRWT6S4HM56LPF" hidden="1">#REF!</definedName>
    <definedName name="BExF76FV8SF7AJK7B35AL7VTZF6D" localSheetId="13" hidden="1">#REF!</definedName>
    <definedName name="BExF76FV8SF7AJK7B35AL7VTZF6D" localSheetId="14" hidden="1">#REF!</definedName>
    <definedName name="BExF76FV8SF7AJK7B35AL7VTZF6D" hidden="1">#REF!</definedName>
    <definedName name="BExF7EOIMC1OYL1N7835KGOI0FIZ" localSheetId="13" hidden="1">#REF!</definedName>
    <definedName name="BExF7EOIMC1OYL1N7835KGOI0FIZ" localSheetId="14" hidden="1">#REF!</definedName>
    <definedName name="BExF7EOIMC1OYL1N7835KGOI0FIZ" hidden="1">#REF!</definedName>
    <definedName name="BExF7K88K7ASGV6RAOAGH52G04VR" localSheetId="13" hidden="1">#REF!</definedName>
    <definedName name="BExF7K88K7ASGV6RAOAGH52G04VR" localSheetId="14" hidden="1">#REF!</definedName>
    <definedName name="BExF7K88K7ASGV6RAOAGH52G04VR" hidden="1">#REF!</definedName>
    <definedName name="BExF7OVDRP3LHNAF2CX4V84CKKIR" localSheetId="13" hidden="1">#REF!</definedName>
    <definedName name="BExF7OVDRP3LHNAF2CX4V84CKKIR" localSheetId="14" hidden="1">#REF!</definedName>
    <definedName name="BExF7OVDRP3LHNAF2CX4V84CKKIR" hidden="1">#REF!</definedName>
    <definedName name="BExF7QO41X2A2SL8UXDNP99GY7U9" localSheetId="13" hidden="1">#REF!</definedName>
    <definedName name="BExF7QO41X2A2SL8UXDNP99GY7U9" localSheetId="14" hidden="1">#REF!</definedName>
    <definedName name="BExF7QO41X2A2SL8UXDNP99GY7U9" hidden="1">#REF!</definedName>
    <definedName name="BExF7QYWRJ8S4SID84VVXH3TN7X8" localSheetId="13" hidden="1">#REF!</definedName>
    <definedName name="BExF7QYWRJ8S4SID84VVXH3TN7X8" localSheetId="14" hidden="1">#REF!</definedName>
    <definedName name="BExF7QYWRJ8S4SID84VVXH3TN7X8" hidden="1">#REF!</definedName>
    <definedName name="BExF81GI8B8WBHXFTET68A9358BR" localSheetId="13" hidden="1">#REF!</definedName>
    <definedName name="BExF81GI8B8WBHXFTET68A9358BR" localSheetId="14" hidden="1">#REF!</definedName>
    <definedName name="BExF81GI8B8WBHXFTET68A9358BR" hidden="1">#REF!</definedName>
    <definedName name="BExGKN1EUJWHOYSSFY4XX6T9QVV5" localSheetId="13" hidden="1">#REF!</definedName>
    <definedName name="BExGKN1EUJWHOYSSFY4XX6T9QVV5" localSheetId="14" hidden="1">#REF!</definedName>
    <definedName name="BExGKN1EUJWHOYSSFY4XX6T9QVV5" hidden="1">#REF!</definedName>
    <definedName name="BExGL97US0Y3KXXASUTVR26XLT70" localSheetId="13" hidden="1">#REF!</definedName>
    <definedName name="BExGL97US0Y3KXXASUTVR26XLT70" localSheetId="14" hidden="1">#REF!</definedName>
    <definedName name="BExGL97US0Y3KXXASUTVR26XLT70" hidden="1">#REF!</definedName>
    <definedName name="BExGL9TEJAX73AMCXKXTMRO9T6QA" localSheetId="13" hidden="1">#REF!</definedName>
    <definedName name="BExGL9TEJAX73AMCXKXTMRO9T6QA" localSheetId="14" hidden="1">#REF!</definedName>
    <definedName name="BExGL9TEJAX73AMCXKXTMRO9T6QA" hidden="1">#REF!</definedName>
    <definedName name="BExGLBM5GKGBJDTZSMMBZBAVQ7N1" localSheetId="13" hidden="1">#REF!</definedName>
    <definedName name="BExGLBM5GKGBJDTZSMMBZBAVQ7N1" localSheetId="14" hidden="1">#REF!</definedName>
    <definedName name="BExGLBM5GKGBJDTZSMMBZBAVQ7N1" hidden="1">#REF!</definedName>
    <definedName name="BExGLC7R4C33RO0PID97ZPPVCW4M" localSheetId="13" hidden="1">#REF!</definedName>
    <definedName name="BExGLC7R4C33RO0PID97ZPPVCW4M" localSheetId="14" hidden="1">#REF!</definedName>
    <definedName name="BExGLC7R4C33RO0PID97ZPPVCW4M" hidden="1">#REF!</definedName>
    <definedName name="BExGLFIF7HCFSHNQHKEV6RY0WCO3" localSheetId="13" hidden="1">#REF!</definedName>
    <definedName name="BExGLFIF7HCFSHNQHKEV6RY0WCO3" localSheetId="14" hidden="1">#REF!</definedName>
    <definedName name="BExGLFIF7HCFSHNQHKEV6RY0WCO3" hidden="1">#REF!</definedName>
    <definedName name="BExGLPP9Z6SH15N8AV0F7H58S14K" localSheetId="13" hidden="1">#REF!</definedName>
    <definedName name="BExGLPP9Z6SH15N8AV0F7H58S14K" localSheetId="14" hidden="1">#REF!</definedName>
    <definedName name="BExGLPP9Z6SH15N8AV0F7H58S14K" hidden="1">#REF!</definedName>
    <definedName name="BExGLQATG820J44V2O4JEICPUUTR" localSheetId="13" hidden="1">#REF!</definedName>
    <definedName name="BExGLQATG820J44V2O4JEICPUUTR" localSheetId="14" hidden="1">#REF!</definedName>
    <definedName name="BExGLQATG820J44V2O4JEICPUUTR" hidden="1">#REF!</definedName>
    <definedName name="BExGLTARRL0J772UD2TXEYAVPY6E" localSheetId="13" hidden="1">#REF!</definedName>
    <definedName name="BExGLTARRL0J772UD2TXEYAVPY6E" localSheetId="14" hidden="1">#REF!</definedName>
    <definedName name="BExGLTARRL0J772UD2TXEYAVPY6E" hidden="1">#REF!</definedName>
    <definedName name="BExGLYE6RZTAAWHJBG2QFJPTDS2Q" localSheetId="13" hidden="1">#REF!</definedName>
    <definedName name="BExGLYE6RZTAAWHJBG2QFJPTDS2Q" localSheetId="14" hidden="1">#REF!</definedName>
    <definedName name="BExGLYE6RZTAAWHJBG2QFJPTDS2Q" hidden="1">#REF!</definedName>
    <definedName name="BExGM4DZ65OAQP7MA4LN6QMYZOFF" localSheetId="13" hidden="1">#REF!</definedName>
    <definedName name="BExGM4DZ65OAQP7MA4LN6QMYZOFF" localSheetId="14" hidden="1">#REF!</definedName>
    <definedName name="BExGM4DZ65OAQP7MA4LN6QMYZOFF" hidden="1">#REF!</definedName>
    <definedName name="BExGMCXCWEC9XNUOEMZ61TMI6CUO" localSheetId="13" hidden="1">#REF!</definedName>
    <definedName name="BExGMCXCWEC9XNUOEMZ61TMI6CUO" localSheetId="14" hidden="1">#REF!</definedName>
    <definedName name="BExGMCXCWEC9XNUOEMZ61TMI6CUO" hidden="1">#REF!</definedName>
    <definedName name="BExGMJDGIH0MEPC2TUSFUCY2ROTB" localSheetId="13" hidden="1">#REF!</definedName>
    <definedName name="BExGMJDGIH0MEPC2TUSFUCY2ROTB" localSheetId="14" hidden="1">#REF!</definedName>
    <definedName name="BExGMJDGIH0MEPC2TUSFUCY2ROTB" hidden="1">#REF!</definedName>
    <definedName name="BExGMKPW2HPKN0M0XKF3AZ8YP0D6" localSheetId="13" hidden="1">#REF!</definedName>
    <definedName name="BExGMKPW2HPKN0M0XKF3AZ8YP0D6" localSheetId="14" hidden="1">#REF!</definedName>
    <definedName name="BExGMKPW2HPKN0M0XKF3AZ8YP0D6" hidden="1">#REF!</definedName>
    <definedName name="BExGMOGUOL3NATNV0TIZH2J6DLLD" localSheetId="13" hidden="1">#REF!</definedName>
    <definedName name="BExGMOGUOL3NATNV0TIZH2J6DLLD" localSheetId="14" hidden="1">#REF!</definedName>
    <definedName name="BExGMOGUOL3NATNV0TIZH2J6DLLD" hidden="1">#REF!</definedName>
    <definedName name="BExGMP2F175LGL6QVSJGP6GKYHHA" localSheetId="13" hidden="1">#REF!</definedName>
    <definedName name="BExGMP2F175LGL6QVSJGP6GKYHHA" localSheetId="14" hidden="1">#REF!</definedName>
    <definedName name="BExGMP2F175LGL6QVSJGP6GKYHHA" hidden="1">#REF!</definedName>
    <definedName name="BExGMPIIP8GKML2VVA8OEFL43NCS" localSheetId="13" hidden="1">#REF!</definedName>
    <definedName name="BExGMPIIP8GKML2VVA8OEFL43NCS" localSheetId="14" hidden="1">#REF!</definedName>
    <definedName name="BExGMPIIP8GKML2VVA8OEFL43NCS" hidden="1">#REF!</definedName>
    <definedName name="BExGMZ3SRIXLXMWBVOXXV3M4U4YL" localSheetId="13" hidden="1">#REF!</definedName>
    <definedName name="BExGMZ3SRIXLXMWBVOXXV3M4U4YL" localSheetId="14" hidden="1">#REF!</definedName>
    <definedName name="BExGMZ3SRIXLXMWBVOXXV3M4U4YL" hidden="1">#REF!</definedName>
    <definedName name="BExGMZ3UBN48IXU1ZEFYECEMZ1IM" localSheetId="13" hidden="1">#REF!</definedName>
    <definedName name="BExGMZ3UBN48IXU1ZEFYECEMZ1IM" localSheetId="14" hidden="1">#REF!</definedName>
    <definedName name="BExGMZ3UBN48IXU1ZEFYECEMZ1IM" hidden="1">#REF!</definedName>
    <definedName name="BExGN4I0QATXNZCLZJM1KH1OIJQH" localSheetId="13" hidden="1">#REF!</definedName>
    <definedName name="BExGN4I0QATXNZCLZJM1KH1OIJQH" localSheetId="14" hidden="1">#REF!</definedName>
    <definedName name="BExGN4I0QATXNZCLZJM1KH1OIJQH" hidden="1">#REF!</definedName>
    <definedName name="BExGN9FZ2RWCMSY1YOBJKZMNIM9R" localSheetId="13" hidden="1">#REF!</definedName>
    <definedName name="BExGN9FZ2RWCMSY1YOBJKZMNIM9R" localSheetId="14" hidden="1">#REF!</definedName>
    <definedName name="BExGN9FZ2RWCMSY1YOBJKZMNIM9R" hidden="1">#REF!</definedName>
    <definedName name="BExGNDSIMTHOCXXG6QOGR6DA8SGG" localSheetId="13" hidden="1">#REF!</definedName>
    <definedName name="BExGNDSIMTHOCXXG6QOGR6DA8SGG" localSheetId="14" hidden="1">#REF!</definedName>
    <definedName name="BExGNDSIMTHOCXXG6QOGR6DA8SGG" hidden="1">#REF!</definedName>
    <definedName name="BExGNHOS7RBERG1J2M2HVGSRZL5G" localSheetId="13" hidden="1">#REF!</definedName>
    <definedName name="BExGNHOS7RBERG1J2M2HVGSRZL5G" localSheetId="14" hidden="1">#REF!</definedName>
    <definedName name="BExGNHOS7RBERG1J2M2HVGSRZL5G" hidden="1">#REF!</definedName>
    <definedName name="BExGNJ18W3Q55XAXY8XTFB80IVMV" localSheetId="13" hidden="1">#REF!</definedName>
    <definedName name="BExGNJ18W3Q55XAXY8XTFB80IVMV" localSheetId="14" hidden="1">#REF!</definedName>
    <definedName name="BExGNJ18W3Q55XAXY8XTFB80IVMV" hidden="1">#REF!</definedName>
    <definedName name="BExGNN2YQ9BDAZXT2GLCSAPXKIM7" localSheetId="13" hidden="1">#REF!</definedName>
    <definedName name="BExGNN2YQ9BDAZXT2GLCSAPXKIM7" localSheetId="14" hidden="1">#REF!</definedName>
    <definedName name="BExGNN2YQ9BDAZXT2GLCSAPXKIM7" hidden="1">#REF!</definedName>
    <definedName name="BExGNP6INLF5NZFP5ME6K7C9Y0NH" localSheetId="13" hidden="1">#REF!</definedName>
    <definedName name="BExGNP6INLF5NZFP5ME6K7C9Y0NH" localSheetId="14" hidden="1">#REF!</definedName>
    <definedName name="BExGNP6INLF5NZFP5ME6K7C9Y0NH" hidden="1">#REF!</definedName>
    <definedName name="BExGNSS0CKRPKHO25R3TDBEL2NHX" localSheetId="13" hidden="1">#REF!</definedName>
    <definedName name="BExGNSS0CKRPKHO25R3TDBEL2NHX" localSheetId="14" hidden="1">#REF!</definedName>
    <definedName name="BExGNSS0CKRPKHO25R3TDBEL2NHX" hidden="1">#REF!</definedName>
    <definedName name="BExGNYH0MO8NOVS85L15G0RWX4GW" localSheetId="13" hidden="1">#REF!</definedName>
    <definedName name="BExGNYH0MO8NOVS85L15G0RWX4GW" localSheetId="14" hidden="1">#REF!</definedName>
    <definedName name="BExGNYH0MO8NOVS85L15G0RWX4GW" hidden="1">#REF!</definedName>
    <definedName name="BExGNZO44DEG8CGIDYSEGDUQ531R" localSheetId="13" hidden="1">#REF!</definedName>
    <definedName name="BExGNZO44DEG8CGIDYSEGDUQ531R" localSheetId="14" hidden="1">#REF!</definedName>
    <definedName name="BExGNZO44DEG8CGIDYSEGDUQ531R" hidden="1">#REF!</definedName>
    <definedName name="BExGO22GMMPZVQY9RQ8MDKZDP5G3" localSheetId="13" hidden="1">#REF!</definedName>
    <definedName name="BExGO22GMMPZVQY9RQ8MDKZDP5G3" localSheetId="14" hidden="1">#REF!</definedName>
    <definedName name="BExGO22GMMPZVQY9RQ8MDKZDP5G3" hidden="1">#REF!</definedName>
    <definedName name="BExGO2O0V6UYDY26AX8OSN72F77N" localSheetId="13" hidden="1">#REF!</definedName>
    <definedName name="BExGO2O0V6UYDY26AX8OSN72F77N" localSheetId="14" hidden="1">#REF!</definedName>
    <definedName name="BExGO2O0V6UYDY26AX8OSN72F77N" hidden="1">#REF!</definedName>
    <definedName name="BExGO2YUBOVLYHY1QSIHRE1KLAFV" localSheetId="13" hidden="1">#REF!</definedName>
    <definedName name="BExGO2YUBOVLYHY1QSIHRE1KLAFV" localSheetId="14" hidden="1">#REF!</definedName>
    <definedName name="BExGO2YUBOVLYHY1QSIHRE1KLAFV" hidden="1">#REF!</definedName>
    <definedName name="BExGO70E2O70LF46V8T26YFPL4V8" localSheetId="13" hidden="1">#REF!</definedName>
    <definedName name="BExGO70E2O70LF46V8T26YFPL4V8" localSheetId="14" hidden="1">#REF!</definedName>
    <definedName name="BExGO70E2O70LF46V8T26YFPL4V8" hidden="1">#REF!</definedName>
    <definedName name="BExGOB25QJMQCQE76MRW9X58OIOO" localSheetId="13" hidden="1">#REF!</definedName>
    <definedName name="BExGOB25QJMQCQE76MRW9X58OIOO" localSheetId="14" hidden="1">#REF!</definedName>
    <definedName name="BExGOB25QJMQCQE76MRW9X58OIOO" hidden="1">#REF!</definedName>
    <definedName name="BExGODAZKJ9EXMQZNQR5YDBSS525" localSheetId="13" hidden="1">#REF!</definedName>
    <definedName name="BExGODAZKJ9EXMQZNQR5YDBSS525" localSheetId="14" hidden="1">#REF!</definedName>
    <definedName name="BExGODAZKJ9EXMQZNQR5YDBSS525" hidden="1">#REF!</definedName>
    <definedName name="BExGODR8ZSMUC11I56QHSZ686XV5" localSheetId="13" hidden="1">#REF!</definedName>
    <definedName name="BExGODR8ZSMUC11I56QHSZ686XV5" localSheetId="14" hidden="1">#REF!</definedName>
    <definedName name="BExGODR8ZSMUC11I56QHSZ686XV5" hidden="1">#REF!</definedName>
    <definedName name="BExGOXJDHUDPDT8I8IVGVW9J0R5Q" localSheetId="13" hidden="1">#REF!</definedName>
    <definedName name="BExGOXJDHUDPDT8I8IVGVW9J0R5Q" localSheetId="14" hidden="1">#REF!</definedName>
    <definedName name="BExGOXJDHUDPDT8I8IVGVW9J0R5Q" hidden="1">#REF!</definedName>
    <definedName name="BExGPAPYI1N5W3IH8H485BHSVOY3" localSheetId="13" hidden="1">#REF!</definedName>
    <definedName name="BExGPAPYI1N5W3IH8H485BHSVOY3" localSheetId="14" hidden="1">#REF!</definedName>
    <definedName name="BExGPAPYI1N5W3IH8H485BHSVOY3" hidden="1">#REF!</definedName>
    <definedName name="BExGPFO3GOKYO2922Y91GMQRCMOA" localSheetId="13" hidden="1">#REF!</definedName>
    <definedName name="BExGPFO3GOKYO2922Y91GMQRCMOA" localSheetId="14" hidden="1">#REF!</definedName>
    <definedName name="BExGPFO3GOKYO2922Y91GMQRCMOA" hidden="1">#REF!</definedName>
    <definedName name="BExGPHGT5KDOCMV2EFS4OVKTWBRD" localSheetId="13" hidden="1">#REF!</definedName>
    <definedName name="BExGPHGT5KDOCMV2EFS4OVKTWBRD" localSheetId="14" hidden="1">#REF!</definedName>
    <definedName name="BExGPHGT5KDOCMV2EFS4OVKTWBRD" hidden="1">#REF!</definedName>
    <definedName name="BExGPID72Y4Y619LWASUQZKZHJNC" localSheetId="13" hidden="1">#REF!</definedName>
    <definedName name="BExGPID72Y4Y619LWASUQZKZHJNC" localSheetId="14" hidden="1">#REF!</definedName>
    <definedName name="BExGPID72Y4Y619LWASUQZKZHJNC" hidden="1">#REF!</definedName>
    <definedName name="BExGPPENQIANVGLVQJ77DK5JPRTB" localSheetId="13" hidden="1">#REF!</definedName>
    <definedName name="BExGPPENQIANVGLVQJ77DK5JPRTB" localSheetId="14" hidden="1">#REF!</definedName>
    <definedName name="BExGPPENQIANVGLVQJ77DK5JPRTB" hidden="1">#REF!</definedName>
    <definedName name="BExGPSUUG7TL5F5PTYU6G4HPJV1B" localSheetId="13" hidden="1">#REF!</definedName>
    <definedName name="BExGPSUUG7TL5F5PTYU6G4HPJV1B" localSheetId="14" hidden="1">#REF!</definedName>
    <definedName name="BExGPSUUG7TL5F5PTYU6G4HPJV1B" hidden="1">#REF!</definedName>
    <definedName name="BExGQ1E950UYXYWQ84EZEQPWHVYY" localSheetId="13" hidden="1">#REF!</definedName>
    <definedName name="BExGQ1E950UYXYWQ84EZEQPWHVYY" localSheetId="14" hidden="1">#REF!</definedName>
    <definedName name="BExGQ1E950UYXYWQ84EZEQPWHVYY" hidden="1">#REF!</definedName>
    <definedName name="BExGQ1ZU4967P72AHF4V1D0FOL5C" localSheetId="13" hidden="1">#REF!</definedName>
    <definedName name="BExGQ1ZU4967P72AHF4V1D0FOL5C" localSheetId="14" hidden="1">#REF!</definedName>
    <definedName name="BExGQ1ZU4967P72AHF4V1D0FOL5C" hidden="1">#REF!</definedName>
    <definedName name="BExGQ36ZOMR9GV8T05M605MMOY3Y" localSheetId="13" hidden="1">#REF!</definedName>
    <definedName name="BExGQ36ZOMR9GV8T05M605MMOY3Y" localSheetId="14" hidden="1">#REF!</definedName>
    <definedName name="BExGQ36ZOMR9GV8T05M605MMOY3Y" hidden="1">#REF!</definedName>
    <definedName name="BExGQ4ZP0PPMLDNVBUG12W9FFVI9" localSheetId="13" hidden="1">#REF!</definedName>
    <definedName name="BExGQ4ZP0PPMLDNVBUG12W9FFVI9" localSheetId="14" hidden="1">#REF!</definedName>
    <definedName name="BExGQ4ZP0PPMLDNVBUG12W9FFVI9" hidden="1">#REF!</definedName>
    <definedName name="BExGQ61DTJ0SBFMDFBAK3XZ9O0ZO" localSheetId="13" hidden="1">#REF!</definedName>
    <definedName name="BExGQ61DTJ0SBFMDFBAK3XZ9O0ZO" localSheetId="14" hidden="1">#REF!</definedName>
    <definedName name="BExGQ61DTJ0SBFMDFBAK3XZ9O0ZO" hidden="1">#REF!</definedName>
    <definedName name="BExGQ6SG9XEOD0VMBAR22YPZWSTA" localSheetId="13" hidden="1">#REF!</definedName>
    <definedName name="BExGQ6SG9XEOD0VMBAR22YPZWSTA" localSheetId="14" hidden="1">#REF!</definedName>
    <definedName name="BExGQ6SG9XEOD0VMBAR22YPZWSTA" hidden="1">#REF!</definedName>
    <definedName name="BExGQ8FQN3FRAGH5H2V74848P5JX" localSheetId="13" hidden="1">#REF!</definedName>
    <definedName name="BExGQ8FQN3FRAGH5H2V74848P5JX" localSheetId="14" hidden="1">#REF!</definedName>
    <definedName name="BExGQ8FQN3FRAGH5H2V74848P5JX" hidden="1">#REF!</definedName>
    <definedName name="BExGQGJ1A7LNZUS8QSMOG8UNGLMK" localSheetId="13" hidden="1">#REF!</definedName>
    <definedName name="BExGQGJ1A7LNZUS8QSMOG8UNGLMK" localSheetId="14" hidden="1">#REF!</definedName>
    <definedName name="BExGQGJ1A7LNZUS8QSMOG8UNGLMK" hidden="1">#REF!</definedName>
    <definedName name="BExGQLBNZ35IK2VK33HJUAE4ADX2" localSheetId="13" hidden="1">#REF!</definedName>
    <definedName name="BExGQLBNZ35IK2VK33HJUAE4ADX2" localSheetId="14" hidden="1">#REF!</definedName>
    <definedName name="BExGQLBNZ35IK2VK33HJUAE4ADX2" hidden="1">#REF!</definedName>
    <definedName name="BExGQPO7ENFEQC0NC6MC9OZR2LHY" localSheetId="13" hidden="1">#REF!</definedName>
    <definedName name="BExGQPO7ENFEQC0NC6MC9OZR2LHY" localSheetId="14" hidden="1">#REF!</definedName>
    <definedName name="BExGQPO7ENFEQC0NC6MC9OZR2LHY" hidden="1">#REF!</definedName>
    <definedName name="BExGQX0H4EZMXBJTKJJE4ICJWN5O" localSheetId="13" hidden="1">#REF!</definedName>
    <definedName name="BExGQX0H4EZMXBJTKJJE4ICJWN5O" localSheetId="14" hidden="1">#REF!</definedName>
    <definedName name="BExGQX0H4EZMXBJTKJJE4ICJWN5O" hidden="1">#REF!</definedName>
    <definedName name="BExGR4CW3WRIID17GGX4MI9ZDHFE" localSheetId="13" hidden="1">#REF!</definedName>
    <definedName name="BExGR4CW3WRIID17GGX4MI9ZDHFE" localSheetId="14" hidden="1">#REF!</definedName>
    <definedName name="BExGR4CW3WRIID17GGX4MI9ZDHFE" hidden="1">#REF!</definedName>
    <definedName name="BExGR65GJX27MU2OL6NI5PB8XVB4" localSheetId="13" hidden="1">#REF!</definedName>
    <definedName name="BExGR65GJX27MU2OL6NI5PB8XVB4" localSheetId="14" hidden="1">#REF!</definedName>
    <definedName name="BExGR65GJX27MU2OL6NI5PB8XVB4" hidden="1">#REF!</definedName>
    <definedName name="BExGR6LQ97HETGS3CT96L4IK0JSH" localSheetId="13" hidden="1">#REF!</definedName>
    <definedName name="BExGR6LQ97HETGS3CT96L4IK0JSH" localSheetId="14" hidden="1">#REF!</definedName>
    <definedName name="BExGR6LQ97HETGS3CT96L4IK0JSH" hidden="1">#REF!</definedName>
    <definedName name="BExGR9ATP2LVT7B9OCPSLJ11H9SX" localSheetId="13" hidden="1">#REF!</definedName>
    <definedName name="BExGR9ATP2LVT7B9OCPSLJ11H9SX" localSheetId="14" hidden="1">#REF!</definedName>
    <definedName name="BExGR9ATP2LVT7B9OCPSLJ11H9SX" hidden="1">#REF!</definedName>
    <definedName name="BExGRILCZ3BMTGDY72B1Q9BUGW0J" localSheetId="13" hidden="1">#REF!</definedName>
    <definedName name="BExGRILCZ3BMTGDY72B1Q9BUGW0J" localSheetId="14" hidden="1">#REF!</definedName>
    <definedName name="BExGRILCZ3BMTGDY72B1Q9BUGW0J" hidden="1">#REF!</definedName>
    <definedName name="BExGRNZJ74Y6OYJB9F9Y9T3CAHOS" localSheetId="13" hidden="1">#REF!</definedName>
    <definedName name="BExGRNZJ74Y6OYJB9F9Y9T3CAHOS" localSheetId="14" hidden="1">#REF!</definedName>
    <definedName name="BExGRNZJ74Y6OYJB9F9Y9T3CAHOS" hidden="1">#REF!</definedName>
    <definedName name="BExGRPC5QJQ7UGQ4P7CFWVGRQGFW" localSheetId="13" hidden="1">#REF!</definedName>
    <definedName name="BExGRPC5QJQ7UGQ4P7CFWVGRQGFW" localSheetId="14" hidden="1">#REF!</definedName>
    <definedName name="BExGRPC5QJQ7UGQ4P7CFWVGRQGFW" hidden="1">#REF!</definedName>
    <definedName name="BExGRSMULUXOBEN8G0TK90PRKQ9O" localSheetId="13" hidden="1">#REF!</definedName>
    <definedName name="BExGRSMULUXOBEN8G0TK90PRKQ9O" localSheetId="14" hidden="1">#REF!</definedName>
    <definedName name="BExGRSMULUXOBEN8G0TK90PRKQ9O" hidden="1">#REF!</definedName>
    <definedName name="BExGRUKVVKDL8483WI70VN2QZDGD" localSheetId="13" hidden="1">#REF!</definedName>
    <definedName name="BExGRUKVVKDL8483WI70VN2QZDGD" localSheetId="14" hidden="1">#REF!</definedName>
    <definedName name="BExGRUKVVKDL8483WI70VN2QZDGD" hidden="1">#REF!</definedName>
    <definedName name="BExGS2IWR5DUNJ1U9PAKIV8CMBNI" localSheetId="13" hidden="1">#REF!</definedName>
    <definedName name="BExGS2IWR5DUNJ1U9PAKIV8CMBNI" localSheetId="14" hidden="1">#REF!</definedName>
    <definedName name="BExGS2IWR5DUNJ1U9PAKIV8CMBNI" hidden="1">#REF!</definedName>
    <definedName name="BExGS69P9FFTEOPDS0MWFKF45G47" localSheetId="13" hidden="1">#REF!</definedName>
    <definedName name="BExGS69P9FFTEOPDS0MWFKF45G47" localSheetId="14" hidden="1">#REF!</definedName>
    <definedName name="BExGS69P9FFTEOPDS0MWFKF45G47" hidden="1">#REF!</definedName>
    <definedName name="BExGS6F1JFHM5MUJ1RFO50WP6D05" localSheetId="13" hidden="1">#REF!</definedName>
    <definedName name="BExGS6F1JFHM5MUJ1RFO50WP6D05" localSheetId="14" hidden="1">#REF!</definedName>
    <definedName name="BExGS6F1JFHM5MUJ1RFO50WP6D05" hidden="1">#REF!</definedName>
    <definedName name="BExGSA5YB5ZGE4NHDVCZ55TQAJTL" localSheetId="13" hidden="1">#REF!</definedName>
    <definedName name="BExGSA5YB5ZGE4NHDVCZ55TQAJTL" localSheetId="14" hidden="1">#REF!</definedName>
    <definedName name="BExGSA5YB5ZGE4NHDVCZ55TQAJTL" hidden="1">#REF!</definedName>
    <definedName name="BExGSBYPYOBOB218ABCIM2X63GJ8" localSheetId="13" hidden="1">#REF!</definedName>
    <definedName name="BExGSBYPYOBOB218ABCIM2X63GJ8" localSheetId="14" hidden="1">#REF!</definedName>
    <definedName name="BExGSBYPYOBOB218ABCIM2X63GJ8" hidden="1">#REF!</definedName>
    <definedName name="BExGSCEUCQQVDEEKWJ677QTGUVTE" localSheetId="13" hidden="1">#REF!</definedName>
    <definedName name="BExGSCEUCQQVDEEKWJ677QTGUVTE" localSheetId="14" hidden="1">#REF!</definedName>
    <definedName name="BExGSCEUCQQVDEEKWJ677QTGUVTE" hidden="1">#REF!</definedName>
    <definedName name="BExGSQY65LH1PCKKM5WHDW83F35O" localSheetId="13" hidden="1">#REF!</definedName>
    <definedName name="BExGSQY65LH1PCKKM5WHDW83F35O" localSheetId="14" hidden="1">#REF!</definedName>
    <definedName name="BExGSQY65LH1PCKKM5WHDW83F35O" hidden="1">#REF!</definedName>
    <definedName name="BExGSYW1GKISF0PMUAK3XJK9PEW9" localSheetId="13" hidden="1">#REF!</definedName>
    <definedName name="BExGSYW1GKISF0PMUAK3XJK9PEW9" localSheetId="14" hidden="1">#REF!</definedName>
    <definedName name="BExGSYW1GKISF0PMUAK3XJK9PEW9" hidden="1">#REF!</definedName>
    <definedName name="BExGT0DZJB6LSF6L693UUB9EY1VQ" localSheetId="13" hidden="1">#REF!</definedName>
    <definedName name="BExGT0DZJB6LSF6L693UUB9EY1VQ" localSheetId="14" hidden="1">#REF!</definedName>
    <definedName name="BExGT0DZJB6LSF6L693UUB9EY1VQ" hidden="1">#REF!</definedName>
    <definedName name="BExGTEMKIEF46KBIDWCAOAN5U718" localSheetId="13" hidden="1">#REF!</definedName>
    <definedName name="BExGTEMKIEF46KBIDWCAOAN5U718" localSheetId="14" hidden="1">#REF!</definedName>
    <definedName name="BExGTEMKIEF46KBIDWCAOAN5U718" hidden="1">#REF!</definedName>
    <definedName name="BExGTGVFIF8HOQXR54SK065A8M4K" localSheetId="13" hidden="1">#REF!</definedName>
    <definedName name="BExGTGVFIF8HOQXR54SK065A8M4K" localSheetId="14" hidden="1">#REF!</definedName>
    <definedName name="BExGTGVFIF8HOQXR54SK065A8M4K" hidden="1">#REF!</definedName>
    <definedName name="BExGTIYX3OWPIINOGY1E4QQYSKHP" localSheetId="13" hidden="1">#REF!</definedName>
    <definedName name="BExGTIYX3OWPIINOGY1E4QQYSKHP" localSheetId="14" hidden="1">#REF!</definedName>
    <definedName name="BExGTIYX3OWPIINOGY1E4QQYSKHP" hidden="1">#REF!</definedName>
    <definedName name="BExGTKGUN0KUU3C0RL2LK98D8MEK" localSheetId="13" hidden="1">#REF!</definedName>
    <definedName name="BExGTKGUN0KUU3C0RL2LK98D8MEK" localSheetId="14" hidden="1">#REF!</definedName>
    <definedName name="BExGTKGUN0KUU3C0RL2LK98D8MEK" hidden="1">#REF!</definedName>
    <definedName name="BExGTV3U5SZUPLTWEMEY3IIN1L4L" localSheetId="13" hidden="1">#REF!</definedName>
    <definedName name="BExGTV3U5SZUPLTWEMEY3IIN1L4L" localSheetId="14" hidden="1">#REF!</definedName>
    <definedName name="BExGTV3U5SZUPLTWEMEY3IIN1L4L" hidden="1">#REF!</definedName>
    <definedName name="BExGTZ046J7VMUG4YPKFN2K8TWB7" localSheetId="13" hidden="1">#REF!</definedName>
    <definedName name="BExGTZ046J7VMUG4YPKFN2K8TWB7" localSheetId="14" hidden="1">#REF!</definedName>
    <definedName name="BExGTZ046J7VMUG4YPKFN2K8TWB7" hidden="1">#REF!</definedName>
    <definedName name="BExGTZ04EFFQ3Z3JMM0G35JYWUK3" localSheetId="13" hidden="1">#REF!</definedName>
    <definedName name="BExGTZ04EFFQ3Z3JMM0G35JYWUK3" localSheetId="14" hidden="1">#REF!</definedName>
    <definedName name="BExGTZ04EFFQ3Z3JMM0G35JYWUK3" hidden="1">#REF!</definedName>
    <definedName name="BExGU2G9OPRZRIU9YGF6NX9FUW0J" localSheetId="13" hidden="1">#REF!</definedName>
    <definedName name="BExGU2G9OPRZRIU9YGF6NX9FUW0J" localSheetId="14" hidden="1">#REF!</definedName>
    <definedName name="BExGU2G9OPRZRIU9YGF6NX9FUW0J" hidden="1">#REF!</definedName>
    <definedName name="BExGU6HTKLRZO8UOI3DTAM5RFDBA" localSheetId="13" hidden="1">#REF!</definedName>
    <definedName name="BExGU6HTKLRZO8UOI3DTAM5RFDBA" localSheetId="14" hidden="1">#REF!</definedName>
    <definedName name="BExGU6HTKLRZO8UOI3DTAM5RFDBA" hidden="1">#REF!</definedName>
    <definedName name="BExGUDDZXFFQHAF4UZF8ZB1HO7H6" localSheetId="13" hidden="1">#REF!</definedName>
    <definedName name="BExGUDDZXFFQHAF4UZF8ZB1HO7H6" localSheetId="14" hidden="1">#REF!</definedName>
    <definedName name="BExGUDDZXFFQHAF4UZF8ZB1HO7H6" hidden="1">#REF!</definedName>
    <definedName name="BExGUI6NCRHY7EAB6SK6EPPMWFG1" localSheetId="13" hidden="1">#REF!</definedName>
    <definedName name="BExGUI6NCRHY7EAB6SK6EPPMWFG1" localSheetId="14" hidden="1">#REF!</definedName>
    <definedName name="BExGUI6NCRHY7EAB6SK6EPPMWFG1" hidden="1">#REF!</definedName>
    <definedName name="BExGUIBXBRHGM97ZX6GBA4ZDQ79C" localSheetId="13" hidden="1">#REF!</definedName>
    <definedName name="BExGUIBXBRHGM97ZX6GBA4ZDQ79C" localSheetId="14" hidden="1">#REF!</definedName>
    <definedName name="BExGUIBXBRHGM97ZX6GBA4ZDQ79C" hidden="1">#REF!</definedName>
    <definedName name="BExGUM8D91UNPCOO4TKP9FGX85TF" localSheetId="13" hidden="1">#REF!</definedName>
    <definedName name="BExGUM8D91UNPCOO4TKP9FGX85TF" localSheetId="14" hidden="1">#REF!</definedName>
    <definedName name="BExGUM8D91UNPCOO4TKP9FGX85TF" hidden="1">#REF!</definedName>
    <definedName name="BExGUMDP0WYFBZL2MCB36WWJIC04" localSheetId="13" hidden="1">#REF!</definedName>
    <definedName name="BExGUMDP0WYFBZL2MCB36WWJIC04" localSheetId="14" hidden="1">#REF!</definedName>
    <definedName name="BExGUMDP0WYFBZL2MCB36WWJIC04" hidden="1">#REF!</definedName>
    <definedName name="BExGUQF9N9FKI7S0H30WUAEB5LPD" localSheetId="13" hidden="1">#REF!</definedName>
    <definedName name="BExGUQF9N9FKI7S0H30WUAEB5LPD" localSheetId="14" hidden="1">#REF!</definedName>
    <definedName name="BExGUQF9N9FKI7S0H30WUAEB5LPD" hidden="1">#REF!</definedName>
    <definedName name="BExGUR6BA03XPBK60SQUW197GJ5X" localSheetId="13" hidden="1">#REF!</definedName>
    <definedName name="BExGUR6BA03XPBK60SQUW197GJ5X" localSheetId="14" hidden="1">#REF!</definedName>
    <definedName name="BExGUR6BA03XPBK60SQUW197GJ5X" hidden="1">#REF!</definedName>
    <definedName name="BExGUVIP60TA4B7X2PFGMBFUSKGX" localSheetId="13" hidden="1">#REF!</definedName>
    <definedName name="BExGUVIP60TA4B7X2PFGMBFUSKGX" localSheetId="14" hidden="1">#REF!</definedName>
    <definedName name="BExGUVIP60TA4B7X2PFGMBFUSKGX" hidden="1">#REF!</definedName>
    <definedName name="BExGUVTIIWAK5T0F5FD428QDO46W" localSheetId="13" hidden="1">#REF!</definedName>
    <definedName name="BExGUVTIIWAK5T0F5FD428QDO46W" localSheetId="14" hidden="1">#REF!</definedName>
    <definedName name="BExGUVTIIWAK5T0F5FD428QDO46W" hidden="1">#REF!</definedName>
    <definedName name="BExGUZKF06F209XL1IZWVJEQ82EE" localSheetId="13" hidden="1">#REF!</definedName>
    <definedName name="BExGUZKF06F209XL1IZWVJEQ82EE" localSheetId="14" hidden="1">#REF!</definedName>
    <definedName name="BExGUZKF06F209XL1IZWVJEQ82EE" hidden="1">#REF!</definedName>
    <definedName name="BExGUZPWM950OZ8P1A3N86LXK97U" localSheetId="13" hidden="1">#REF!</definedName>
    <definedName name="BExGUZPWM950OZ8P1A3N86LXK97U" localSheetId="14" hidden="1">#REF!</definedName>
    <definedName name="BExGUZPWM950OZ8P1A3N86LXK97U" hidden="1">#REF!</definedName>
    <definedName name="BExGV2EVT380QHD4AP2RL9MR8L5L" localSheetId="13" hidden="1">#REF!</definedName>
    <definedName name="BExGV2EVT380QHD4AP2RL9MR8L5L" localSheetId="14" hidden="1">#REF!</definedName>
    <definedName name="BExGV2EVT380QHD4AP2RL9MR8L5L" hidden="1">#REF!</definedName>
    <definedName name="BExGVBUSKOI7KB24K40PTXJE6MER" localSheetId="13" hidden="1">#REF!</definedName>
    <definedName name="BExGVBUSKOI7KB24K40PTXJE6MER" localSheetId="14" hidden="1">#REF!</definedName>
    <definedName name="BExGVBUSKOI7KB24K40PTXJE6MER" hidden="1">#REF!</definedName>
    <definedName name="BExGVGSQSVWTL2MNI6TT8Y92W3KA" localSheetId="13" hidden="1">#REF!</definedName>
    <definedName name="BExGVGSQSVWTL2MNI6TT8Y92W3KA" localSheetId="14" hidden="1">#REF!</definedName>
    <definedName name="BExGVGSQSVWTL2MNI6TT8Y92W3KA" hidden="1">#REF!</definedName>
    <definedName name="BExGVHP63K0GSYU17R73XGX6W2U6" localSheetId="13" hidden="1">#REF!</definedName>
    <definedName name="BExGVHP63K0GSYU17R73XGX6W2U6" localSheetId="14" hidden="1">#REF!</definedName>
    <definedName name="BExGVHP63K0GSYU17R73XGX6W2U6" hidden="1">#REF!</definedName>
    <definedName name="BExGVN3DDSLKWSP9MVJS9QMNEUIK" localSheetId="13" hidden="1">#REF!</definedName>
    <definedName name="BExGVN3DDSLKWSP9MVJS9QMNEUIK" localSheetId="14" hidden="1">#REF!</definedName>
    <definedName name="BExGVN3DDSLKWSP9MVJS9QMNEUIK" hidden="1">#REF!</definedName>
    <definedName name="BExGVUVVMLOCR9DPVUZSQ141EE4J" localSheetId="13" hidden="1">#REF!</definedName>
    <definedName name="BExGVUVVMLOCR9DPVUZSQ141EE4J" localSheetId="14" hidden="1">#REF!</definedName>
    <definedName name="BExGVUVVMLOCR9DPVUZSQ141EE4J" hidden="1">#REF!</definedName>
    <definedName name="BExGVV6OOLDQ3TXZK51TTF3YX0WN" localSheetId="13" hidden="1">#REF!</definedName>
    <definedName name="BExGVV6OOLDQ3TXZK51TTF3YX0WN" localSheetId="14" hidden="1">#REF!</definedName>
    <definedName name="BExGVV6OOLDQ3TXZK51TTF3YX0WN" hidden="1">#REF!</definedName>
    <definedName name="BExGW0KVS7U0C87XFZ78QW991IEV" localSheetId="13" hidden="1">#REF!</definedName>
    <definedName name="BExGW0KVS7U0C87XFZ78QW991IEV" localSheetId="14" hidden="1">#REF!</definedName>
    <definedName name="BExGW0KVS7U0C87XFZ78QW991IEV" hidden="1">#REF!</definedName>
    <definedName name="BExGW0Q7QHE29TGNWAWQ6GR0V6TQ" localSheetId="13" hidden="1">#REF!</definedName>
    <definedName name="BExGW0Q7QHE29TGNWAWQ6GR0V6TQ" localSheetId="14" hidden="1">#REF!</definedName>
    <definedName name="BExGW0Q7QHE29TGNWAWQ6GR0V6TQ" hidden="1">#REF!</definedName>
    <definedName name="BExGW2Z7AMPG6H9EXA9ML6EZVGGA" localSheetId="13" hidden="1">#REF!</definedName>
    <definedName name="BExGW2Z7AMPG6H9EXA9ML6EZVGGA" localSheetId="14" hidden="1">#REF!</definedName>
    <definedName name="BExGW2Z7AMPG6H9EXA9ML6EZVGGA" hidden="1">#REF!</definedName>
    <definedName name="BExGWABG5VT5XO1A196RK61AXA8C" localSheetId="13" hidden="1">#REF!</definedName>
    <definedName name="BExGWABG5VT5XO1A196RK61AXA8C" localSheetId="14" hidden="1">#REF!</definedName>
    <definedName name="BExGWABG5VT5XO1A196RK61AXA8C" hidden="1">#REF!</definedName>
    <definedName name="BExGWEO0JDG84NYLEAV5NSOAGMJZ" localSheetId="13" hidden="1">#REF!</definedName>
    <definedName name="BExGWEO0JDG84NYLEAV5NSOAGMJZ" localSheetId="14" hidden="1">#REF!</definedName>
    <definedName name="BExGWEO0JDG84NYLEAV5NSOAGMJZ" hidden="1">#REF!</definedName>
    <definedName name="BExGWLEOC70Z8QAJTPT2PDHTNM4L" localSheetId="13" hidden="1">#REF!</definedName>
    <definedName name="BExGWLEOC70Z8QAJTPT2PDHTNM4L" localSheetId="14" hidden="1">#REF!</definedName>
    <definedName name="BExGWLEOC70Z8QAJTPT2PDHTNM4L" hidden="1">#REF!</definedName>
    <definedName name="BExGWNCXLCRTLBVMTXYJ5PHQI6SS" localSheetId="13" hidden="1">#REF!</definedName>
    <definedName name="BExGWNCXLCRTLBVMTXYJ5PHQI6SS" localSheetId="14" hidden="1">#REF!</definedName>
    <definedName name="BExGWNCXLCRTLBVMTXYJ5PHQI6SS" hidden="1">#REF!</definedName>
    <definedName name="BExGX4L8N6ERT0Q4EVVNA97EGD80" localSheetId="13" hidden="1">#REF!</definedName>
    <definedName name="BExGX4L8N6ERT0Q4EVVNA97EGD80" localSheetId="14" hidden="1">#REF!</definedName>
    <definedName name="BExGX4L8N6ERT0Q4EVVNA97EGD80" hidden="1">#REF!</definedName>
    <definedName name="BExGX5MWTL78XM0QCP4NT564ML39" localSheetId="13" hidden="1">#REF!</definedName>
    <definedName name="BExGX5MWTL78XM0QCP4NT564ML39" localSheetId="14" hidden="1">#REF!</definedName>
    <definedName name="BExGX5MWTL78XM0QCP4NT564ML39" hidden="1">#REF!</definedName>
    <definedName name="BExGX6U988MCFIGDA1282F92U9AA" localSheetId="13" hidden="1">#REF!</definedName>
    <definedName name="BExGX6U988MCFIGDA1282F92U9AA" localSheetId="14" hidden="1">#REF!</definedName>
    <definedName name="BExGX6U988MCFIGDA1282F92U9AA" hidden="1">#REF!</definedName>
    <definedName name="BExGX7FTB1CKAT5HUW6H531FIY6I" localSheetId="13" hidden="1">#REF!</definedName>
    <definedName name="BExGX7FTB1CKAT5HUW6H531FIY6I" localSheetId="14" hidden="1">#REF!</definedName>
    <definedName name="BExGX7FTB1CKAT5HUW6H531FIY6I" hidden="1">#REF!</definedName>
    <definedName name="BExGX9DVACJQIZ4GH6YAD2A7F70O" localSheetId="13" hidden="1">#REF!</definedName>
    <definedName name="BExGX9DVACJQIZ4GH6YAD2A7F70O" localSheetId="14" hidden="1">#REF!</definedName>
    <definedName name="BExGX9DVACJQIZ4GH6YAD2A7F70O" hidden="1">#REF!</definedName>
    <definedName name="BExGXCZBQISQ3IMF6DJH1OXNAQP8" localSheetId="13" hidden="1">#REF!</definedName>
    <definedName name="BExGXCZBQISQ3IMF6DJH1OXNAQP8" localSheetId="14" hidden="1">#REF!</definedName>
    <definedName name="BExGXCZBQISQ3IMF6DJH1OXNAQP8" hidden="1">#REF!</definedName>
    <definedName name="BExGXDVP2S2Y8Z8Q43I78RCIK3DD" localSheetId="13" hidden="1">#REF!</definedName>
    <definedName name="BExGXDVP2S2Y8Z8Q43I78RCIK3DD" localSheetId="14" hidden="1">#REF!</definedName>
    <definedName name="BExGXDVP2S2Y8Z8Q43I78RCIK3DD" hidden="1">#REF!</definedName>
    <definedName name="BExGXJ9W5JU7TT9S0BKL5Y6VVB39" localSheetId="13" hidden="1">#REF!</definedName>
    <definedName name="BExGXJ9W5JU7TT9S0BKL5Y6VVB39" localSheetId="14" hidden="1">#REF!</definedName>
    <definedName name="BExGXJ9W5JU7TT9S0BKL5Y6VVB39" hidden="1">#REF!</definedName>
    <definedName name="BExGXWB73RJ4BASBQTQ8EY0EC1EB" localSheetId="13" hidden="1">#REF!</definedName>
    <definedName name="BExGXWB73RJ4BASBQTQ8EY0EC1EB" localSheetId="14" hidden="1">#REF!</definedName>
    <definedName name="BExGXWB73RJ4BASBQTQ8EY0EC1EB" hidden="1">#REF!</definedName>
    <definedName name="BExGXZ0ABB43C7SMRKZHWOSU9EQX" localSheetId="13" hidden="1">#REF!</definedName>
    <definedName name="BExGXZ0ABB43C7SMRKZHWOSU9EQX" localSheetId="14" hidden="1">#REF!</definedName>
    <definedName name="BExGXZ0ABB43C7SMRKZHWOSU9EQX" hidden="1">#REF!</definedName>
    <definedName name="BExGY6SU3SYVCJ3AG2ITY59SAZ5A" localSheetId="13" hidden="1">#REF!</definedName>
    <definedName name="BExGY6SU3SYVCJ3AG2ITY59SAZ5A" localSheetId="14" hidden="1">#REF!</definedName>
    <definedName name="BExGY6SU3SYVCJ3AG2ITY59SAZ5A" hidden="1">#REF!</definedName>
    <definedName name="BExGY6YA4P5KMY2VHT0DYK3YTFAX" localSheetId="13" hidden="1">#REF!</definedName>
    <definedName name="BExGY6YA4P5KMY2VHT0DYK3YTFAX" localSheetId="14" hidden="1">#REF!</definedName>
    <definedName name="BExGY6YA4P5KMY2VHT0DYK3YTFAX" hidden="1">#REF!</definedName>
    <definedName name="BExGY8G88PVVRYHPHRPJZFSX6HSC" localSheetId="13" hidden="1">#REF!</definedName>
    <definedName name="BExGY8G88PVVRYHPHRPJZFSX6HSC" localSheetId="14" hidden="1">#REF!</definedName>
    <definedName name="BExGY8G88PVVRYHPHRPJZFSX6HSC" hidden="1">#REF!</definedName>
    <definedName name="BExGYC718HTZ80PNKYPVIYGRJVF6" localSheetId="13" hidden="1">#REF!</definedName>
    <definedName name="BExGYC718HTZ80PNKYPVIYGRJVF6" localSheetId="14" hidden="1">#REF!</definedName>
    <definedName name="BExGYC718HTZ80PNKYPVIYGRJVF6" hidden="1">#REF!</definedName>
    <definedName name="BExGYCNATXZY2FID93B17YWIPPRD" localSheetId="13" hidden="1">#REF!</definedName>
    <definedName name="BExGYCNATXZY2FID93B17YWIPPRD" localSheetId="14" hidden="1">#REF!</definedName>
    <definedName name="BExGYCNATXZY2FID93B17YWIPPRD" hidden="1">#REF!</definedName>
    <definedName name="BExGYGJJJ3BBCQAOA51WHP01HN73" localSheetId="13" hidden="1">#REF!</definedName>
    <definedName name="BExGYGJJJ3BBCQAOA51WHP01HN73" localSheetId="14" hidden="1">#REF!</definedName>
    <definedName name="BExGYGJJJ3BBCQAOA51WHP01HN73" hidden="1">#REF!</definedName>
    <definedName name="BExGYOS6TV2C72PLRFU8RP1I58GY" localSheetId="13" hidden="1">#REF!</definedName>
    <definedName name="BExGYOS6TV2C72PLRFU8RP1I58GY" localSheetId="14" hidden="1">#REF!</definedName>
    <definedName name="BExGYOS6TV2C72PLRFU8RP1I58GY" hidden="1">#REF!</definedName>
    <definedName name="BExGYXBM828PX0KPDVAZBWDL6MJZ" localSheetId="13" hidden="1">#REF!</definedName>
    <definedName name="BExGYXBM828PX0KPDVAZBWDL6MJZ" localSheetId="14" hidden="1">#REF!</definedName>
    <definedName name="BExGYXBM828PX0KPDVAZBWDL6MJZ" hidden="1">#REF!</definedName>
    <definedName name="BExGZJ78ZWZCVHZ3BKEKFJZ6MAEO" localSheetId="13" hidden="1">#REF!</definedName>
    <definedName name="BExGZJ78ZWZCVHZ3BKEKFJZ6MAEO" localSheetId="14" hidden="1">#REF!</definedName>
    <definedName name="BExGZJ78ZWZCVHZ3BKEKFJZ6MAEO" hidden="1">#REF!</definedName>
    <definedName name="BExGZOLH2QV73J3M9IWDDPA62TP4" localSheetId="13" hidden="1">#REF!</definedName>
    <definedName name="BExGZOLH2QV73J3M9IWDDPA62TP4" localSheetId="14" hidden="1">#REF!</definedName>
    <definedName name="BExGZOLH2QV73J3M9IWDDPA62TP4" hidden="1">#REF!</definedName>
    <definedName name="BExGZP1PWGFKVVVN4YDIS22DZPCR" localSheetId="13" hidden="1">#REF!</definedName>
    <definedName name="BExGZP1PWGFKVVVN4YDIS22DZPCR" localSheetId="14" hidden="1">#REF!</definedName>
    <definedName name="BExGZP1PWGFKVVVN4YDIS22DZPCR" hidden="1">#REF!</definedName>
    <definedName name="BExGZQUHCPM6G5U9OM8JU339JAG6" localSheetId="13" hidden="1">#REF!</definedName>
    <definedName name="BExGZQUHCPM6G5U9OM8JU339JAG6" localSheetId="14" hidden="1">#REF!</definedName>
    <definedName name="BExGZQUHCPM6G5U9OM8JU339JAG6" hidden="1">#REF!</definedName>
    <definedName name="BExH00FQKX09BD5WU4DB5KPXAUYA" localSheetId="13" hidden="1">#REF!</definedName>
    <definedName name="BExH00FQKX09BD5WU4DB5KPXAUYA" localSheetId="14" hidden="1">#REF!</definedName>
    <definedName name="BExH00FQKX09BD5WU4DB5KPXAUYA" hidden="1">#REF!</definedName>
    <definedName name="BExH00L21GZX5YJJGVMOAWBERLP5" localSheetId="13" hidden="1">#REF!</definedName>
    <definedName name="BExH00L21GZX5YJJGVMOAWBERLP5" localSheetId="14" hidden="1">#REF!</definedName>
    <definedName name="BExH00L21GZX5YJJGVMOAWBERLP5" hidden="1">#REF!</definedName>
    <definedName name="BExH02ZD6VAY1KQLAQYBBI6WWIZB" localSheetId="13" hidden="1">#REF!</definedName>
    <definedName name="BExH02ZD6VAY1KQLAQYBBI6WWIZB" localSheetId="14" hidden="1">#REF!</definedName>
    <definedName name="BExH02ZD6VAY1KQLAQYBBI6WWIZB" hidden="1">#REF!</definedName>
    <definedName name="BExH08Z6LQCGGSGSAILMHX4X7JMD" localSheetId="13" hidden="1">#REF!</definedName>
    <definedName name="BExH08Z6LQCGGSGSAILMHX4X7JMD" localSheetId="14" hidden="1">#REF!</definedName>
    <definedName name="BExH08Z6LQCGGSGSAILMHX4X7JMD" hidden="1">#REF!</definedName>
    <definedName name="BExH0KT9Z8HEVRRQRGQ8YHXRLIJA" localSheetId="13" hidden="1">#REF!</definedName>
    <definedName name="BExH0KT9Z8HEVRRQRGQ8YHXRLIJA" localSheetId="14" hidden="1">#REF!</definedName>
    <definedName name="BExH0KT9Z8HEVRRQRGQ8YHXRLIJA" hidden="1">#REF!</definedName>
    <definedName name="BExH0M0FDN12YBOCKL3XL2Z7T7Y8" localSheetId="13" hidden="1">#REF!</definedName>
    <definedName name="BExH0M0FDN12YBOCKL3XL2Z7T7Y8" localSheetId="14" hidden="1">#REF!</definedName>
    <definedName name="BExH0M0FDN12YBOCKL3XL2Z7T7Y8" hidden="1">#REF!</definedName>
    <definedName name="BExH0O9G06YPZ5TN9RYT326I1CP2" localSheetId="13" hidden="1">#REF!</definedName>
    <definedName name="BExH0O9G06YPZ5TN9RYT326I1CP2" localSheetId="14" hidden="1">#REF!</definedName>
    <definedName name="BExH0O9G06YPZ5TN9RYT326I1CP2" hidden="1">#REF!</definedName>
    <definedName name="BExH0PGM6RG0F3AAGULBIGOH91C2" localSheetId="13" hidden="1">#REF!</definedName>
    <definedName name="BExH0PGM6RG0F3AAGULBIGOH91C2" localSheetId="14" hidden="1">#REF!</definedName>
    <definedName name="BExH0PGM6RG0F3AAGULBIGOH91C2" hidden="1">#REF!</definedName>
    <definedName name="BExH0QIB3F0YZLM5XYHBCU5F0OVR" localSheetId="13" hidden="1">#REF!</definedName>
    <definedName name="BExH0QIB3F0YZLM5XYHBCU5F0OVR" localSheetId="14" hidden="1">#REF!</definedName>
    <definedName name="BExH0QIB3F0YZLM5XYHBCU5F0OVR" hidden="1">#REF!</definedName>
    <definedName name="BExH0RK5LJAAP7O67ZFB4RG6WPPL" localSheetId="13" hidden="1">#REF!</definedName>
    <definedName name="BExH0RK5LJAAP7O67ZFB4RG6WPPL" localSheetId="14" hidden="1">#REF!</definedName>
    <definedName name="BExH0RK5LJAAP7O67ZFB4RG6WPPL" hidden="1">#REF!</definedName>
    <definedName name="BExH0WNJAKTJRCKMTX8O4KNMIIJM" localSheetId="13" hidden="1">#REF!</definedName>
    <definedName name="BExH0WNJAKTJRCKMTX8O4KNMIIJM" localSheetId="14" hidden="1">#REF!</definedName>
    <definedName name="BExH0WNJAKTJRCKMTX8O4KNMIIJM" hidden="1">#REF!</definedName>
    <definedName name="BExH12Y4WX542WI3ZEM15AK4UM9J" localSheetId="13" hidden="1">#REF!</definedName>
    <definedName name="BExH12Y4WX542WI3ZEM15AK4UM9J" localSheetId="14" hidden="1">#REF!</definedName>
    <definedName name="BExH12Y4WX542WI3ZEM15AK4UM9J" hidden="1">#REF!</definedName>
    <definedName name="BExH18CCU7B8JWO8AWGEQRLWZG6J" localSheetId="13" hidden="1">#REF!</definedName>
    <definedName name="BExH18CCU7B8JWO8AWGEQRLWZG6J" localSheetId="14" hidden="1">#REF!</definedName>
    <definedName name="BExH18CCU7B8JWO8AWGEQRLWZG6J" hidden="1">#REF!</definedName>
    <definedName name="BExH1BN2H92IQKKP5IREFSS9FBF2" localSheetId="13" hidden="1">#REF!</definedName>
    <definedName name="BExH1BN2H92IQKKP5IREFSS9FBF2" localSheetId="14" hidden="1">#REF!</definedName>
    <definedName name="BExH1BN2H92IQKKP5IREFSS9FBF2" hidden="1">#REF!</definedName>
    <definedName name="BExH1FDTQXR9QQ31WDB7OPXU7MPT" localSheetId="13" hidden="1">#REF!</definedName>
    <definedName name="BExH1FDTQXR9QQ31WDB7OPXU7MPT" localSheetId="14" hidden="1">#REF!</definedName>
    <definedName name="BExH1FDTQXR9QQ31WDB7OPXU7MPT" hidden="1">#REF!</definedName>
    <definedName name="BExH1FOMEUIJNIDJAUY0ZQFBJSY9" localSheetId="13" hidden="1">#REF!</definedName>
    <definedName name="BExH1FOMEUIJNIDJAUY0ZQFBJSY9" localSheetId="14" hidden="1">#REF!</definedName>
    <definedName name="BExH1FOMEUIJNIDJAUY0ZQFBJSY9" hidden="1">#REF!</definedName>
    <definedName name="BExH1GA6TT290OTIZ8C3N610CYZ1" localSheetId="13" hidden="1">#REF!</definedName>
    <definedName name="BExH1GA6TT290OTIZ8C3N610CYZ1" localSheetId="14" hidden="1">#REF!</definedName>
    <definedName name="BExH1GA6TT290OTIZ8C3N610CYZ1" hidden="1">#REF!</definedName>
    <definedName name="BExH1I8E3HJSZLFRZZ1ZKX7TBJEP" localSheetId="13" hidden="1">#REF!</definedName>
    <definedName name="BExH1I8E3HJSZLFRZZ1ZKX7TBJEP" localSheetId="14" hidden="1">#REF!</definedName>
    <definedName name="BExH1I8E3HJSZLFRZZ1ZKX7TBJEP" hidden="1">#REF!</definedName>
    <definedName name="BExH1JFFHEBFX9BWJMNIA3N66R3Z" localSheetId="13" hidden="1">#REF!</definedName>
    <definedName name="BExH1JFFHEBFX9BWJMNIA3N66R3Z" localSheetId="14" hidden="1">#REF!</definedName>
    <definedName name="BExH1JFFHEBFX9BWJMNIA3N66R3Z" hidden="1">#REF!</definedName>
    <definedName name="BExH1XYRKX51T571O1SRBP9J1D98" localSheetId="13" hidden="1">#REF!</definedName>
    <definedName name="BExH1XYRKX51T571O1SRBP9J1D98" localSheetId="14" hidden="1">#REF!</definedName>
    <definedName name="BExH1XYRKX51T571O1SRBP9J1D98" hidden="1">#REF!</definedName>
    <definedName name="BExH1Z0GIUSVTF2H1G1I3PDGBNK2" localSheetId="13" hidden="1">#REF!</definedName>
    <definedName name="BExH1Z0GIUSVTF2H1G1I3PDGBNK2" localSheetId="14" hidden="1">#REF!</definedName>
    <definedName name="BExH1Z0GIUSVTF2H1G1I3PDGBNK2" hidden="1">#REF!</definedName>
    <definedName name="BExH225UTM6S9FW4MUDZS7F1PQSH" localSheetId="13" hidden="1">#REF!</definedName>
    <definedName name="BExH225UTM6S9FW4MUDZS7F1PQSH" localSheetId="14" hidden="1">#REF!</definedName>
    <definedName name="BExH225UTM6S9FW4MUDZS7F1PQSH" hidden="1">#REF!</definedName>
    <definedName name="BExH23271RF7AYZ542KHQTH68GQ7" localSheetId="13" hidden="1">#REF!</definedName>
    <definedName name="BExH23271RF7AYZ542KHQTH68GQ7" localSheetId="14" hidden="1">#REF!</definedName>
    <definedName name="BExH23271RF7AYZ542KHQTH68GQ7" hidden="1">#REF!</definedName>
    <definedName name="BExH2DP58R7D1BGUFBM2FHESVRF0" localSheetId="13" hidden="1">#REF!</definedName>
    <definedName name="BExH2DP58R7D1BGUFBM2FHESVRF0" localSheetId="14" hidden="1">#REF!</definedName>
    <definedName name="BExH2DP58R7D1BGUFBM2FHESVRF0" hidden="1">#REF!</definedName>
    <definedName name="BExH2GJQR4JALNB314RY0LDI49VH" localSheetId="13" hidden="1">#REF!</definedName>
    <definedName name="BExH2GJQR4JALNB314RY0LDI49VH" localSheetId="14" hidden="1">#REF!</definedName>
    <definedName name="BExH2GJQR4JALNB314RY0LDI49VH" hidden="1">#REF!</definedName>
    <definedName name="BExH2JZR49T7644JFVE7B3N7RZM9" localSheetId="13" hidden="1">#REF!</definedName>
    <definedName name="BExH2JZR49T7644JFVE7B3N7RZM9" localSheetId="14" hidden="1">#REF!</definedName>
    <definedName name="BExH2JZR49T7644JFVE7B3N7RZM9" hidden="1">#REF!</definedName>
    <definedName name="BExH2QVWL3AXHSB9EK2GQRD0DBRH" localSheetId="13" hidden="1">#REF!</definedName>
    <definedName name="BExH2QVWL3AXHSB9EK2GQRD0DBRH" localSheetId="14" hidden="1">#REF!</definedName>
    <definedName name="BExH2QVWL3AXHSB9EK2GQRD0DBRH" hidden="1">#REF!</definedName>
    <definedName name="BExH2WKXV8X5S2GSBBTWGI0NLNAH" localSheetId="13" hidden="1">#REF!</definedName>
    <definedName name="BExH2WKXV8X5S2GSBBTWGI0NLNAH" localSheetId="14" hidden="1">#REF!</definedName>
    <definedName name="BExH2WKXV8X5S2GSBBTWGI0NLNAH" hidden="1">#REF!</definedName>
    <definedName name="BExH2XS1UFYFGU0S0EBXX90W2WE8" localSheetId="13" hidden="1">#REF!</definedName>
    <definedName name="BExH2XS1UFYFGU0S0EBXX90W2WE8" localSheetId="14" hidden="1">#REF!</definedName>
    <definedName name="BExH2XS1UFYFGU0S0EBXX90W2WE8" hidden="1">#REF!</definedName>
    <definedName name="BExH2XS1X04DMUN544K5RU4XPDCI" localSheetId="13" hidden="1">#REF!</definedName>
    <definedName name="BExH2XS1X04DMUN544K5RU4XPDCI" localSheetId="14" hidden="1">#REF!</definedName>
    <definedName name="BExH2XS1X04DMUN544K5RU4XPDCI" hidden="1">#REF!</definedName>
    <definedName name="BExH2XS2TND9SB0GC295R4FP6K5Y" localSheetId="13" hidden="1">#REF!</definedName>
    <definedName name="BExH2XS2TND9SB0GC295R4FP6K5Y" localSheetId="14" hidden="1">#REF!</definedName>
    <definedName name="BExH2XS2TND9SB0GC295R4FP6K5Y" hidden="1">#REF!</definedName>
    <definedName name="BExH2ZA0SZ4SSITL50NA8LZ3OEX6" localSheetId="13" hidden="1">#REF!</definedName>
    <definedName name="BExH2ZA0SZ4SSITL50NA8LZ3OEX6" localSheetId="14" hidden="1">#REF!</definedName>
    <definedName name="BExH2ZA0SZ4SSITL50NA8LZ3OEX6" hidden="1">#REF!</definedName>
    <definedName name="BExH31Z3JNVJPESWKXHILGXZHP2M" localSheetId="13" hidden="1">#REF!</definedName>
    <definedName name="BExH31Z3JNVJPESWKXHILGXZHP2M" localSheetId="14" hidden="1">#REF!</definedName>
    <definedName name="BExH31Z3JNVJPESWKXHILGXZHP2M" hidden="1">#REF!</definedName>
    <definedName name="BExH3E9HZ3QJCDZW7WI7YACFQCHE" localSheetId="13" hidden="1">#REF!</definedName>
    <definedName name="BExH3E9HZ3QJCDZW7WI7YACFQCHE" localSheetId="14" hidden="1">#REF!</definedName>
    <definedName name="BExH3E9HZ3QJCDZW7WI7YACFQCHE" hidden="1">#REF!</definedName>
    <definedName name="BExH3IRB6764RQ5HBYRLH6XCT29X" localSheetId="13" hidden="1">#REF!</definedName>
    <definedName name="BExH3IRB6764RQ5HBYRLH6XCT29X" localSheetId="14" hidden="1">#REF!</definedName>
    <definedName name="BExH3IRB6764RQ5HBYRLH6XCT29X" hidden="1">#REF!</definedName>
    <definedName name="BExIG2U8V6RSB47SXLCQG3Q68YRO" localSheetId="13" hidden="1">#REF!</definedName>
    <definedName name="BExIG2U8V6RSB47SXLCQG3Q68YRO" localSheetId="14" hidden="1">#REF!</definedName>
    <definedName name="BExIG2U8V6RSB47SXLCQG3Q68YRO" hidden="1">#REF!</definedName>
    <definedName name="BExIGJBO8R13LV7CZ7C1YCP974NN" localSheetId="13" hidden="1">#REF!</definedName>
    <definedName name="BExIGJBO8R13LV7CZ7C1YCP974NN" localSheetId="14" hidden="1">#REF!</definedName>
    <definedName name="BExIGJBO8R13LV7CZ7C1YCP974NN" hidden="1">#REF!</definedName>
    <definedName name="BExIGWT86FPOEYTI8GXCGU5Y3KGK" localSheetId="13" hidden="1">#REF!</definedName>
    <definedName name="BExIGWT86FPOEYTI8GXCGU5Y3KGK" localSheetId="14" hidden="1">#REF!</definedName>
    <definedName name="BExIGWT86FPOEYTI8GXCGU5Y3KGK" hidden="1">#REF!</definedName>
    <definedName name="BExIHBHXA7E7VUTBVHXXXCH3A5CL" localSheetId="13" hidden="1">#REF!</definedName>
    <definedName name="BExIHBHXA7E7VUTBVHXXXCH3A5CL" localSheetId="14" hidden="1">#REF!</definedName>
    <definedName name="BExIHBHXA7E7VUTBVHXXXCH3A5CL" hidden="1">#REF!</definedName>
    <definedName name="BExIHBSOGRSH1GKS6GKBRAJ7GXFQ" localSheetId="13" hidden="1">#REF!</definedName>
    <definedName name="BExIHBSOGRSH1GKS6GKBRAJ7GXFQ" localSheetId="14" hidden="1">#REF!</definedName>
    <definedName name="BExIHBSOGRSH1GKS6GKBRAJ7GXFQ" hidden="1">#REF!</definedName>
    <definedName name="BExIHDFY73YM0AHAR2Z5OJTFKSL2" localSheetId="13" hidden="1">#REF!</definedName>
    <definedName name="BExIHDFY73YM0AHAR2Z5OJTFKSL2" localSheetId="14" hidden="1">#REF!</definedName>
    <definedName name="BExIHDFY73YM0AHAR2Z5OJTFKSL2" hidden="1">#REF!</definedName>
    <definedName name="BExIHPQCQTGEW8QOJVIQ4VX0P6DX" localSheetId="13" hidden="1">#REF!</definedName>
    <definedName name="BExIHPQCQTGEW8QOJVIQ4VX0P6DX" localSheetId="14" hidden="1">#REF!</definedName>
    <definedName name="BExIHPQCQTGEW8QOJVIQ4VX0P6DX" hidden="1">#REF!</definedName>
    <definedName name="BExII1KN91Q7DLW0UB7W2TJ5ACT9" localSheetId="13" hidden="1">#REF!</definedName>
    <definedName name="BExII1KN91Q7DLW0UB7W2TJ5ACT9" localSheetId="14" hidden="1">#REF!</definedName>
    <definedName name="BExII1KN91Q7DLW0UB7W2TJ5ACT9" hidden="1">#REF!</definedName>
    <definedName name="BExII50LI8I0CDOOZEMIVHVA2V95" localSheetId="13" hidden="1">#REF!</definedName>
    <definedName name="BExII50LI8I0CDOOZEMIVHVA2V95" localSheetId="14" hidden="1">#REF!</definedName>
    <definedName name="BExII50LI8I0CDOOZEMIVHVA2V95" hidden="1">#REF!</definedName>
    <definedName name="BExIINQWABWRGYDT02DOJQ5L7BQF" localSheetId="13" hidden="1">#REF!</definedName>
    <definedName name="BExIINQWABWRGYDT02DOJQ5L7BQF" localSheetId="14" hidden="1">#REF!</definedName>
    <definedName name="BExIINQWABWRGYDT02DOJQ5L7BQF" hidden="1">#REF!</definedName>
    <definedName name="BExIIXMY38TQD12CVV4S57L3I809" localSheetId="13" hidden="1">#REF!</definedName>
    <definedName name="BExIIXMY38TQD12CVV4S57L3I809" localSheetId="14" hidden="1">#REF!</definedName>
    <definedName name="BExIIXMY38TQD12CVV4S57L3I809" hidden="1">#REF!</definedName>
    <definedName name="BExIIY37NEVU2LGS1JE4VR9AN6W4" localSheetId="13" hidden="1">#REF!</definedName>
    <definedName name="BExIIY37NEVU2LGS1JE4VR9AN6W4" localSheetId="14" hidden="1">#REF!</definedName>
    <definedName name="BExIIY37NEVU2LGS1JE4VR9AN6W4" hidden="1">#REF!</definedName>
    <definedName name="BExIIYJAGXR8TPZ1KCYM7EGJ79UW" localSheetId="13" hidden="1">#REF!</definedName>
    <definedName name="BExIIYJAGXR8TPZ1KCYM7EGJ79UW" localSheetId="14" hidden="1">#REF!</definedName>
    <definedName name="BExIIYJAGXR8TPZ1KCYM7EGJ79UW" hidden="1">#REF!</definedName>
    <definedName name="BExIJ3160YCWGAVEU0208ZGXXG3P" localSheetId="13" hidden="1">#REF!</definedName>
    <definedName name="BExIJ3160YCWGAVEU0208ZGXXG3P" localSheetId="14" hidden="1">#REF!</definedName>
    <definedName name="BExIJ3160YCWGAVEU0208ZGXXG3P" hidden="1">#REF!</definedName>
    <definedName name="BExIJFGZJ5ED9D6KAY4PGQYLELAX" localSheetId="13" hidden="1">#REF!</definedName>
    <definedName name="BExIJFGZJ5ED9D6KAY4PGQYLELAX" localSheetId="14" hidden="1">#REF!</definedName>
    <definedName name="BExIJFGZJ5ED9D6KAY4PGQYLELAX" hidden="1">#REF!</definedName>
    <definedName name="BExIJQK80ZEKSTV62E59AYJYUNLI" localSheetId="13" hidden="1">#REF!</definedName>
    <definedName name="BExIJQK80ZEKSTV62E59AYJYUNLI" localSheetId="14" hidden="1">#REF!</definedName>
    <definedName name="BExIJQK80ZEKSTV62E59AYJYUNLI" hidden="1">#REF!</definedName>
    <definedName name="BExIJRLX3M0YQLU1D5Y9V7HM5QNM" localSheetId="13" hidden="1">#REF!</definedName>
    <definedName name="BExIJRLX3M0YQLU1D5Y9V7HM5QNM" localSheetId="14" hidden="1">#REF!</definedName>
    <definedName name="BExIJRLX3M0YQLU1D5Y9V7HM5QNM" hidden="1">#REF!</definedName>
    <definedName name="BExIJV22J0QA7286KNPMHO1ZUCB3" localSheetId="13" hidden="1">#REF!</definedName>
    <definedName name="BExIJV22J0QA7286KNPMHO1ZUCB3" localSheetId="14" hidden="1">#REF!</definedName>
    <definedName name="BExIJV22J0QA7286KNPMHO1ZUCB3" hidden="1">#REF!</definedName>
    <definedName name="BExIJVI6OC7B6ZE9V4PAOYZXKNER" localSheetId="13" hidden="1">#REF!</definedName>
    <definedName name="BExIJVI6OC7B6ZE9V4PAOYZXKNER" localSheetId="14" hidden="1">#REF!</definedName>
    <definedName name="BExIJVI6OC7B6ZE9V4PAOYZXKNER" hidden="1">#REF!</definedName>
    <definedName name="BExIJWK0NGTGQ4X7D5VIVXD14JHI" localSheetId="13" hidden="1">#REF!</definedName>
    <definedName name="BExIJWK0NGTGQ4X7D5VIVXD14JHI" localSheetId="14" hidden="1">#REF!</definedName>
    <definedName name="BExIJWK0NGTGQ4X7D5VIVXD14JHI" hidden="1">#REF!</definedName>
    <definedName name="BExIJWPCIYINEJUTXU74VK7WG031" localSheetId="13" hidden="1">#REF!</definedName>
    <definedName name="BExIJWPCIYINEJUTXU74VK7WG031" localSheetId="14" hidden="1">#REF!</definedName>
    <definedName name="BExIJWPCIYINEJUTXU74VK7WG031" hidden="1">#REF!</definedName>
    <definedName name="BExIKHTXPZR5A8OHB6HDP6QWDHAD" localSheetId="13" hidden="1">#REF!</definedName>
    <definedName name="BExIKHTXPZR5A8OHB6HDP6QWDHAD" localSheetId="14" hidden="1">#REF!</definedName>
    <definedName name="BExIKHTXPZR5A8OHB6HDP6QWDHAD" hidden="1">#REF!</definedName>
    <definedName name="BExIKMMJOETSAXJYY1SIKM58LMA2" localSheetId="13" hidden="1">#REF!</definedName>
    <definedName name="BExIKMMJOETSAXJYY1SIKM58LMA2" localSheetId="14" hidden="1">#REF!</definedName>
    <definedName name="BExIKMMJOETSAXJYY1SIKM58LMA2" hidden="1">#REF!</definedName>
    <definedName name="BExIKRF6AQ6VOO9KCIWSM6FY8M7D" localSheetId="13" hidden="1">#REF!</definedName>
    <definedName name="BExIKRF6AQ6VOO9KCIWSM6FY8M7D" localSheetId="14" hidden="1">#REF!</definedName>
    <definedName name="BExIKRF6AQ6VOO9KCIWSM6FY8M7D" hidden="1">#REF!</definedName>
    <definedName name="BExIKTYZESFT3LC0ASFMFKSE0D1X" localSheetId="13" hidden="1">#REF!</definedName>
    <definedName name="BExIKTYZESFT3LC0ASFMFKSE0D1X" localSheetId="14" hidden="1">#REF!</definedName>
    <definedName name="BExIKTYZESFT3LC0ASFMFKSE0D1X" hidden="1">#REF!</definedName>
    <definedName name="BExIKXVA6M8K0PTRYAGXS666L335" localSheetId="13" hidden="1">#REF!</definedName>
    <definedName name="BExIKXVA6M8K0PTRYAGXS666L335" localSheetId="14" hidden="1">#REF!</definedName>
    <definedName name="BExIKXVA6M8K0PTRYAGXS666L335" hidden="1">#REF!</definedName>
    <definedName name="BExIL0PMZ2SXK9R6MLP43KBU1J2P" localSheetId="13" hidden="1">#REF!</definedName>
    <definedName name="BExIL0PMZ2SXK9R6MLP43KBU1J2P" localSheetId="14" hidden="1">#REF!</definedName>
    <definedName name="BExIL0PMZ2SXK9R6MLP43KBU1J2P" hidden="1">#REF!</definedName>
    <definedName name="BExIL1WSMNNQQK98YHWHV5HVONIZ" localSheetId="13" hidden="1">#REF!</definedName>
    <definedName name="BExIL1WSMNNQQK98YHWHV5HVONIZ" localSheetId="14" hidden="1">#REF!</definedName>
    <definedName name="BExIL1WSMNNQQK98YHWHV5HVONIZ" hidden="1">#REF!</definedName>
    <definedName name="BExILAAXRTRAD18K74M6MGUEEPUM" localSheetId="13" hidden="1">#REF!</definedName>
    <definedName name="BExILAAXRTRAD18K74M6MGUEEPUM" localSheetId="14" hidden="1">#REF!</definedName>
    <definedName name="BExILAAXRTRAD18K74M6MGUEEPUM" hidden="1">#REF!</definedName>
    <definedName name="BExILG5F338C0FFLMVOKMKF8X5ZP" localSheetId="13" hidden="1">#REF!</definedName>
    <definedName name="BExILG5F338C0FFLMVOKMKF8X5ZP" localSheetId="14" hidden="1">#REF!</definedName>
    <definedName name="BExILG5F338C0FFLMVOKMKF8X5ZP" hidden="1">#REF!</definedName>
    <definedName name="BExILGQTQM0HOD0BJI90YO7GOIN3" localSheetId="13" hidden="1">#REF!</definedName>
    <definedName name="BExILGQTQM0HOD0BJI90YO7GOIN3" localSheetId="14" hidden="1">#REF!</definedName>
    <definedName name="BExILGQTQM0HOD0BJI90YO7GOIN3" hidden="1">#REF!</definedName>
    <definedName name="BExILPL7P2BNCD7MYCGTQ9F0R5JX" localSheetId="13" hidden="1">#REF!</definedName>
    <definedName name="BExILPL7P2BNCD7MYCGTQ9F0R5JX" localSheetId="14" hidden="1">#REF!</definedName>
    <definedName name="BExILPL7P2BNCD7MYCGTQ9F0R5JX" hidden="1">#REF!</definedName>
    <definedName name="BExILVVS4B1B4G7IO0LPUDWY9K8W" localSheetId="13" hidden="1">#REF!</definedName>
    <definedName name="BExILVVS4B1B4G7IO0LPUDWY9K8W" localSheetId="14" hidden="1">#REF!</definedName>
    <definedName name="BExILVVS4B1B4G7IO0LPUDWY9K8W" hidden="1">#REF!</definedName>
    <definedName name="BExIM9DBUB7ZGF4B20FVUO9QGOX2" localSheetId="13" hidden="1">#REF!</definedName>
    <definedName name="BExIM9DBUB7ZGF4B20FVUO9QGOX2" localSheetId="14" hidden="1">#REF!</definedName>
    <definedName name="BExIM9DBUB7ZGF4B20FVUO9QGOX2" hidden="1">#REF!</definedName>
    <definedName name="BExIMCTBZ4WAESGCDWJ64SB4F0L1" localSheetId="13" hidden="1">#REF!</definedName>
    <definedName name="BExIMCTBZ4WAESGCDWJ64SB4F0L1" localSheetId="14" hidden="1">#REF!</definedName>
    <definedName name="BExIMCTBZ4WAESGCDWJ64SB4F0L1" hidden="1">#REF!</definedName>
    <definedName name="BExIMGK9Z94TFPWWZFMD10HV0IF6" localSheetId="13" hidden="1">#REF!</definedName>
    <definedName name="BExIMGK9Z94TFPWWZFMD10HV0IF6" localSheetId="14" hidden="1">#REF!</definedName>
    <definedName name="BExIMGK9Z94TFPWWZFMD10HV0IF6" hidden="1">#REF!</definedName>
    <definedName name="BExIMPEGKG18TELVC33T4OQTNBWC" localSheetId="13" hidden="1">#REF!</definedName>
    <definedName name="BExIMPEGKG18TELVC33T4OQTNBWC" localSheetId="14" hidden="1">#REF!</definedName>
    <definedName name="BExIMPEGKG18TELVC33T4OQTNBWC" hidden="1">#REF!</definedName>
    <definedName name="BExIN4OR435DL1US13JQPOQK8GD5" localSheetId="13" hidden="1">#REF!</definedName>
    <definedName name="BExIN4OR435DL1US13JQPOQK8GD5" localSheetId="14" hidden="1">#REF!</definedName>
    <definedName name="BExIN4OR435DL1US13JQPOQK8GD5" hidden="1">#REF!</definedName>
    <definedName name="BExINI6A7H3KSFRFA6UBBDPKW37F" localSheetId="13" hidden="1">#REF!</definedName>
    <definedName name="BExINI6A7H3KSFRFA6UBBDPKW37F" localSheetId="14" hidden="1">#REF!</definedName>
    <definedName name="BExINI6A7H3KSFRFA6UBBDPKW37F" hidden="1">#REF!</definedName>
    <definedName name="BExINIMK8XC3JOBT2EXYFHHH52H0" localSheetId="13" hidden="1">#REF!</definedName>
    <definedName name="BExINIMK8XC3JOBT2EXYFHHH52H0" localSheetId="14" hidden="1">#REF!</definedName>
    <definedName name="BExINIMK8XC3JOBT2EXYFHHH52H0" hidden="1">#REF!</definedName>
    <definedName name="BExINLX401ZKEGWU168DS4JUM2J6" localSheetId="13" hidden="1">#REF!</definedName>
    <definedName name="BExINLX401ZKEGWU168DS4JUM2J6" localSheetId="14" hidden="1">#REF!</definedName>
    <definedName name="BExINLX401ZKEGWU168DS4JUM2J6" hidden="1">#REF!</definedName>
    <definedName name="BExINMYYJO1FTV1CZF6O5XCFAMQX" localSheetId="13" hidden="1">#REF!</definedName>
    <definedName name="BExINMYYJO1FTV1CZF6O5XCFAMQX" localSheetId="14" hidden="1">#REF!</definedName>
    <definedName name="BExINMYYJO1FTV1CZF6O5XCFAMQX" hidden="1">#REF!</definedName>
    <definedName name="BExINP2H4KI05FRFV5PKZFE00HKO" localSheetId="13" hidden="1">#REF!</definedName>
    <definedName name="BExINP2H4KI05FRFV5PKZFE00HKO" localSheetId="14" hidden="1">#REF!</definedName>
    <definedName name="BExINP2H4KI05FRFV5PKZFE00HKO" hidden="1">#REF!</definedName>
    <definedName name="BExINPTCEJ9RPDEBJEJH80NATGUQ" localSheetId="13" hidden="1">#REF!</definedName>
    <definedName name="BExINPTCEJ9RPDEBJEJH80NATGUQ" localSheetId="14" hidden="1">#REF!</definedName>
    <definedName name="BExINPTCEJ9RPDEBJEJH80NATGUQ" hidden="1">#REF!</definedName>
    <definedName name="BExINWEQMNJ70A6JRXC2LACBX1GX" localSheetId="13" hidden="1">#REF!</definedName>
    <definedName name="BExINWEQMNJ70A6JRXC2LACBX1GX" localSheetId="14" hidden="1">#REF!</definedName>
    <definedName name="BExINWEQMNJ70A6JRXC2LACBX1GX" hidden="1">#REF!</definedName>
    <definedName name="BExINZELVWYGU876QUUZCIMXPBQC" localSheetId="13" hidden="1">#REF!</definedName>
    <definedName name="BExINZELVWYGU876QUUZCIMXPBQC" localSheetId="14" hidden="1">#REF!</definedName>
    <definedName name="BExINZELVWYGU876QUUZCIMXPBQC" hidden="1">#REF!</definedName>
    <definedName name="BExIO9QZ59ZHRA8SX6QICH2AY8A2" localSheetId="13" hidden="1">#REF!</definedName>
    <definedName name="BExIO9QZ59ZHRA8SX6QICH2AY8A2" localSheetId="14" hidden="1">#REF!</definedName>
    <definedName name="BExIO9QZ59ZHRA8SX6QICH2AY8A2" hidden="1">#REF!</definedName>
    <definedName name="BExIOAHV525SMMGFDJFE7456JPBD" localSheetId="13" hidden="1">#REF!</definedName>
    <definedName name="BExIOAHV525SMMGFDJFE7456JPBD" localSheetId="14" hidden="1">#REF!</definedName>
    <definedName name="BExIOAHV525SMMGFDJFE7456JPBD" hidden="1">#REF!</definedName>
    <definedName name="BExIOCQUQHKUU1KONGSDOLQTQEIC" localSheetId="13" hidden="1">#REF!</definedName>
    <definedName name="BExIOCQUQHKUU1KONGSDOLQTQEIC" localSheetId="14" hidden="1">#REF!</definedName>
    <definedName name="BExIOCQUQHKUU1KONGSDOLQTQEIC" hidden="1">#REF!</definedName>
    <definedName name="BExIOFAGCDQQKALMX3V0KU94KUQO" localSheetId="13" hidden="1">#REF!</definedName>
    <definedName name="BExIOFAGCDQQKALMX3V0KU94KUQO" localSheetId="14" hidden="1">#REF!</definedName>
    <definedName name="BExIOFAGCDQQKALMX3V0KU94KUQO" hidden="1">#REF!</definedName>
    <definedName name="BExIOFL8Y5O61VLKTB4H20IJNWS1" localSheetId="13" hidden="1">#REF!</definedName>
    <definedName name="BExIOFL8Y5O61VLKTB4H20IJNWS1" localSheetId="14" hidden="1">#REF!</definedName>
    <definedName name="BExIOFL8Y5O61VLKTB4H20IJNWS1" hidden="1">#REF!</definedName>
    <definedName name="BExIOMBXRW5NS4ZPYX9G5QREZ5J6" localSheetId="13" hidden="1">#REF!</definedName>
    <definedName name="BExIOMBXRW5NS4ZPYX9G5QREZ5J6" localSheetId="14" hidden="1">#REF!</definedName>
    <definedName name="BExIOMBXRW5NS4ZPYX9G5QREZ5J6" hidden="1">#REF!</definedName>
    <definedName name="BExIORA3GK78T7C7SNBJJUONJ0LS" localSheetId="13" hidden="1">#REF!</definedName>
    <definedName name="BExIORA3GK78T7C7SNBJJUONJ0LS" localSheetId="14" hidden="1">#REF!</definedName>
    <definedName name="BExIORA3GK78T7C7SNBJJUONJ0LS" hidden="1">#REF!</definedName>
    <definedName name="BExIORFDXP4AVIEBLSTZ8ETSXMNM" localSheetId="13" hidden="1">#REF!</definedName>
    <definedName name="BExIORFDXP4AVIEBLSTZ8ETSXMNM" localSheetId="14" hidden="1">#REF!</definedName>
    <definedName name="BExIORFDXP4AVIEBLSTZ8ETSXMNM" hidden="1">#REF!</definedName>
    <definedName name="BExIOTZ5EFZ2NASVQ05RH15HRSW6" localSheetId="13" hidden="1">#REF!</definedName>
    <definedName name="BExIOTZ5EFZ2NASVQ05RH15HRSW6" localSheetId="14" hidden="1">#REF!</definedName>
    <definedName name="BExIOTZ5EFZ2NASVQ05RH15HRSW6" hidden="1">#REF!</definedName>
    <definedName name="BExIP8YNN6UUE1GZ223SWH7DLGKO" localSheetId="13" hidden="1">#REF!</definedName>
    <definedName name="BExIP8YNN6UUE1GZ223SWH7DLGKO" localSheetId="14" hidden="1">#REF!</definedName>
    <definedName name="BExIP8YNN6UUE1GZ223SWH7DLGKO" hidden="1">#REF!</definedName>
    <definedName name="BExIPAB4AOL592OJCC1CFAXTLF1A" localSheetId="13" hidden="1">#REF!</definedName>
    <definedName name="BExIPAB4AOL592OJCC1CFAXTLF1A" localSheetId="14" hidden="1">#REF!</definedName>
    <definedName name="BExIPAB4AOL592OJCC1CFAXTLF1A" hidden="1">#REF!</definedName>
    <definedName name="BExIPB25DKX4S2ZCKQN7KWSC3JBF" localSheetId="13" hidden="1">#REF!</definedName>
    <definedName name="BExIPB25DKX4S2ZCKQN7KWSC3JBF" localSheetId="14" hidden="1">#REF!</definedName>
    <definedName name="BExIPB25DKX4S2ZCKQN7KWSC3JBF" hidden="1">#REF!</definedName>
    <definedName name="BExIPCUX4I4S2N50TLMMLALYLH9S" localSheetId="13" hidden="1">#REF!</definedName>
    <definedName name="BExIPCUX4I4S2N50TLMMLALYLH9S" localSheetId="14" hidden="1">#REF!</definedName>
    <definedName name="BExIPCUX4I4S2N50TLMMLALYLH9S" hidden="1">#REF!</definedName>
    <definedName name="BExIPDLT8JYAMGE5HTN4D1YHZF3V" localSheetId="13" hidden="1">#REF!</definedName>
    <definedName name="BExIPDLT8JYAMGE5HTN4D1YHZF3V" localSheetId="14" hidden="1">#REF!</definedName>
    <definedName name="BExIPDLT8JYAMGE5HTN4D1YHZF3V" hidden="1">#REF!</definedName>
    <definedName name="BExIPG040Q08EWIWL6CAVR3GRI43" localSheetId="13" hidden="1">#REF!</definedName>
    <definedName name="BExIPG040Q08EWIWL6CAVR3GRI43" localSheetId="14" hidden="1">#REF!</definedName>
    <definedName name="BExIPG040Q08EWIWL6CAVR3GRI43" hidden="1">#REF!</definedName>
    <definedName name="BExIPKNFUDPDKOSH5GHDVNA8D66S" localSheetId="13" hidden="1">#REF!</definedName>
    <definedName name="BExIPKNFUDPDKOSH5GHDVNA8D66S" localSheetId="14" hidden="1">#REF!</definedName>
    <definedName name="BExIPKNFUDPDKOSH5GHDVNA8D66S" hidden="1">#REF!</definedName>
    <definedName name="BExIPVL5VEVK9Q7AYB7EC2VZWBEZ" localSheetId="13" hidden="1">#REF!</definedName>
    <definedName name="BExIPVL5VEVK9Q7AYB7EC2VZWBEZ" localSheetId="14" hidden="1">#REF!</definedName>
    <definedName name="BExIPVL5VEVK9Q7AYB7EC2VZWBEZ" hidden="1">#REF!</definedName>
    <definedName name="BExIQ1VS9A2FHVD9TUHKG9K8EVVP" localSheetId="13" hidden="1">#REF!</definedName>
    <definedName name="BExIQ1VS9A2FHVD9TUHKG9K8EVVP" localSheetId="14" hidden="1">#REF!</definedName>
    <definedName name="BExIQ1VS9A2FHVD9TUHKG9K8EVVP" hidden="1">#REF!</definedName>
    <definedName name="BExIQ3J19L30PSQ2CXNT6IHW0I7V" localSheetId="13" hidden="1">#REF!</definedName>
    <definedName name="BExIQ3J19L30PSQ2CXNT6IHW0I7V" localSheetId="14" hidden="1">#REF!</definedName>
    <definedName name="BExIQ3J19L30PSQ2CXNT6IHW0I7V" hidden="1">#REF!</definedName>
    <definedName name="BExIQ3OJ7M04XCY276IO0LJA5XUK" localSheetId="13" hidden="1">#REF!</definedName>
    <definedName name="BExIQ3OJ7M04XCY276IO0LJA5XUK" localSheetId="14" hidden="1">#REF!</definedName>
    <definedName name="BExIQ3OJ7M04XCY276IO0LJA5XUK" hidden="1">#REF!</definedName>
    <definedName name="BExIQ5S19ITB0NDRUN4XV7B905ED" localSheetId="13" hidden="1">#REF!</definedName>
    <definedName name="BExIQ5S19ITB0NDRUN4XV7B905ED" localSheetId="14" hidden="1">#REF!</definedName>
    <definedName name="BExIQ5S19ITB0NDRUN4XV7B905ED" hidden="1">#REF!</definedName>
    <definedName name="BExIQ810MMN2UN0EQ9CRQAFWA19X" localSheetId="13" hidden="1">#REF!</definedName>
    <definedName name="BExIQ810MMN2UN0EQ9CRQAFWA19X" localSheetId="14" hidden="1">#REF!</definedName>
    <definedName name="BExIQ810MMN2UN0EQ9CRQAFWA19X" hidden="1">#REF!</definedName>
    <definedName name="BExIQ9TMQT2EIXSVQW7GVSOAW2VJ" localSheetId="13" hidden="1">#REF!</definedName>
    <definedName name="BExIQ9TMQT2EIXSVQW7GVSOAW2VJ" localSheetId="14" hidden="1">#REF!</definedName>
    <definedName name="BExIQ9TMQT2EIXSVQW7GVSOAW2VJ" hidden="1">#REF!</definedName>
    <definedName name="BExIQBMDE1L6J4H27K1FMSHQKDSE" localSheetId="13" hidden="1">#REF!</definedName>
    <definedName name="BExIQBMDE1L6J4H27K1FMSHQKDSE" localSheetId="14" hidden="1">#REF!</definedName>
    <definedName name="BExIQBMDE1L6J4H27K1FMSHQKDSE" hidden="1">#REF!</definedName>
    <definedName name="BExIQE65LVXUOF3UZFO7SDHFJH22" localSheetId="13" hidden="1">#REF!</definedName>
    <definedName name="BExIQE65LVXUOF3UZFO7SDHFJH22" localSheetId="14" hidden="1">#REF!</definedName>
    <definedName name="BExIQE65LVXUOF3UZFO7SDHFJH22" hidden="1">#REF!</definedName>
    <definedName name="BExIQG9OO2KKBOWTMD1OXY36TEGA" localSheetId="13" hidden="1">#REF!</definedName>
    <definedName name="BExIQG9OO2KKBOWTMD1OXY36TEGA" localSheetId="14" hidden="1">#REF!</definedName>
    <definedName name="BExIQG9OO2KKBOWTMD1OXY36TEGA" hidden="1">#REF!</definedName>
    <definedName name="BExIQHWZ65ALA9VAFCJEGIL1145G" localSheetId="13" hidden="1">#REF!</definedName>
    <definedName name="BExIQHWZ65ALA9VAFCJEGIL1145G" localSheetId="14" hidden="1">#REF!</definedName>
    <definedName name="BExIQHWZ65ALA9VAFCJEGIL1145G" hidden="1">#REF!</definedName>
    <definedName name="BExIQX1XBB31HZTYEEVOBSE3C5A6" localSheetId="13" hidden="1">#REF!</definedName>
    <definedName name="BExIQX1XBB31HZTYEEVOBSE3C5A6" localSheetId="14" hidden="1">#REF!</definedName>
    <definedName name="BExIQX1XBB31HZTYEEVOBSE3C5A6" hidden="1">#REF!</definedName>
    <definedName name="BExIR2ALYRP9FW99DK2084J7IIDC" localSheetId="13" hidden="1">#REF!</definedName>
    <definedName name="BExIR2ALYRP9FW99DK2084J7IIDC" localSheetId="14" hidden="1">#REF!</definedName>
    <definedName name="BExIR2ALYRP9FW99DK2084J7IIDC" hidden="1">#REF!</definedName>
    <definedName name="BExIR8FQETPTQYW37DBVDWG3J4JW" localSheetId="13" hidden="1">#REF!</definedName>
    <definedName name="BExIR8FQETPTQYW37DBVDWG3J4JW" localSheetId="14" hidden="1">#REF!</definedName>
    <definedName name="BExIR8FQETPTQYW37DBVDWG3J4JW" hidden="1">#REF!</definedName>
    <definedName name="BExIRHKWQB1PP4ZLB0C3AVUBAFMD" localSheetId="13" hidden="1">#REF!</definedName>
    <definedName name="BExIRHKWQB1PP4ZLB0C3AVUBAFMD" localSheetId="14" hidden="1">#REF!</definedName>
    <definedName name="BExIRHKWQB1PP4ZLB0C3AVUBAFMD" hidden="1">#REF!</definedName>
    <definedName name="BExIRJTRJPQR3OTAGAV7JTA4VMPS" localSheetId="13" hidden="1">#REF!</definedName>
    <definedName name="BExIRJTRJPQR3OTAGAV7JTA4VMPS" localSheetId="14" hidden="1">#REF!</definedName>
    <definedName name="BExIRJTRJPQR3OTAGAV7JTA4VMPS" hidden="1">#REF!</definedName>
    <definedName name="BExIROH27RJOG6VI7ZHR0RZGAZZ4" localSheetId="13" hidden="1">#REF!</definedName>
    <definedName name="BExIROH27RJOG6VI7ZHR0RZGAZZ4" localSheetId="14" hidden="1">#REF!</definedName>
    <definedName name="BExIROH27RJOG6VI7ZHR0RZGAZZ4" hidden="1">#REF!</definedName>
    <definedName name="BExIRRBGTY01OQOI3U5SW59RFDFI" localSheetId="13" hidden="1">#REF!</definedName>
    <definedName name="BExIRRBGTY01OQOI3U5SW59RFDFI" localSheetId="14" hidden="1">#REF!</definedName>
    <definedName name="BExIRRBGTY01OQOI3U5SW59RFDFI" hidden="1">#REF!</definedName>
    <definedName name="BExIS4T0DRF57HYO7OGG72KBOFOI" localSheetId="13" hidden="1">#REF!</definedName>
    <definedName name="BExIS4T0DRF57HYO7OGG72KBOFOI" localSheetId="14" hidden="1">#REF!</definedName>
    <definedName name="BExIS4T0DRF57HYO7OGG72KBOFOI" hidden="1">#REF!</definedName>
    <definedName name="BExIS77BJDDK18PGI9DSEYZPIL7P" localSheetId="13" hidden="1">#REF!</definedName>
    <definedName name="BExIS77BJDDK18PGI9DSEYZPIL7P" localSheetId="14" hidden="1">#REF!</definedName>
    <definedName name="BExIS77BJDDK18PGI9DSEYZPIL7P" hidden="1">#REF!</definedName>
    <definedName name="BExIS8USL1T3Z97CZ30HJ98E2GXQ" localSheetId="13" hidden="1">#REF!</definedName>
    <definedName name="BExIS8USL1T3Z97CZ30HJ98E2GXQ" localSheetId="14" hidden="1">#REF!</definedName>
    <definedName name="BExIS8USL1T3Z97CZ30HJ98E2GXQ" hidden="1">#REF!</definedName>
    <definedName name="BExISC5B700MZUBFTQ9K4IKTF7HR" localSheetId="13" hidden="1">#REF!</definedName>
    <definedName name="BExISC5B700MZUBFTQ9K4IKTF7HR" localSheetId="14" hidden="1">#REF!</definedName>
    <definedName name="BExISC5B700MZUBFTQ9K4IKTF7HR" hidden="1">#REF!</definedName>
    <definedName name="BExISDHXS49S1H56ENBPRF1NLD5C" localSheetId="13" hidden="1">#REF!</definedName>
    <definedName name="BExISDHXS49S1H56ENBPRF1NLD5C" localSheetId="14" hidden="1">#REF!</definedName>
    <definedName name="BExISDHXS49S1H56ENBPRF1NLD5C" hidden="1">#REF!</definedName>
    <definedName name="BExISM1JLV54A21A164IURMPGUMU" localSheetId="13" hidden="1">#REF!</definedName>
    <definedName name="BExISM1JLV54A21A164IURMPGUMU" localSheetId="14" hidden="1">#REF!</definedName>
    <definedName name="BExISM1JLV54A21A164IURMPGUMU" hidden="1">#REF!</definedName>
    <definedName name="BExISRFKJYUZ4AKW44IJF7RF9Y90" localSheetId="13" hidden="1">#REF!</definedName>
    <definedName name="BExISRFKJYUZ4AKW44IJF7RF9Y90" localSheetId="14" hidden="1">#REF!</definedName>
    <definedName name="BExISRFKJYUZ4AKW44IJF7RF9Y90" hidden="1">#REF!</definedName>
    <definedName name="BExISSMVV57JAUB6CSGBMBFVNGWK" localSheetId="13" hidden="1">#REF!</definedName>
    <definedName name="BExISSMVV57JAUB6CSGBMBFVNGWK" localSheetId="14" hidden="1">#REF!</definedName>
    <definedName name="BExISSMVV57JAUB6CSGBMBFVNGWK" hidden="1">#REF!</definedName>
    <definedName name="BExIT16AD4HCD0WQCCA72AKLQHK1" localSheetId="13" hidden="1">#REF!</definedName>
    <definedName name="BExIT16AD4HCD0WQCCA72AKLQHK1" localSheetId="14" hidden="1">#REF!</definedName>
    <definedName name="BExIT16AD4HCD0WQCCA72AKLQHK1" hidden="1">#REF!</definedName>
    <definedName name="BExIT1MK8TBAK3SNP36A8FKDQSOK" localSheetId="13" hidden="1">#REF!</definedName>
    <definedName name="BExIT1MK8TBAK3SNP36A8FKDQSOK" localSheetId="14" hidden="1">#REF!</definedName>
    <definedName name="BExIT1MK8TBAK3SNP36A8FKDQSOK" hidden="1">#REF!</definedName>
    <definedName name="BExIT9PPVL7XGGIZS7G6QI6L7H9U" localSheetId="13" hidden="1">#REF!</definedName>
    <definedName name="BExIT9PPVL7XGGIZS7G6QI6L7H9U" localSheetId="14" hidden="1">#REF!</definedName>
    <definedName name="BExIT9PPVL7XGGIZS7G6QI6L7H9U" hidden="1">#REF!</definedName>
    <definedName name="BExITBNYANV2S8KD56GOGCKW393R" localSheetId="13" hidden="1">#REF!</definedName>
    <definedName name="BExITBNYANV2S8KD56GOGCKW393R" localSheetId="14" hidden="1">#REF!</definedName>
    <definedName name="BExITBNYANV2S8KD56GOGCKW393R" hidden="1">#REF!</definedName>
    <definedName name="BExITGB4FVAV0LE88D7JMX7FBYXI" localSheetId="13" hidden="1">#REF!</definedName>
    <definedName name="BExITGB4FVAV0LE88D7JMX7FBYXI" localSheetId="14" hidden="1">#REF!</definedName>
    <definedName name="BExITGB4FVAV0LE88D7JMX7FBYXI" hidden="1">#REF!</definedName>
    <definedName name="BExITI3TQ14K842P38QF0PNWSWNO" localSheetId="13" hidden="1">#REF!</definedName>
    <definedName name="BExITI3TQ14K842P38QF0PNWSWNO" localSheetId="14" hidden="1">#REF!</definedName>
    <definedName name="BExITI3TQ14K842P38QF0PNWSWNO" hidden="1">#REF!</definedName>
    <definedName name="BExIU9OGER4TPMETACWUEP1UENK0" localSheetId="13" hidden="1">#REF!</definedName>
    <definedName name="BExIU9OGER4TPMETACWUEP1UENK0" localSheetId="14" hidden="1">#REF!</definedName>
    <definedName name="BExIU9OGER4TPMETACWUEP1UENK0" hidden="1">#REF!</definedName>
    <definedName name="BExIUD4OJGH65NFNQ4VMCE3R4J1X" localSheetId="13" hidden="1">#REF!</definedName>
    <definedName name="BExIUD4OJGH65NFNQ4VMCE3R4J1X" localSheetId="14" hidden="1">#REF!</definedName>
    <definedName name="BExIUD4OJGH65NFNQ4VMCE3R4J1X" hidden="1">#REF!</definedName>
    <definedName name="BExIUQM0XWNNW3MJD26EOVIT7FSU" localSheetId="13" hidden="1">#REF!</definedName>
    <definedName name="BExIUQM0XWNNW3MJD26EOVIT7FSU" localSheetId="14" hidden="1">#REF!</definedName>
    <definedName name="BExIUQM0XWNNW3MJD26EOVIT7FSU" hidden="1">#REF!</definedName>
    <definedName name="BExIUTB5OAAXYW0OFMP0PS40SPOB" localSheetId="13" hidden="1">#REF!</definedName>
    <definedName name="BExIUTB5OAAXYW0OFMP0PS40SPOB" localSheetId="14" hidden="1">#REF!</definedName>
    <definedName name="BExIUTB5OAAXYW0OFMP0PS40SPOB" hidden="1">#REF!</definedName>
    <definedName name="BExIUUT2MHIOV6R3WHA0DPM1KBKY" localSheetId="13" hidden="1">#REF!</definedName>
    <definedName name="BExIUUT2MHIOV6R3WHA0DPM1KBKY" localSheetId="14" hidden="1">#REF!</definedName>
    <definedName name="BExIUUT2MHIOV6R3WHA0DPM1KBKY" hidden="1">#REF!</definedName>
    <definedName name="BExIUYPDT1AM6MWGWQS646PIZIWC" localSheetId="13" hidden="1">#REF!</definedName>
    <definedName name="BExIUYPDT1AM6MWGWQS646PIZIWC" localSheetId="14" hidden="1">#REF!</definedName>
    <definedName name="BExIUYPDT1AM6MWGWQS646PIZIWC" hidden="1">#REF!</definedName>
    <definedName name="BExIV0I2O9F8D1UK1SI8AEYR6U0A" localSheetId="13" hidden="1">#REF!</definedName>
    <definedName name="BExIV0I2O9F8D1UK1SI8AEYR6U0A" localSheetId="14" hidden="1">#REF!</definedName>
    <definedName name="BExIV0I2O9F8D1UK1SI8AEYR6U0A" hidden="1">#REF!</definedName>
    <definedName name="BExIV2LM38XPLRTWT0R44TMQ59E5" localSheetId="13" hidden="1">#REF!</definedName>
    <definedName name="BExIV2LM38XPLRTWT0R44TMQ59E5" localSheetId="14" hidden="1">#REF!</definedName>
    <definedName name="BExIV2LM38XPLRTWT0R44TMQ59E5" hidden="1">#REF!</definedName>
    <definedName name="BExIV3HY4S0YRV1F7XEMF2YHAR2I" localSheetId="13" hidden="1">#REF!</definedName>
    <definedName name="BExIV3HY4S0YRV1F7XEMF2YHAR2I" localSheetId="14" hidden="1">#REF!</definedName>
    <definedName name="BExIV3HY4S0YRV1F7XEMF2YHAR2I" hidden="1">#REF!</definedName>
    <definedName name="BExIV6HUZFRIFLXW2SICKGTAH1PV" localSheetId="13" hidden="1">#REF!</definedName>
    <definedName name="BExIV6HUZFRIFLXW2SICKGTAH1PV" localSheetId="14" hidden="1">#REF!</definedName>
    <definedName name="BExIV6HUZFRIFLXW2SICKGTAH1PV" hidden="1">#REF!</definedName>
    <definedName name="BExIVCXWL6H5LD9DHDIA4F5U9TQL" localSheetId="13" hidden="1">#REF!</definedName>
    <definedName name="BExIVCXWL6H5LD9DHDIA4F5U9TQL" localSheetId="14" hidden="1">#REF!</definedName>
    <definedName name="BExIVCXWL6H5LD9DHDIA4F5U9TQL" hidden="1">#REF!</definedName>
    <definedName name="BExIVEVYJ7KL8QNR5ZTOSD11I5A6" localSheetId="13" hidden="1">#REF!</definedName>
    <definedName name="BExIVEVYJ7KL8QNR5ZTOSD11I5A6" localSheetId="14" hidden="1">#REF!</definedName>
    <definedName name="BExIVEVYJ7KL8QNR5ZTOSD11I5A6" hidden="1">#REF!</definedName>
    <definedName name="BExIVJ30S9U8MA1TUBRND8DGF96D" localSheetId="13" hidden="1">#REF!</definedName>
    <definedName name="BExIVJ30S9U8MA1TUBRND8DGF96D" localSheetId="14" hidden="1">#REF!</definedName>
    <definedName name="BExIVJ30S9U8MA1TUBRND8DGF96D" hidden="1">#REF!</definedName>
    <definedName name="BExIVMOIPSEWSIHIDDLOXESQ28A0" localSheetId="13" hidden="1">#REF!</definedName>
    <definedName name="BExIVMOIPSEWSIHIDDLOXESQ28A0" localSheetId="14" hidden="1">#REF!</definedName>
    <definedName name="BExIVMOIPSEWSIHIDDLOXESQ28A0" hidden="1">#REF!</definedName>
    <definedName name="BExIVNVNJX9BYDLC88NG09YF5XQ6" localSheetId="13" hidden="1">#REF!</definedName>
    <definedName name="BExIVNVNJX9BYDLC88NG09YF5XQ6" localSheetId="14" hidden="1">#REF!</definedName>
    <definedName name="BExIVNVNJX9BYDLC88NG09YF5XQ6" hidden="1">#REF!</definedName>
    <definedName name="BExIVQVKLMGSRYT1LFZH0KUIA4OR" localSheetId="13" hidden="1">#REF!</definedName>
    <definedName name="BExIVQVKLMGSRYT1LFZH0KUIA4OR" localSheetId="14" hidden="1">#REF!</definedName>
    <definedName name="BExIVQVKLMGSRYT1LFZH0KUIA4OR" hidden="1">#REF!</definedName>
    <definedName name="BExIVYTFI35KNR2XSA6N8OJYUTUR" localSheetId="13" hidden="1">#REF!</definedName>
    <definedName name="BExIVYTFI35KNR2XSA6N8OJYUTUR" localSheetId="14" hidden="1">#REF!</definedName>
    <definedName name="BExIVYTFI35KNR2XSA6N8OJYUTUR" hidden="1">#REF!</definedName>
    <definedName name="BExIVZF05SNB8DE7VLQOFG9S41HS" localSheetId="13" hidden="1">#REF!</definedName>
    <definedName name="BExIVZF05SNB8DE7VLQOFG9S41HS" localSheetId="14" hidden="1">#REF!</definedName>
    <definedName name="BExIVZF05SNB8DE7VLQOFG9S41HS" hidden="1">#REF!</definedName>
    <definedName name="BExIWB3SY3WRIVIOF988DNNODBOA" localSheetId="13" hidden="1">#REF!</definedName>
    <definedName name="BExIWB3SY3WRIVIOF988DNNODBOA" localSheetId="14" hidden="1">#REF!</definedName>
    <definedName name="BExIWB3SY3WRIVIOF988DNNODBOA" hidden="1">#REF!</definedName>
    <definedName name="BExIWB99CG0H52LRD6QWPN4L6DV2" localSheetId="13" hidden="1">#REF!</definedName>
    <definedName name="BExIWB99CG0H52LRD6QWPN4L6DV2" localSheetId="14" hidden="1">#REF!</definedName>
    <definedName name="BExIWB99CG0H52LRD6QWPN4L6DV2" hidden="1">#REF!</definedName>
    <definedName name="BExIWG1W7XP9DFYYSZAIOSHM0QLQ" localSheetId="13" hidden="1">#REF!</definedName>
    <definedName name="BExIWG1W7XP9DFYYSZAIOSHM0QLQ" localSheetId="14" hidden="1">#REF!</definedName>
    <definedName name="BExIWG1W7XP9DFYYSZAIOSHM0QLQ" hidden="1">#REF!</definedName>
    <definedName name="BExIWH3KUK94B7833DD4TB0Y6KP9" localSheetId="13" hidden="1">#REF!</definedName>
    <definedName name="BExIWH3KUK94B7833DD4TB0Y6KP9" localSheetId="14" hidden="1">#REF!</definedName>
    <definedName name="BExIWH3KUK94B7833DD4TB0Y6KP9" hidden="1">#REF!</definedName>
    <definedName name="BExIWHZXYAALPLS8CSHZHJ82LBOH" localSheetId="13" hidden="1">#REF!</definedName>
    <definedName name="BExIWHZXYAALPLS8CSHZHJ82LBOH" localSheetId="14" hidden="1">#REF!</definedName>
    <definedName name="BExIWHZXYAALPLS8CSHZHJ82LBOH" hidden="1">#REF!</definedName>
    <definedName name="BExIWJY6FHR6KOO0P8U4IZ7VD42D" localSheetId="13" hidden="1">#REF!</definedName>
    <definedName name="BExIWJY6FHR6KOO0P8U4IZ7VD42D" localSheetId="14" hidden="1">#REF!</definedName>
    <definedName name="BExIWJY6FHR6KOO0P8U4IZ7VD42D" hidden="1">#REF!</definedName>
    <definedName name="BExIWKE9MGIDWORBI43AWTUNYFAN" localSheetId="13" hidden="1">#REF!</definedName>
    <definedName name="BExIWKE9MGIDWORBI43AWTUNYFAN" localSheetId="14" hidden="1">#REF!</definedName>
    <definedName name="BExIWKE9MGIDWORBI43AWTUNYFAN" hidden="1">#REF!</definedName>
    <definedName name="BExIWPHOYLSNGZKVD3RRKOEALEUG" localSheetId="13" hidden="1">#REF!</definedName>
    <definedName name="BExIWPHOYLSNGZKVD3RRKOEALEUG" localSheetId="14" hidden="1">#REF!</definedName>
    <definedName name="BExIWPHOYLSNGZKVD3RRKOEALEUG" hidden="1">#REF!</definedName>
    <definedName name="BExIWSHLD1QIZPL5ARLXOJ9Y2CAA" localSheetId="13" hidden="1">#REF!</definedName>
    <definedName name="BExIWSHLD1QIZPL5ARLXOJ9Y2CAA" localSheetId="14" hidden="1">#REF!</definedName>
    <definedName name="BExIWSHLD1QIZPL5ARLXOJ9Y2CAA" hidden="1">#REF!</definedName>
    <definedName name="BExIX34PM5DBTRHRQWP6PL6WIX88" localSheetId="13" hidden="1">#REF!</definedName>
    <definedName name="BExIX34PM5DBTRHRQWP6PL6WIX88" localSheetId="14" hidden="1">#REF!</definedName>
    <definedName name="BExIX34PM5DBTRHRQWP6PL6WIX88" hidden="1">#REF!</definedName>
    <definedName name="BExIX5OAP9KSUE5SIZCW9P39Q4WE" localSheetId="13" hidden="1">#REF!</definedName>
    <definedName name="BExIX5OAP9KSUE5SIZCW9P39Q4WE" localSheetId="14" hidden="1">#REF!</definedName>
    <definedName name="BExIX5OAP9KSUE5SIZCW9P39Q4WE" hidden="1">#REF!</definedName>
    <definedName name="BExIXGRJPVJMUDGSG7IHPXPNO69B" localSheetId="13" hidden="1">#REF!</definedName>
    <definedName name="BExIXGRJPVJMUDGSG7IHPXPNO69B" localSheetId="14" hidden="1">#REF!</definedName>
    <definedName name="BExIXGRJPVJMUDGSG7IHPXPNO69B" hidden="1">#REF!</definedName>
    <definedName name="BExIXGWVQ9WOO0NCJLXAU4PJPOPM" localSheetId="13" hidden="1">#REF!</definedName>
    <definedName name="BExIXGWVQ9WOO0NCJLXAU4PJPOPM" localSheetId="14" hidden="1">#REF!</definedName>
    <definedName name="BExIXGWVQ9WOO0NCJLXAU4PJPOPM" hidden="1">#REF!</definedName>
    <definedName name="BExIXLK6SEOTUWQVNLCH4SAKTVGQ" localSheetId="13" hidden="1">#REF!</definedName>
    <definedName name="BExIXLK6SEOTUWQVNLCH4SAKTVGQ" localSheetId="14" hidden="1">#REF!</definedName>
    <definedName name="BExIXLK6SEOTUWQVNLCH4SAKTVGQ" hidden="1">#REF!</definedName>
    <definedName name="BExIXM5R87ZL3FHALWZXYCPHGX3E" localSheetId="13" hidden="1">#REF!</definedName>
    <definedName name="BExIXM5R87ZL3FHALWZXYCPHGX3E" localSheetId="14" hidden="1">#REF!</definedName>
    <definedName name="BExIXM5R87ZL3FHALWZXYCPHGX3E" hidden="1">#REF!</definedName>
    <definedName name="BExIXN24YK8MIB3OZ905DHU9CDH1" localSheetId="13" hidden="1">#REF!</definedName>
    <definedName name="BExIXN24YK8MIB3OZ905DHU9CDH1" localSheetId="14" hidden="1">#REF!</definedName>
    <definedName name="BExIXN24YK8MIB3OZ905DHU9CDH1" hidden="1">#REF!</definedName>
    <definedName name="BExIXS036ZCKT2Z8XZKLZ8PFWQGL" localSheetId="13" hidden="1">#REF!</definedName>
    <definedName name="BExIXS036ZCKT2Z8XZKLZ8PFWQGL" localSheetId="14" hidden="1">#REF!</definedName>
    <definedName name="BExIXS036ZCKT2Z8XZKLZ8PFWQGL" hidden="1">#REF!</definedName>
    <definedName name="BExIXY5CF9PFM0P40AZ4U51TMWV0" localSheetId="13" hidden="1">#REF!</definedName>
    <definedName name="BExIXY5CF9PFM0P40AZ4U51TMWV0" localSheetId="14" hidden="1">#REF!</definedName>
    <definedName name="BExIXY5CF9PFM0P40AZ4U51TMWV0" hidden="1">#REF!</definedName>
    <definedName name="BExIYEXJBK8JDWIRSVV4RJSKZVV1" localSheetId="13" hidden="1">#REF!</definedName>
    <definedName name="BExIYEXJBK8JDWIRSVV4RJSKZVV1" localSheetId="14" hidden="1">#REF!</definedName>
    <definedName name="BExIYEXJBK8JDWIRSVV4RJSKZVV1" hidden="1">#REF!</definedName>
    <definedName name="BExIYFJ59KLIPRTGIHX9X07UVGT3" localSheetId="13" hidden="1">#REF!</definedName>
    <definedName name="BExIYFJ59KLIPRTGIHX9X07UVGT3" localSheetId="14" hidden="1">#REF!</definedName>
    <definedName name="BExIYFJ59KLIPRTGIHX9X07UVGT3" hidden="1">#REF!</definedName>
    <definedName name="BExIYHH7GZO6BU3DC4GRLH3FD3ZS" localSheetId="13" hidden="1">#REF!</definedName>
    <definedName name="BExIYHH7GZO6BU3DC4GRLH3FD3ZS" localSheetId="14" hidden="1">#REF!</definedName>
    <definedName name="BExIYHH7GZO6BU3DC4GRLH3FD3ZS" hidden="1">#REF!</definedName>
    <definedName name="BExIYHMPBTD67ZNUL9O76FZQHYPT" localSheetId="13" hidden="1">#REF!</definedName>
    <definedName name="BExIYHMPBTD67ZNUL9O76FZQHYPT" localSheetId="14" hidden="1">#REF!</definedName>
    <definedName name="BExIYHMPBTD67ZNUL9O76FZQHYPT" hidden="1">#REF!</definedName>
    <definedName name="BExIYI2RH0K4225XO970K2IQ1E79" localSheetId="13" hidden="1">#REF!</definedName>
    <definedName name="BExIYI2RH0K4225XO970K2IQ1E79" localSheetId="14" hidden="1">#REF!</definedName>
    <definedName name="BExIYI2RH0K4225XO970K2IQ1E79" hidden="1">#REF!</definedName>
    <definedName name="BExIYMPZ0KS2KOJFQAUQJ77L7701" localSheetId="13" hidden="1">#REF!</definedName>
    <definedName name="BExIYMPZ0KS2KOJFQAUQJ77L7701" localSheetId="14" hidden="1">#REF!</definedName>
    <definedName name="BExIYMPZ0KS2KOJFQAUQJ77L7701" hidden="1">#REF!</definedName>
    <definedName name="BExIYP9Q6FV9T0R9G3UDKLS4TTYX" localSheetId="13" hidden="1">#REF!</definedName>
    <definedName name="BExIYP9Q6FV9T0R9G3UDKLS4TTYX" localSheetId="14" hidden="1">#REF!</definedName>
    <definedName name="BExIYP9Q6FV9T0R9G3UDKLS4TTYX" hidden="1">#REF!</definedName>
    <definedName name="BExIYZGLDQ1TN7BIIN4RLDP31GIM" localSheetId="13" hidden="1">#REF!</definedName>
    <definedName name="BExIYZGLDQ1TN7BIIN4RLDP31GIM" localSheetId="14" hidden="1">#REF!</definedName>
    <definedName name="BExIYZGLDQ1TN7BIIN4RLDP31GIM" hidden="1">#REF!</definedName>
    <definedName name="BExIZ4K0EZJK6PW3L8SVKTJFSWW9" localSheetId="13" hidden="1">#REF!</definedName>
    <definedName name="BExIZ4K0EZJK6PW3L8SVKTJFSWW9" localSheetId="14" hidden="1">#REF!</definedName>
    <definedName name="BExIZ4K0EZJK6PW3L8SVKTJFSWW9" hidden="1">#REF!</definedName>
    <definedName name="BExIZAECOEZGBAO29QMV14E6XDIV" localSheetId="13" hidden="1">#REF!</definedName>
    <definedName name="BExIZAECOEZGBAO29QMV14E6XDIV" localSheetId="14" hidden="1">#REF!</definedName>
    <definedName name="BExIZAECOEZGBAO29QMV14E6XDIV" hidden="1">#REF!</definedName>
    <definedName name="BExIZHQR3N1546MQS83ZJ8I6SPZ3" localSheetId="13" hidden="1">#REF!</definedName>
    <definedName name="BExIZHQR3N1546MQS83ZJ8I6SPZ3" localSheetId="14" hidden="1">#REF!</definedName>
    <definedName name="BExIZHQR3N1546MQS83ZJ8I6SPZ3" hidden="1">#REF!</definedName>
    <definedName name="BExIZKVXYD5O2JBU81F2UFJZLLSI" localSheetId="13" hidden="1">#REF!</definedName>
    <definedName name="BExIZKVXYD5O2JBU81F2UFJZLLSI" localSheetId="14" hidden="1">#REF!</definedName>
    <definedName name="BExIZKVXYD5O2JBU81F2UFJZLLSI" hidden="1">#REF!</definedName>
    <definedName name="BExIZPZDHC8HGER83WHCZAHOX7LK" localSheetId="13" hidden="1">#REF!</definedName>
    <definedName name="BExIZPZDHC8HGER83WHCZAHOX7LK" localSheetId="14" hidden="1">#REF!</definedName>
    <definedName name="BExIZPZDHC8HGER83WHCZAHOX7LK" hidden="1">#REF!</definedName>
    <definedName name="BExIZQA5XCS39QKXMYR1MH2ZIGPS" localSheetId="13" hidden="1">#REF!</definedName>
    <definedName name="BExIZQA5XCS39QKXMYR1MH2ZIGPS" localSheetId="14" hidden="1">#REF!</definedName>
    <definedName name="BExIZQA5XCS39QKXMYR1MH2ZIGPS" hidden="1">#REF!</definedName>
    <definedName name="BExIZVDLRUNAL32D9KO9X7Y4PB3O" localSheetId="13" hidden="1">#REF!</definedName>
    <definedName name="BExIZVDLRUNAL32D9KO9X7Y4PB3O" localSheetId="14" hidden="1">#REF!</definedName>
    <definedName name="BExIZVDLRUNAL32D9KO9X7Y4PB3O" hidden="1">#REF!</definedName>
    <definedName name="BExIZY2PUZ0OF9YKK1B13IW0VS6G" localSheetId="13" hidden="1">#REF!</definedName>
    <definedName name="BExIZY2PUZ0OF9YKK1B13IW0VS6G" localSheetId="14" hidden="1">#REF!</definedName>
    <definedName name="BExIZY2PUZ0OF9YKK1B13IW0VS6G" hidden="1">#REF!</definedName>
    <definedName name="BExJ08KBRR2XMWW3VZMPSQKXHZUH" localSheetId="13" hidden="1">#REF!</definedName>
    <definedName name="BExJ08KBRR2XMWW3VZMPSQKXHZUH" localSheetId="14" hidden="1">#REF!</definedName>
    <definedName name="BExJ08KBRR2XMWW3VZMPSQKXHZUH" hidden="1">#REF!</definedName>
    <definedName name="BExJ0DYJWXGE7DA39PYL3WM05U9O" localSheetId="13" hidden="1">#REF!</definedName>
    <definedName name="BExJ0DYJWXGE7DA39PYL3WM05U9O" localSheetId="14" hidden="1">#REF!</definedName>
    <definedName name="BExJ0DYJWXGE7DA39PYL3WM05U9O" hidden="1">#REF!</definedName>
    <definedName name="BExJ0JYDEZPM2303TRBXOZ74M7N6" localSheetId="13" hidden="1">#REF!</definedName>
    <definedName name="BExJ0JYDEZPM2303TRBXOZ74M7N6" localSheetId="14" hidden="1">#REF!</definedName>
    <definedName name="BExJ0JYDEZPM2303TRBXOZ74M7N6" hidden="1">#REF!</definedName>
    <definedName name="BExJ0MY8SY5J5V50H3UKE78ODTVB" localSheetId="13" hidden="1">#REF!</definedName>
    <definedName name="BExJ0MY8SY5J5V50H3UKE78ODTVB" localSheetId="14" hidden="1">#REF!</definedName>
    <definedName name="BExJ0MY8SY5J5V50H3UKE78ODTVB" hidden="1">#REF!</definedName>
    <definedName name="BExJ0YC98G37ML4N8FLP8D95EFRF" localSheetId="13" hidden="1">#REF!</definedName>
    <definedName name="BExJ0YC98G37ML4N8FLP8D95EFRF" localSheetId="14" hidden="1">#REF!</definedName>
    <definedName name="BExJ0YC98G37ML4N8FLP8D95EFRF" hidden="1">#REF!</definedName>
    <definedName name="BExKCDYKAEV45AFXHVHZZ62E5BM3" localSheetId="13" hidden="1">#REF!</definedName>
    <definedName name="BExKCDYKAEV45AFXHVHZZ62E5BM3" localSheetId="14" hidden="1">#REF!</definedName>
    <definedName name="BExKCDYKAEV45AFXHVHZZ62E5BM3" hidden="1">#REF!</definedName>
    <definedName name="BExKCYXU0W2VQVDI3N3N37K2598P" localSheetId="13" hidden="1">#REF!</definedName>
    <definedName name="BExKCYXU0W2VQVDI3N3N37K2598P" localSheetId="14" hidden="1">#REF!</definedName>
    <definedName name="BExKCYXU0W2VQVDI3N3N37K2598P" hidden="1">#REF!</definedName>
    <definedName name="BExKDJX3Z1TS0WFDD9EAO42JHL9G" localSheetId="13" hidden="1">#REF!</definedName>
    <definedName name="BExKDJX3Z1TS0WFDD9EAO42JHL9G" localSheetId="14" hidden="1">#REF!</definedName>
    <definedName name="BExKDJX3Z1TS0WFDD9EAO42JHL9G" hidden="1">#REF!</definedName>
    <definedName name="BExKDK7WVA5I2WBACAZHAHN35D0I" localSheetId="13" hidden="1">#REF!</definedName>
    <definedName name="BExKDK7WVA5I2WBACAZHAHN35D0I" localSheetId="14" hidden="1">#REF!</definedName>
    <definedName name="BExKDK7WVA5I2WBACAZHAHN35D0I" hidden="1">#REF!</definedName>
    <definedName name="BExKDKO0W4AGQO1V7K6Q4VM750FT" localSheetId="13" hidden="1">#REF!</definedName>
    <definedName name="BExKDKO0W4AGQO1V7K6Q4VM750FT" localSheetId="14" hidden="1">#REF!</definedName>
    <definedName name="BExKDKO0W4AGQO1V7K6Q4VM750FT" hidden="1">#REF!</definedName>
    <definedName name="BExKDLF10G7W77J87QWH3ZGLUCLW" localSheetId="13" hidden="1">#REF!</definedName>
    <definedName name="BExKDLF10G7W77J87QWH3ZGLUCLW" localSheetId="14" hidden="1">#REF!</definedName>
    <definedName name="BExKDLF10G7W77J87QWH3ZGLUCLW" hidden="1">#REF!</definedName>
    <definedName name="BExKE2NDBQ14HOJH945N4W9ZZFJO" localSheetId="13" hidden="1">#REF!</definedName>
    <definedName name="BExKE2NDBQ14HOJH945N4W9ZZFJO" localSheetId="14" hidden="1">#REF!</definedName>
    <definedName name="BExKE2NDBQ14HOJH945N4W9ZZFJO" hidden="1">#REF!</definedName>
    <definedName name="BExKEFE0I3MT6ZLC4T1L9465HKTN" localSheetId="13" hidden="1">#REF!</definedName>
    <definedName name="BExKEFE0I3MT6ZLC4T1L9465HKTN" localSheetId="14" hidden="1">#REF!</definedName>
    <definedName name="BExKEFE0I3MT6ZLC4T1L9465HKTN" hidden="1">#REF!</definedName>
    <definedName name="BExKEK6O5BVJP4VY02FY7JNAZ6BT" localSheetId="13" hidden="1">#REF!</definedName>
    <definedName name="BExKEK6O5BVJP4VY02FY7JNAZ6BT" localSheetId="14" hidden="1">#REF!</definedName>
    <definedName name="BExKEK6O5BVJP4VY02FY7JNAZ6BT" hidden="1">#REF!</definedName>
    <definedName name="BExKEKXK6E6QX339ELPXDIRZSJE0" localSheetId="13" hidden="1">#REF!</definedName>
    <definedName name="BExKEKXK6E6QX339ELPXDIRZSJE0" localSheetId="14" hidden="1">#REF!</definedName>
    <definedName name="BExKEKXK6E6QX339ELPXDIRZSJE0" hidden="1">#REF!</definedName>
    <definedName name="BExKEMFI35R0D4WN4A59V9QH7I5S" localSheetId="13" hidden="1">#REF!</definedName>
    <definedName name="BExKEMFI35R0D4WN4A59V9QH7I5S" localSheetId="14" hidden="1">#REF!</definedName>
    <definedName name="BExKEMFI35R0D4WN4A59V9QH7I5S" hidden="1">#REF!</definedName>
    <definedName name="BExKEOOIBMP7N8033EY2CJYCBX6H" localSheetId="13" hidden="1">#REF!</definedName>
    <definedName name="BExKEOOIBMP7N8033EY2CJYCBX6H" localSheetId="14" hidden="1">#REF!</definedName>
    <definedName name="BExKEOOIBMP7N8033EY2CJYCBX6H" hidden="1">#REF!</definedName>
    <definedName name="BExKEW0RR5LA3VC46A2BEOOMQE56" localSheetId="13" hidden="1">#REF!</definedName>
    <definedName name="BExKEW0RR5LA3VC46A2BEOOMQE56" localSheetId="14" hidden="1">#REF!</definedName>
    <definedName name="BExKEW0RR5LA3VC46A2BEOOMQE56" hidden="1">#REF!</definedName>
    <definedName name="BExKF37PTJB4PE1PUQWG20ASBX4E" localSheetId="13" hidden="1">#REF!</definedName>
    <definedName name="BExKF37PTJB4PE1PUQWG20ASBX4E" localSheetId="14" hidden="1">#REF!</definedName>
    <definedName name="BExKF37PTJB4PE1PUQWG20ASBX4E" hidden="1">#REF!</definedName>
    <definedName name="BExKFA3VI1CZK21SM0N3LZWT9LA1" localSheetId="13" hidden="1">#REF!</definedName>
    <definedName name="BExKFA3VI1CZK21SM0N3LZWT9LA1" localSheetId="14" hidden="1">#REF!</definedName>
    <definedName name="BExKFA3VI1CZK21SM0N3LZWT9LA1" hidden="1">#REF!</definedName>
    <definedName name="BExKFBB29XXT9A2LVUXYSIVKPWGB" localSheetId="13" hidden="1">#REF!</definedName>
    <definedName name="BExKFBB29XXT9A2LVUXYSIVKPWGB" localSheetId="14" hidden="1">#REF!</definedName>
    <definedName name="BExKFBB29XXT9A2LVUXYSIVKPWGB" hidden="1">#REF!</definedName>
    <definedName name="BExKFINBFV5J2NFRCL4YUO3YF0ZE" localSheetId="13" hidden="1">#REF!</definedName>
    <definedName name="BExKFINBFV5J2NFRCL4YUO3YF0ZE" localSheetId="14" hidden="1">#REF!</definedName>
    <definedName name="BExKFINBFV5J2NFRCL4YUO3YF0ZE" hidden="1">#REF!</definedName>
    <definedName name="BExKFISRBFACTAMJSALEYMY66F6X" localSheetId="13" hidden="1">#REF!</definedName>
    <definedName name="BExKFISRBFACTAMJSALEYMY66F6X" localSheetId="14" hidden="1">#REF!</definedName>
    <definedName name="BExKFISRBFACTAMJSALEYMY66F6X" hidden="1">#REF!</definedName>
    <definedName name="BExKFOSK5DJ151C4E8544UWMYTOC" localSheetId="13" hidden="1">#REF!</definedName>
    <definedName name="BExKFOSK5DJ151C4E8544UWMYTOC" localSheetId="14" hidden="1">#REF!</definedName>
    <definedName name="BExKFOSK5DJ151C4E8544UWMYTOC" hidden="1">#REF!</definedName>
    <definedName name="BExKFWL3DE1V1VOVHAFYBE85QUB7" localSheetId="13" hidden="1">#REF!</definedName>
    <definedName name="BExKFWL3DE1V1VOVHAFYBE85QUB7" localSheetId="14" hidden="1">#REF!</definedName>
    <definedName name="BExKFWL3DE1V1VOVHAFYBE85QUB7" hidden="1">#REF!</definedName>
    <definedName name="BExKFXS9NDEWPZDVGLTMOM3CFO7N" localSheetId="13" hidden="1">#REF!</definedName>
    <definedName name="BExKFXS9NDEWPZDVGLTMOM3CFO7N" localSheetId="14" hidden="1">#REF!</definedName>
    <definedName name="BExKFXS9NDEWPZDVGLTMOM3CFO7N" hidden="1">#REF!</definedName>
    <definedName name="BExKFYJC4EVEV54F82K6VKP7Q3OU" localSheetId="13" hidden="1">#REF!</definedName>
    <definedName name="BExKFYJC4EVEV54F82K6VKP7Q3OU" localSheetId="14" hidden="1">#REF!</definedName>
    <definedName name="BExKFYJC4EVEV54F82K6VKP7Q3OU" hidden="1">#REF!</definedName>
    <definedName name="BExKG4IYHBKQQ8J8FN10GB2IKO33" localSheetId="13" hidden="1">#REF!</definedName>
    <definedName name="BExKG4IYHBKQQ8J8FN10GB2IKO33" localSheetId="14" hidden="1">#REF!</definedName>
    <definedName name="BExKG4IYHBKQQ8J8FN10GB2IKO33" hidden="1">#REF!</definedName>
    <definedName name="BExKGBVDO2JNJUFOFQMF0RJG03ZK" localSheetId="13" hidden="1">#REF!</definedName>
    <definedName name="BExKGBVDO2JNJUFOFQMF0RJG03ZK" localSheetId="14" hidden="1">#REF!</definedName>
    <definedName name="BExKGBVDO2JNJUFOFQMF0RJG03ZK" hidden="1">#REF!</definedName>
    <definedName name="BExKGF0L44S78D33WMQ1A75TRKB9" localSheetId="13" hidden="1">#REF!</definedName>
    <definedName name="BExKGF0L44S78D33WMQ1A75TRKB9" localSheetId="14" hidden="1">#REF!</definedName>
    <definedName name="BExKGF0L44S78D33WMQ1A75TRKB9" hidden="1">#REF!</definedName>
    <definedName name="BExKGFRN31B3G20LMQ4LRF879J68" localSheetId="13" hidden="1">#REF!</definedName>
    <definedName name="BExKGFRN31B3G20LMQ4LRF879J68" localSheetId="14" hidden="1">#REF!</definedName>
    <definedName name="BExKGFRN31B3G20LMQ4LRF879J68" hidden="1">#REF!</definedName>
    <definedName name="BExKGJD3U3ADZILP20U3EURP0UQP" localSheetId="13" hidden="1">#REF!</definedName>
    <definedName name="BExKGJD3U3ADZILP20U3EURP0UQP" localSheetId="14" hidden="1">#REF!</definedName>
    <definedName name="BExKGJD3U3ADZILP20U3EURP0UQP" hidden="1">#REF!</definedName>
    <definedName name="BExKGNK5YGKP0YHHTAAOV17Z9EIM" localSheetId="13" hidden="1">#REF!</definedName>
    <definedName name="BExKGNK5YGKP0YHHTAAOV17Z9EIM" localSheetId="14" hidden="1">#REF!</definedName>
    <definedName name="BExKGNK5YGKP0YHHTAAOV17Z9EIM" hidden="1">#REF!</definedName>
    <definedName name="BExKGQ3T3TWGZUSNVWJE1XWXHGRQ" localSheetId="13" hidden="1">#REF!</definedName>
    <definedName name="BExKGQ3T3TWGZUSNVWJE1XWXHGRQ" localSheetId="14" hidden="1">#REF!</definedName>
    <definedName name="BExKGQ3T3TWGZUSNVWJE1XWXHGRQ" hidden="1">#REF!</definedName>
    <definedName name="BExKGV77YH9YXIQTRKK2331QGYKF" localSheetId="13" hidden="1">#REF!</definedName>
    <definedName name="BExKGV77YH9YXIQTRKK2331QGYKF" localSheetId="14" hidden="1">#REF!</definedName>
    <definedName name="BExKGV77YH9YXIQTRKK2331QGYKF" hidden="1">#REF!</definedName>
    <definedName name="BExKH3FTZ5VGTB86W9M4AB39R0G8" localSheetId="13" hidden="1">#REF!</definedName>
    <definedName name="BExKH3FTZ5VGTB86W9M4AB39R0G8" localSheetId="14" hidden="1">#REF!</definedName>
    <definedName name="BExKH3FTZ5VGTB86W9M4AB39R0G8" hidden="1">#REF!</definedName>
    <definedName name="BExKH3FV5U5O6XZM7STS3NZKQFGJ" localSheetId="13" hidden="1">#REF!</definedName>
    <definedName name="BExKH3FV5U5O6XZM7STS3NZKQFGJ" localSheetId="14" hidden="1">#REF!</definedName>
    <definedName name="BExKH3FV5U5O6XZM7STS3NZKQFGJ" hidden="1">#REF!</definedName>
    <definedName name="BExKH3W5435VN8DZ68OCKI93SEO4" localSheetId="13" hidden="1">#REF!</definedName>
    <definedName name="BExKH3W5435VN8DZ68OCKI93SEO4" localSheetId="14" hidden="1">#REF!</definedName>
    <definedName name="BExKH3W5435VN8DZ68OCKI93SEO4" hidden="1">#REF!</definedName>
    <definedName name="BExKH9L4L5ZUAA98QAZ7DB7YH4QE" localSheetId="13" hidden="1">#REF!</definedName>
    <definedName name="BExKH9L4L5ZUAA98QAZ7DB7YH4QE" localSheetId="14" hidden="1">#REF!</definedName>
    <definedName name="BExKH9L4L5ZUAA98QAZ7DB7YH4QE" hidden="1">#REF!</definedName>
    <definedName name="BExKHAMUH8NR3HRV0V6FHJE3ROLN" localSheetId="13" hidden="1">#REF!</definedName>
    <definedName name="BExKHAMUH8NR3HRV0V6FHJE3ROLN" localSheetId="14" hidden="1">#REF!</definedName>
    <definedName name="BExKHAMUH8NR3HRV0V6FHJE3ROLN" hidden="1">#REF!</definedName>
    <definedName name="BExKHCFKOWFHO2WW0N7Y5XDXEWAO" localSheetId="13" hidden="1">#REF!</definedName>
    <definedName name="BExKHCFKOWFHO2WW0N7Y5XDXEWAO" localSheetId="14" hidden="1">#REF!</definedName>
    <definedName name="BExKHCFKOWFHO2WW0N7Y5XDXEWAO" hidden="1">#REF!</definedName>
    <definedName name="BExKHIVLONZ46HLMR50DEXKEUNEP" localSheetId="13" hidden="1">#REF!</definedName>
    <definedName name="BExKHIVLONZ46HLMR50DEXKEUNEP" localSheetId="14" hidden="1">#REF!</definedName>
    <definedName name="BExKHIVLONZ46HLMR50DEXKEUNEP" hidden="1">#REF!</definedName>
    <definedName name="BExKHPM9XA0ADDK7TUR0N38EXWEP" localSheetId="13" hidden="1">#REF!</definedName>
    <definedName name="BExKHPM9XA0ADDK7TUR0N38EXWEP" localSheetId="14" hidden="1">#REF!</definedName>
    <definedName name="BExKHPM9XA0ADDK7TUR0N38EXWEP" hidden="1">#REF!</definedName>
    <definedName name="BExKHQYXEM47TMIQRQVHE4T5LT8K" localSheetId="13" hidden="1">#REF!</definedName>
    <definedName name="BExKHQYXEM47TMIQRQVHE4T5LT8K" localSheetId="14" hidden="1">#REF!</definedName>
    <definedName name="BExKHQYXEM47TMIQRQVHE4T5LT8K" hidden="1">#REF!</definedName>
    <definedName name="BExKI4076KXCDE5KXL79KT36OKLO" localSheetId="13" hidden="1">#REF!</definedName>
    <definedName name="BExKI4076KXCDE5KXL79KT36OKLO" localSheetId="14" hidden="1">#REF!</definedName>
    <definedName name="BExKI4076KXCDE5KXL79KT36OKLO" hidden="1">#REF!</definedName>
    <definedName name="BExKI7AUWXBP1WBLFRIYSNQZDWCY" localSheetId="13" hidden="1">#REF!</definedName>
    <definedName name="BExKI7AUWXBP1WBLFRIYSNQZDWCY" localSheetId="14" hidden="1">#REF!</definedName>
    <definedName name="BExKI7AUWXBP1WBLFRIYSNQZDWCY" hidden="1">#REF!</definedName>
    <definedName name="BExKI7LO70WYISR7Q0Y1ZDWO9M3B" localSheetId="13" hidden="1">#REF!</definedName>
    <definedName name="BExKI7LO70WYISR7Q0Y1ZDWO9M3B" localSheetId="14" hidden="1">#REF!</definedName>
    <definedName name="BExKI7LO70WYISR7Q0Y1ZDWO9M3B" hidden="1">#REF!</definedName>
    <definedName name="BExKIF3EIT434ZQKMDXUBJCRLMK8" localSheetId="13" hidden="1">#REF!</definedName>
    <definedName name="BExKIF3EIT434ZQKMDXUBJCRLMK8" localSheetId="14" hidden="1">#REF!</definedName>
    <definedName name="BExKIF3EIT434ZQKMDXUBJCRLMK8" hidden="1">#REF!</definedName>
    <definedName name="BExKIGQV6TXIZG039HBOJU62WP2U" localSheetId="13" hidden="1">#REF!</definedName>
    <definedName name="BExKIGQV6TXIZG039HBOJU62WP2U" localSheetId="14" hidden="1">#REF!</definedName>
    <definedName name="BExKIGQV6TXIZG039HBOJU62WP2U" hidden="1">#REF!</definedName>
    <definedName name="BExKILE008SF3KTAN8WML3XKI1NZ" localSheetId="13" hidden="1">#REF!</definedName>
    <definedName name="BExKILE008SF3KTAN8WML3XKI1NZ" localSheetId="14" hidden="1">#REF!</definedName>
    <definedName name="BExKILE008SF3KTAN8WML3XKI1NZ" hidden="1">#REF!</definedName>
    <definedName name="BExKINSBB6RS7I489QHMCOMU4Z2X" localSheetId="13" hidden="1">#REF!</definedName>
    <definedName name="BExKINSBB6RS7I489QHMCOMU4Z2X" localSheetId="14" hidden="1">#REF!</definedName>
    <definedName name="BExKINSBB6RS7I489QHMCOMU4Z2X" hidden="1">#REF!</definedName>
    <definedName name="BExKINXMPEA03CETGL1VOW1XRJIR" localSheetId="13" hidden="1">#REF!</definedName>
    <definedName name="BExKINXMPEA03CETGL1VOW1XRJIR" localSheetId="14" hidden="1">#REF!</definedName>
    <definedName name="BExKINXMPEA03CETGL1VOW1XRJIR" hidden="1">#REF!</definedName>
    <definedName name="BExKITBU5LXLZYDJS3D3BAVWEY3U" localSheetId="13" hidden="1">#REF!</definedName>
    <definedName name="BExKITBU5LXLZYDJS3D3BAVWEY3U" localSheetId="14" hidden="1">#REF!</definedName>
    <definedName name="BExKITBU5LXLZYDJS3D3BAVWEY3U" hidden="1">#REF!</definedName>
    <definedName name="BExKIU87ZKSOC2DYZWFK6SAK9I8E" localSheetId="13" hidden="1">#REF!</definedName>
    <definedName name="BExKIU87ZKSOC2DYZWFK6SAK9I8E" localSheetId="14" hidden="1">#REF!</definedName>
    <definedName name="BExKIU87ZKSOC2DYZWFK6SAK9I8E" hidden="1">#REF!</definedName>
    <definedName name="BExKJ449HLYX2DJ9UF0H9GTPSQ73" localSheetId="13" hidden="1">#REF!</definedName>
    <definedName name="BExKJ449HLYX2DJ9UF0H9GTPSQ73" localSheetId="14" hidden="1">#REF!</definedName>
    <definedName name="BExKJ449HLYX2DJ9UF0H9GTPSQ73" hidden="1">#REF!</definedName>
    <definedName name="BExKJ5649R9IC0GKQD6QI2G7C99Q" localSheetId="13" hidden="1">#REF!</definedName>
    <definedName name="BExKJ5649R9IC0GKQD6QI2G7C99Q" localSheetId="14" hidden="1">#REF!</definedName>
    <definedName name="BExKJ5649R9IC0GKQD6QI2G7C99Q" hidden="1">#REF!</definedName>
    <definedName name="BExKJEB4FXIMV2AAE9S3FCGRK1R0" localSheetId="13" hidden="1">#REF!</definedName>
    <definedName name="BExKJEB4FXIMV2AAE9S3FCGRK1R0" localSheetId="14" hidden="1">#REF!</definedName>
    <definedName name="BExKJEB4FXIMV2AAE9S3FCGRK1R0" hidden="1">#REF!</definedName>
    <definedName name="BExKJELX2RUC8UEC56IZPYYZXHA7" localSheetId="13" hidden="1">#REF!</definedName>
    <definedName name="BExKJELX2RUC8UEC56IZPYYZXHA7" localSheetId="14" hidden="1">#REF!</definedName>
    <definedName name="BExKJELX2RUC8UEC56IZPYYZXHA7" hidden="1">#REF!</definedName>
    <definedName name="BExKJI7CV9I6ILFIZ3SVO4DGK64J" localSheetId="13" hidden="1">#REF!</definedName>
    <definedName name="BExKJI7CV9I6ILFIZ3SVO4DGK64J" localSheetId="14" hidden="1">#REF!</definedName>
    <definedName name="BExKJI7CV9I6ILFIZ3SVO4DGK64J" hidden="1">#REF!</definedName>
    <definedName name="BExKJINMXS61G2TZEXCJAWVV4F57" localSheetId="13" hidden="1">#REF!</definedName>
    <definedName name="BExKJINMXS61G2TZEXCJAWVV4F57" localSheetId="14" hidden="1">#REF!</definedName>
    <definedName name="BExKJINMXS61G2TZEXCJAWVV4F57" hidden="1">#REF!</definedName>
    <definedName name="BExKJK5ME8KB7HA0180L7OUZDDGV" localSheetId="13" hidden="1">#REF!</definedName>
    <definedName name="BExKJK5ME8KB7HA0180L7OUZDDGV" localSheetId="14" hidden="1">#REF!</definedName>
    <definedName name="BExKJK5ME8KB7HA0180L7OUZDDGV" hidden="1">#REF!</definedName>
    <definedName name="BExKJLY652HI5GNEEWQXOB08K2C1" localSheetId="13" hidden="1">#REF!</definedName>
    <definedName name="BExKJLY652HI5GNEEWQXOB08K2C1" localSheetId="14" hidden="1">#REF!</definedName>
    <definedName name="BExKJLY652HI5GNEEWQXOB08K2C1" hidden="1">#REF!</definedName>
    <definedName name="BExKJN5IF0VMDILJ5K8ZENF2QYV1" localSheetId="13" hidden="1">#REF!</definedName>
    <definedName name="BExKJN5IF0VMDILJ5K8ZENF2QYV1" localSheetId="14" hidden="1">#REF!</definedName>
    <definedName name="BExKJN5IF0VMDILJ5K8ZENF2QYV1" hidden="1">#REF!</definedName>
    <definedName name="BExKJUSJPFUIK20FTVAFJWR2OUYX" localSheetId="13" hidden="1">#REF!</definedName>
    <definedName name="BExKJUSJPFUIK20FTVAFJWR2OUYX" localSheetId="14" hidden="1">#REF!</definedName>
    <definedName name="BExKJUSJPFUIK20FTVAFJWR2OUYX" hidden="1">#REF!</definedName>
    <definedName name="BExKJXHNZTE5OMRQ1KTVM1DIQE9I" localSheetId="13" hidden="1">#REF!</definedName>
    <definedName name="BExKJXHNZTE5OMRQ1KTVM1DIQE9I" localSheetId="14" hidden="1">#REF!</definedName>
    <definedName name="BExKJXHNZTE5OMRQ1KTVM1DIQE9I" hidden="1">#REF!</definedName>
    <definedName name="BExKK8VP5RS3D0UXZVKA37C4SYBP" localSheetId="13" hidden="1">#REF!</definedName>
    <definedName name="BExKK8VP5RS3D0UXZVKA37C4SYBP" localSheetId="14" hidden="1">#REF!</definedName>
    <definedName name="BExKK8VP5RS3D0UXZVKA37C4SYBP" hidden="1">#REF!</definedName>
    <definedName name="BExKKIM9NPF6B3SPMPIQB27HQME4" localSheetId="13" hidden="1">#REF!</definedName>
    <definedName name="BExKKIM9NPF6B3SPMPIQB27HQME4" localSheetId="14" hidden="1">#REF!</definedName>
    <definedName name="BExKKIM9NPF6B3SPMPIQB27HQME4" hidden="1">#REF!</definedName>
    <definedName name="BExKKIX1BCBQ4R3K41QD8NTV0OV0" localSheetId="13" hidden="1">#REF!</definedName>
    <definedName name="BExKKIX1BCBQ4R3K41QD8NTV0OV0" localSheetId="14" hidden="1">#REF!</definedName>
    <definedName name="BExKKIX1BCBQ4R3K41QD8NTV0OV0" hidden="1">#REF!</definedName>
    <definedName name="BExKKJ2IHMOO66DQ0V2YABR4GV05" localSheetId="13" hidden="1">#REF!</definedName>
    <definedName name="BExKKJ2IHMOO66DQ0V2YABR4GV05" localSheetId="14" hidden="1">#REF!</definedName>
    <definedName name="BExKKJ2IHMOO66DQ0V2YABR4GV05" hidden="1">#REF!</definedName>
    <definedName name="BExKKQ3ZWADYV03YHMXDOAMU90EB" localSheetId="13" hidden="1">#REF!</definedName>
    <definedName name="BExKKQ3ZWADYV03YHMXDOAMU90EB" localSheetId="14" hidden="1">#REF!</definedName>
    <definedName name="BExKKQ3ZWADYV03YHMXDOAMU90EB" hidden="1">#REF!</definedName>
    <definedName name="BExKKUGD2HMJWQEYZ8H3X1BMXFS9" localSheetId="13" hidden="1">#REF!</definedName>
    <definedName name="BExKKUGD2HMJWQEYZ8H3X1BMXFS9" localSheetId="14" hidden="1">#REF!</definedName>
    <definedName name="BExKKUGD2HMJWQEYZ8H3X1BMXFS9" hidden="1">#REF!</definedName>
    <definedName name="BExKKX05KCZZZPKOR1NE5A8RGVT4" localSheetId="13" hidden="1">#REF!</definedName>
    <definedName name="BExKKX05KCZZZPKOR1NE5A8RGVT4" localSheetId="14" hidden="1">#REF!</definedName>
    <definedName name="BExKKX05KCZZZPKOR1NE5A8RGVT4" hidden="1">#REF!</definedName>
    <definedName name="BExKL3QUCLQLECGZM555PRF8EN56" localSheetId="13" hidden="1">#REF!</definedName>
    <definedName name="BExKL3QUCLQLECGZM555PRF8EN56" localSheetId="14" hidden="1">#REF!</definedName>
    <definedName name="BExKL3QUCLQLECGZM555PRF8EN56" hidden="1">#REF!</definedName>
    <definedName name="BExKL7CGLA62V9UQH9ZDEHIK8W4O" localSheetId="13" hidden="1">#REF!</definedName>
    <definedName name="BExKL7CGLA62V9UQH9ZDEHIK8W4O" localSheetId="14" hidden="1">#REF!</definedName>
    <definedName name="BExKL7CGLA62V9UQH9ZDEHIK8W4O" hidden="1">#REF!</definedName>
    <definedName name="BExKLD6S9L66QYREYHBE5J44OK7X" localSheetId="13" hidden="1">#REF!</definedName>
    <definedName name="BExKLD6S9L66QYREYHBE5J44OK7X" localSheetId="14" hidden="1">#REF!</definedName>
    <definedName name="BExKLD6S9L66QYREYHBE5J44OK7X" hidden="1">#REF!</definedName>
    <definedName name="BExKLEZK32L28GYJWVO63BZ5E1JD" localSheetId="13" hidden="1">#REF!</definedName>
    <definedName name="BExKLEZK32L28GYJWVO63BZ5E1JD" localSheetId="14" hidden="1">#REF!</definedName>
    <definedName name="BExKLEZK32L28GYJWVO63BZ5E1JD" hidden="1">#REF!</definedName>
    <definedName name="BExKLLKVVHT06LA55JB2FC871DC5" localSheetId="13" hidden="1">#REF!</definedName>
    <definedName name="BExKLLKVVHT06LA55JB2FC871DC5" localSheetId="14" hidden="1">#REF!</definedName>
    <definedName name="BExKLLKVVHT06LA55JB2FC871DC5" hidden="1">#REF!</definedName>
    <definedName name="BExKMKNALVJRCZS69GFJA4M1J08O" localSheetId="13" hidden="1">#REF!</definedName>
    <definedName name="BExKMKNALVJRCZS69GFJA4M1J08O" localSheetId="14" hidden="1">#REF!</definedName>
    <definedName name="BExKMKNALVJRCZS69GFJA4M1J08O" hidden="1">#REF!</definedName>
    <definedName name="BExKMMFZIDRFNSBCWVADJ4S2JE52" localSheetId="13" hidden="1">#REF!</definedName>
    <definedName name="BExKMMFZIDRFNSBCWVADJ4S2JE52" localSheetId="14" hidden="1">#REF!</definedName>
    <definedName name="BExKMMFZIDRFNSBCWVADJ4S2JE52" hidden="1">#REF!</definedName>
    <definedName name="BExKMRZJS845FERFW6HUXLFAOMYD" localSheetId="13" hidden="1">#REF!</definedName>
    <definedName name="BExKMRZJS845FERFW6HUXLFAOMYD" localSheetId="14" hidden="1">#REF!</definedName>
    <definedName name="BExKMRZJS845FERFW6HUXLFAOMYD" hidden="1">#REF!</definedName>
    <definedName name="BExKMS514WWPGUGRYGTH6XU97T8B" localSheetId="13" hidden="1">#REF!</definedName>
    <definedName name="BExKMS514WWPGUGRYGTH6XU97T8B" localSheetId="14" hidden="1">#REF!</definedName>
    <definedName name="BExKMS514WWPGUGRYGTH6XU97T8B" hidden="1">#REF!</definedName>
    <definedName name="BExKMUDV8AH8HQAD5HJVUW7GFDWU" localSheetId="13" hidden="1">#REF!</definedName>
    <definedName name="BExKMUDV8AH8HQAD5HJVUW7GFDWU" localSheetId="14" hidden="1">#REF!</definedName>
    <definedName name="BExKMUDV8AH8HQAD5HJVUW7GFDWU" hidden="1">#REF!</definedName>
    <definedName name="BExKMWBX4EH3EYJ07UFEM08NB40Z" localSheetId="13" hidden="1">#REF!</definedName>
    <definedName name="BExKMWBX4EH3EYJ07UFEM08NB40Z" localSheetId="14" hidden="1">#REF!</definedName>
    <definedName name="BExKMWBX4EH3EYJ07UFEM08NB40Z" hidden="1">#REF!</definedName>
    <definedName name="BExKN4Q70IU9OY91QRUSK3044MQD" localSheetId="13" hidden="1">#REF!</definedName>
    <definedName name="BExKN4Q70IU9OY91QRUSK3044MQD" localSheetId="14" hidden="1">#REF!</definedName>
    <definedName name="BExKN4Q70IU9OY91QRUSK3044MQD" hidden="1">#REF!</definedName>
    <definedName name="BExKNBGV2IR3S7M0BX4810KZB4V3" localSheetId="13" hidden="1">#REF!</definedName>
    <definedName name="BExKNBGV2IR3S7M0BX4810KZB4V3" localSheetId="14" hidden="1">#REF!</definedName>
    <definedName name="BExKNBGV2IR3S7M0BX4810KZB4V3" hidden="1">#REF!</definedName>
    <definedName name="BExKNCTBZTSY3MO42VU5PLV6YUHZ" localSheetId="13" hidden="1">#REF!</definedName>
    <definedName name="BExKNCTBZTSY3MO42VU5PLV6YUHZ" localSheetId="14" hidden="1">#REF!</definedName>
    <definedName name="BExKNCTBZTSY3MO42VU5PLV6YUHZ" hidden="1">#REF!</definedName>
    <definedName name="BExKNGV2YY749C42AQ2T9QNIE5C3" localSheetId="13" hidden="1">#REF!</definedName>
    <definedName name="BExKNGV2YY749C42AQ2T9QNIE5C3" localSheetId="14" hidden="1">#REF!</definedName>
    <definedName name="BExKNGV2YY749C42AQ2T9QNIE5C3" hidden="1">#REF!</definedName>
    <definedName name="BExKNH0F1WPNUEQITIUN5T4NDX9H" localSheetId="13" hidden="1">#REF!</definedName>
    <definedName name="BExKNH0F1WPNUEQITIUN5T4NDX9H" localSheetId="14" hidden="1">#REF!</definedName>
    <definedName name="BExKNH0F1WPNUEQITIUN5T4NDX9H" hidden="1">#REF!</definedName>
    <definedName name="BExKNV8UOHVWEHDJWI2WMJ9X6QHZ" localSheetId="13" hidden="1">#REF!</definedName>
    <definedName name="BExKNV8UOHVWEHDJWI2WMJ9X6QHZ" localSheetId="14" hidden="1">#REF!</definedName>
    <definedName name="BExKNV8UOHVWEHDJWI2WMJ9X6QHZ" hidden="1">#REF!</definedName>
    <definedName name="BExKNZLD7UATC1MYRNJD8H2NH4KU" localSheetId="13" hidden="1">#REF!</definedName>
    <definedName name="BExKNZLD7UATC1MYRNJD8H2NH4KU" localSheetId="14" hidden="1">#REF!</definedName>
    <definedName name="BExKNZLD7UATC1MYRNJD8H2NH4KU" hidden="1">#REF!</definedName>
    <definedName name="BExKNZQUKQQG2Y97R74G4O4BJP1L" localSheetId="13" hidden="1">#REF!</definedName>
    <definedName name="BExKNZQUKQQG2Y97R74G4O4BJP1L" localSheetId="14" hidden="1">#REF!</definedName>
    <definedName name="BExKNZQUKQQG2Y97R74G4O4BJP1L" hidden="1">#REF!</definedName>
    <definedName name="BExKO06X0EAD3ABEG1E8PWLDWHBA" localSheetId="13" hidden="1">#REF!</definedName>
    <definedName name="BExKO06X0EAD3ABEG1E8PWLDWHBA" localSheetId="14" hidden="1">#REF!</definedName>
    <definedName name="BExKO06X0EAD3ABEG1E8PWLDWHBA" hidden="1">#REF!</definedName>
    <definedName name="BExKO2AHHSGNI1AZOIOW21KPXKPE" localSheetId="13" hidden="1">#REF!</definedName>
    <definedName name="BExKO2AHHSGNI1AZOIOW21KPXKPE" localSheetId="14" hidden="1">#REF!</definedName>
    <definedName name="BExKO2AHHSGNI1AZOIOW21KPXKPE" hidden="1">#REF!</definedName>
    <definedName name="BExKO2FXWJWC5IZLDN8JHYILQJ2N" localSheetId="13" hidden="1">#REF!</definedName>
    <definedName name="BExKO2FXWJWC5IZLDN8JHYILQJ2N" localSheetId="14" hidden="1">#REF!</definedName>
    <definedName name="BExKO2FXWJWC5IZLDN8JHYILQJ2N" hidden="1">#REF!</definedName>
    <definedName name="BExKO438WZ8FKOU00NURGFMOYXWN" localSheetId="13" hidden="1">#REF!</definedName>
    <definedName name="BExKO438WZ8FKOU00NURGFMOYXWN" localSheetId="14" hidden="1">#REF!</definedName>
    <definedName name="BExKO438WZ8FKOU00NURGFMOYXWN" hidden="1">#REF!</definedName>
    <definedName name="BExKO551EZ73M80UFHBQE7BQVU4L" localSheetId="13" hidden="1">#REF!</definedName>
    <definedName name="BExKO551EZ73M80UFHBQE7BQVU4L" localSheetId="14" hidden="1">#REF!</definedName>
    <definedName name="BExKO551EZ73M80UFHBQE7BQVU4L" hidden="1">#REF!</definedName>
    <definedName name="BExKOBA4VTRV9YG31IM1PDDO3J9M" localSheetId="13" hidden="1">#REF!</definedName>
    <definedName name="BExKOBA4VTRV9YG31IM1PDDO3J9M" localSheetId="14" hidden="1">#REF!</definedName>
    <definedName name="BExKOBA4VTRV9YG31IM1PDDO3J9M" hidden="1">#REF!</definedName>
    <definedName name="BExKODIZGWW2EQD0FEYW6WK6XLCM" localSheetId="13" hidden="1">#REF!</definedName>
    <definedName name="BExKODIZGWW2EQD0FEYW6WK6XLCM" localSheetId="14" hidden="1">#REF!</definedName>
    <definedName name="BExKODIZGWW2EQD0FEYW6WK6XLCM" hidden="1">#REF!</definedName>
    <definedName name="BExKOPO2HPWVQGAKW8LOZMPIDEFG" localSheetId="13" hidden="1">#REF!</definedName>
    <definedName name="BExKOPO2HPWVQGAKW8LOZMPIDEFG" localSheetId="14" hidden="1">#REF!</definedName>
    <definedName name="BExKOPO2HPWVQGAKW8LOZMPIDEFG" hidden="1">#REF!</definedName>
    <definedName name="BExKP7SRQ3MN5BDYXV2XMBQNUH23" localSheetId="13" hidden="1">#REF!</definedName>
    <definedName name="BExKP7SRQ3MN5BDYXV2XMBQNUH23" localSheetId="14" hidden="1">#REF!</definedName>
    <definedName name="BExKP7SRQ3MN5BDYXV2XMBQNUH23" hidden="1">#REF!</definedName>
    <definedName name="BExKPEZP0QTKOTLIMMIFSVTHQEEK" localSheetId="13" hidden="1">#REF!</definedName>
    <definedName name="BExKPEZP0QTKOTLIMMIFSVTHQEEK" localSheetId="14" hidden="1">#REF!</definedName>
    <definedName name="BExKPEZP0QTKOTLIMMIFSVTHQEEK" hidden="1">#REF!</definedName>
    <definedName name="BExKPFFSVTL757PNITV8R9RN4452" localSheetId="13" hidden="1">#REF!</definedName>
    <definedName name="BExKPFFSVTL757PNITV8R9RN4452" localSheetId="14" hidden="1">#REF!</definedName>
    <definedName name="BExKPFFSVTL757PNITV8R9RN4452" hidden="1">#REF!</definedName>
    <definedName name="BExKPIL5ZWOXQAENH3VP3ZHA2N7N" localSheetId="13" hidden="1">#REF!</definedName>
    <definedName name="BExKPIL5ZWOXQAENH3VP3ZHA2N7N" localSheetId="14" hidden="1">#REF!</definedName>
    <definedName name="BExKPIL5ZWOXQAENH3VP3ZHA2N7N" hidden="1">#REF!</definedName>
    <definedName name="BExKPJHKPVROP9QX9BMBZMU2HEZ1" localSheetId="13" hidden="1">#REF!</definedName>
    <definedName name="BExKPJHKPVROP9QX9BMBZMU2HEZ1" localSheetId="14" hidden="1">#REF!</definedName>
    <definedName name="BExKPJHKPVROP9QX9BMBZMU2HEZ1" hidden="1">#REF!</definedName>
    <definedName name="BExKPLQJX0HJ8OTXBXH9IC9J2V0W" localSheetId="13" hidden="1">#REF!</definedName>
    <definedName name="BExKPLQJX0HJ8OTXBXH9IC9J2V0W" localSheetId="14" hidden="1">#REF!</definedName>
    <definedName name="BExKPLQJX0HJ8OTXBXH9IC9J2V0W" hidden="1">#REF!</definedName>
    <definedName name="BExKPN8C7GN36ZJZHLOB74LU6KT0" localSheetId="13" hidden="1">#REF!</definedName>
    <definedName name="BExKPN8C7GN36ZJZHLOB74LU6KT0" localSheetId="14" hidden="1">#REF!</definedName>
    <definedName name="BExKPN8C7GN36ZJZHLOB74LU6KT0" hidden="1">#REF!</definedName>
    <definedName name="BExKPX9VZ1J5021Q98K60HMPJU58" localSheetId="13" hidden="1">#REF!</definedName>
    <definedName name="BExKPX9VZ1J5021Q98K60HMPJU58" localSheetId="14" hidden="1">#REF!</definedName>
    <definedName name="BExKPX9VZ1J5021Q98K60HMPJU58" hidden="1">#REF!</definedName>
    <definedName name="BExKQGGEP203MUWSJVORTY7RFOFT" localSheetId="13" hidden="1">#REF!</definedName>
    <definedName name="BExKQGGEP203MUWSJVORTY7RFOFT" localSheetId="14" hidden="1">#REF!</definedName>
    <definedName name="BExKQGGEP203MUWSJVORTY7RFOFT" hidden="1">#REF!</definedName>
    <definedName name="BExKQJGAAWNM3NT19E9I0CQDBTU0" localSheetId="13" hidden="1">#REF!</definedName>
    <definedName name="BExKQJGAAWNM3NT19E9I0CQDBTU0" localSheetId="14" hidden="1">#REF!</definedName>
    <definedName name="BExKQJGAAWNM3NT19E9I0CQDBTU0" hidden="1">#REF!</definedName>
    <definedName name="BExKQM5GJ1ZN5REKFE7YVBQ0KXWF" localSheetId="13" hidden="1">#REF!</definedName>
    <definedName name="BExKQM5GJ1ZN5REKFE7YVBQ0KXWF" localSheetId="14" hidden="1">#REF!</definedName>
    <definedName name="BExKQM5GJ1ZN5REKFE7YVBQ0KXWF" hidden="1">#REF!</definedName>
    <definedName name="BExKQQ71278061G7ZFYGPWOMOMY2" localSheetId="13" hidden="1">#REF!</definedName>
    <definedName name="BExKQQ71278061G7ZFYGPWOMOMY2" localSheetId="14" hidden="1">#REF!</definedName>
    <definedName name="BExKQQ71278061G7ZFYGPWOMOMY2" hidden="1">#REF!</definedName>
    <definedName name="BExKQTXRG3ECU8NT47UR7643LO5G" localSheetId="13" hidden="1">#REF!</definedName>
    <definedName name="BExKQTXRG3ECU8NT47UR7643LO5G" localSheetId="14" hidden="1">#REF!</definedName>
    <definedName name="BExKQTXRG3ECU8NT47UR7643LO5G" hidden="1">#REF!</definedName>
    <definedName name="BExKQVL7HPOIZ4FHANDFMVOJLEPR" localSheetId="13" hidden="1">#REF!</definedName>
    <definedName name="BExKQVL7HPOIZ4FHANDFMVOJLEPR" localSheetId="14" hidden="1">#REF!</definedName>
    <definedName name="BExKQVL7HPOIZ4FHANDFMVOJLEPR" hidden="1">#REF!</definedName>
    <definedName name="BExKR3ZAJRYXZB4M7XZPK0I7E55W" localSheetId="13" hidden="1">#REF!</definedName>
    <definedName name="BExKR3ZAJRYXZB4M7XZPK0I7E55W" localSheetId="14" hidden="1">#REF!</definedName>
    <definedName name="BExKR3ZAJRYXZB4M7XZPK0I7E55W" hidden="1">#REF!</definedName>
    <definedName name="BExKR8RZSEHW184G0Z56B4EGNU72" localSheetId="13" hidden="1">#REF!</definedName>
    <definedName name="BExKR8RZSEHW184G0Z56B4EGNU72" localSheetId="14" hidden="1">#REF!</definedName>
    <definedName name="BExKR8RZSEHW184G0Z56B4EGNU72" hidden="1">#REF!</definedName>
    <definedName name="BExKRHM60KUPM7RGAAFRSKX4TMS5" localSheetId="13" hidden="1">#REF!</definedName>
    <definedName name="BExKRHM60KUPM7RGAAFRSKX4TMS5" localSheetId="14" hidden="1">#REF!</definedName>
    <definedName name="BExKRHM60KUPM7RGAAFRSKX4TMS5" hidden="1">#REF!</definedName>
    <definedName name="BExKRQB2LX164R610N3VXJPD3C1W" localSheetId="13" hidden="1">#REF!</definedName>
    <definedName name="BExKRQB2LX164R610N3VXJPD3C1W" localSheetId="14" hidden="1">#REF!</definedName>
    <definedName name="BExKRQB2LX164R610N3VXJPD3C1W" hidden="1">#REF!</definedName>
    <definedName name="BExKRVUSQ6PA7ZYQSTEQL3X7PB9P" localSheetId="13" hidden="1">#REF!</definedName>
    <definedName name="BExKRVUSQ6PA7ZYQSTEQL3X7PB9P" localSheetId="14" hidden="1">#REF!</definedName>
    <definedName name="BExKRVUSQ6PA7ZYQSTEQL3X7PB9P" hidden="1">#REF!</definedName>
    <definedName name="BExKRY3KZ7F7RB2KH8HXSQ85IEQO" localSheetId="13" hidden="1">#REF!</definedName>
    <definedName name="BExKRY3KZ7F7RB2KH8HXSQ85IEQO" localSheetId="14" hidden="1">#REF!</definedName>
    <definedName name="BExKRY3KZ7F7RB2KH8HXSQ85IEQO" hidden="1">#REF!</definedName>
    <definedName name="BExKS91CCVW1YKNE1EQ4MCE1E9JX" localSheetId="13" hidden="1">#REF!</definedName>
    <definedName name="BExKS91CCVW1YKNE1EQ4MCE1E9JX" localSheetId="14" hidden="1">#REF!</definedName>
    <definedName name="BExKS91CCVW1YKNE1EQ4MCE1E9JX" hidden="1">#REF!</definedName>
    <definedName name="BExKSA37DZTCK6H13HPIKR0ZFVL8" localSheetId="13" hidden="1">#REF!</definedName>
    <definedName name="BExKSA37DZTCK6H13HPIKR0ZFVL8" localSheetId="14" hidden="1">#REF!</definedName>
    <definedName name="BExKSA37DZTCK6H13HPIKR0ZFVL8" hidden="1">#REF!</definedName>
    <definedName name="BExKSB51O073JLM4PEU353GBBSMI" localSheetId="13" hidden="1">#REF!</definedName>
    <definedName name="BExKSB51O073JLM4PEU353GBBSMI" localSheetId="14" hidden="1">#REF!</definedName>
    <definedName name="BExKSB51O073JLM4PEU353GBBSMI" hidden="1">#REF!</definedName>
    <definedName name="BExKSC1EDUXA6RM44LZV6HMMHKLX" localSheetId="13" hidden="1">#REF!</definedName>
    <definedName name="BExKSC1EDUXA6RM44LZV6HMMHKLX" localSheetId="14" hidden="1">#REF!</definedName>
    <definedName name="BExKSC1EDUXA6RM44LZV6HMMHKLX" hidden="1">#REF!</definedName>
    <definedName name="BExKSFMOMSZYDE0WNC94F40S6636" localSheetId="13" hidden="1">#REF!</definedName>
    <definedName name="BExKSFMOMSZYDE0WNC94F40S6636" localSheetId="14" hidden="1">#REF!</definedName>
    <definedName name="BExKSFMOMSZYDE0WNC94F40S6636" hidden="1">#REF!</definedName>
    <definedName name="BExKSHQ9K79S8KYUWIV5M5LAHHF1" localSheetId="13" hidden="1">#REF!</definedName>
    <definedName name="BExKSHQ9K79S8KYUWIV5M5LAHHF1" localSheetId="14" hidden="1">#REF!</definedName>
    <definedName name="BExKSHQ9K79S8KYUWIV5M5LAHHF1" hidden="1">#REF!</definedName>
    <definedName name="BExKSJTWG9L3FCX8FLK4EMUJMF27" localSheetId="13" hidden="1">#REF!</definedName>
    <definedName name="BExKSJTWG9L3FCX8FLK4EMUJMF27" localSheetId="14" hidden="1">#REF!</definedName>
    <definedName name="BExKSJTWG9L3FCX8FLK4EMUJMF27" hidden="1">#REF!</definedName>
    <definedName name="BExKSU0MKNAVZYYPKCYTZDWQX4R8" localSheetId="13" hidden="1">#REF!</definedName>
    <definedName name="BExKSU0MKNAVZYYPKCYTZDWQX4R8" localSheetId="14" hidden="1">#REF!</definedName>
    <definedName name="BExKSU0MKNAVZYYPKCYTZDWQX4R8" hidden="1">#REF!</definedName>
    <definedName name="BExKSX60G1MUS689FXIGYP2F7C62" localSheetId="13" hidden="1">#REF!</definedName>
    <definedName name="BExKSX60G1MUS689FXIGYP2F7C62" localSheetId="14" hidden="1">#REF!</definedName>
    <definedName name="BExKSX60G1MUS689FXIGYP2F7C62" hidden="1">#REF!</definedName>
    <definedName name="BExKT2UZ7Y2VWF5NQE18SJRLD2RN" localSheetId="13" hidden="1">#REF!</definedName>
    <definedName name="BExKT2UZ7Y2VWF5NQE18SJRLD2RN" localSheetId="14" hidden="1">#REF!</definedName>
    <definedName name="BExKT2UZ7Y2VWF5NQE18SJRLD2RN" hidden="1">#REF!</definedName>
    <definedName name="BExKT3GJFNGAM09H5F615E36A38C" localSheetId="13" hidden="1">#REF!</definedName>
    <definedName name="BExKT3GJFNGAM09H5F615E36A38C" localSheetId="14" hidden="1">#REF!</definedName>
    <definedName name="BExKT3GJFNGAM09H5F615E36A38C" hidden="1">#REF!</definedName>
    <definedName name="BExKTD1UM9PTLYETG1RM502XDNC0" localSheetId="13" hidden="1">#REF!</definedName>
    <definedName name="BExKTD1UM9PTLYETG1RM502XDNC0" localSheetId="14" hidden="1">#REF!</definedName>
    <definedName name="BExKTD1UM9PTLYETG1RM502XDNC0" hidden="1">#REF!</definedName>
    <definedName name="BExKTJN26AY45CE6JUAX3OIL48F7" localSheetId="13" hidden="1">#REF!</definedName>
    <definedName name="BExKTJN26AY45CE6JUAX3OIL48F7" localSheetId="14" hidden="1">#REF!</definedName>
    <definedName name="BExKTJN26AY45CE6JUAX3OIL48F7" hidden="1">#REF!</definedName>
    <definedName name="BExKTQZGN8GI3XGSEXMPCCA3S19H" localSheetId="13" hidden="1">#REF!</definedName>
    <definedName name="BExKTQZGN8GI3XGSEXMPCCA3S19H" localSheetId="14" hidden="1">#REF!</definedName>
    <definedName name="BExKTQZGN8GI3XGSEXMPCCA3S19H" hidden="1">#REF!</definedName>
    <definedName name="BExKTUKYYU0F6TUW1RXV24LRAZFE" localSheetId="13" hidden="1">#REF!</definedName>
    <definedName name="BExKTUKYYU0F6TUW1RXV24LRAZFE" localSheetId="14" hidden="1">#REF!</definedName>
    <definedName name="BExKTUKYYU0F6TUW1RXV24LRAZFE" hidden="1">#REF!</definedName>
    <definedName name="BExKU3FBLHQBIUTN6XEZW5GC9OG1" localSheetId="13" hidden="1">#REF!</definedName>
    <definedName name="BExKU3FBLHQBIUTN6XEZW5GC9OG1" localSheetId="14" hidden="1">#REF!</definedName>
    <definedName name="BExKU3FBLHQBIUTN6XEZW5GC9OG1" hidden="1">#REF!</definedName>
    <definedName name="BExKU82I99FEUIZLODXJDOJC96CQ" localSheetId="13" hidden="1">#REF!</definedName>
    <definedName name="BExKU82I99FEUIZLODXJDOJC96CQ" localSheetId="14" hidden="1">#REF!</definedName>
    <definedName name="BExKU82I99FEUIZLODXJDOJC96CQ" hidden="1">#REF!</definedName>
    <definedName name="BExKUDM0DFSCM3D91SH0XLXJSL18" localSheetId="13" hidden="1">#REF!</definedName>
    <definedName name="BExKUDM0DFSCM3D91SH0XLXJSL18" localSheetId="14" hidden="1">#REF!</definedName>
    <definedName name="BExKUDM0DFSCM3D91SH0XLXJSL18" hidden="1">#REF!</definedName>
    <definedName name="BExKUHYKD9TJTMQOOBS4EX04FCEZ" localSheetId="13" hidden="1">#REF!</definedName>
    <definedName name="BExKUHYKD9TJTMQOOBS4EX04FCEZ" localSheetId="14" hidden="1">#REF!</definedName>
    <definedName name="BExKUHYKD9TJTMQOOBS4EX04FCEZ" hidden="1">#REF!</definedName>
    <definedName name="BExKULEKJLA77AUQPDUHSM94Y76Z" localSheetId="13" hidden="1">#REF!</definedName>
    <definedName name="BExKULEKJLA77AUQPDUHSM94Y76Z" localSheetId="14" hidden="1">#REF!</definedName>
    <definedName name="BExKULEKJLA77AUQPDUHSM94Y76Z" hidden="1">#REF!</definedName>
    <definedName name="BExKUXE506JSYMR4CV866RHRDYR9" localSheetId="13" hidden="1">#REF!</definedName>
    <definedName name="BExKUXE506JSYMR4CV866RHRDYR9" localSheetId="14" hidden="1">#REF!</definedName>
    <definedName name="BExKUXE506JSYMR4CV866RHRDYR9" hidden="1">#REF!</definedName>
    <definedName name="BExKV08R85MKI3MAX9E2HERNQUNL" localSheetId="13" hidden="1">#REF!</definedName>
    <definedName name="BExKV08R85MKI3MAX9E2HERNQUNL" localSheetId="14" hidden="1">#REF!</definedName>
    <definedName name="BExKV08R85MKI3MAX9E2HERNQUNL" hidden="1">#REF!</definedName>
    <definedName name="BExKV4AAUNNJL5JWD7PX6BFKVS6O" localSheetId="13" hidden="1">#REF!</definedName>
    <definedName name="BExKV4AAUNNJL5JWD7PX6BFKVS6O" localSheetId="14" hidden="1">#REF!</definedName>
    <definedName name="BExKV4AAUNNJL5JWD7PX6BFKVS6O" hidden="1">#REF!</definedName>
    <definedName name="BExKVDVK6HN74GQPTXICP9BFC8CF" localSheetId="13" hidden="1">#REF!</definedName>
    <definedName name="BExKVDVK6HN74GQPTXICP9BFC8CF" localSheetId="14" hidden="1">#REF!</definedName>
    <definedName name="BExKVDVK6HN74GQPTXICP9BFC8CF" hidden="1">#REF!</definedName>
    <definedName name="BExKVFZ3ZZGIC1QI8XN6BYFWN0ZY" localSheetId="13" hidden="1">#REF!</definedName>
    <definedName name="BExKVFZ3ZZGIC1QI8XN6BYFWN0ZY" localSheetId="14" hidden="1">#REF!</definedName>
    <definedName name="BExKVFZ3ZZGIC1QI8XN6BYFWN0ZY" hidden="1">#REF!</definedName>
    <definedName name="BExKVG4KGO28KPGTAFL1R8TTZ10N" localSheetId="13" hidden="1">#REF!</definedName>
    <definedName name="BExKVG4KGO28KPGTAFL1R8TTZ10N" localSheetId="14" hidden="1">#REF!</definedName>
    <definedName name="BExKVG4KGO28KPGTAFL1R8TTZ10N" hidden="1">#REF!</definedName>
    <definedName name="BExKW0CSH7DA02YSNV64PSEIXB2P" localSheetId="13" hidden="1">#REF!</definedName>
    <definedName name="BExKW0CSH7DA02YSNV64PSEIXB2P" localSheetId="14" hidden="1">#REF!</definedName>
    <definedName name="BExKW0CSH7DA02YSNV64PSEIXB2P" hidden="1">#REF!</definedName>
    <definedName name="BExM9NUG3Q31X01AI9ZJCZIX25CS" localSheetId="13" hidden="1">#REF!</definedName>
    <definedName name="BExM9NUG3Q31X01AI9ZJCZIX25CS" localSheetId="14" hidden="1">#REF!</definedName>
    <definedName name="BExM9NUG3Q31X01AI9ZJCZIX25CS" hidden="1">#REF!</definedName>
    <definedName name="BExM9OG182RP30MY23PG49LVPZ1C" localSheetId="13" hidden="1">#REF!</definedName>
    <definedName name="BExM9OG182RP30MY23PG49LVPZ1C" localSheetId="14" hidden="1">#REF!</definedName>
    <definedName name="BExM9OG182RP30MY23PG49LVPZ1C" hidden="1">#REF!</definedName>
    <definedName name="BExMA64MW1S18NH8DCKPCCEI5KCB" localSheetId="13" hidden="1">#REF!</definedName>
    <definedName name="BExMA64MW1S18NH8DCKPCCEI5KCB" localSheetId="14" hidden="1">#REF!</definedName>
    <definedName name="BExMA64MW1S18NH8DCKPCCEI5KCB" hidden="1">#REF!</definedName>
    <definedName name="BExMALEWFUEM8Y686IT03ECURUBR" localSheetId="13" hidden="1">#REF!</definedName>
    <definedName name="BExMALEWFUEM8Y686IT03ECURUBR" localSheetId="14" hidden="1">#REF!</definedName>
    <definedName name="BExMALEWFUEM8Y686IT03ECURUBR" hidden="1">#REF!</definedName>
    <definedName name="BExMAS0AQY7KMMTBTBPK0SWWDITB" localSheetId="13" hidden="1">#REF!</definedName>
    <definedName name="BExMAS0AQY7KMMTBTBPK0SWWDITB" localSheetId="14" hidden="1">#REF!</definedName>
    <definedName name="BExMAS0AQY7KMMTBTBPK0SWWDITB" hidden="1">#REF!</definedName>
    <definedName name="BExMAXJS82ZJ8RS22VLE0V0LDUII" localSheetId="13" hidden="1">#REF!</definedName>
    <definedName name="BExMAXJS82ZJ8RS22VLE0V0LDUII" localSheetId="14" hidden="1">#REF!</definedName>
    <definedName name="BExMAXJS82ZJ8RS22VLE0V0LDUII" hidden="1">#REF!</definedName>
    <definedName name="BExMB4QRS0R3MTB4CMUHFZ84LNZQ" localSheetId="13" hidden="1">#REF!</definedName>
    <definedName name="BExMB4QRS0R3MTB4CMUHFZ84LNZQ" localSheetId="14" hidden="1">#REF!</definedName>
    <definedName name="BExMB4QRS0R3MTB4CMUHFZ84LNZQ" hidden="1">#REF!</definedName>
    <definedName name="BExMB7AICZ233JKSCEUSR9RQXRS0" localSheetId="13" hidden="1">#REF!</definedName>
    <definedName name="BExMB7AICZ233JKSCEUSR9RQXRS0" localSheetId="14" hidden="1">#REF!</definedName>
    <definedName name="BExMB7AICZ233JKSCEUSR9RQXRS0" hidden="1">#REF!</definedName>
    <definedName name="BExMBC35WKQY5CWQJLV4D05O6971" localSheetId="13" hidden="1">#REF!</definedName>
    <definedName name="BExMBC35WKQY5CWQJLV4D05O6971" localSheetId="14" hidden="1">#REF!</definedName>
    <definedName name="BExMBC35WKQY5CWQJLV4D05O6971" hidden="1">#REF!</definedName>
    <definedName name="BExMBFTZV4Q1A5KG25C1N9PHQNSW" localSheetId="13" hidden="1">#REF!</definedName>
    <definedName name="BExMBFTZV4Q1A5KG25C1N9PHQNSW" localSheetId="14" hidden="1">#REF!</definedName>
    <definedName name="BExMBFTZV4Q1A5KG25C1N9PHQNSW" hidden="1">#REF!</definedName>
    <definedName name="BExMBFZFXQDH3H55R89930TFTU36" localSheetId="13" hidden="1">#REF!</definedName>
    <definedName name="BExMBFZFXQDH3H55R89930TFTU36" localSheetId="14" hidden="1">#REF!</definedName>
    <definedName name="BExMBFZFXQDH3H55R89930TFTU36" hidden="1">#REF!</definedName>
    <definedName name="BExMBK6ISK3U7KHZKUJXIDKGF6VW" localSheetId="13" hidden="1">#REF!</definedName>
    <definedName name="BExMBK6ISK3U7KHZKUJXIDKGF6VW" localSheetId="14" hidden="1">#REF!</definedName>
    <definedName name="BExMBK6ISK3U7KHZKUJXIDKGF6VW" hidden="1">#REF!</definedName>
    <definedName name="BExMBYPQDG9AYDQ5E8IECVFREPO6" localSheetId="13" hidden="1">#REF!</definedName>
    <definedName name="BExMBYPQDG9AYDQ5E8IECVFREPO6" localSheetId="14" hidden="1">#REF!</definedName>
    <definedName name="BExMBYPQDG9AYDQ5E8IECVFREPO6" hidden="1">#REF!</definedName>
    <definedName name="BExMC7PESEESXVMDCGGIP5LPMUGY" localSheetId="13" hidden="1">#REF!</definedName>
    <definedName name="BExMC7PESEESXVMDCGGIP5LPMUGY" localSheetId="14" hidden="1">#REF!</definedName>
    <definedName name="BExMC7PESEESXVMDCGGIP5LPMUGY" hidden="1">#REF!</definedName>
    <definedName name="BExMC8AZUTX8LG89K2JJR7ZG62XX" localSheetId="13" hidden="1">#REF!</definedName>
    <definedName name="BExMC8AZUTX8LG89K2JJR7ZG62XX" localSheetId="14" hidden="1">#REF!</definedName>
    <definedName name="BExMC8AZUTX8LG89K2JJR7ZG62XX" hidden="1">#REF!</definedName>
    <definedName name="BExMCA96YR10V72G2R0SCIKPZLIZ" localSheetId="13" hidden="1">#REF!</definedName>
    <definedName name="BExMCA96YR10V72G2R0SCIKPZLIZ" localSheetId="14" hidden="1">#REF!</definedName>
    <definedName name="BExMCA96YR10V72G2R0SCIKPZLIZ" hidden="1">#REF!</definedName>
    <definedName name="BExMCB5JU5I2VQDUBS4O42BTEVKI" localSheetId="13" hidden="1">#REF!</definedName>
    <definedName name="BExMCB5JU5I2VQDUBS4O42BTEVKI" localSheetId="14" hidden="1">#REF!</definedName>
    <definedName name="BExMCB5JU5I2VQDUBS4O42BTEVKI" hidden="1">#REF!</definedName>
    <definedName name="BExMCFSQFSEMPY5IXDIRKZDASDBR" localSheetId="13" hidden="1">#REF!</definedName>
    <definedName name="BExMCFSQFSEMPY5IXDIRKZDASDBR" localSheetId="14" hidden="1">#REF!</definedName>
    <definedName name="BExMCFSQFSEMPY5IXDIRKZDASDBR" hidden="1">#REF!</definedName>
    <definedName name="BExMCH58I9XOLK7WEE6VSJGYPJGL" localSheetId="13" hidden="1">#REF!</definedName>
    <definedName name="BExMCH58I9XOLK7WEE6VSJGYPJGL" localSheetId="14" hidden="1">#REF!</definedName>
    <definedName name="BExMCH58I9XOLK7WEE6VSJGYPJGL" hidden="1">#REF!</definedName>
    <definedName name="BExMCMZOEYWVOOJ98TBHTTCS7XB8" localSheetId="13" hidden="1">#REF!</definedName>
    <definedName name="BExMCMZOEYWVOOJ98TBHTTCS7XB8" localSheetId="14" hidden="1">#REF!</definedName>
    <definedName name="BExMCMZOEYWVOOJ98TBHTTCS7XB8" hidden="1">#REF!</definedName>
    <definedName name="BExMCS8EF2W3FS9QADNKREYSI8P0" localSheetId="13" hidden="1">#REF!</definedName>
    <definedName name="BExMCS8EF2W3FS9QADNKREYSI8P0" localSheetId="14" hidden="1">#REF!</definedName>
    <definedName name="BExMCS8EF2W3FS9QADNKREYSI8P0" hidden="1">#REF!</definedName>
    <definedName name="BExMCSU0KZGHALEL7N5DJBVL94K7" localSheetId="13" hidden="1">#REF!</definedName>
    <definedName name="BExMCSU0KZGHALEL7N5DJBVL94K7" localSheetId="14" hidden="1">#REF!</definedName>
    <definedName name="BExMCSU0KZGHALEL7N5DJBVL94K7" hidden="1">#REF!</definedName>
    <definedName name="BExMCUS7GSOM96J0HJ7EH0FFM2AC" localSheetId="13" hidden="1">#REF!</definedName>
    <definedName name="BExMCUS7GSOM96J0HJ7EH0FFM2AC" localSheetId="14" hidden="1">#REF!</definedName>
    <definedName name="BExMCUS7GSOM96J0HJ7EH0FFM2AC" hidden="1">#REF!</definedName>
    <definedName name="BExMCYTT6TVDWMJXO1NZANRTVNAN" localSheetId="13" hidden="1">#REF!</definedName>
    <definedName name="BExMCYTT6TVDWMJXO1NZANRTVNAN" localSheetId="14" hidden="1">#REF!</definedName>
    <definedName name="BExMCYTT6TVDWMJXO1NZANRTVNAN" hidden="1">#REF!</definedName>
    <definedName name="BExMD54CT1VTE5YGBM90H90NF28M" localSheetId="13" hidden="1">#REF!</definedName>
    <definedName name="BExMD54CT1VTE5YGBM90H90NF28M" localSheetId="14" hidden="1">#REF!</definedName>
    <definedName name="BExMD54CT1VTE5YGBM90H90NF28M" hidden="1">#REF!</definedName>
    <definedName name="BExMD5F6IAV108XYJLXUO9HD0IT6" localSheetId="13" hidden="1">#REF!</definedName>
    <definedName name="BExMD5F6IAV108XYJLXUO9HD0IT6" localSheetId="14" hidden="1">#REF!</definedName>
    <definedName name="BExMD5F6IAV108XYJLXUO9HD0IT6" hidden="1">#REF!</definedName>
    <definedName name="BExMDANV66W9T3XAXID40XFJ0J93" localSheetId="13" hidden="1">#REF!</definedName>
    <definedName name="BExMDANV66W9T3XAXID40XFJ0J93" localSheetId="14" hidden="1">#REF!</definedName>
    <definedName name="BExMDANV66W9T3XAXID40XFJ0J93" hidden="1">#REF!</definedName>
    <definedName name="BExMDGD1KQP7NNR78X2ZX4FCBQ1S" localSheetId="13" hidden="1">#REF!</definedName>
    <definedName name="BExMDGD1KQP7NNR78X2ZX4FCBQ1S" localSheetId="14" hidden="1">#REF!</definedName>
    <definedName name="BExMDGD1KQP7NNR78X2ZX4FCBQ1S" hidden="1">#REF!</definedName>
    <definedName name="BExMDIRDK0DI8P86HB7WPH8QWLSQ" localSheetId="13" hidden="1">#REF!</definedName>
    <definedName name="BExMDIRDK0DI8P86HB7WPH8QWLSQ" localSheetId="14" hidden="1">#REF!</definedName>
    <definedName name="BExMDIRDK0DI8P86HB7WPH8QWLSQ" hidden="1">#REF!</definedName>
    <definedName name="BExMDOWGDLP3BZZB4ZPI31VS10FP" localSheetId="13" hidden="1">#REF!</definedName>
    <definedName name="BExMDOWGDLP3BZZB4ZPI31VS10FP" localSheetId="14" hidden="1">#REF!</definedName>
    <definedName name="BExMDOWGDLP3BZZB4ZPI31VS10FP" hidden="1">#REF!</definedName>
    <definedName name="BExMDPI2FVMORSWDDCVAJ85WYAYO" localSheetId="13" hidden="1">#REF!</definedName>
    <definedName name="BExMDPI2FVMORSWDDCVAJ85WYAYO" localSheetId="14" hidden="1">#REF!</definedName>
    <definedName name="BExMDPI2FVMORSWDDCVAJ85WYAYO" hidden="1">#REF!</definedName>
    <definedName name="BExMDUWB7VWHFFR266QXO46BNV2S" localSheetId="13" hidden="1">#REF!</definedName>
    <definedName name="BExMDUWB7VWHFFR266QXO46BNV2S" localSheetId="14" hidden="1">#REF!</definedName>
    <definedName name="BExMDUWB7VWHFFR266QXO46BNV2S" hidden="1">#REF!</definedName>
    <definedName name="BExME2U47N8LZG0BPJ49ANY5QVV2" localSheetId="13" hidden="1">#REF!</definedName>
    <definedName name="BExME2U47N8LZG0BPJ49ANY5QVV2" localSheetId="14" hidden="1">#REF!</definedName>
    <definedName name="BExME2U47N8LZG0BPJ49ANY5QVV2" hidden="1">#REF!</definedName>
    <definedName name="BExME88DH5DUKMUFI9FNVECXFD2E" localSheetId="13" hidden="1">#REF!</definedName>
    <definedName name="BExME88DH5DUKMUFI9FNVECXFD2E" localSheetId="14" hidden="1">#REF!</definedName>
    <definedName name="BExME88DH5DUKMUFI9FNVECXFD2E" hidden="1">#REF!</definedName>
    <definedName name="BExME9A7MOGAK7YTTQYXP5DL6VYA" localSheetId="13" hidden="1">#REF!</definedName>
    <definedName name="BExME9A7MOGAK7YTTQYXP5DL6VYA" localSheetId="14" hidden="1">#REF!</definedName>
    <definedName name="BExME9A7MOGAK7YTTQYXP5DL6VYA" hidden="1">#REF!</definedName>
    <definedName name="BExMEOV9YFRY5C3GDLU60GIX10BY" localSheetId="13" hidden="1">#REF!</definedName>
    <definedName name="BExMEOV9YFRY5C3GDLU60GIX10BY" localSheetId="14" hidden="1">#REF!</definedName>
    <definedName name="BExMEOV9YFRY5C3GDLU60GIX10BY" hidden="1">#REF!</definedName>
    <definedName name="BExMEUK2Q5GZGZFZ77Z2IYUKOOYW" localSheetId="13" hidden="1">#REF!</definedName>
    <definedName name="BExMEUK2Q5GZGZFZ77Z2IYUKOOYW" localSheetId="14" hidden="1">#REF!</definedName>
    <definedName name="BExMEUK2Q5GZGZFZ77Z2IYUKOOYW" hidden="1">#REF!</definedName>
    <definedName name="BExMEWT36INWIP0VNS94NEP3WZ4U" localSheetId="13" hidden="1">#REF!</definedName>
    <definedName name="BExMEWT36INWIP0VNS94NEP3WZ4U" localSheetId="14" hidden="1">#REF!</definedName>
    <definedName name="BExMEWT36INWIP0VNS94NEP3WZ4U" hidden="1">#REF!</definedName>
    <definedName name="BExMEY09ESM4H2YGKEQQRYUD114R" localSheetId="13" hidden="1">#REF!</definedName>
    <definedName name="BExMEY09ESM4H2YGKEQQRYUD114R" localSheetId="14" hidden="1">#REF!</definedName>
    <definedName name="BExMEY09ESM4H2YGKEQQRYUD114R" hidden="1">#REF!</definedName>
    <definedName name="BExMF0UU4SBJHOJ4SG09QMF1TC7H" localSheetId="13" hidden="1">#REF!</definedName>
    <definedName name="BExMF0UU4SBJHOJ4SG09QMF1TC7H" localSheetId="14" hidden="1">#REF!</definedName>
    <definedName name="BExMF0UU4SBJHOJ4SG09QMF1TC7H" hidden="1">#REF!</definedName>
    <definedName name="BExMF2YDPQWGK3CSN8LJG16MLFQZ" localSheetId="13" hidden="1">#REF!</definedName>
    <definedName name="BExMF2YDPQWGK3CSN8LJG16MLFQZ" localSheetId="14" hidden="1">#REF!</definedName>
    <definedName name="BExMF2YDPQWGK3CSN8LJG16MLFQZ" hidden="1">#REF!</definedName>
    <definedName name="BExMF4G4IUPQY1Y5GEY5N3E04CL6" localSheetId="13" hidden="1">#REF!</definedName>
    <definedName name="BExMF4G4IUPQY1Y5GEY5N3E04CL6" localSheetId="14" hidden="1">#REF!</definedName>
    <definedName name="BExMF4G4IUPQY1Y5GEY5N3E04CL6" hidden="1">#REF!</definedName>
    <definedName name="BExMF9UIGYMOAQK0ELUWP0S0HZZY" localSheetId="13" hidden="1">#REF!</definedName>
    <definedName name="BExMF9UIGYMOAQK0ELUWP0S0HZZY" localSheetId="14" hidden="1">#REF!</definedName>
    <definedName name="BExMF9UIGYMOAQK0ELUWP0S0HZZY" hidden="1">#REF!</definedName>
    <definedName name="BExMFDLBSWFMRDYJ2DZETI3EXKN2" localSheetId="13" hidden="1">#REF!</definedName>
    <definedName name="BExMFDLBSWFMRDYJ2DZETI3EXKN2" localSheetId="14" hidden="1">#REF!</definedName>
    <definedName name="BExMFDLBSWFMRDYJ2DZETI3EXKN2" hidden="1">#REF!</definedName>
    <definedName name="BExMFLDTMRTCHKA37LQW67BG8D5C" localSheetId="13" hidden="1">#REF!</definedName>
    <definedName name="BExMFLDTMRTCHKA37LQW67BG8D5C" localSheetId="14" hidden="1">#REF!</definedName>
    <definedName name="BExMFLDTMRTCHKA37LQW67BG8D5C" hidden="1">#REF!</definedName>
    <definedName name="BExMFTH63LTWA2JYJTJYMT5K2OF2" localSheetId="13" hidden="1">#REF!</definedName>
    <definedName name="BExMFTH63LTWA2JYJTJYMT5K2OF2" localSheetId="14" hidden="1">#REF!</definedName>
    <definedName name="BExMFTH63LTWA2JYJTJYMT5K2OF2" hidden="1">#REF!</definedName>
    <definedName name="BExMFY4AG5T27EVMCCNE00GOAR66" localSheetId="13" hidden="1">#REF!</definedName>
    <definedName name="BExMFY4AG5T27EVMCCNE00GOAR66" localSheetId="14" hidden="1">#REF!</definedName>
    <definedName name="BExMFY4AG5T27EVMCCNE00GOAR66" hidden="1">#REF!</definedName>
    <definedName name="BExMGQQNOFER1MEVQ961XARTRIOB" localSheetId="13" hidden="1">#REF!</definedName>
    <definedName name="BExMGQQNOFER1MEVQ961XARTRIOB" localSheetId="14" hidden="1">#REF!</definedName>
    <definedName name="BExMGQQNOFER1MEVQ961XARTRIOB" hidden="1">#REF!</definedName>
    <definedName name="BExMH189E60TZBQFN2UWVA1UZA7X" localSheetId="13" hidden="1">#REF!</definedName>
    <definedName name="BExMH189E60TZBQFN2UWVA1UZA7X" localSheetId="14" hidden="1">#REF!</definedName>
    <definedName name="BExMH189E60TZBQFN2UWVA1UZA7X" hidden="1">#REF!</definedName>
    <definedName name="BExMH3H9TW5TJCNU5Z1EWXP3BAEP" localSheetId="13" hidden="1">#REF!</definedName>
    <definedName name="BExMH3H9TW5TJCNU5Z1EWXP3BAEP" localSheetId="14" hidden="1">#REF!</definedName>
    <definedName name="BExMH3H9TW5TJCNU5Z1EWXP3BAEP" hidden="1">#REF!</definedName>
    <definedName name="BExMH5A1B01SYXROP70DOKTQ5D6Z" localSheetId="13" hidden="1">#REF!</definedName>
    <definedName name="BExMH5A1B01SYXROP70DOKTQ5D6Z" localSheetId="14" hidden="1">#REF!</definedName>
    <definedName name="BExMH5A1B01SYXROP70DOKTQ5D6Z" hidden="1">#REF!</definedName>
    <definedName name="BExMHCGUJ8A3L31NU0XU0FGXE4P3" localSheetId="13" hidden="1">#REF!</definedName>
    <definedName name="BExMHCGUJ8A3L31NU0XU0FGXE4P3" localSheetId="14" hidden="1">#REF!</definedName>
    <definedName name="BExMHCGUJ8A3L31NU0XU0FGXE4P3" hidden="1">#REF!</definedName>
    <definedName name="BExMHOWPB34KPZ76M2KIX2C9R2VB" localSheetId="13" hidden="1">#REF!</definedName>
    <definedName name="BExMHOWPB34KPZ76M2KIX2C9R2VB" localSheetId="14" hidden="1">#REF!</definedName>
    <definedName name="BExMHOWPB34KPZ76M2KIX2C9R2VB" hidden="1">#REF!</definedName>
    <definedName name="BExMHSSYC6KVHA3QDTSYPN92TWMI" localSheetId="13" hidden="1">#REF!</definedName>
    <definedName name="BExMHSSYC6KVHA3QDTSYPN92TWMI" localSheetId="14" hidden="1">#REF!</definedName>
    <definedName name="BExMHSSYC6KVHA3QDTSYPN92TWMI" hidden="1">#REF!</definedName>
    <definedName name="BExMI3AJ9477KDL4T9DHET4LJJTW" localSheetId="13" hidden="1">#REF!</definedName>
    <definedName name="BExMI3AJ9477KDL4T9DHET4LJJTW" localSheetId="14" hidden="1">#REF!</definedName>
    <definedName name="BExMI3AJ9477KDL4T9DHET4LJJTW" hidden="1">#REF!</definedName>
    <definedName name="BExMI6QQ20XHD0NWJUN741B37182" localSheetId="13" hidden="1">#REF!</definedName>
    <definedName name="BExMI6QQ20XHD0NWJUN741B37182" localSheetId="14" hidden="1">#REF!</definedName>
    <definedName name="BExMI6QQ20XHD0NWJUN741B37182" hidden="1">#REF!</definedName>
    <definedName name="BExMI7MYDIMC9K16SBAFUY33RHK6" localSheetId="13" hidden="1">#REF!</definedName>
    <definedName name="BExMI7MYDIMC9K16SBAFUY33RHK6" localSheetId="14" hidden="1">#REF!</definedName>
    <definedName name="BExMI7MYDIMC9K16SBAFUY33RHK6" hidden="1">#REF!</definedName>
    <definedName name="BExMI8JB94SBD9EMNJEK7Y2T6GYU" localSheetId="13" hidden="1">#REF!</definedName>
    <definedName name="BExMI8JB94SBD9EMNJEK7Y2T6GYU" localSheetId="14" hidden="1">#REF!</definedName>
    <definedName name="BExMI8JB94SBD9EMNJEK7Y2T6GYU" hidden="1">#REF!</definedName>
    <definedName name="BExMI8OS85YTW3KYVE4YD0R7Z6UV" localSheetId="13" hidden="1">#REF!</definedName>
    <definedName name="BExMI8OS85YTW3KYVE4YD0R7Z6UV" localSheetId="14" hidden="1">#REF!</definedName>
    <definedName name="BExMI8OS85YTW3KYVE4YD0R7Z6UV" hidden="1">#REF!</definedName>
    <definedName name="BExMI9QNOMVZ44I3BFMGU1EL1RSY" localSheetId="13" hidden="1">#REF!</definedName>
    <definedName name="BExMI9QNOMVZ44I3BFMGU1EL1RSY" localSheetId="14" hidden="1">#REF!</definedName>
    <definedName name="BExMI9QNOMVZ44I3BFMGU1EL1RSY" hidden="1">#REF!</definedName>
    <definedName name="BExMIBOOZU40JS3F89OMPSRCE9MM" localSheetId="13" hidden="1">#REF!</definedName>
    <definedName name="BExMIBOOZU40JS3F89OMPSRCE9MM" localSheetId="14" hidden="1">#REF!</definedName>
    <definedName name="BExMIBOOZU40JS3F89OMPSRCE9MM" hidden="1">#REF!</definedName>
    <definedName name="BExMIIQ5MBWSIHTFWAQADXMZC22Q" localSheetId="13" hidden="1">#REF!</definedName>
    <definedName name="BExMIIQ5MBWSIHTFWAQADXMZC22Q" localSheetId="14" hidden="1">#REF!</definedName>
    <definedName name="BExMIIQ5MBWSIHTFWAQADXMZC22Q" hidden="1">#REF!</definedName>
    <definedName name="BExMIL4I2GE866I25CR5JBLJWJ6A" localSheetId="13" hidden="1">#REF!</definedName>
    <definedName name="BExMIL4I2GE866I25CR5JBLJWJ6A" localSheetId="14" hidden="1">#REF!</definedName>
    <definedName name="BExMIL4I2GE866I25CR5JBLJWJ6A" hidden="1">#REF!</definedName>
    <definedName name="BExMIRKIPF27SNO82SPFSB3T5U17" localSheetId="13" hidden="1">#REF!</definedName>
    <definedName name="BExMIRKIPF27SNO82SPFSB3T5U17" localSheetId="14" hidden="1">#REF!</definedName>
    <definedName name="BExMIRKIPF27SNO82SPFSB3T5U17" hidden="1">#REF!</definedName>
    <definedName name="BExMIV0KC8555D5E42ZGWG15Y0MO" localSheetId="13" hidden="1">#REF!</definedName>
    <definedName name="BExMIV0KC8555D5E42ZGWG15Y0MO" localSheetId="14" hidden="1">#REF!</definedName>
    <definedName name="BExMIV0KC8555D5E42ZGWG15Y0MO" hidden="1">#REF!</definedName>
    <definedName name="BExMIZT6AN7E6YMW2S87CTCN2UXH" localSheetId="13" hidden="1">#REF!</definedName>
    <definedName name="BExMIZT6AN7E6YMW2S87CTCN2UXH" localSheetId="14" hidden="1">#REF!</definedName>
    <definedName name="BExMIZT6AN7E6YMW2S87CTCN2UXH" hidden="1">#REF!</definedName>
    <definedName name="BExMJB76UESLVRD81AJBOB78JDTT" localSheetId="13" hidden="1">#REF!</definedName>
    <definedName name="BExMJB76UESLVRD81AJBOB78JDTT" localSheetId="14" hidden="1">#REF!</definedName>
    <definedName name="BExMJB76UESLVRD81AJBOB78JDTT" hidden="1">#REF!</definedName>
    <definedName name="BExMJI8OLFZQCGOW3F99ETW8A21E" localSheetId="13" hidden="1">#REF!</definedName>
    <definedName name="BExMJI8OLFZQCGOW3F99ETW8A21E" localSheetId="14" hidden="1">#REF!</definedName>
    <definedName name="BExMJI8OLFZQCGOW3F99ETW8A21E" hidden="1">#REF!</definedName>
    <definedName name="BExMJNC8ZFB9DRFOJ961ZAJ8U3A8" localSheetId="13" hidden="1">#REF!</definedName>
    <definedName name="BExMJNC8ZFB9DRFOJ961ZAJ8U3A8" localSheetId="14" hidden="1">#REF!</definedName>
    <definedName name="BExMJNC8ZFB9DRFOJ961ZAJ8U3A8" hidden="1">#REF!</definedName>
    <definedName name="BExMJTBV8A3D31W2IQHP9RDFPPHQ" localSheetId="13" hidden="1">#REF!</definedName>
    <definedName name="BExMJTBV8A3D31W2IQHP9RDFPPHQ" localSheetId="14" hidden="1">#REF!</definedName>
    <definedName name="BExMJTBV8A3D31W2IQHP9RDFPPHQ" hidden="1">#REF!</definedName>
    <definedName name="BExMK2RTXN4QJWEUNX002XK8VQP8" localSheetId="13" hidden="1">#REF!</definedName>
    <definedName name="BExMK2RTXN4QJWEUNX002XK8VQP8" localSheetId="14" hidden="1">#REF!</definedName>
    <definedName name="BExMK2RTXN4QJWEUNX002XK8VQP8" hidden="1">#REF!</definedName>
    <definedName name="BExMKBGQDUZ8AWXYHA3QVMSDVZ3D" localSheetId="13" hidden="1">#REF!</definedName>
    <definedName name="BExMKBGQDUZ8AWXYHA3QVMSDVZ3D" localSheetId="14" hidden="1">#REF!</definedName>
    <definedName name="BExMKBGQDUZ8AWXYHA3QVMSDVZ3D" hidden="1">#REF!</definedName>
    <definedName name="BExMKBM1467553LDFZRRKVSHN374" localSheetId="13" hidden="1">#REF!</definedName>
    <definedName name="BExMKBM1467553LDFZRRKVSHN374" localSheetId="14" hidden="1">#REF!</definedName>
    <definedName name="BExMKBM1467553LDFZRRKVSHN374" hidden="1">#REF!</definedName>
    <definedName name="BExMKGK5FJUC0AU8MABRGDC5ZM70" localSheetId="13" hidden="1">#REF!</definedName>
    <definedName name="BExMKGK5FJUC0AU8MABRGDC5ZM70" localSheetId="14" hidden="1">#REF!</definedName>
    <definedName name="BExMKGK5FJUC0AU8MABRGDC5ZM70" hidden="1">#REF!</definedName>
    <definedName name="BExMKP92JGBM5BJO174H9A4HQIB9" localSheetId="13" hidden="1">#REF!</definedName>
    <definedName name="BExMKP92JGBM5BJO174H9A4HQIB9" localSheetId="14" hidden="1">#REF!</definedName>
    <definedName name="BExMKP92JGBM5BJO174H9A4HQIB9" hidden="1">#REF!</definedName>
    <definedName name="BExMKPEDT6IOYLLC3KJKRZOETC3Y" localSheetId="13" hidden="1">#REF!</definedName>
    <definedName name="BExMKPEDT6IOYLLC3KJKRZOETC3Y" localSheetId="14" hidden="1">#REF!</definedName>
    <definedName name="BExMKPEDT6IOYLLC3KJKRZOETC3Y" hidden="1">#REF!</definedName>
    <definedName name="BExMKTW7R5SOV4PHAFGHU3W73DYE" localSheetId="13" hidden="1">#REF!</definedName>
    <definedName name="BExMKTW7R5SOV4PHAFGHU3W73DYE" localSheetId="14" hidden="1">#REF!</definedName>
    <definedName name="BExMKTW7R5SOV4PHAFGHU3W73DYE" hidden="1">#REF!</definedName>
    <definedName name="BExMKU7051J2W1RQXGZGE62NBRUZ" localSheetId="13" hidden="1">#REF!</definedName>
    <definedName name="BExMKU7051J2W1RQXGZGE62NBRUZ" localSheetId="14" hidden="1">#REF!</definedName>
    <definedName name="BExMKU7051J2W1RQXGZGE62NBRUZ" hidden="1">#REF!</definedName>
    <definedName name="BExMKUN3WPECJR2XRID2R7GZRGNX" localSheetId="13" hidden="1">#REF!</definedName>
    <definedName name="BExMKUN3WPECJR2XRID2R7GZRGNX" localSheetId="14" hidden="1">#REF!</definedName>
    <definedName name="BExMKUN3WPECJR2XRID2R7GZRGNX" hidden="1">#REF!</definedName>
    <definedName name="BExMKZ535P011X4TNV16GCOH4H21" localSheetId="13" hidden="1">#REF!</definedName>
    <definedName name="BExMKZ535P011X4TNV16GCOH4H21" localSheetId="14" hidden="1">#REF!</definedName>
    <definedName name="BExMKZ535P011X4TNV16GCOH4H21" hidden="1">#REF!</definedName>
    <definedName name="BExML3XQNDIMX55ZCHHXKUV3D6E6" localSheetId="13" hidden="1">#REF!</definedName>
    <definedName name="BExML3XQNDIMX55ZCHHXKUV3D6E6" localSheetId="14" hidden="1">#REF!</definedName>
    <definedName name="BExML3XQNDIMX55ZCHHXKUV3D6E6" hidden="1">#REF!</definedName>
    <definedName name="BExML5QGSWHLI18BGY4CGOTD3UWH" localSheetId="13" hidden="1">#REF!</definedName>
    <definedName name="BExML5QGSWHLI18BGY4CGOTD3UWH" localSheetId="14" hidden="1">#REF!</definedName>
    <definedName name="BExML5QGSWHLI18BGY4CGOTD3UWH" hidden="1">#REF!</definedName>
    <definedName name="BExML6BVFCV80776USR7X70HVRZT" localSheetId="13" hidden="1">#REF!</definedName>
    <definedName name="BExML6BVFCV80776USR7X70HVRZT" localSheetId="14" hidden="1">#REF!</definedName>
    <definedName name="BExML6BVFCV80776USR7X70HVRZT" hidden="1">#REF!</definedName>
    <definedName name="BExMLO5Z61RE85X8HHX2G4IU3AZW" localSheetId="13" hidden="1">#REF!</definedName>
    <definedName name="BExMLO5Z61RE85X8HHX2G4IU3AZW" localSheetId="14" hidden="1">#REF!</definedName>
    <definedName name="BExMLO5Z61RE85X8HHX2G4IU3AZW" hidden="1">#REF!</definedName>
    <definedName name="BExMLVI7UORSHM9FMO8S2EI0TMTS" localSheetId="13" hidden="1">#REF!</definedName>
    <definedName name="BExMLVI7UORSHM9FMO8S2EI0TMTS" localSheetId="14" hidden="1">#REF!</definedName>
    <definedName name="BExMLVI7UORSHM9FMO8S2EI0TMTS" hidden="1">#REF!</definedName>
    <definedName name="BExMM5UCOT2HSSN0ZIPZW55GSOVO" localSheetId="13" hidden="1">#REF!</definedName>
    <definedName name="BExMM5UCOT2HSSN0ZIPZW55GSOVO" localSheetId="14" hidden="1">#REF!</definedName>
    <definedName name="BExMM5UCOT2HSSN0ZIPZW55GSOVO" hidden="1">#REF!</definedName>
    <definedName name="BExMM8ZRS5RQ8H1H55RVPVTDL5NL" localSheetId="13" hidden="1">#REF!</definedName>
    <definedName name="BExMM8ZRS5RQ8H1H55RVPVTDL5NL" localSheetId="14" hidden="1">#REF!</definedName>
    <definedName name="BExMM8ZRS5RQ8H1H55RVPVTDL5NL" hidden="1">#REF!</definedName>
    <definedName name="BExMMH8EAZB09XXQ5X4LR0P4NHG9" localSheetId="13" hidden="1">#REF!</definedName>
    <definedName name="BExMMH8EAZB09XXQ5X4LR0P4NHG9" localSheetId="14" hidden="1">#REF!</definedName>
    <definedName name="BExMMH8EAZB09XXQ5X4LR0P4NHG9" hidden="1">#REF!</definedName>
    <definedName name="BExMMIQH5BABNZVCIQ7TBCQ10AY5" localSheetId="13" hidden="1">#REF!</definedName>
    <definedName name="BExMMIQH5BABNZVCIQ7TBCQ10AY5" localSheetId="14" hidden="1">#REF!</definedName>
    <definedName name="BExMMIQH5BABNZVCIQ7TBCQ10AY5" hidden="1">#REF!</definedName>
    <definedName name="BExMMNIZ2T7M22WECMUQXEF4NJ71" localSheetId="13" hidden="1">#REF!</definedName>
    <definedName name="BExMMNIZ2T7M22WECMUQXEF4NJ71" localSheetId="14" hidden="1">#REF!</definedName>
    <definedName name="BExMMNIZ2T7M22WECMUQXEF4NJ71" hidden="1">#REF!</definedName>
    <definedName name="BExMMPMIOU7BURTV0L1K6ACW9X73" localSheetId="13" hidden="1">#REF!</definedName>
    <definedName name="BExMMPMIOU7BURTV0L1K6ACW9X73" localSheetId="14" hidden="1">#REF!</definedName>
    <definedName name="BExMMPMIOU7BURTV0L1K6ACW9X73" hidden="1">#REF!</definedName>
    <definedName name="BExMMQ835AJDHS4B419SS645P67Q" localSheetId="13" hidden="1">#REF!</definedName>
    <definedName name="BExMMQ835AJDHS4B419SS645P67Q" localSheetId="14" hidden="1">#REF!</definedName>
    <definedName name="BExMMQ835AJDHS4B419SS645P67Q" hidden="1">#REF!</definedName>
    <definedName name="BExMMQIUVPCOBISTEJJYNCCLUCPY" localSheetId="13" hidden="1">#REF!</definedName>
    <definedName name="BExMMQIUVPCOBISTEJJYNCCLUCPY" localSheetId="14" hidden="1">#REF!</definedName>
    <definedName name="BExMMQIUVPCOBISTEJJYNCCLUCPY" hidden="1">#REF!</definedName>
    <definedName name="BExMMTIXETA5VAKBSOFDD5SRU887" localSheetId="13" hidden="1">#REF!</definedName>
    <definedName name="BExMMTIXETA5VAKBSOFDD5SRU887" localSheetId="14" hidden="1">#REF!</definedName>
    <definedName name="BExMMTIXETA5VAKBSOFDD5SRU887" hidden="1">#REF!</definedName>
    <definedName name="BExMMV0P6P5YS3C35G0JYYHI7992" localSheetId="13" hidden="1">#REF!</definedName>
    <definedName name="BExMMV0P6P5YS3C35G0JYYHI7992" localSheetId="14" hidden="1">#REF!</definedName>
    <definedName name="BExMMV0P6P5YS3C35G0JYYHI7992" hidden="1">#REF!</definedName>
    <definedName name="BExMNJLFWZBRN9PZF1IO9CYWV1B2" localSheetId="13" hidden="1">#REF!</definedName>
    <definedName name="BExMNJLFWZBRN9PZF1IO9CYWV1B2" localSheetId="14" hidden="1">#REF!</definedName>
    <definedName name="BExMNJLFWZBRN9PZF1IO9CYWV1B2" hidden="1">#REF!</definedName>
    <definedName name="BExMNKCJ0FA57YEUUAJE43U1QN5P" localSheetId="13" hidden="1">#REF!</definedName>
    <definedName name="BExMNKCJ0FA57YEUUAJE43U1QN5P" localSheetId="14" hidden="1">#REF!</definedName>
    <definedName name="BExMNKCJ0FA57YEUUAJE43U1QN5P" hidden="1">#REF!</definedName>
    <definedName name="BExMNKN5D1WEF2OOJVP6LZ6DLU3Y" localSheetId="13" hidden="1">#REF!</definedName>
    <definedName name="BExMNKN5D1WEF2OOJVP6LZ6DLU3Y" localSheetId="14" hidden="1">#REF!</definedName>
    <definedName name="BExMNKN5D1WEF2OOJVP6LZ6DLU3Y" hidden="1">#REF!</definedName>
    <definedName name="BExMNR38HMPLWAJRQ9MMS3ZAZ9IU" localSheetId="13" hidden="1">#REF!</definedName>
    <definedName name="BExMNR38HMPLWAJRQ9MMS3ZAZ9IU" localSheetId="14" hidden="1">#REF!</definedName>
    <definedName name="BExMNR38HMPLWAJRQ9MMS3ZAZ9IU" hidden="1">#REF!</definedName>
    <definedName name="BExMNRDZULKJMVY2VKIIRM2M5A1M" localSheetId="13" hidden="1">#REF!</definedName>
    <definedName name="BExMNRDZULKJMVY2VKIIRM2M5A1M" localSheetId="14" hidden="1">#REF!</definedName>
    <definedName name="BExMNRDZULKJMVY2VKIIRM2M5A1M" hidden="1">#REF!</definedName>
    <definedName name="BExMNVFKZIBQSCAH71DIF1CJG89T" localSheetId="13" hidden="1">#REF!</definedName>
    <definedName name="BExMNVFKZIBQSCAH71DIF1CJG89T" localSheetId="14" hidden="1">#REF!</definedName>
    <definedName name="BExMNVFKZIBQSCAH71DIF1CJG89T" hidden="1">#REF!</definedName>
    <definedName name="BExMNVVUQAGQY9SA29FGI7D7R5MN" localSheetId="13" hidden="1">#REF!</definedName>
    <definedName name="BExMNVVUQAGQY9SA29FGI7D7R5MN" localSheetId="14" hidden="1">#REF!</definedName>
    <definedName name="BExMNVVUQAGQY9SA29FGI7D7R5MN" hidden="1">#REF!</definedName>
    <definedName name="BExMO9IOWKTWHO8LQJJQI5P3INWY" localSheetId="13" hidden="1">#REF!</definedName>
    <definedName name="BExMO9IOWKTWHO8LQJJQI5P3INWY" localSheetId="14" hidden="1">#REF!</definedName>
    <definedName name="BExMO9IOWKTWHO8LQJJQI5P3INWY" hidden="1">#REF!</definedName>
    <definedName name="BExMOI29DOEK5R1A5QZPUDKF7N6T" localSheetId="13" hidden="1">#REF!</definedName>
    <definedName name="BExMOI29DOEK5R1A5QZPUDKF7N6T" localSheetId="14" hidden="1">#REF!</definedName>
    <definedName name="BExMOI29DOEK5R1A5QZPUDKF7N6T" hidden="1">#REF!</definedName>
    <definedName name="BExMONRAU0S904NLJHPI47RVQDBH" localSheetId="13" hidden="1">#REF!</definedName>
    <definedName name="BExMONRAU0S904NLJHPI47RVQDBH" localSheetId="14" hidden="1">#REF!</definedName>
    <definedName name="BExMONRAU0S904NLJHPI47RVQDBH" hidden="1">#REF!</definedName>
    <definedName name="BExMPAJ5AJAXGKGK3F6H3ODS6RF4" localSheetId="13" hidden="1">#REF!</definedName>
    <definedName name="BExMPAJ5AJAXGKGK3F6H3ODS6RF4" localSheetId="14" hidden="1">#REF!</definedName>
    <definedName name="BExMPAJ5AJAXGKGK3F6H3ODS6RF4" hidden="1">#REF!</definedName>
    <definedName name="BExMPD2X55FFBVJ6CBUKNPROIOEU" localSheetId="13" hidden="1">#REF!</definedName>
    <definedName name="BExMPD2X55FFBVJ6CBUKNPROIOEU" localSheetId="14" hidden="1">#REF!</definedName>
    <definedName name="BExMPD2X55FFBVJ6CBUKNPROIOEU" hidden="1">#REF!</definedName>
    <definedName name="BExMPGZ848E38FUH1JBQN97DGWAT" localSheetId="13" hidden="1">#REF!</definedName>
    <definedName name="BExMPGZ848E38FUH1JBQN97DGWAT" localSheetId="14" hidden="1">#REF!</definedName>
    <definedName name="BExMPGZ848E38FUH1JBQN97DGWAT" hidden="1">#REF!</definedName>
    <definedName name="BExMPMTICOSMQENOFKQ18K0ZT4S8" localSheetId="13" hidden="1">#REF!</definedName>
    <definedName name="BExMPMTICOSMQENOFKQ18K0ZT4S8" localSheetId="14" hidden="1">#REF!</definedName>
    <definedName name="BExMPMTICOSMQENOFKQ18K0ZT4S8" hidden="1">#REF!</definedName>
    <definedName name="BExMPMZ07II0R4KGWQQ7PGS3RZS4" localSheetId="13" hidden="1">#REF!</definedName>
    <definedName name="BExMPMZ07II0R4KGWQQ7PGS3RZS4" localSheetId="14" hidden="1">#REF!</definedName>
    <definedName name="BExMPMZ07II0R4KGWQQ7PGS3RZS4" hidden="1">#REF!</definedName>
    <definedName name="BExMPOBH04JMDO6Z8DMSEJZM4ANN" localSheetId="13" hidden="1">#REF!</definedName>
    <definedName name="BExMPOBH04JMDO6Z8DMSEJZM4ANN" localSheetId="14" hidden="1">#REF!</definedName>
    <definedName name="BExMPOBH04JMDO6Z8DMSEJZM4ANN" hidden="1">#REF!</definedName>
    <definedName name="BExMPSD77XQ3HA6A4FZOJK8G2JP3" localSheetId="13" hidden="1">#REF!</definedName>
    <definedName name="BExMPSD77XQ3HA6A4FZOJK8G2JP3" localSheetId="14" hidden="1">#REF!</definedName>
    <definedName name="BExMPSD77XQ3HA6A4FZOJK8G2JP3" hidden="1">#REF!</definedName>
    <definedName name="BExMQ4I3Q7F0BMPHSFMFW9TZ87UD" localSheetId="13" hidden="1">#REF!</definedName>
    <definedName name="BExMQ4I3Q7F0BMPHSFMFW9TZ87UD" localSheetId="14" hidden="1">#REF!</definedName>
    <definedName name="BExMQ4I3Q7F0BMPHSFMFW9TZ87UD" hidden="1">#REF!</definedName>
    <definedName name="BExMQ4SWDWI4N16AZ0T5CJ6HH8WC" localSheetId="13" hidden="1">#REF!</definedName>
    <definedName name="BExMQ4SWDWI4N16AZ0T5CJ6HH8WC" localSheetId="14" hidden="1">#REF!</definedName>
    <definedName name="BExMQ4SWDWI4N16AZ0T5CJ6HH8WC" hidden="1">#REF!</definedName>
    <definedName name="BExMQ71WHW50GVX45JU951AGPLFQ" localSheetId="13" hidden="1">#REF!</definedName>
    <definedName name="BExMQ71WHW50GVX45JU951AGPLFQ" localSheetId="14" hidden="1">#REF!</definedName>
    <definedName name="BExMQ71WHW50GVX45JU951AGPLFQ" hidden="1">#REF!</definedName>
    <definedName name="BExMQGXSLPT4A6N47LE6FBVHWBOF" localSheetId="13" hidden="1">#REF!</definedName>
    <definedName name="BExMQGXSLPT4A6N47LE6FBVHWBOF" localSheetId="14" hidden="1">#REF!</definedName>
    <definedName name="BExMQGXSLPT4A6N47LE6FBVHWBOF" hidden="1">#REF!</definedName>
    <definedName name="BExMQNZGFHW75W9HWRCR0FEF0XF0" localSheetId="13" hidden="1">#REF!</definedName>
    <definedName name="BExMQNZGFHW75W9HWRCR0FEF0XF0" localSheetId="14" hidden="1">#REF!</definedName>
    <definedName name="BExMQNZGFHW75W9HWRCR0FEF0XF0" hidden="1">#REF!</definedName>
    <definedName name="BExMQRKVQPDFPD0WQUA9QND8OV7P" localSheetId="13" hidden="1">#REF!</definedName>
    <definedName name="BExMQRKVQPDFPD0WQUA9QND8OV7P" localSheetId="14" hidden="1">#REF!</definedName>
    <definedName name="BExMQRKVQPDFPD0WQUA9QND8OV7P" hidden="1">#REF!</definedName>
    <definedName name="BExMQSBR7PL4KLB1Q4961QO45Y4G" localSheetId="13" hidden="1">#REF!</definedName>
    <definedName name="BExMQSBR7PL4KLB1Q4961QO45Y4G" localSheetId="14" hidden="1">#REF!</definedName>
    <definedName name="BExMQSBR7PL4KLB1Q4961QO45Y4G" hidden="1">#REF!</definedName>
    <definedName name="BExMR1MA4I1X77714ZEPUVC8W398" localSheetId="13" hidden="1">#REF!</definedName>
    <definedName name="BExMR1MA4I1X77714ZEPUVC8W398" localSheetId="14" hidden="1">#REF!</definedName>
    <definedName name="BExMR1MA4I1X77714ZEPUVC8W398" hidden="1">#REF!</definedName>
    <definedName name="BExMR8YQHA7N77HGHY4Y6R30I3XT" localSheetId="13" hidden="1">#REF!</definedName>
    <definedName name="BExMR8YQHA7N77HGHY4Y6R30I3XT" localSheetId="14" hidden="1">#REF!</definedName>
    <definedName name="BExMR8YQHA7N77HGHY4Y6R30I3XT" hidden="1">#REF!</definedName>
    <definedName name="BExMRENOIARWRYOIVPDIEBVNRDO7" localSheetId="13" hidden="1">#REF!</definedName>
    <definedName name="BExMRENOIARWRYOIVPDIEBVNRDO7" localSheetId="14" hidden="1">#REF!</definedName>
    <definedName name="BExMRENOIARWRYOIVPDIEBVNRDO7" hidden="1">#REF!</definedName>
    <definedName name="BExMRF3SCIUZL945WMMDCT29MTLN" localSheetId="13" hidden="1">#REF!</definedName>
    <definedName name="BExMRF3SCIUZL945WMMDCT29MTLN" localSheetId="14" hidden="1">#REF!</definedName>
    <definedName name="BExMRF3SCIUZL945WMMDCT29MTLN" hidden="1">#REF!</definedName>
    <definedName name="BExMRRJNUMGRSDD5GGKKGEIZ6FTS" localSheetId="13" hidden="1">#REF!</definedName>
    <definedName name="BExMRRJNUMGRSDD5GGKKGEIZ6FTS" localSheetId="14" hidden="1">#REF!</definedName>
    <definedName name="BExMRRJNUMGRSDD5GGKKGEIZ6FTS" hidden="1">#REF!</definedName>
    <definedName name="BExMRU3ACIU0RD2BNWO55LH5U2BR" localSheetId="13" hidden="1">#REF!</definedName>
    <definedName name="BExMRU3ACIU0RD2BNWO55LH5U2BR" localSheetId="14" hidden="1">#REF!</definedName>
    <definedName name="BExMRU3ACIU0RD2BNWO55LH5U2BR" hidden="1">#REF!</definedName>
    <definedName name="BExMRWC9LD1LDAVIUQHQWIYMK129" localSheetId="13" hidden="1">#REF!</definedName>
    <definedName name="BExMRWC9LD1LDAVIUQHQWIYMK129" localSheetId="14" hidden="1">#REF!</definedName>
    <definedName name="BExMRWC9LD1LDAVIUQHQWIYMK129" hidden="1">#REF!</definedName>
    <definedName name="BExMSBH3T898ERC4BT51ZURKDCH1" localSheetId="13" hidden="1">#REF!</definedName>
    <definedName name="BExMSBH3T898ERC4BT51ZURKDCH1" localSheetId="14" hidden="1">#REF!</definedName>
    <definedName name="BExMSBH3T898ERC4BT51ZURKDCH1" hidden="1">#REF!</definedName>
    <definedName name="BExMSQRCC40AP8BDUPL2I2DNC210" localSheetId="13" hidden="1">#REF!</definedName>
    <definedName name="BExMSQRCC40AP8BDUPL2I2DNC210" localSheetId="14" hidden="1">#REF!</definedName>
    <definedName name="BExMSQRCC40AP8BDUPL2I2DNC210" hidden="1">#REF!</definedName>
    <definedName name="BExO4J9LR712G00TVA82VNTG8O7H" localSheetId="13" hidden="1">#REF!</definedName>
    <definedName name="BExO4J9LR712G00TVA82VNTG8O7H" localSheetId="14" hidden="1">#REF!</definedName>
    <definedName name="BExO4J9LR712G00TVA82VNTG8O7H" hidden="1">#REF!</definedName>
    <definedName name="BExO55G2KVZ7MIJ30N827CLH0I2A" localSheetId="13" hidden="1">#REF!</definedName>
    <definedName name="BExO55G2KVZ7MIJ30N827CLH0I2A" localSheetId="14" hidden="1">#REF!</definedName>
    <definedName name="BExO55G2KVZ7MIJ30N827CLH0I2A" hidden="1">#REF!</definedName>
    <definedName name="BExO5A8PZD9EUHC5CMPU6N3SQ15L" localSheetId="13" hidden="1">#REF!</definedName>
    <definedName name="BExO5A8PZD9EUHC5CMPU6N3SQ15L" localSheetId="14" hidden="1">#REF!</definedName>
    <definedName name="BExO5A8PZD9EUHC5CMPU6N3SQ15L" hidden="1">#REF!</definedName>
    <definedName name="BExO5XMAHL7CY3X0B1OPKZ28DCJ5" localSheetId="13" hidden="1">#REF!</definedName>
    <definedName name="BExO5XMAHL7CY3X0B1OPKZ28DCJ5" localSheetId="14" hidden="1">#REF!</definedName>
    <definedName name="BExO5XMAHL7CY3X0B1OPKZ28DCJ5" hidden="1">#REF!</definedName>
    <definedName name="BExO66LZJKY4PTQVREELI6POS4AY" localSheetId="13" hidden="1">#REF!</definedName>
    <definedName name="BExO66LZJKY4PTQVREELI6POS4AY" localSheetId="14" hidden="1">#REF!</definedName>
    <definedName name="BExO66LZJKY4PTQVREELI6POS4AY" hidden="1">#REF!</definedName>
    <definedName name="BExO6LLHCYTF7CIVHKAO0NMET14Q" localSheetId="13" hidden="1">#REF!</definedName>
    <definedName name="BExO6LLHCYTF7CIVHKAO0NMET14Q" localSheetId="14" hidden="1">#REF!</definedName>
    <definedName name="BExO6LLHCYTF7CIVHKAO0NMET14Q" hidden="1">#REF!</definedName>
    <definedName name="BExO6NOZIPWELHV0XX25APL9UNOP" localSheetId="13" hidden="1">#REF!</definedName>
    <definedName name="BExO6NOZIPWELHV0XX25APL9UNOP" localSheetId="14" hidden="1">#REF!</definedName>
    <definedName name="BExO6NOZIPWELHV0XX25APL9UNOP" hidden="1">#REF!</definedName>
    <definedName name="BExO71MMHEBC11LG4HXDEQNHOII2" localSheetId="13" hidden="1">#REF!</definedName>
    <definedName name="BExO71MMHEBC11LG4HXDEQNHOII2" localSheetId="14" hidden="1">#REF!</definedName>
    <definedName name="BExO71MMHEBC11LG4HXDEQNHOII2" hidden="1">#REF!</definedName>
    <definedName name="BExO71S28H4XYOYYLAXOO93QV4TF" localSheetId="13" hidden="1">#REF!</definedName>
    <definedName name="BExO71S28H4XYOYYLAXOO93QV4TF" localSheetId="14" hidden="1">#REF!</definedName>
    <definedName name="BExO71S28H4XYOYYLAXOO93QV4TF" hidden="1">#REF!</definedName>
    <definedName name="BExO7BIP1737MIY7S6K4XYMTIO95" localSheetId="13" hidden="1">#REF!</definedName>
    <definedName name="BExO7BIP1737MIY7S6K4XYMTIO95" localSheetId="14" hidden="1">#REF!</definedName>
    <definedName name="BExO7BIP1737MIY7S6K4XYMTIO95" hidden="1">#REF!</definedName>
    <definedName name="BExO7OUQS3XTUQ2LDKGQ8AAQ3OJJ" localSheetId="13" hidden="1">#REF!</definedName>
    <definedName name="BExO7OUQS3XTUQ2LDKGQ8AAQ3OJJ" localSheetId="14" hidden="1">#REF!</definedName>
    <definedName name="BExO7OUQS3XTUQ2LDKGQ8AAQ3OJJ" hidden="1">#REF!</definedName>
    <definedName name="BExO85HMYXZJ7SONWBKKIAXMCI3C" localSheetId="13" hidden="1">#REF!</definedName>
    <definedName name="BExO85HMYXZJ7SONWBKKIAXMCI3C" localSheetId="14" hidden="1">#REF!</definedName>
    <definedName name="BExO85HMYXZJ7SONWBKKIAXMCI3C" hidden="1">#REF!</definedName>
    <definedName name="BExO863922O4PBGQMUNEQKGN3K96" localSheetId="13" hidden="1">#REF!</definedName>
    <definedName name="BExO863922O4PBGQMUNEQKGN3K96" localSheetId="14" hidden="1">#REF!</definedName>
    <definedName name="BExO863922O4PBGQMUNEQKGN3K96" hidden="1">#REF!</definedName>
    <definedName name="BExO89ZIOXN0HOKHY24F7HDZ87UT" localSheetId="13" hidden="1">#REF!</definedName>
    <definedName name="BExO89ZIOXN0HOKHY24F7HDZ87UT" localSheetId="14" hidden="1">#REF!</definedName>
    <definedName name="BExO89ZIOXN0HOKHY24F7HDZ87UT" hidden="1">#REF!</definedName>
    <definedName name="BExO8A4SWOKD9WI5E6DITCL3LZZC" localSheetId="13" hidden="1">#REF!</definedName>
    <definedName name="BExO8A4SWOKD9WI5E6DITCL3LZZC" localSheetId="14" hidden="1">#REF!</definedName>
    <definedName name="BExO8A4SWOKD9WI5E6DITCL3LZZC" hidden="1">#REF!</definedName>
    <definedName name="BExO8CDTBCABLEUD6PE2UM2EZ6C4" localSheetId="13" hidden="1">#REF!</definedName>
    <definedName name="BExO8CDTBCABLEUD6PE2UM2EZ6C4" localSheetId="14" hidden="1">#REF!</definedName>
    <definedName name="BExO8CDTBCABLEUD6PE2UM2EZ6C4" hidden="1">#REF!</definedName>
    <definedName name="BExO8UTAGQWDBQZEEF4HUNMLQCVU" localSheetId="13" hidden="1">#REF!</definedName>
    <definedName name="BExO8UTAGQWDBQZEEF4HUNMLQCVU" localSheetId="14" hidden="1">#REF!</definedName>
    <definedName name="BExO8UTAGQWDBQZEEF4HUNMLQCVU" hidden="1">#REF!</definedName>
    <definedName name="BExO937E20IHMGQOZMECL3VZC7OX" localSheetId="13" hidden="1">#REF!</definedName>
    <definedName name="BExO937E20IHMGQOZMECL3VZC7OX" localSheetId="14" hidden="1">#REF!</definedName>
    <definedName name="BExO937E20IHMGQOZMECL3VZC7OX" hidden="1">#REF!</definedName>
    <definedName name="BExO94UTJKQQ7TJTTJRTSR70YVJC" localSheetId="13" hidden="1">#REF!</definedName>
    <definedName name="BExO94UTJKQQ7TJTTJRTSR70YVJC" localSheetId="14" hidden="1">#REF!</definedName>
    <definedName name="BExO94UTJKQQ7TJTTJRTSR70YVJC" hidden="1">#REF!</definedName>
    <definedName name="BExO9EALFB2R8VULHML1AVRPHME0" localSheetId="13" hidden="1">#REF!</definedName>
    <definedName name="BExO9EALFB2R8VULHML1AVRPHME0" localSheetId="14" hidden="1">#REF!</definedName>
    <definedName name="BExO9EALFB2R8VULHML1AVRPHME0" hidden="1">#REF!</definedName>
    <definedName name="BExO9J3A438976RXIUX5U9SU5T55" localSheetId="13" hidden="1">#REF!</definedName>
    <definedName name="BExO9J3A438976RXIUX5U9SU5T55" localSheetId="14" hidden="1">#REF!</definedName>
    <definedName name="BExO9J3A438976RXIUX5U9SU5T55" hidden="1">#REF!</definedName>
    <definedName name="BExO9RS5RXFJ1911HL3CCK6M74EP" localSheetId="13" hidden="1">#REF!</definedName>
    <definedName name="BExO9RS5RXFJ1911HL3CCK6M74EP" localSheetId="14" hidden="1">#REF!</definedName>
    <definedName name="BExO9RS5RXFJ1911HL3CCK6M74EP" hidden="1">#REF!</definedName>
    <definedName name="BExO9SDRI1M6KMHXSG3AE5L0F2U3" localSheetId="13" hidden="1">#REF!</definedName>
    <definedName name="BExO9SDRI1M6KMHXSG3AE5L0F2U3" localSheetId="14" hidden="1">#REF!</definedName>
    <definedName name="BExO9SDRI1M6KMHXSG3AE5L0F2U3" hidden="1">#REF!</definedName>
    <definedName name="BExO9US253B9UNAYT7DWLMK2BO44" localSheetId="13" hidden="1">#REF!</definedName>
    <definedName name="BExO9US253B9UNAYT7DWLMK2BO44" localSheetId="14" hidden="1">#REF!</definedName>
    <definedName name="BExO9US253B9UNAYT7DWLMK2BO44" hidden="1">#REF!</definedName>
    <definedName name="BExO9V2U2YXAY904GYYGU6TD8Y7M" localSheetId="13" hidden="1">#REF!</definedName>
    <definedName name="BExO9V2U2YXAY904GYYGU6TD8Y7M" localSheetId="14" hidden="1">#REF!</definedName>
    <definedName name="BExO9V2U2YXAY904GYYGU6TD8Y7M" hidden="1">#REF!</definedName>
    <definedName name="BExOAAIG18X4V98C7122L5F65P5C" localSheetId="13" hidden="1">#REF!</definedName>
    <definedName name="BExOAAIG18X4V98C7122L5F65P5C" localSheetId="14" hidden="1">#REF!</definedName>
    <definedName name="BExOAAIG18X4V98C7122L5F65P5C" hidden="1">#REF!</definedName>
    <definedName name="BExOAQ3GKCT7YZW1EMVU3EILSZL2" localSheetId="13" hidden="1">#REF!</definedName>
    <definedName name="BExOAQ3GKCT7YZW1EMVU3EILSZL2" localSheetId="14" hidden="1">#REF!</definedName>
    <definedName name="BExOAQ3GKCT7YZW1EMVU3EILSZL2" hidden="1">#REF!</definedName>
    <definedName name="BExOATZQ6SF8DASYLBQ0Z6D2WPSC" localSheetId="13" hidden="1">#REF!</definedName>
    <definedName name="BExOATZQ6SF8DASYLBQ0Z6D2WPSC" localSheetId="14" hidden="1">#REF!</definedName>
    <definedName name="BExOATZQ6SF8DASYLBQ0Z6D2WPSC" hidden="1">#REF!</definedName>
    <definedName name="BExOB9KT2THGV4SPLDVFTFXS4B14" localSheetId="13" hidden="1">#REF!</definedName>
    <definedName name="BExOB9KT2THGV4SPLDVFTFXS4B14" localSheetId="14" hidden="1">#REF!</definedName>
    <definedName name="BExOB9KT2THGV4SPLDVFTFXS4B14" hidden="1">#REF!</definedName>
    <definedName name="BExOBEZ0IE2WBEYY3D3CMRI72N1K" localSheetId="13" hidden="1">#REF!</definedName>
    <definedName name="BExOBEZ0IE2WBEYY3D3CMRI72N1K" localSheetId="14" hidden="1">#REF!</definedName>
    <definedName name="BExOBEZ0IE2WBEYY3D3CMRI72N1K" hidden="1">#REF!</definedName>
    <definedName name="BExOBF9TFH4NSBTR7JD2Q1165NIU" localSheetId="13" hidden="1">#REF!</definedName>
    <definedName name="BExOBF9TFH4NSBTR7JD2Q1165NIU" localSheetId="14" hidden="1">#REF!</definedName>
    <definedName name="BExOBF9TFH4NSBTR7JD2Q1165NIU" hidden="1">#REF!</definedName>
    <definedName name="BExOBIPU8760ITY0C8N27XZ3KWEF" localSheetId="13" hidden="1">#REF!</definedName>
    <definedName name="BExOBIPU8760ITY0C8N27XZ3KWEF" localSheetId="14" hidden="1">#REF!</definedName>
    <definedName name="BExOBIPU8760ITY0C8N27XZ3KWEF" hidden="1">#REF!</definedName>
    <definedName name="BExOBM0I5L0MZ1G4H9MGMD87SBMZ" localSheetId="13" hidden="1">#REF!</definedName>
    <definedName name="BExOBM0I5L0MZ1G4H9MGMD87SBMZ" localSheetId="14" hidden="1">#REF!</definedName>
    <definedName name="BExOBM0I5L0MZ1G4H9MGMD87SBMZ" hidden="1">#REF!</definedName>
    <definedName name="BExOBOUXMP88KJY2BX2JLUJH5N0K" localSheetId="13" hidden="1">#REF!</definedName>
    <definedName name="BExOBOUXMP88KJY2BX2JLUJH5N0K" localSheetId="14" hidden="1">#REF!</definedName>
    <definedName name="BExOBOUXMP88KJY2BX2JLUJH5N0K" hidden="1">#REF!</definedName>
    <definedName name="BExOBP0FKQ4SVR59FB48UNLKCOR6" localSheetId="13" hidden="1">#REF!</definedName>
    <definedName name="BExOBP0FKQ4SVR59FB48UNLKCOR6" localSheetId="14" hidden="1">#REF!</definedName>
    <definedName name="BExOBP0FKQ4SVR59FB48UNLKCOR6" hidden="1">#REF!</definedName>
    <definedName name="BExOBTNR0XX9V82O76VVWUQABHT8" localSheetId="13" hidden="1">#REF!</definedName>
    <definedName name="BExOBTNR0XX9V82O76VVWUQABHT8" localSheetId="14" hidden="1">#REF!</definedName>
    <definedName name="BExOBTNR0XX9V82O76VVWUQABHT8" hidden="1">#REF!</definedName>
    <definedName name="BExOBYAVUCQ0IGM0Y6A75QHP0Q1A" localSheetId="13" hidden="1">#REF!</definedName>
    <definedName name="BExOBYAVUCQ0IGM0Y6A75QHP0Q1A" localSheetId="14" hidden="1">#REF!</definedName>
    <definedName name="BExOBYAVUCQ0IGM0Y6A75QHP0Q1A" hidden="1">#REF!</definedName>
    <definedName name="BExOC3UEHB1CZNINSQHZANWJYKR8" localSheetId="13" hidden="1">#REF!</definedName>
    <definedName name="BExOC3UEHB1CZNINSQHZANWJYKR8" localSheetId="14" hidden="1">#REF!</definedName>
    <definedName name="BExOC3UEHB1CZNINSQHZANWJYKR8" hidden="1">#REF!</definedName>
    <definedName name="BExOCBSF3XGO9YJ23LX2H78VOUR7" localSheetId="13" hidden="1">#REF!</definedName>
    <definedName name="BExOCBSF3XGO9YJ23LX2H78VOUR7" localSheetId="14" hidden="1">#REF!</definedName>
    <definedName name="BExOCBSF3XGO9YJ23LX2H78VOUR7" hidden="1">#REF!</definedName>
    <definedName name="BExOCEHJCLIUR23CB4TC9OEFJGFX" localSheetId="13" hidden="1">#REF!</definedName>
    <definedName name="BExOCEHJCLIUR23CB4TC9OEFJGFX" localSheetId="14" hidden="1">#REF!</definedName>
    <definedName name="BExOCEHJCLIUR23CB4TC9OEFJGFX" hidden="1">#REF!</definedName>
    <definedName name="BExOCKXFMOW6WPFEVX1I7R7FNDSS" localSheetId="13" hidden="1">#REF!</definedName>
    <definedName name="BExOCKXFMOW6WPFEVX1I7R7FNDSS" localSheetId="14" hidden="1">#REF!</definedName>
    <definedName name="BExOCKXFMOW6WPFEVX1I7R7FNDSS" hidden="1">#REF!</definedName>
    <definedName name="BExOCM4L30L6FV3N2PR4O6X8WY2M" localSheetId="13" hidden="1">#REF!</definedName>
    <definedName name="BExOCM4L30L6FV3N2PR4O6X8WY2M" localSheetId="14" hidden="1">#REF!</definedName>
    <definedName name="BExOCM4L30L6FV3N2PR4O6X8WY2M" hidden="1">#REF!</definedName>
    <definedName name="BExOCYEXOB95DH5NOB0M5NOYX398" localSheetId="13" hidden="1">#REF!</definedName>
    <definedName name="BExOCYEXOB95DH5NOB0M5NOYX398" localSheetId="14" hidden="1">#REF!</definedName>
    <definedName name="BExOCYEXOB95DH5NOB0M5NOYX398" hidden="1">#REF!</definedName>
    <definedName name="BExOD4ERMDMFD8X1016N4EXOUR0S" localSheetId="13" hidden="1">#REF!</definedName>
    <definedName name="BExOD4ERMDMFD8X1016N4EXOUR0S" localSheetId="14" hidden="1">#REF!</definedName>
    <definedName name="BExOD4ERMDMFD8X1016N4EXOUR0S" hidden="1">#REF!</definedName>
    <definedName name="BExOD55RS7BQUHRQ6H3USVGKR0P7" localSheetId="13" hidden="1">#REF!</definedName>
    <definedName name="BExOD55RS7BQUHRQ6H3USVGKR0P7" localSheetId="14" hidden="1">#REF!</definedName>
    <definedName name="BExOD55RS7BQUHRQ6H3USVGKR0P7" hidden="1">#REF!</definedName>
    <definedName name="BExODEWDDEABM4ZY3XREJIBZ8IVP" localSheetId="13" hidden="1">#REF!</definedName>
    <definedName name="BExODEWDDEABM4ZY3XREJIBZ8IVP" localSheetId="14" hidden="1">#REF!</definedName>
    <definedName name="BExODEWDDEABM4ZY3XREJIBZ8IVP" hidden="1">#REF!</definedName>
    <definedName name="BExODICDVVLFKWA22B3L0CKKTAZA" localSheetId="13" hidden="1">#REF!</definedName>
    <definedName name="BExODICDVVLFKWA22B3L0CKKTAZA" localSheetId="14" hidden="1">#REF!</definedName>
    <definedName name="BExODICDVVLFKWA22B3L0CKKTAZA" hidden="1">#REF!</definedName>
    <definedName name="BExODZFEIWV26E8RFU7XQYX1J458" localSheetId="13" hidden="1">#REF!</definedName>
    <definedName name="BExODZFEIWV26E8RFU7XQYX1J458" localSheetId="14" hidden="1">#REF!</definedName>
    <definedName name="BExODZFEIWV26E8RFU7XQYX1J458" hidden="1">#REF!</definedName>
    <definedName name="BExOE0S111KPTELH26PPXE94J3GJ" localSheetId="13" hidden="1">#REF!</definedName>
    <definedName name="BExOE0S111KPTELH26PPXE94J3GJ" localSheetId="14" hidden="1">#REF!</definedName>
    <definedName name="BExOE0S111KPTELH26PPXE94J3GJ" hidden="1">#REF!</definedName>
    <definedName name="BExOE5KH3JKKPZO401YAB3A11G1U" localSheetId="13" hidden="1">#REF!</definedName>
    <definedName name="BExOE5KH3JKKPZO401YAB3A11G1U" localSheetId="14" hidden="1">#REF!</definedName>
    <definedName name="BExOE5KH3JKKPZO401YAB3A11G1U" hidden="1">#REF!</definedName>
    <definedName name="BExOEBKG55EROA2VL360A06LKASE" localSheetId="13" hidden="1">#REF!</definedName>
    <definedName name="BExOEBKG55EROA2VL360A06LKASE" localSheetId="14" hidden="1">#REF!</definedName>
    <definedName name="BExOEBKG55EROA2VL360A06LKASE" hidden="1">#REF!</definedName>
    <definedName name="BExOEFWUBETCPIYF89P9SBDOI3X5" localSheetId="13" hidden="1">#REF!</definedName>
    <definedName name="BExOEFWUBETCPIYF89P9SBDOI3X5" localSheetId="14" hidden="1">#REF!</definedName>
    <definedName name="BExOEFWUBETCPIYF89P9SBDOI3X5" hidden="1">#REF!</definedName>
    <definedName name="BExOEL08MN74RQKVY0P43PFHPTVB" localSheetId="13" hidden="1">#REF!</definedName>
    <definedName name="BExOEL08MN74RQKVY0P43PFHPTVB" localSheetId="14" hidden="1">#REF!</definedName>
    <definedName name="BExOEL08MN74RQKVY0P43PFHPTVB" hidden="1">#REF!</definedName>
    <definedName name="BExOERG5LWXYYEN1DY1H2FWRJS9T" localSheetId="13" hidden="1">#REF!</definedName>
    <definedName name="BExOERG5LWXYYEN1DY1H2FWRJS9T" localSheetId="14" hidden="1">#REF!</definedName>
    <definedName name="BExOERG5LWXYYEN1DY1H2FWRJS9T" hidden="1">#REF!</definedName>
    <definedName name="BExOEV1S6JJVO5PP4BZ20SNGZR7D" localSheetId="13" hidden="1">#REF!</definedName>
    <definedName name="BExOEV1S6JJVO5PP4BZ20SNGZR7D" localSheetId="14" hidden="1">#REF!</definedName>
    <definedName name="BExOEV1S6JJVO5PP4BZ20SNGZR7D" hidden="1">#REF!</definedName>
    <definedName name="BExOEVNDLRXW33RF3AMMCDLTLROJ" localSheetId="13" hidden="1">#REF!</definedName>
    <definedName name="BExOEVNDLRXW33RF3AMMCDLTLROJ" localSheetId="14" hidden="1">#REF!</definedName>
    <definedName name="BExOEVNDLRXW33RF3AMMCDLTLROJ" hidden="1">#REF!</definedName>
    <definedName name="BExOEZOXV3VXUB6VGSS85GXATYAC" localSheetId="13" hidden="1">#REF!</definedName>
    <definedName name="BExOEZOXV3VXUB6VGSS85GXATYAC" localSheetId="14" hidden="1">#REF!</definedName>
    <definedName name="BExOEZOXV3VXUB6VGSS85GXATYAC" hidden="1">#REF!</definedName>
    <definedName name="BExOFDBSAZV60157PIDWCSSUN3MJ" localSheetId="13" hidden="1">#REF!</definedName>
    <definedName name="BExOFDBSAZV60157PIDWCSSUN3MJ" localSheetId="14" hidden="1">#REF!</definedName>
    <definedName name="BExOFDBSAZV60157PIDWCSSUN3MJ" hidden="1">#REF!</definedName>
    <definedName name="BExOFEDNCYI2TPTMQ8SJN3AW4YMF" localSheetId="13" hidden="1">#REF!</definedName>
    <definedName name="BExOFEDNCYI2TPTMQ8SJN3AW4YMF" localSheetId="14" hidden="1">#REF!</definedName>
    <definedName name="BExOFEDNCYI2TPTMQ8SJN3AW4YMF" hidden="1">#REF!</definedName>
    <definedName name="BExOFVLXVD6RVHSQO8KZOOACSV24" localSheetId="13" hidden="1">#REF!</definedName>
    <definedName name="BExOFVLXVD6RVHSQO8KZOOACSV24" localSheetId="14" hidden="1">#REF!</definedName>
    <definedName name="BExOFVLXVD6RVHSQO8KZOOACSV24" hidden="1">#REF!</definedName>
    <definedName name="BExOG2SW3XOGP9VAPQ3THV3VWV12" localSheetId="13" hidden="1">#REF!</definedName>
    <definedName name="BExOG2SW3XOGP9VAPQ3THV3VWV12" localSheetId="14" hidden="1">#REF!</definedName>
    <definedName name="BExOG2SW3XOGP9VAPQ3THV3VWV12" hidden="1">#REF!</definedName>
    <definedName name="BExOG45J81K4OPA40KW5VQU54KY3" localSheetId="13" hidden="1">#REF!</definedName>
    <definedName name="BExOG45J81K4OPA40KW5VQU54KY3" localSheetId="14" hidden="1">#REF!</definedName>
    <definedName name="BExOG45J81K4OPA40KW5VQU54KY3" hidden="1">#REF!</definedName>
    <definedName name="BExOGFE2SCL8HHT4DFAXKLUTJZOG" localSheetId="13" hidden="1">#REF!</definedName>
    <definedName name="BExOGFE2SCL8HHT4DFAXKLUTJZOG" localSheetId="14" hidden="1">#REF!</definedName>
    <definedName name="BExOGFE2SCL8HHT4DFAXKLUTJZOG" hidden="1">#REF!</definedName>
    <definedName name="BExOGH1IMADJCZMFDE6NMBBKO558" localSheetId="13" hidden="1">#REF!</definedName>
    <definedName name="BExOGH1IMADJCZMFDE6NMBBKO558" localSheetId="14" hidden="1">#REF!</definedName>
    <definedName name="BExOGH1IMADJCZMFDE6NMBBKO558" hidden="1">#REF!</definedName>
    <definedName name="BExOGT6D0LJ3C22RDW8COECKB1J5" localSheetId="13" hidden="1">#REF!</definedName>
    <definedName name="BExOGT6D0LJ3C22RDW8COECKB1J5" localSheetId="14" hidden="1">#REF!</definedName>
    <definedName name="BExOGT6D0LJ3C22RDW8COECKB1J5" hidden="1">#REF!</definedName>
    <definedName name="BExOGTMI1HT31M1RGWVRAVHAK7DE" localSheetId="13" hidden="1">#REF!</definedName>
    <definedName name="BExOGTMI1HT31M1RGWVRAVHAK7DE" localSheetId="14" hidden="1">#REF!</definedName>
    <definedName name="BExOGTMI1HT31M1RGWVRAVHAK7DE" hidden="1">#REF!</definedName>
    <definedName name="BExOGXO9JE5XSE9GC3I6O21UEKAO" localSheetId="13" hidden="1">#REF!</definedName>
    <definedName name="BExOGXO9JE5XSE9GC3I6O21UEKAO" localSheetId="14" hidden="1">#REF!</definedName>
    <definedName name="BExOGXO9JE5XSE9GC3I6O21UEKAO" hidden="1">#REF!</definedName>
    <definedName name="BExOH9ICQA5WPLVJIKJVPWUPKSYO" localSheetId="13" hidden="1">#REF!</definedName>
    <definedName name="BExOH9ICQA5WPLVJIKJVPWUPKSYO" localSheetId="14" hidden="1">#REF!</definedName>
    <definedName name="BExOH9ICQA5WPLVJIKJVPWUPKSYO" hidden="1">#REF!</definedName>
    <definedName name="BExOH9ICZ13C1LAW8OTYTR9S7ZP3" localSheetId="13" hidden="1">#REF!</definedName>
    <definedName name="BExOH9ICZ13C1LAW8OTYTR9S7ZP3" localSheetId="14" hidden="1">#REF!</definedName>
    <definedName name="BExOH9ICZ13C1LAW8OTYTR9S7ZP3" hidden="1">#REF!</definedName>
    <definedName name="BExOHGEJ8V8OXT32FSU173XLXBDH" localSheetId="13" hidden="1">#REF!</definedName>
    <definedName name="BExOHGEJ8V8OXT32FSU173XLXBDH" localSheetId="14" hidden="1">#REF!</definedName>
    <definedName name="BExOHGEJ8V8OXT32FSU173XLXBDH" hidden="1">#REF!</definedName>
    <definedName name="BExOHL75H3OT4WAKKPUXIVXWFVDS" localSheetId="13" hidden="1">#REF!</definedName>
    <definedName name="BExOHL75H3OT4WAKKPUXIVXWFVDS" localSheetId="14" hidden="1">#REF!</definedName>
    <definedName name="BExOHL75H3OT4WAKKPUXIVXWFVDS" hidden="1">#REF!</definedName>
    <definedName name="BExOHLHXXJL6363CC082M9M5VVXQ" localSheetId="13" hidden="1">#REF!</definedName>
    <definedName name="BExOHLHXXJL6363CC082M9M5VVXQ" localSheetId="14" hidden="1">#REF!</definedName>
    <definedName name="BExOHLHXXJL6363CC082M9M5VVXQ" hidden="1">#REF!</definedName>
    <definedName name="BExOHNAO5UDXSO73BK2ARHWKS90Y" localSheetId="13" hidden="1">#REF!</definedName>
    <definedName name="BExOHNAO5UDXSO73BK2ARHWKS90Y" localSheetId="14" hidden="1">#REF!</definedName>
    <definedName name="BExOHNAO5UDXSO73BK2ARHWKS90Y" hidden="1">#REF!</definedName>
    <definedName name="BExOHR1G1I9A9CI1HG94EWBLWNM2" localSheetId="13" hidden="1">#REF!</definedName>
    <definedName name="BExOHR1G1I9A9CI1HG94EWBLWNM2" localSheetId="14" hidden="1">#REF!</definedName>
    <definedName name="BExOHR1G1I9A9CI1HG94EWBLWNM2" hidden="1">#REF!</definedName>
    <definedName name="BExOHTQPP8LQ98L6PYUI6QW08YID" localSheetId="13" hidden="1">#REF!</definedName>
    <definedName name="BExOHTQPP8LQ98L6PYUI6QW08YID" localSheetId="14" hidden="1">#REF!</definedName>
    <definedName name="BExOHTQPP8LQ98L6PYUI6QW08YID" hidden="1">#REF!</definedName>
    <definedName name="BExOHUHN7UXHYAJFJJFU805UZ0NB" localSheetId="13" hidden="1">#REF!</definedName>
    <definedName name="BExOHUHN7UXHYAJFJJFU805UZ0NB" localSheetId="14" hidden="1">#REF!</definedName>
    <definedName name="BExOHUHN7UXHYAJFJJFU805UZ0NB" hidden="1">#REF!</definedName>
    <definedName name="BExOHX6Q6NJI793PGX59O5EKTP4G" localSheetId="13" hidden="1">#REF!</definedName>
    <definedName name="BExOHX6Q6NJI793PGX59O5EKTP4G" localSheetId="14" hidden="1">#REF!</definedName>
    <definedName name="BExOHX6Q6NJI793PGX59O5EKTP4G" hidden="1">#REF!</definedName>
    <definedName name="BExOI5VMTHH7Y8MQQ1N635CHYI0P" localSheetId="13" hidden="1">#REF!</definedName>
    <definedName name="BExOI5VMTHH7Y8MQQ1N635CHYI0P" localSheetId="14" hidden="1">#REF!</definedName>
    <definedName name="BExOI5VMTHH7Y8MQQ1N635CHYI0P" hidden="1">#REF!</definedName>
    <definedName name="BExOIEVCP4Y6VDS23AK84MCYYHRT" localSheetId="13" hidden="1">#REF!</definedName>
    <definedName name="BExOIEVCP4Y6VDS23AK84MCYYHRT" localSheetId="14" hidden="1">#REF!</definedName>
    <definedName name="BExOIEVCP4Y6VDS23AK84MCYYHRT" hidden="1">#REF!</definedName>
    <definedName name="BExOIFRP0HEHF5D7JSZ0X8ADJ79U" localSheetId="13" hidden="1">#REF!</definedName>
    <definedName name="BExOIFRP0HEHF5D7JSZ0X8ADJ79U" localSheetId="14" hidden="1">#REF!</definedName>
    <definedName name="BExOIFRP0HEHF5D7JSZ0X8ADJ79U" hidden="1">#REF!</definedName>
    <definedName name="BExOIHPQIXR0NDR5WD01BZKPKEO3" localSheetId="13" hidden="1">#REF!</definedName>
    <definedName name="BExOIHPQIXR0NDR5WD01BZKPKEO3" localSheetId="14" hidden="1">#REF!</definedName>
    <definedName name="BExOIHPQIXR0NDR5WD01BZKPKEO3" hidden="1">#REF!</definedName>
    <definedName name="BExOIM7L0Z3LSII9P7ZTV4KJ8RMA" localSheetId="13" hidden="1">#REF!</definedName>
    <definedName name="BExOIM7L0Z3LSII9P7ZTV4KJ8RMA" localSheetId="14" hidden="1">#REF!</definedName>
    <definedName name="BExOIM7L0Z3LSII9P7ZTV4KJ8RMA" hidden="1">#REF!</definedName>
    <definedName name="BExOIWJVMJ6MG6JC4SPD1L00OHU1" localSheetId="13" hidden="1">#REF!</definedName>
    <definedName name="BExOIWJVMJ6MG6JC4SPD1L00OHU1" localSheetId="14" hidden="1">#REF!</definedName>
    <definedName name="BExOIWJVMJ6MG6JC4SPD1L00OHU1" hidden="1">#REF!</definedName>
    <definedName name="BExOIYCN8Z4JK3OOG86KYUCV0ME8" localSheetId="13" hidden="1">#REF!</definedName>
    <definedName name="BExOIYCN8Z4JK3OOG86KYUCV0ME8" localSheetId="14" hidden="1">#REF!</definedName>
    <definedName name="BExOIYCN8Z4JK3OOG86KYUCV0ME8" hidden="1">#REF!</definedName>
    <definedName name="BExOJ3AKZ9BCBZT3KD8WMSLK6MN2" localSheetId="13" hidden="1">#REF!</definedName>
    <definedName name="BExOJ3AKZ9BCBZT3KD8WMSLK6MN2" localSheetId="14" hidden="1">#REF!</definedName>
    <definedName name="BExOJ3AKZ9BCBZT3KD8WMSLK6MN2" hidden="1">#REF!</definedName>
    <definedName name="BExOJ7XQK71I4YZDD29AKOOWZ47E" localSheetId="13" hidden="1">#REF!</definedName>
    <definedName name="BExOJ7XQK71I4YZDD29AKOOWZ47E" localSheetId="14" hidden="1">#REF!</definedName>
    <definedName name="BExOJ7XQK71I4YZDD29AKOOWZ47E" hidden="1">#REF!</definedName>
    <definedName name="BExOJAXS2THXXIJMV2F2LZKMI589" localSheetId="13" hidden="1">#REF!</definedName>
    <definedName name="BExOJAXS2THXXIJMV2F2LZKMI589" localSheetId="14" hidden="1">#REF!</definedName>
    <definedName name="BExOJAXS2THXXIJMV2F2LZKMI589" hidden="1">#REF!</definedName>
    <definedName name="BExOJDXKJ43BMD5CFWEMSU5R1BP9" localSheetId="13" hidden="1">#REF!</definedName>
    <definedName name="BExOJDXKJ43BMD5CFWEMSU5R1BP9" localSheetId="14" hidden="1">#REF!</definedName>
    <definedName name="BExOJDXKJ43BMD5CFWEMSU5R1BP9" hidden="1">#REF!</definedName>
    <definedName name="BExOJHZ9KOD9LEP7ES426LHOCXEY" localSheetId="13" hidden="1">#REF!</definedName>
    <definedName name="BExOJHZ9KOD9LEP7ES426LHOCXEY" localSheetId="14" hidden="1">#REF!</definedName>
    <definedName name="BExOJHZ9KOD9LEP7ES426LHOCXEY" hidden="1">#REF!</definedName>
    <definedName name="BExOJM0W6XGSW5MXPTTX0GNF6SFT" localSheetId="13" hidden="1">#REF!</definedName>
    <definedName name="BExOJM0W6XGSW5MXPTTX0GNF6SFT" localSheetId="14" hidden="1">#REF!</definedName>
    <definedName name="BExOJM0W6XGSW5MXPTTX0GNF6SFT" hidden="1">#REF!</definedName>
    <definedName name="BExOJQ7XL1X94G2GP88DSU6OTRKY" localSheetId="13" hidden="1">#REF!</definedName>
    <definedName name="BExOJQ7XL1X94G2GP88DSU6OTRKY" localSheetId="14" hidden="1">#REF!</definedName>
    <definedName name="BExOJQ7XL1X94G2GP88DSU6OTRKY" hidden="1">#REF!</definedName>
    <definedName name="BExOJXEUJJ9SYRJXKYYV2NCCDT2R" localSheetId="13" hidden="1">#REF!</definedName>
    <definedName name="BExOJXEUJJ9SYRJXKYYV2NCCDT2R" localSheetId="14" hidden="1">#REF!</definedName>
    <definedName name="BExOJXEUJJ9SYRJXKYYV2NCCDT2R" hidden="1">#REF!</definedName>
    <definedName name="BExOK0EQYM9JUMAGWOUN7QDH7VMZ" localSheetId="13" hidden="1">#REF!</definedName>
    <definedName name="BExOK0EQYM9JUMAGWOUN7QDH7VMZ" localSheetId="14" hidden="1">#REF!</definedName>
    <definedName name="BExOK0EQYM9JUMAGWOUN7QDH7VMZ" hidden="1">#REF!</definedName>
    <definedName name="BExOK10DBCM0O0CLRF8BB6EEWGB2" localSheetId="13" hidden="1">#REF!</definedName>
    <definedName name="BExOK10DBCM0O0CLRF8BB6EEWGB2" localSheetId="14" hidden="1">#REF!</definedName>
    <definedName name="BExOK10DBCM0O0CLRF8BB6EEWGB2" hidden="1">#REF!</definedName>
    <definedName name="BExOK45QZPFPJ08Z5BZOFLNGPHCZ" localSheetId="13" hidden="1">#REF!</definedName>
    <definedName name="BExOK45QZPFPJ08Z5BZOFLNGPHCZ" localSheetId="14" hidden="1">#REF!</definedName>
    <definedName name="BExOK45QZPFPJ08Z5BZOFLNGPHCZ" hidden="1">#REF!</definedName>
    <definedName name="BExOK4WM9O7QNG6O57FOASI5QSN1" localSheetId="13" hidden="1">#REF!</definedName>
    <definedName name="BExOK4WM9O7QNG6O57FOASI5QSN1" localSheetId="14" hidden="1">#REF!</definedName>
    <definedName name="BExOK4WM9O7QNG6O57FOASI5QSN1" hidden="1">#REF!</definedName>
    <definedName name="BExOK57E3HXBUDOQB4M87JK9OPNE" localSheetId="13" hidden="1">#REF!</definedName>
    <definedName name="BExOK57E3HXBUDOQB4M87JK9OPNE" localSheetId="14" hidden="1">#REF!</definedName>
    <definedName name="BExOK57E3HXBUDOQB4M87JK9OPNE" hidden="1">#REF!</definedName>
    <definedName name="BExOKJLBFD15HACQ01HQLY1U5SE2" localSheetId="13" hidden="1">#REF!</definedName>
    <definedName name="BExOKJLBFD15HACQ01HQLY1U5SE2" localSheetId="14" hidden="1">#REF!</definedName>
    <definedName name="BExOKJLBFD15HACQ01HQLY1U5SE2" hidden="1">#REF!</definedName>
    <definedName name="BExOKTXMJP351VXKH8VT6SXUNIMF" localSheetId="13" hidden="1">#REF!</definedName>
    <definedName name="BExOKTXMJP351VXKH8VT6SXUNIMF" localSheetId="14" hidden="1">#REF!</definedName>
    <definedName name="BExOKTXMJP351VXKH8VT6SXUNIMF" hidden="1">#REF!</definedName>
    <definedName name="BExOKU8GMLOCNVORDE329819XN67" localSheetId="13" hidden="1">#REF!</definedName>
    <definedName name="BExOKU8GMLOCNVORDE329819XN67" localSheetId="14" hidden="1">#REF!</definedName>
    <definedName name="BExOKU8GMLOCNVORDE329819XN67" hidden="1">#REF!</definedName>
    <definedName name="BExOL0Z3Z7IAMHPB91EO2MF49U57" localSheetId="13" hidden="1">#REF!</definedName>
    <definedName name="BExOL0Z3Z7IAMHPB91EO2MF49U57" localSheetId="14" hidden="1">#REF!</definedName>
    <definedName name="BExOL0Z3Z7IAMHPB91EO2MF49U57" hidden="1">#REF!</definedName>
    <definedName name="BExOL7KH12VAR0LG741SIOJTLWFD" localSheetId="13" hidden="1">#REF!</definedName>
    <definedName name="BExOL7KH12VAR0LG741SIOJTLWFD" localSheetId="14" hidden="1">#REF!</definedName>
    <definedName name="BExOL7KH12VAR0LG741SIOJTLWFD" hidden="1">#REF!</definedName>
    <definedName name="BExOLGUYDBS2V3UOK4DVPUW5JZN7" localSheetId="13" hidden="1">#REF!</definedName>
    <definedName name="BExOLGUYDBS2V3UOK4DVPUW5JZN7" localSheetId="14" hidden="1">#REF!</definedName>
    <definedName name="BExOLGUYDBS2V3UOK4DVPUW5JZN7" hidden="1">#REF!</definedName>
    <definedName name="BExOLICXFHJLILCJVFMJE5MGGWKR" localSheetId="13" hidden="1">#REF!</definedName>
    <definedName name="BExOLICXFHJLILCJVFMJE5MGGWKR" localSheetId="14" hidden="1">#REF!</definedName>
    <definedName name="BExOLICXFHJLILCJVFMJE5MGGWKR" hidden="1">#REF!</definedName>
    <definedName name="BExOLOI0WJS3QC12I3ISL0D9AWOF" localSheetId="13" hidden="1">#REF!</definedName>
    <definedName name="BExOLOI0WJS3QC12I3ISL0D9AWOF" localSheetId="14" hidden="1">#REF!</definedName>
    <definedName name="BExOLOI0WJS3QC12I3ISL0D9AWOF" hidden="1">#REF!</definedName>
    <definedName name="BExOLQ5A7IWI0W12J7315E7LBI0O" localSheetId="13" hidden="1">#REF!</definedName>
    <definedName name="BExOLQ5A7IWI0W12J7315E7LBI0O" localSheetId="14" hidden="1">#REF!</definedName>
    <definedName name="BExOLQ5A7IWI0W12J7315E7LBI0O" hidden="1">#REF!</definedName>
    <definedName name="BExOLYZNG5RBD0BTS1OEZJNU92Q5" localSheetId="13" hidden="1">#REF!</definedName>
    <definedName name="BExOLYZNG5RBD0BTS1OEZJNU92Q5" localSheetId="14" hidden="1">#REF!</definedName>
    <definedName name="BExOLYZNG5RBD0BTS1OEZJNU92Q5" hidden="1">#REF!</definedName>
    <definedName name="BExOM136CSOYSV2NE3NAU04Z4414" localSheetId="13" hidden="1">#REF!</definedName>
    <definedName name="BExOM136CSOYSV2NE3NAU04Z4414" localSheetId="14" hidden="1">#REF!</definedName>
    <definedName name="BExOM136CSOYSV2NE3NAU04Z4414" hidden="1">#REF!</definedName>
    <definedName name="BExOM3HIJ3UZPOKJI68KPBJAHPDC" localSheetId="13" hidden="1">#REF!</definedName>
    <definedName name="BExOM3HIJ3UZPOKJI68KPBJAHPDC" localSheetId="14" hidden="1">#REF!</definedName>
    <definedName name="BExOM3HIJ3UZPOKJI68KPBJAHPDC" hidden="1">#REF!</definedName>
    <definedName name="BExOM5QC0I90GVJG1G7NFAIINKAQ" localSheetId="13" hidden="1">#REF!</definedName>
    <definedName name="BExOM5QC0I90GVJG1G7NFAIINKAQ" localSheetId="14" hidden="1">#REF!</definedName>
    <definedName name="BExOM5QC0I90GVJG1G7NFAIINKAQ" hidden="1">#REF!</definedName>
    <definedName name="BExOMKPURE33YQ3K1JG9NVQD4W49" localSheetId="13" hidden="1">#REF!</definedName>
    <definedName name="BExOMKPURE33YQ3K1JG9NVQD4W49" localSheetId="14" hidden="1">#REF!</definedName>
    <definedName name="BExOMKPURE33YQ3K1JG9NVQD4W49" hidden="1">#REF!</definedName>
    <definedName name="BExOMP7NGCLUNFK50QD2LPKRG078" localSheetId="13" hidden="1">#REF!</definedName>
    <definedName name="BExOMP7NGCLUNFK50QD2LPKRG078" localSheetId="14" hidden="1">#REF!</definedName>
    <definedName name="BExOMP7NGCLUNFK50QD2LPKRG078" hidden="1">#REF!</definedName>
    <definedName name="BExOMPNX2853XA8AUM0BLA7CS86A" localSheetId="13" hidden="1">#REF!</definedName>
    <definedName name="BExOMPNX2853XA8AUM0BLA7CS86A" localSheetId="14" hidden="1">#REF!</definedName>
    <definedName name="BExOMPNX2853XA8AUM0BLA7CS86A" hidden="1">#REF!</definedName>
    <definedName name="BExOMU0A6XMY48SZRYL4WQZD13BI" localSheetId="13" hidden="1">#REF!</definedName>
    <definedName name="BExOMU0A6XMY48SZRYL4WQZD13BI" localSheetId="14" hidden="1">#REF!</definedName>
    <definedName name="BExOMU0A6XMY48SZRYL4WQZD13BI" hidden="1">#REF!</definedName>
    <definedName name="BExOMVT0HSNC59DJP4CLISASGHKL" localSheetId="13" hidden="1">#REF!</definedName>
    <definedName name="BExOMVT0HSNC59DJP4CLISASGHKL" localSheetId="14" hidden="1">#REF!</definedName>
    <definedName name="BExOMVT0HSNC59DJP4CLISASGHKL" hidden="1">#REF!</definedName>
    <definedName name="BExON0AX35F2SI0UCVMGWGVIUNI3" localSheetId="13" hidden="1">#REF!</definedName>
    <definedName name="BExON0AX35F2SI0UCVMGWGVIUNI3" localSheetId="14" hidden="1">#REF!</definedName>
    <definedName name="BExON0AX35F2SI0UCVMGWGVIUNI3" hidden="1">#REF!</definedName>
    <definedName name="BExON1I19LN0T10YIIYC5NE9UGMR" localSheetId="13" hidden="1">#REF!</definedName>
    <definedName name="BExON1I19LN0T10YIIYC5NE9UGMR" localSheetId="14" hidden="1">#REF!</definedName>
    <definedName name="BExON1I19LN0T10YIIYC5NE9UGMR" hidden="1">#REF!</definedName>
    <definedName name="BExON41U4296DV3DPG6I5EF3OEYF" localSheetId="13" hidden="1">#REF!</definedName>
    <definedName name="BExON41U4296DV3DPG6I5EF3OEYF" localSheetId="14" hidden="1">#REF!</definedName>
    <definedName name="BExON41U4296DV3DPG6I5EF3OEYF" hidden="1">#REF!</definedName>
    <definedName name="BExONB3A7CO4YD8RB41PHC93BQ9M" localSheetId="13" hidden="1">#REF!</definedName>
    <definedName name="BExONB3A7CO4YD8RB41PHC93BQ9M" localSheetId="14" hidden="1">#REF!</definedName>
    <definedName name="BExONB3A7CO4YD8RB41PHC93BQ9M" hidden="1">#REF!</definedName>
    <definedName name="BExONFQH6UUXF8V0GI4BRIST9RFO" localSheetId="13" hidden="1">#REF!</definedName>
    <definedName name="BExONFQH6UUXF8V0GI4BRIST9RFO" localSheetId="14" hidden="1">#REF!</definedName>
    <definedName name="BExONFQH6UUXF8V0GI4BRIST9RFO" hidden="1">#REF!</definedName>
    <definedName name="BExONIL31DZWU7IFVN3VV0XTXJA1" localSheetId="13" hidden="1">#REF!</definedName>
    <definedName name="BExONIL31DZWU7IFVN3VV0XTXJA1" localSheetId="14" hidden="1">#REF!</definedName>
    <definedName name="BExONIL31DZWU7IFVN3VV0XTXJA1" hidden="1">#REF!</definedName>
    <definedName name="BExONJ1BU17R0F5A2UP1UGJBOGKS" localSheetId="13" hidden="1">#REF!</definedName>
    <definedName name="BExONJ1BU17R0F5A2UP1UGJBOGKS" localSheetId="14" hidden="1">#REF!</definedName>
    <definedName name="BExONJ1BU17R0F5A2UP1UGJBOGKS" hidden="1">#REF!</definedName>
    <definedName name="BExONKZDHE8SS0P4YRLGEQR9KYHF" localSheetId="13" hidden="1">#REF!</definedName>
    <definedName name="BExONKZDHE8SS0P4YRLGEQR9KYHF" localSheetId="14" hidden="1">#REF!</definedName>
    <definedName name="BExONKZDHE8SS0P4YRLGEQR9KYHF" hidden="1">#REF!</definedName>
    <definedName name="BExONNZ9VMHVX3J6NLNJY7KZA61O" localSheetId="13" hidden="1">#REF!</definedName>
    <definedName name="BExONNZ9VMHVX3J6NLNJY7KZA61O" localSheetId="14" hidden="1">#REF!</definedName>
    <definedName name="BExONNZ9VMHVX3J6NLNJY7KZA61O" hidden="1">#REF!</definedName>
    <definedName name="BExONRQ1BAA4F3TXP2MYQ4YCZ09S" localSheetId="13" hidden="1">#REF!</definedName>
    <definedName name="BExONRQ1BAA4F3TXP2MYQ4YCZ09S" localSheetId="14" hidden="1">#REF!</definedName>
    <definedName name="BExONRQ1BAA4F3TXP2MYQ4YCZ09S" hidden="1">#REF!</definedName>
    <definedName name="BExONU4ENMND8RLZX0L5EHPYQQSB" localSheetId="13" hidden="1">#REF!</definedName>
    <definedName name="BExONU4ENMND8RLZX0L5EHPYQQSB" localSheetId="14" hidden="1">#REF!</definedName>
    <definedName name="BExONU4ENMND8RLZX0L5EHPYQQSB" hidden="1">#REF!</definedName>
    <definedName name="BExONXPUEU6ZRSIX4PDJ1DXY679I" localSheetId="13" hidden="1">#REF!</definedName>
    <definedName name="BExONXPUEU6ZRSIX4PDJ1DXY679I" localSheetId="14" hidden="1">#REF!</definedName>
    <definedName name="BExONXPUEU6ZRSIX4PDJ1DXY679I" hidden="1">#REF!</definedName>
    <definedName name="BExOO0KEG2WL5WKKMHN0S2UTIUNG" localSheetId="13" hidden="1">#REF!</definedName>
    <definedName name="BExOO0KEG2WL5WKKMHN0S2UTIUNG" localSheetId="14" hidden="1">#REF!</definedName>
    <definedName name="BExOO0KEG2WL5WKKMHN0S2UTIUNG" hidden="1">#REF!</definedName>
    <definedName name="BExOO1WWIZSGB0YTGKESB45TSVMZ" localSheetId="13" hidden="1">#REF!</definedName>
    <definedName name="BExOO1WWIZSGB0YTGKESB45TSVMZ" localSheetId="14" hidden="1">#REF!</definedName>
    <definedName name="BExOO1WWIZSGB0YTGKESB45TSVMZ" hidden="1">#REF!</definedName>
    <definedName name="BExOO4B8FPAFYPHCTYTX37P1TQM5" localSheetId="13" hidden="1">#REF!</definedName>
    <definedName name="BExOO4B8FPAFYPHCTYTX37P1TQM5" localSheetId="14" hidden="1">#REF!</definedName>
    <definedName name="BExOO4B8FPAFYPHCTYTX37P1TQM5" hidden="1">#REF!</definedName>
    <definedName name="BExOOIULUDOJRMYABWV5CCL906X6" localSheetId="13" hidden="1">#REF!</definedName>
    <definedName name="BExOOIULUDOJRMYABWV5CCL906X6" localSheetId="14" hidden="1">#REF!</definedName>
    <definedName name="BExOOIULUDOJRMYABWV5CCL906X6" hidden="1">#REF!</definedName>
    <definedName name="BExOOJLIWKJW5S7XWJXD8TYV5HQ9" localSheetId="13" hidden="1">#REF!</definedName>
    <definedName name="BExOOJLIWKJW5S7XWJXD8TYV5HQ9" localSheetId="14" hidden="1">#REF!</definedName>
    <definedName name="BExOOJLIWKJW5S7XWJXD8TYV5HQ9" hidden="1">#REF!</definedName>
    <definedName name="BExOOQ1JVWQ9LYXD0V94BRXKTA1I" localSheetId="13" hidden="1">#REF!</definedName>
    <definedName name="BExOOQ1JVWQ9LYXD0V94BRXKTA1I" localSheetId="14" hidden="1">#REF!</definedName>
    <definedName name="BExOOQ1JVWQ9LYXD0V94BRXKTA1I" hidden="1">#REF!</definedName>
    <definedName name="BExOOTN0KTXJCL7E476XBN1CJ553" localSheetId="13" hidden="1">#REF!</definedName>
    <definedName name="BExOOTN0KTXJCL7E476XBN1CJ553" localSheetId="14" hidden="1">#REF!</definedName>
    <definedName name="BExOOTN0KTXJCL7E476XBN1CJ553" hidden="1">#REF!</definedName>
    <definedName name="BExOOVVUJIJNAYDICUUQQ9O7O3TW" localSheetId="13" hidden="1">#REF!</definedName>
    <definedName name="BExOOVVUJIJNAYDICUUQQ9O7O3TW" localSheetId="14" hidden="1">#REF!</definedName>
    <definedName name="BExOOVVUJIJNAYDICUUQQ9O7O3TW" hidden="1">#REF!</definedName>
    <definedName name="BExOP9DDU5MZJKWGFT0MKL44YKIV" localSheetId="13" hidden="1">#REF!</definedName>
    <definedName name="BExOP9DDU5MZJKWGFT0MKL44YKIV" localSheetId="14" hidden="1">#REF!</definedName>
    <definedName name="BExOP9DDU5MZJKWGFT0MKL44YKIV" hidden="1">#REF!</definedName>
    <definedName name="BExOP9DEBV5W5P4Q25J3XCJBP5S9" localSheetId="13" hidden="1">#REF!</definedName>
    <definedName name="BExOP9DEBV5W5P4Q25J3XCJBP5S9" localSheetId="14" hidden="1">#REF!</definedName>
    <definedName name="BExOP9DEBV5W5P4Q25J3XCJBP5S9" hidden="1">#REF!</definedName>
    <definedName name="BExOPFNYRBL0BFM23LZBJTADNOE4" localSheetId="13" hidden="1">#REF!</definedName>
    <definedName name="BExOPFNYRBL0BFM23LZBJTADNOE4" localSheetId="14" hidden="1">#REF!</definedName>
    <definedName name="BExOPFNYRBL0BFM23LZBJTADNOE4" hidden="1">#REF!</definedName>
    <definedName name="BExOPINVFSIZMCVT9YGT2AODVCX3" localSheetId="13" hidden="1">#REF!</definedName>
    <definedName name="BExOPINVFSIZMCVT9YGT2AODVCX3" localSheetId="14" hidden="1">#REF!</definedName>
    <definedName name="BExOPINVFSIZMCVT9YGT2AODVCX3" hidden="1">#REF!</definedName>
    <definedName name="BExOQ1JN4SAC44RTMZIGHSW023WA" localSheetId="13" hidden="1">#REF!</definedName>
    <definedName name="BExOQ1JN4SAC44RTMZIGHSW023WA" localSheetId="14" hidden="1">#REF!</definedName>
    <definedName name="BExOQ1JN4SAC44RTMZIGHSW023WA" hidden="1">#REF!</definedName>
    <definedName name="BExOQ256YMF115DJL3KBPNKABJ90" localSheetId="13" hidden="1">#REF!</definedName>
    <definedName name="BExOQ256YMF115DJL3KBPNKABJ90" localSheetId="14" hidden="1">#REF!</definedName>
    <definedName name="BExOQ256YMF115DJL3KBPNKABJ90" hidden="1">#REF!</definedName>
    <definedName name="BExQ19DEUOLC11IW32E2AMVZLFF1" localSheetId="13" hidden="1">#REF!</definedName>
    <definedName name="BExQ19DEUOLC11IW32E2AMVZLFF1" localSheetId="14" hidden="1">#REF!</definedName>
    <definedName name="BExQ19DEUOLC11IW32E2AMVZLFF1" hidden="1">#REF!</definedName>
    <definedName name="BExQ1OCW3L24TN0BYVRE2NE3IK1O" localSheetId="13" hidden="1">#REF!</definedName>
    <definedName name="BExQ1OCW3L24TN0BYVRE2NE3IK1O" localSheetId="14" hidden="1">#REF!</definedName>
    <definedName name="BExQ1OCW3L24TN0BYVRE2NE3IK1O" hidden="1">#REF!</definedName>
    <definedName name="BExQ29C73XR33S3668YYSYZAIHTG" localSheetId="13" hidden="1">#REF!</definedName>
    <definedName name="BExQ29C73XR33S3668YYSYZAIHTG" localSheetId="14" hidden="1">#REF!</definedName>
    <definedName name="BExQ29C73XR33S3668YYSYZAIHTG" hidden="1">#REF!</definedName>
    <definedName name="BExQ2FS228IUDUP2023RA1D4AO4C" localSheetId="13" hidden="1">#REF!</definedName>
    <definedName name="BExQ2FS228IUDUP2023RA1D4AO4C" localSheetId="14" hidden="1">#REF!</definedName>
    <definedName name="BExQ2FS228IUDUP2023RA1D4AO4C" hidden="1">#REF!</definedName>
    <definedName name="BExQ2L0XYWLY9VPZWXYYFRIRQRJ1" localSheetId="13" hidden="1">#REF!</definedName>
    <definedName name="BExQ2L0XYWLY9VPZWXYYFRIRQRJ1" localSheetId="14" hidden="1">#REF!</definedName>
    <definedName name="BExQ2L0XYWLY9VPZWXYYFRIRQRJ1" hidden="1">#REF!</definedName>
    <definedName name="BExQ2M841F5Z1BQYR8DG5FKK0LIU" localSheetId="13" hidden="1">#REF!</definedName>
    <definedName name="BExQ2M841F5Z1BQYR8DG5FKK0LIU" localSheetId="14" hidden="1">#REF!</definedName>
    <definedName name="BExQ2M841F5Z1BQYR8DG5FKK0LIU" hidden="1">#REF!</definedName>
    <definedName name="BExQ2STHO7AXYTS1VPPHQMX1WT30" localSheetId="13" hidden="1">#REF!</definedName>
    <definedName name="BExQ2STHO7AXYTS1VPPHQMX1WT30" localSheetId="14" hidden="1">#REF!</definedName>
    <definedName name="BExQ2STHO7AXYTS1VPPHQMX1WT30" hidden="1">#REF!</definedName>
    <definedName name="BExQ2XWXHMQMQ99FF9293AEQHABB" localSheetId="13" hidden="1">#REF!</definedName>
    <definedName name="BExQ2XWXHMQMQ99FF9293AEQHABB" localSheetId="14" hidden="1">#REF!</definedName>
    <definedName name="BExQ2XWXHMQMQ99FF9293AEQHABB" hidden="1">#REF!</definedName>
    <definedName name="BExQ300G8I8TK45A0MVHV15422EU" localSheetId="13" hidden="1">#REF!</definedName>
    <definedName name="BExQ300G8I8TK45A0MVHV15422EU" localSheetId="14" hidden="1">#REF!</definedName>
    <definedName name="BExQ300G8I8TK45A0MVHV15422EU" hidden="1">#REF!</definedName>
    <definedName name="BExQ305RBEODGNAETZ0EZQLLDZZD" localSheetId="13" hidden="1">#REF!</definedName>
    <definedName name="BExQ305RBEODGNAETZ0EZQLLDZZD" localSheetId="14" hidden="1">#REF!</definedName>
    <definedName name="BExQ305RBEODGNAETZ0EZQLLDZZD" hidden="1">#REF!</definedName>
    <definedName name="BExQ37SZQJSC2C73FY2IJY852LVP" localSheetId="13" hidden="1">#REF!</definedName>
    <definedName name="BExQ37SZQJSC2C73FY2IJY852LVP" localSheetId="14" hidden="1">#REF!</definedName>
    <definedName name="BExQ37SZQJSC2C73FY2IJY852LVP" hidden="1">#REF!</definedName>
    <definedName name="BExQ39R28MXSG2SEV956F0KZ20AN" localSheetId="13" hidden="1">#REF!</definedName>
    <definedName name="BExQ39R28MXSG2SEV956F0KZ20AN" localSheetId="14" hidden="1">#REF!</definedName>
    <definedName name="BExQ39R28MXSG2SEV956F0KZ20AN" hidden="1">#REF!</definedName>
    <definedName name="BExQ3D1P3M5Z3HLMEZ17E0BLEE4U" localSheetId="13" hidden="1">#REF!</definedName>
    <definedName name="BExQ3D1P3M5Z3HLMEZ17E0BLEE4U" localSheetId="14" hidden="1">#REF!</definedName>
    <definedName name="BExQ3D1P3M5Z3HLMEZ17E0BLEE4U" hidden="1">#REF!</definedName>
    <definedName name="BExQ3EZX6BA2WHKI84SG78UPRTSE" localSheetId="13" hidden="1">#REF!</definedName>
    <definedName name="BExQ3EZX6BA2WHKI84SG78UPRTSE" localSheetId="14" hidden="1">#REF!</definedName>
    <definedName name="BExQ3EZX6BA2WHKI84SG78UPRTSE" hidden="1">#REF!</definedName>
    <definedName name="BExQ3KOX6620WUSBG7PGACNC936P" localSheetId="13" hidden="1">#REF!</definedName>
    <definedName name="BExQ3KOX6620WUSBG7PGACNC936P" localSheetId="14" hidden="1">#REF!</definedName>
    <definedName name="BExQ3KOX6620WUSBG7PGACNC936P" hidden="1">#REF!</definedName>
    <definedName name="BExQ3O4W7QF8BOXTUT4IOGF6YKUD" localSheetId="13" hidden="1">#REF!</definedName>
    <definedName name="BExQ3O4W7QF8BOXTUT4IOGF6YKUD" localSheetId="14" hidden="1">#REF!</definedName>
    <definedName name="BExQ3O4W7QF8BOXTUT4IOGF6YKUD" hidden="1">#REF!</definedName>
    <definedName name="BExQ3PXOWSN8561ZR8IEY8ZASI3B" localSheetId="13" hidden="1">#REF!</definedName>
    <definedName name="BExQ3PXOWSN8561ZR8IEY8ZASI3B" localSheetId="14" hidden="1">#REF!</definedName>
    <definedName name="BExQ3PXOWSN8561ZR8IEY8ZASI3B" hidden="1">#REF!</definedName>
    <definedName name="BExQ3TZF04IPY0B0UG9CQQ5736UA" localSheetId="13" hidden="1">#REF!</definedName>
    <definedName name="BExQ3TZF04IPY0B0UG9CQQ5736UA" localSheetId="14" hidden="1">#REF!</definedName>
    <definedName name="BExQ3TZF04IPY0B0UG9CQQ5736UA" hidden="1">#REF!</definedName>
    <definedName name="BExQ42IU9MNDYLODP41DL6YTZMAR" localSheetId="13" hidden="1">#REF!</definedName>
    <definedName name="BExQ42IU9MNDYLODP41DL6YTZMAR" localSheetId="14" hidden="1">#REF!</definedName>
    <definedName name="BExQ42IU9MNDYLODP41DL6YTZMAR" hidden="1">#REF!</definedName>
    <definedName name="BExQ42O4PHH156IHXSW0JAYAC0NJ" localSheetId="13" hidden="1">#REF!</definedName>
    <definedName name="BExQ42O4PHH156IHXSW0JAYAC0NJ" localSheetId="14" hidden="1">#REF!</definedName>
    <definedName name="BExQ42O4PHH156IHXSW0JAYAC0NJ" hidden="1">#REF!</definedName>
    <definedName name="BExQ452HF7N1HYPXJXQ8WD6SOWUV" localSheetId="13" hidden="1">#REF!</definedName>
    <definedName name="BExQ452HF7N1HYPXJXQ8WD6SOWUV" localSheetId="14" hidden="1">#REF!</definedName>
    <definedName name="BExQ452HF7N1HYPXJXQ8WD6SOWUV" hidden="1">#REF!</definedName>
    <definedName name="BExQ4BTBSHPHVEDRCXC2ROW8PLFC" localSheetId="13" hidden="1">#REF!</definedName>
    <definedName name="BExQ4BTBSHPHVEDRCXC2ROW8PLFC" localSheetId="14" hidden="1">#REF!</definedName>
    <definedName name="BExQ4BTBSHPHVEDRCXC2ROW8PLFC" hidden="1">#REF!</definedName>
    <definedName name="BExQ4DGKF54SRKQUTUT4B1CZSS62" localSheetId="13" hidden="1">#REF!</definedName>
    <definedName name="BExQ4DGKF54SRKQUTUT4B1CZSS62" localSheetId="14" hidden="1">#REF!</definedName>
    <definedName name="BExQ4DGKF54SRKQUTUT4B1CZSS62" hidden="1">#REF!</definedName>
    <definedName name="BExQ4T74LQ5PYTV1MUQUW75A4BDY" localSheetId="13" hidden="1">#REF!</definedName>
    <definedName name="BExQ4T74LQ5PYTV1MUQUW75A4BDY" localSheetId="14" hidden="1">#REF!</definedName>
    <definedName name="BExQ4T74LQ5PYTV1MUQUW75A4BDY" hidden="1">#REF!</definedName>
    <definedName name="BExQ4XJHD7EJCNH7S1MJDZJ2MNWG" localSheetId="13" hidden="1">#REF!</definedName>
    <definedName name="BExQ4XJHD7EJCNH7S1MJDZJ2MNWG" localSheetId="14" hidden="1">#REF!</definedName>
    <definedName name="BExQ4XJHD7EJCNH7S1MJDZJ2MNWG" hidden="1">#REF!</definedName>
    <definedName name="BExQ5039ZCEWBUJHU682G4S89J03" localSheetId="13" hidden="1">#REF!</definedName>
    <definedName name="BExQ5039ZCEWBUJHU682G4S89J03" localSheetId="14" hidden="1">#REF!</definedName>
    <definedName name="BExQ5039ZCEWBUJHU682G4S89J03" hidden="1">#REF!</definedName>
    <definedName name="BExQ56Z9W6YHZHRXOFFI8EFA7CDI" localSheetId="13" hidden="1">#REF!</definedName>
    <definedName name="BExQ56Z9W6YHZHRXOFFI8EFA7CDI" localSheetId="14" hidden="1">#REF!</definedName>
    <definedName name="BExQ56Z9W6YHZHRXOFFI8EFA7CDI" hidden="1">#REF!</definedName>
    <definedName name="BExQ58MP5FO5Q5CIXVMMYWWPEFW3" localSheetId="13" hidden="1">#REF!</definedName>
    <definedName name="BExQ58MP5FO5Q5CIXVMMYWWPEFW3" localSheetId="14" hidden="1">#REF!</definedName>
    <definedName name="BExQ58MP5FO5Q5CIXVMMYWWPEFW3" hidden="1">#REF!</definedName>
    <definedName name="BExQ5KX3Z668H1KUCKZ9J24HUQ1F" localSheetId="13" hidden="1">#REF!</definedName>
    <definedName name="BExQ5KX3Z668H1KUCKZ9J24HUQ1F" localSheetId="14" hidden="1">#REF!</definedName>
    <definedName name="BExQ5KX3Z668H1KUCKZ9J24HUQ1F" hidden="1">#REF!</definedName>
    <definedName name="BExQ5SPMSOCJYLAY20NB5A6O32RE" localSheetId="13" hidden="1">#REF!</definedName>
    <definedName name="BExQ5SPMSOCJYLAY20NB5A6O32RE" localSheetId="14" hidden="1">#REF!</definedName>
    <definedName name="BExQ5SPMSOCJYLAY20NB5A6O32RE" hidden="1">#REF!</definedName>
    <definedName name="BExQ5UICMGTMK790KTLK49MAGXRC" localSheetId="13" hidden="1">#REF!</definedName>
    <definedName name="BExQ5UICMGTMK790KTLK49MAGXRC" localSheetId="14" hidden="1">#REF!</definedName>
    <definedName name="BExQ5UICMGTMK790KTLK49MAGXRC" hidden="1">#REF!</definedName>
    <definedName name="BExQ5YUUK9FD0QGTY4WD0W90O7OL" localSheetId="13" hidden="1">#REF!</definedName>
    <definedName name="BExQ5YUUK9FD0QGTY4WD0W90O7OL" localSheetId="14" hidden="1">#REF!</definedName>
    <definedName name="BExQ5YUUK9FD0QGTY4WD0W90O7OL" hidden="1">#REF!</definedName>
    <definedName name="BExQ62WGBSDPG7ZU34W0N8X45R3X" localSheetId="13" hidden="1">#REF!</definedName>
    <definedName name="BExQ62WGBSDPG7ZU34W0N8X45R3X" localSheetId="14" hidden="1">#REF!</definedName>
    <definedName name="BExQ62WGBSDPG7ZU34W0N8X45R3X" hidden="1">#REF!</definedName>
    <definedName name="BExQ63793YQ9BH7JLCNRIATIGTRG" localSheetId="13" hidden="1">#REF!</definedName>
    <definedName name="BExQ63793YQ9BH7JLCNRIATIGTRG" localSheetId="14" hidden="1">#REF!</definedName>
    <definedName name="BExQ63793YQ9BH7JLCNRIATIGTRG" hidden="1">#REF!</definedName>
    <definedName name="BExQ6CN1EF2UPZ57ZYMGK8TUJQSS" localSheetId="13" hidden="1">#REF!</definedName>
    <definedName name="BExQ6CN1EF2UPZ57ZYMGK8TUJQSS" localSheetId="14" hidden="1">#REF!</definedName>
    <definedName name="BExQ6CN1EF2UPZ57ZYMGK8TUJQSS" hidden="1">#REF!</definedName>
    <definedName name="BExQ6FSF8BMWVLJI7Y7MKPG9SU5O" localSheetId="13" hidden="1">#REF!</definedName>
    <definedName name="BExQ6FSF8BMWVLJI7Y7MKPG9SU5O" localSheetId="14" hidden="1">#REF!</definedName>
    <definedName name="BExQ6FSF8BMWVLJI7Y7MKPG9SU5O" hidden="1">#REF!</definedName>
    <definedName name="BExQ6M2YXJ8AMRJF3QGHC40ADAHZ" localSheetId="13" hidden="1">#REF!</definedName>
    <definedName name="BExQ6M2YXJ8AMRJF3QGHC40ADAHZ" localSheetId="14" hidden="1">#REF!</definedName>
    <definedName name="BExQ6M2YXJ8AMRJF3QGHC40ADAHZ" hidden="1">#REF!</definedName>
    <definedName name="BExQ6M8B0X44N9TV56ATUVHGDI00" localSheetId="13" hidden="1">#REF!</definedName>
    <definedName name="BExQ6M8B0X44N9TV56ATUVHGDI00" localSheetId="14" hidden="1">#REF!</definedName>
    <definedName name="BExQ6M8B0X44N9TV56ATUVHGDI00" hidden="1">#REF!</definedName>
    <definedName name="BExQ6POH065GV0I74XXVD0VUPBJW" localSheetId="13" hidden="1">#REF!</definedName>
    <definedName name="BExQ6POH065GV0I74XXVD0VUPBJW" localSheetId="14" hidden="1">#REF!</definedName>
    <definedName name="BExQ6POH065GV0I74XXVD0VUPBJW" hidden="1">#REF!</definedName>
    <definedName name="BExQ6WV9KPSMXPPLGZ3KK4WNYTHU" localSheetId="13" hidden="1">#REF!</definedName>
    <definedName name="BExQ6WV9KPSMXPPLGZ3KK4WNYTHU" localSheetId="14" hidden="1">#REF!</definedName>
    <definedName name="BExQ6WV9KPSMXPPLGZ3KK4WNYTHU" hidden="1">#REF!</definedName>
    <definedName name="BExQ7541G92R52ECOIYO6UXIWJJ4" localSheetId="13" hidden="1">#REF!</definedName>
    <definedName name="BExQ7541G92R52ECOIYO6UXIWJJ4" localSheetId="14" hidden="1">#REF!</definedName>
    <definedName name="BExQ7541G92R52ECOIYO6UXIWJJ4" hidden="1">#REF!</definedName>
    <definedName name="BExQ783XTMM2A9I3UKCFWJH1PP2N" localSheetId="13" hidden="1">#REF!</definedName>
    <definedName name="BExQ783XTMM2A9I3UKCFWJH1PP2N" localSheetId="14" hidden="1">#REF!</definedName>
    <definedName name="BExQ783XTMM2A9I3UKCFWJH1PP2N" hidden="1">#REF!</definedName>
    <definedName name="BExQ79LX01ZPQB8EGD1ZHR2VK2H3" localSheetId="13" hidden="1">#REF!</definedName>
    <definedName name="BExQ79LX01ZPQB8EGD1ZHR2VK2H3" localSheetId="14" hidden="1">#REF!</definedName>
    <definedName name="BExQ79LX01ZPQB8EGD1ZHR2VK2H3" hidden="1">#REF!</definedName>
    <definedName name="BExQ7B3V9MGDK2OIJ61XXFBFLJFZ" localSheetId="13" hidden="1">#REF!</definedName>
    <definedName name="BExQ7B3V9MGDK2OIJ61XXFBFLJFZ" localSheetId="14" hidden="1">#REF!</definedName>
    <definedName name="BExQ7B3V9MGDK2OIJ61XXFBFLJFZ" hidden="1">#REF!</definedName>
    <definedName name="BExQ7CB046NVPF9ZXDGA7OXOLSLX" localSheetId="13" hidden="1">#REF!</definedName>
    <definedName name="BExQ7CB046NVPF9ZXDGA7OXOLSLX" localSheetId="14" hidden="1">#REF!</definedName>
    <definedName name="BExQ7CB046NVPF9ZXDGA7OXOLSLX" hidden="1">#REF!</definedName>
    <definedName name="BExQ7IWDCGGOO1HTJ97YGO1CK3R9" localSheetId="13" hidden="1">#REF!</definedName>
    <definedName name="BExQ7IWDCGGOO1HTJ97YGO1CK3R9" localSheetId="14" hidden="1">#REF!</definedName>
    <definedName name="BExQ7IWDCGGOO1HTJ97YGO1CK3R9" hidden="1">#REF!</definedName>
    <definedName name="BExQ7JNFIEGS2HKNBALH3Q2N5G7Z" localSheetId="13" hidden="1">#REF!</definedName>
    <definedName name="BExQ7JNFIEGS2HKNBALH3Q2N5G7Z" localSheetId="14" hidden="1">#REF!</definedName>
    <definedName name="BExQ7JNFIEGS2HKNBALH3Q2N5G7Z" hidden="1">#REF!</definedName>
    <definedName name="BExQ7MY3U2Z1IZ71U5LJUD00VVB4" localSheetId="13" hidden="1">#REF!</definedName>
    <definedName name="BExQ7MY3U2Z1IZ71U5LJUD00VVB4" localSheetId="14" hidden="1">#REF!</definedName>
    <definedName name="BExQ7MY3U2Z1IZ71U5LJUD00VVB4" hidden="1">#REF!</definedName>
    <definedName name="BExQ7XL2Q1GVUFL1F9KK0K0EXMWG" localSheetId="13" hidden="1">#REF!</definedName>
    <definedName name="BExQ7XL2Q1GVUFL1F9KK0K0EXMWG" localSheetId="14" hidden="1">#REF!</definedName>
    <definedName name="BExQ7XL2Q1GVUFL1F9KK0K0EXMWG" hidden="1">#REF!</definedName>
    <definedName name="BExQ8469L3ZRZ3KYZPYMSJIDL7Y5" localSheetId="13" hidden="1">#REF!</definedName>
    <definedName name="BExQ8469L3ZRZ3KYZPYMSJIDL7Y5" localSheetId="14" hidden="1">#REF!</definedName>
    <definedName name="BExQ8469L3ZRZ3KYZPYMSJIDL7Y5" hidden="1">#REF!</definedName>
    <definedName name="BExQ84MJB94HL3BWRN50M4NCB6Z0" localSheetId="13" hidden="1">#REF!</definedName>
    <definedName name="BExQ84MJB94HL3BWRN50M4NCB6Z0" localSheetId="14" hidden="1">#REF!</definedName>
    <definedName name="BExQ84MJB94HL3BWRN50M4NCB6Z0" hidden="1">#REF!</definedName>
    <definedName name="BExQ8583ZE00NW7T9OF11OT9IA14" localSheetId="13" hidden="1">#REF!</definedName>
    <definedName name="BExQ8583ZE00NW7T9OF11OT9IA14" localSheetId="14" hidden="1">#REF!</definedName>
    <definedName name="BExQ8583ZE00NW7T9OF11OT9IA14" hidden="1">#REF!</definedName>
    <definedName name="BExQ8A0RPE3IMIFIZLUE7KD2N21W" localSheetId="13" hidden="1">#REF!</definedName>
    <definedName name="BExQ8A0RPE3IMIFIZLUE7KD2N21W" localSheetId="14" hidden="1">#REF!</definedName>
    <definedName name="BExQ8A0RPE3IMIFIZLUE7KD2N21W" hidden="1">#REF!</definedName>
    <definedName name="BExQ8ABK6H1ADV2R2OYT8NFFYG2N" localSheetId="13" hidden="1">#REF!</definedName>
    <definedName name="BExQ8ABK6H1ADV2R2OYT8NFFYG2N" localSheetId="14" hidden="1">#REF!</definedName>
    <definedName name="BExQ8ABK6H1ADV2R2OYT8NFFYG2N" hidden="1">#REF!</definedName>
    <definedName name="BExQ8DM90XJ6GCJIK9LC5O82I2TJ" localSheetId="13" hidden="1">#REF!</definedName>
    <definedName name="BExQ8DM90XJ6GCJIK9LC5O82I2TJ" localSheetId="14" hidden="1">#REF!</definedName>
    <definedName name="BExQ8DM90XJ6GCJIK9LC5O82I2TJ" hidden="1">#REF!</definedName>
    <definedName name="BExQ8G0K46ZORA0QVQTDI7Z8LXGF" localSheetId="13" hidden="1">#REF!</definedName>
    <definedName name="BExQ8G0K46ZORA0QVQTDI7Z8LXGF" localSheetId="14" hidden="1">#REF!</definedName>
    <definedName name="BExQ8G0K46ZORA0QVQTDI7Z8LXGF" hidden="1">#REF!</definedName>
    <definedName name="BExQ8O3WEU8HNTTGKTW5T0QSKCLP" localSheetId="13" hidden="1">#REF!</definedName>
    <definedName name="BExQ8O3WEU8HNTTGKTW5T0QSKCLP" localSheetId="14" hidden="1">#REF!</definedName>
    <definedName name="BExQ8O3WEU8HNTTGKTW5T0QSKCLP" hidden="1">#REF!</definedName>
    <definedName name="BExQ8ZCEDBOBJA3D9LDP5TU2WYGR" localSheetId="13" hidden="1">#REF!</definedName>
    <definedName name="BExQ8ZCEDBOBJA3D9LDP5TU2WYGR" localSheetId="14" hidden="1">#REF!</definedName>
    <definedName name="BExQ8ZCEDBOBJA3D9LDP5TU2WYGR" hidden="1">#REF!</definedName>
    <definedName name="BExQ94LAW6MAQBWY25WTBFV5PPZJ" localSheetId="13" hidden="1">#REF!</definedName>
    <definedName name="BExQ94LAW6MAQBWY25WTBFV5PPZJ" localSheetId="14" hidden="1">#REF!</definedName>
    <definedName name="BExQ94LAW6MAQBWY25WTBFV5PPZJ" hidden="1">#REF!</definedName>
    <definedName name="BExQ968K8V66L55PCVI3B4VR4FW6" localSheetId="13" hidden="1">#REF!</definedName>
    <definedName name="BExQ968K8V66L55PCVI3B4VR4FW6" localSheetId="14" hidden="1">#REF!</definedName>
    <definedName name="BExQ968K8V66L55PCVI3B4VR4FW6" hidden="1">#REF!</definedName>
    <definedName name="BExQ97QIPOSSRK978N8P234Y1XA4" localSheetId="13" hidden="1">#REF!</definedName>
    <definedName name="BExQ97QIPOSSRK978N8P234Y1XA4" localSheetId="14" hidden="1">#REF!</definedName>
    <definedName name="BExQ97QIPOSSRK978N8P234Y1XA4" hidden="1">#REF!</definedName>
    <definedName name="BExQ9DFHXLBKBS9DWH05G83SL12Z" localSheetId="13" hidden="1">#REF!</definedName>
    <definedName name="BExQ9DFHXLBKBS9DWH05G83SL12Z" localSheetId="14" hidden="1">#REF!</definedName>
    <definedName name="BExQ9DFHXLBKBS9DWH05G83SL12Z" hidden="1">#REF!</definedName>
    <definedName name="BExQ9E6FBAXTHGF3RXANFIA77GXP" localSheetId="13" hidden="1">#REF!</definedName>
    <definedName name="BExQ9E6FBAXTHGF3RXANFIA77GXP" localSheetId="14" hidden="1">#REF!</definedName>
    <definedName name="BExQ9E6FBAXTHGF3RXANFIA77GXP" hidden="1">#REF!</definedName>
    <definedName name="BExQ9J4ID0TGFFFJSQ9PFAMXOYZ1" localSheetId="13" hidden="1">#REF!</definedName>
    <definedName name="BExQ9J4ID0TGFFFJSQ9PFAMXOYZ1" localSheetId="14" hidden="1">#REF!</definedName>
    <definedName name="BExQ9J4ID0TGFFFJSQ9PFAMXOYZ1" hidden="1">#REF!</definedName>
    <definedName name="BExQ9KX9734KIAK7IMRLHCPYDHO2" localSheetId="13" hidden="1">#REF!</definedName>
    <definedName name="BExQ9KX9734KIAK7IMRLHCPYDHO2" localSheetId="14" hidden="1">#REF!</definedName>
    <definedName name="BExQ9KX9734KIAK7IMRLHCPYDHO2" hidden="1">#REF!</definedName>
    <definedName name="BExQ9L81FF4I7816VTPFBDWVU4CW" localSheetId="13" hidden="1">#REF!</definedName>
    <definedName name="BExQ9L81FF4I7816VTPFBDWVU4CW" localSheetId="14" hidden="1">#REF!</definedName>
    <definedName name="BExQ9L81FF4I7816VTPFBDWVU4CW" hidden="1">#REF!</definedName>
    <definedName name="BExQ9M4E2ACZOWWWP1JJIQO8AHUM" localSheetId="13" hidden="1">#REF!</definedName>
    <definedName name="BExQ9M4E2ACZOWWWP1JJIQO8AHUM" localSheetId="14" hidden="1">#REF!</definedName>
    <definedName name="BExQ9M4E2ACZOWWWP1JJIQO8AHUM" hidden="1">#REF!</definedName>
    <definedName name="BExQ9TBCP5IJKSQLYEBE6FQLF16I" localSheetId="13" hidden="1">#REF!</definedName>
    <definedName name="BExQ9TBCP5IJKSQLYEBE6FQLF16I" localSheetId="14" hidden="1">#REF!</definedName>
    <definedName name="BExQ9TBCP5IJKSQLYEBE6FQLF16I" hidden="1">#REF!</definedName>
    <definedName name="BExQ9UTANMJCK7LJ4OQMD6F2Q01L" localSheetId="13" hidden="1">#REF!</definedName>
    <definedName name="BExQ9UTANMJCK7LJ4OQMD6F2Q01L" localSheetId="14" hidden="1">#REF!</definedName>
    <definedName name="BExQ9UTANMJCK7LJ4OQMD6F2Q01L" hidden="1">#REF!</definedName>
    <definedName name="BExQ9ZLYHWABXAA9NJDW8ZS0UQ9P" localSheetId="13" hidden="1">#REF!</definedName>
    <definedName name="BExQ9ZLYHWABXAA9NJDW8ZS0UQ9P" localSheetId="14" hidden="1">#REF!</definedName>
    <definedName name="BExQ9ZLYHWABXAA9NJDW8ZS0UQ9P" hidden="1">#REF!</definedName>
    <definedName name="BExQ9ZWQ19KSRZNZNPY6ZNWEST1J" localSheetId="13" hidden="1">#REF!</definedName>
    <definedName name="BExQ9ZWQ19KSRZNZNPY6ZNWEST1J" localSheetId="14" hidden="1">#REF!</definedName>
    <definedName name="BExQ9ZWQ19KSRZNZNPY6ZNWEST1J" hidden="1">#REF!</definedName>
    <definedName name="BExQA324HSCK40ENJUT9CS9EC71B" localSheetId="13" hidden="1">#REF!</definedName>
    <definedName name="BExQA324HSCK40ENJUT9CS9EC71B" localSheetId="14" hidden="1">#REF!</definedName>
    <definedName name="BExQA324HSCK40ENJUT9CS9EC71B" hidden="1">#REF!</definedName>
    <definedName name="BExQA55GY0STSNBWQCWN8E31ZXCS" localSheetId="13" hidden="1">#REF!</definedName>
    <definedName name="BExQA55GY0STSNBWQCWN8E31ZXCS" localSheetId="14" hidden="1">#REF!</definedName>
    <definedName name="BExQA55GY0STSNBWQCWN8E31ZXCS" hidden="1">#REF!</definedName>
    <definedName name="BExQA7URC7M82I0T9RUF90GCS15S" localSheetId="13" hidden="1">#REF!</definedName>
    <definedName name="BExQA7URC7M82I0T9RUF90GCS15S" localSheetId="14" hidden="1">#REF!</definedName>
    <definedName name="BExQA7URC7M82I0T9RUF90GCS15S" hidden="1">#REF!</definedName>
    <definedName name="BExQA9HZIN9XEMHEEVHT99UU9Z82" localSheetId="13" hidden="1">#REF!</definedName>
    <definedName name="BExQA9HZIN9XEMHEEVHT99UU9Z82" localSheetId="14" hidden="1">#REF!</definedName>
    <definedName name="BExQA9HZIN9XEMHEEVHT99UU9Z82" hidden="1">#REF!</definedName>
    <definedName name="BExQAELFYH92K8CJL155181UDORO" localSheetId="13" hidden="1">#REF!</definedName>
    <definedName name="BExQAELFYH92K8CJL155181UDORO" localSheetId="14" hidden="1">#REF!</definedName>
    <definedName name="BExQAELFYH92K8CJL155181UDORO" hidden="1">#REF!</definedName>
    <definedName name="BExQAG8PP8R5NJKNQD1U4QOSD6X5" localSheetId="13" hidden="1">#REF!</definedName>
    <definedName name="BExQAG8PP8R5NJKNQD1U4QOSD6X5" localSheetId="14" hidden="1">#REF!</definedName>
    <definedName name="BExQAG8PP8R5NJKNQD1U4QOSD6X5" hidden="1">#REF!</definedName>
    <definedName name="BExQAVTR32SDHZQ69KNYF6UXXKS2" localSheetId="13" hidden="1">#REF!</definedName>
    <definedName name="BExQAVTR32SDHZQ69KNYF6UXXKS2" localSheetId="14" hidden="1">#REF!</definedName>
    <definedName name="BExQAVTR32SDHZQ69KNYF6UXXKS2" hidden="1">#REF!</definedName>
    <definedName name="BExQBBETZJ7LHJ9CLAL3GEKQFEGR" localSheetId="13" hidden="1">#REF!</definedName>
    <definedName name="BExQBBETZJ7LHJ9CLAL3GEKQFEGR" localSheetId="14" hidden="1">#REF!</definedName>
    <definedName name="BExQBBETZJ7LHJ9CLAL3GEKQFEGR" hidden="1">#REF!</definedName>
    <definedName name="BExQBDICMZTSA1X73TMHNO4JSFLN" localSheetId="13" hidden="1">#REF!</definedName>
    <definedName name="BExQBDICMZTSA1X73TMHNO4JSFLN" localSheetId="14" hidden="1">#REF!</definedName>
    <definedName name="BExQBDICMZTSA1X73TMHNO4JSFLN" hidden="1">#REF!</definedName>
    <definedName name="BExQBEER6CRCRPSSL61S0OMH57ZA" localSheetId="13" hidden="1">#REF!</definedName>
    <definedName name="BExQBEER6CRCRPSSL61S0OMH57ZA" localSheetId="14" hidden="1">#REF!</definedName>
    <definedName name="BExQBEER6CRCRPSSL61S0OMH57ZA" hidden="1">#REF!</definedName>
    <definedName name="BExQBFR753FNBMC27WEQJT8UKANJ" localSheetId="13" hidden="1">#REF!</definedName>
    <definedName name="BExQBFR753FNBMC27WEQJT8UKANJ" localSheetId="14" hidden="1">#REF!</definedName>
    <definedName name="BExQBFR753FNBMC27WEQJT8UKANJ" hidden="1">#REF!</definedName>
    <definedName name="BExQBIGGY5TXI2FJVVZSLZ0LTZYH" localSheetId="13" hidden="1">#REF!</definedName>
    <definedName name="BExQBIGGY5TXI2FJVVZSLZ0LTZYH" localSheetId="14" hidden="1">#REF!</definedName>
    <definedName name="BExQBIGGY5TXI2FJVVZSLZ0LTZYH" hidden="1">#REF!</definedName>
    <definedName name="BExQBM1RUSIQ85LLMM2159BYDPIP" localSheetId="13" hidden="1">#REF!</definedName>
    <definedName name="BExQBM1RUSIQ85LLMM2159BYDPIP" localSheetId="14" hidden="1">#REF!</definedName>
    <definedName name="BExQBM1RUSIQ85LLMM2159BYDPIP" hidden="1">#REF!</definedName>
    <definedName name="BExQBOWE543K7PGA5S7SVU2QKPM3" localSheetId="13" hidden="1">#REF!</definedName>
    <definedName name="BExQBOWE543K7PGA5S7SVU2QKPM3" localSheetId="14" hidden="1">#REF!</definedName>
    <definedName name="BExQBOWE543K7PGA5S7SVU2QKPM3" hidden="1">#REF!</definedName>
    <definedName name="BExQBPSOZ47V81YAEURP0NQJNTJH" localSheetId="13" hidden="1">#REF!</definedName>
    <definedName name="BExQBPSOZ47V81YAEURP0NQJNTJH" localSheetId="14" hidden="1">#REF!</definedName>
    <definedName name="BExQBPSOZ47V81YAEURP0NQJNTJH" hidden="1">#REF!</definedName>
    <definedName name="BExQC5TWT21CGBKD0IHAXTIN2QB8" localSheetId="13" hidden="1">#REF!</definedName>
    <definedName name="BExQC5TWT21CGBKD0IHAXTIN2QB8" localSheetId="14" hidden="1">#REF!</definedName>
    <definedName name="BExQC5TWT21CGBKD0IHAXTIN2QB8" hidden="1">#REF!</definedName>
    <definedName name="BExQC94JL9F5GW4S8DQCAF4WB2DA" localSheetId="13" hidden="1">#REF!</definedName>
    <definedName name="BExQC94JL9F5GW4S8DQCAF4WB2DA" localSheetId="14" hidden="1">#REF!</definedName>
    <definedName name="BExQC94JL9F5GW4S8DQCAF4WB2DA" hidden="1">#REF!</definedName>
    <definedName name="BExQCKTD8AT0824LGWREXM1B5D1X" localSheetId="13" hidden="1">#REF!</definedName>
    <definedName name="BExQCKTD8AT0824LGWREXM1B5D1X" localSheetId="14" hidden="1">#REF!</definedName>
    <definedName name="BExQCKTD8AT0824LGWREXM1B5D1X" hidden="1">#REF!</definedName>
    <definedName name="BExQCQ7KF4HVXSD72FF3DJGNNO3M" localSheetId="13" hidden="1">#REF!</definedName>
    <definedName name="BExQCQ7KF4HVXSD72FF3DJGNNO3M" localSheetId="14" hidden="1">#REF!</definedName>
    <definedName name="BExQCQ7KF4HVXSD72FF3DJGNNO3M" hidden="1">#REF!</definedName>
    <definedName name="BExQCRPJXI0WNJUFFAC39C0PFUFK" localSheetId="13" hidden="1">#REF!</definedName>
    <definedName name="BExQCRPJXI0WNJUFFAC39C0PFUFK" localSheetId="14" hidden="1">#REF!</definedName>
    <definedName name="BExQCRPJXI0WNJUFFAC39C0PFUFK" hidden="1">#REF!</definedName>
    <definedName name="BExQD571YWOXKR2SX85K5MKQ0AO2" localSheetId="13" hidden="1">#REF!</definedName>
    <definedName name="BExQD571YWOXKR2SX85K5MKQ0AO2" localSheetId="14" hidden="1">#REF!</definedName>
    <definedName name="BExQD571YWOXKR2SX85K5MKQ0AO2" hidden="1">#REF!</definedName>
    <definedName name="BExQDB6VCHN8PNX8EA6JNIEQ2JC2" localSheetId="13" hidden="1">#REF!</definedName>
    <definedName name="BExQDB6VCHN8PNX8EA6JNIEQ2JC2" localSheetId="14" hidden="1">#REF!</definedName>
    <definedName name="BExQDB6VCHN8PNX8EA6JNIEQ2JC2" hidden="1">#REF!</definedName>
    <definedName name="BExQDE1B6U2Q9B73KBENABP71YM1" localSheetId="13" hidden="1">#REF!</definedName>
    <definedName name="BExQDE1B6U2Q9B73KBENABP71YM1" localSheetId="14" hidden="1">#REF!</definedName>
    <definedName name="BExQDE1B6U2Q9B73KBENABP71YM1" hidden="1">#REF!</definedName>
    <definedName name="BExQDGQCN7ZW41QDUHOBJUGQAX40" localSheetId="13" hidden="1">#REF!</definedName>
    <definedName name="BExQDGQCN7ZW41QDUHOBJUGQAX40" localSheetId="14" hidden="1">#REF!</definedName>
    <definedName name="BExQDGQCN7ZW41QDUHOBJUGQAX40" hidden="1">#REF!</definedName>
    <definedName name="BExQED8ZZUEH0WRNOHXI7V9TVC8K" localSheetId="13" hidden="1">#REF!</definedName>
    <definedName name="BExQED8ZZUEH0WRNOHXI7V9TVC8K" localSheetId="14" hidden="1">#REF!</definedName>
    <definedName name="BExQED8ZZUEH0WRNOHXI7V9TVC8K" hidden="1">#REF!</definedName>
    <definedName name="BExQEF1PIJIB9J24OB0M4X1WLBB0" localSheetId="13" hidden="1">#REF!</definedName>
    <definedName name="BExQEF1PIJIB9J24OB0M4X1WLBB0" localSheetId="14" hidden="1">#REF!</definedName>
    <definedName name="BExQEF1PIJIB9J24OB0M4X1WLBB0" hidden="1">#REF!</definedName>
    <definedName name="BExQEMUA4HEFM4OVO8M8MA8PIAW1" localSheetId="13" hidden="1">#REF!</definedName>
    <definedName name="BExQEMUA4HEFM4OVO8M8MA8PIAW1" localSheetId="14" hidden="1">#REF!</definedName>
    <definedName name="BExQEMUA4HEFM4OVO8M8MA8PIAW1" hidden="1">#REF!</definedName>
    <definedName name="BExQEP38QPDKB85WG2WOL17IMB5S" localSheetId="13" hidden="1">#REF!</definedName>
    <definedName name="BExQEP38QPDKB85WG2WOL17IMB5S" localSheetId="14" hidden="1">#REF!</definedName>
    <definedName name="BExQEP38QPDKB85WG2WOL17IMB5S" hidden="1">#REF!</definedName>
    <definedName name="BExQEQ4XZQFIKUXNU9H7WE7AMZ1U" localSheetId="13" hidden="1">#REF!</definedName>
    <definedName name="BExQEQ4XZQFIKUXNU9H7WE7AMZ1U" localSheetId="14" hidden="1">#REF!</definedName>
    <definedName name="BExQEQ4XZQFIKUXNU9H7WE7AMZ1U" hidden="1">#REF!</definedName>
    <definedName name="BExQF1OEB07CRAP6ALNNMJNJ3P2D" localSheetId="13" hidden="1">#REF!</definedName>
    <definedName name="BExQF1OEB07CRAP6ALNNMJNJ3P2D" localSheetId="14" hidden="1">#REF!</definedName>
    <definedName name="BExQF1OEB07CRAP6ALNNMJNJ3P2D" hidden="1">#REF!</definedName>
    <definedName name="BExQF8KKL224NYD20XYLLM2RE7EW" localSheetId="13" hidden="1">#REF!</definedName>
    <definedName name="BExQF8KKL224NYD20XYLLM2RE7EW" localSheetId="14" hidden="1">#REF!</definedName>
    <definedName name="BExQF8KKL224NYD20XYLLM2RE7EW" hidden="1">#REF!</definedName>
    <definedName name="BExQF9X2AQPFJZTCHTU5PTTR0JAH" localSheetId="13" hidden="1">#REF!</definedName>
    <definedName name="BExQF9X2AQPFJZTCHTU5PTTR0JAH" localSheetId="14" hidden="1">#REF!</definedName>
    <definedName name="BExQF9X2AQPFJZTCHTU5PTTR0JAH" hidden="1">#REF!</definedName>
    <definedName name="BExQFAINO9ODQZX6NSM8EBTRD04E" localSheetId="13" hidden="1">#REF!</definedName>
    <definedName name="BExQFAINO9ODQZX6NSM8EBTRD04E" localSheetId="14" hidden="1">#REF!</definedName>
    <definedName name="BExQFAINO9ODQZX6NSM8EBTRD04E" hidden="1">#REF!</definedName>
    <definedName name="BExQFC0M9KKFMQKPLPEO2RQDB7MM" localSheetId="13" hidden="1">#REF!</definedName>
    <definedName name="BExQFC0M9KKFMQKPLPEO2RQDB7MM" localSheetId="14" hidden="1">#REF!</definedName>
    <definedName name="BExQFC0M9KKFMQKPLPEO2RQDB7MM" hidden="1">#REF!</definedName>
    <definedName name="BExQFEEV7627R8TYZCM28C6V6WHE" localSheetId="13" hidden="1">#REF!</definedName>
    <definedName name="BExQFEEV7627R8TYZCM28C6V6WHE" localSheetId="14" hidden="1">#REF!</definedName>
    <definedName name="BExQFEEV7627R8TYZCM28C6V6WHE" hidden="1">#REF!</definedName>
    <definedName name="BExQFEK8NUD04X2OBRA275ADPSDL" localSheetId="13" hidden="1">#REF!</definedName>
    <definedName name="BExQFEK8NUD04X2OBRA275ADPSDL" localSheetId="14" hidden="1">#REF!</definedName>
    <definedName name="BExQFEK8NUD04X2OBRA275ADPSDL" hidden="1">#REF!</definedName>
    <definedName name="BExQFGYIWDR4W0YF7XR6E4EWWJ02" localSheetId="13" hidden="1">#REF!</definedName>
    <definedName name="BExQFGYIWDR4W0YF7XR6E4EWWJ02" localSheetId="14" hidden="1">#REF!</definedName>
    <definedName name="BExQFGYIWDR4W0YF7XR6E4EWWJ02" hidden="1">#REF!</definedName>
    <definedName name="BExQFPNFKA36IAPS22LAUMBDI4KE" localSheetId="13" hidden="1">#REF!</definedName>
    <definedName name="BExQFPNFKA36IAPS22LAUMBDI4KE" localSheetId="14" hidden="1">#REF!</definedName>
    <definedName name="BExQFPNFKA36IAPS22LAUMBDI4KE" hidden="1">#REF!</definedName>
    <definedName name="BExQFPSWEMA8WBUZ4WK20LR13VSU" localSheetId="13" hidden="1">#REF!</definedName>
    <definedName name="BExQFPSWEMA8WBUZ4WK20LR13VSU" localSheetId="14" hidden="1">#REF!</definedName>
    <definedName name="BExQFPSWEMA8WBUZ4WK20LR13VSU" hidden="1">#REF!</definedName>
    <definedName name="BExQFVSPOSCCPF1TLJPIWYWYB8A9" localSheetId="13" hidden="1">#REF!</definedName>
    <definedName name="BExQFVSPOSCCPF1TLJPIWYWYB8A9" localSheetId="14" hidden="1">#REF!</definedName>
    <definedName name="BExQFVSPOSCCPF1TLJPIWYWYB8A9" hidden="1">#REF!</definedName>
    <definedName name="BExQFWJQXNQAW6LUMOEDS6KMJMYL" localSheetId="13" hidden="1">#REF!</definedName>
    <definedName name="BExQFWJQXNQAW6LUMOEDS6KMJMYL" localSheetId="14" hidden="1">#REF!</definedName>
    <definedName name="BExQFWJQXNQAW6LUMOEDS6KMJMYL" hidden="1">#REF!</definedName>
    <definedName name="BExQG8TYRD2G42UA5ZPCRLNKUDMX" localSheetId="13" hidden="1">#REF!</definedName>
    <definedName name="BExQG8TYRD2G42UA5ZPCRLNKUDMX" localSheetId="14" hidden="1">#REF!</definedName>
    <definedName name="BExQG8TYRD2G42UA5ZPCRLNKUDMX" hidden="1">#REF!</definedName>
    <definedName name="BExQG9A8OZ31BDN5QEGQGWG59A43" localSheetId="13" hidden="1">#REF!</definedName>
    <definedName name="BExQG9A8OZ31BDN5QEGQGWG59A43" localSheetId="14" hidden="1">#REF!</definedName>
    <definedName name="BExQG9A8OZ31BDN5QEGQGWG59A43" hidden="1">#REF!</definedName>
    <definedName name="BExQGGBQ2CMSPV4NV4RA7NMBQER6" localSheetId="13" hidden="1">#REF!</definedName>
    <definedName name="BExQGGBQ2CMSPV4NV4RA7NMBQER6" localSheetId="14" hidden="1">#REF!</definedName>
    <definedName name="BExQGGBQ2CMSPV4NV4RA7NMBQER6" hidden="1">#REF!</definedName>
    <definedName name="BExQGO48J9MPCDQ96RBB9UN9AIGT" localSheetId="13" hidden="1">#REF!</definedName>
    <definedName name="BExQGO48J9MPCDQ96RBB9UN9AIGT" localSheetId="14" hidden="1">#REF!</definedName>
    <definedName name="BExQGO48J9MPCDQ96RBB9UN9AIGT" hidden="1">#REF!</definedName>
    <definedName name="BExQGSBB6MJWDW7AYWA0MSFTXKRR" localSheetId="13" hidden="1">#REF!</definedName>
    <definedName name="BExQGSBB6MJWDW7AYWA0MSFTXKRR" localSheetId="14" hidden="1">#REF!</definedName>
    <definedName name="BExQGSBB6MJWDW7AYWA0MSFTXKRR" hidden="1">#REF!</definedName>
    <definedName name="BExQH0UURAJ13AVO5UI04HSRGVYW" localSheetId="13" hidden="1">#REF!</definedName>
    <definedName name="BExQH0UURAJ13AVO5UI04HSRGVYW" localSheetId="14" hidden="1">#REF!</definedName>
    <definedName name="BExQH0UURAJ13AVO5UI04HSRGVYW" hidden="1">#REF!</definedName>
    <definedName name="BExQH5I0FUT0822E2ITR6M5724UF" localSheetId="13" hidden="1">#REF!</definedName>
    <definedName name="BExQH5I0FUT0822E2ITR6M5724UF" localSheetId="14" hidden="1">#REF!</definedName>
    <definedName name="BExQH5I0FUT0822E2ITR6M5724UF" hidden="1">#REF!</definedName>
    <definedName name="BExQH6ZZY0NR8SE48PSI9D0CU1TC" localSheetId="13" hidden="1">#REF!</definedName>
    <definedName name="BExQH6ZZY0NR8SE48PSI9D0CU1TC" localSheetId="14" hidden="1">#REF!</definedName>
    <definedName name="BExQH6ZZY0NR8SE48PSI9D0CU1TC" hidden="1">#REF!</definedName>
    <definedName name="BExQH9P2MCXAJOVEO4GFQT6MNW22" localSheetId="13" hidden="1">#REF!</definedName>
    <definedName name="BExQH9P2MCXAJOVEO4GFQT6MNW22" localSheetId="14" hidden="1">#REF!</definedName>
    <definedName name="BExQH9P2MCXAJOVEO4GFQT6MNW22" hidden="1">#REF!</definedName>
    <definedName name="BExQHCZSBYUY8OKKJXFYWKBBM6AH" localSheetId="13" hidden="1">#REF!</definedName>
    <definedName name="BExQHCZSBYUY8OKKJXFYWKBBM6AH" localSheetId="14" hidden="1">#REF!</definedName>
    <definedName name="BExQHCZSBYUY8OKKJXFYWKBBM6AH" hidden="1">#REF!</definedName>
    <definedName name="BExQHML1J3V7M9VZ3S2S198637RP" localSheetId="13" hidden="1">#REF!</definedName>
    <definedName name="BExQHML1J3V7M9VZ3S2S198637RP" localSheetId="14" hidden="1">#REF!</definedName>
    <definedName name="BExQHML1J3V7M9VZ3S2S198637RP" hidden="1">#REF!</definedName>
    <definedName name="BExQHPKXZ1K33V2F90NZIQRZYIAW" localSheetId="13" hidden="1">#REF!</definedName>
    <definedName name="BExQHPKXZ1K33V2F90NZIQRZYIAW" localSheetId="14" hidden="1">#REF!</definedName>
    <definedName name="BExQHPKXZ1K33V2F90NZIQRZYIAW" hidden="1">#REF!</definedName>
    <definedName name="BExQHRDNW8YFGT2B35K9CYSS1VAI" localSheetId="13" hidden="1">#REF!</definedName>
    <definedName name="BExQHRDNW8YFGT2B35K9CYSS1VAI" localSheetId="14" hidden="1">#REF!</definedName>
    <definedName name="BExQHRDNW8YFGT2B35K9CYSS1VAI" hidden="1">#REF!</definedName>
    <definedName name="BExQHRZ9FBLUG6G6CC88UZA6V39L" localSheetId="13" hidden="1">#REF!</definedName>
    <definedName name="BExQHRZ9FBLUG6G6CC88UZA6V39L" localSheetId="14" hidden="1">#REF!</definedName>
    <definedName name="BExQHRZ9FBLUG6G6CC88UZA6V39L" hidden="1">#REF!</definedName>
    <definedName name="BExQHVF9KD06AG2RXUQJ9X4PVGX4" localSheetId="13" hidden="1">#REF!</definedName>
    <definedName name="BExQHVF9KD06AG2RXUQJ9X4PVGX4" localSheetId="14" hidden="1">#REF!</definedName>
    <definedName name="BExQHVF9KD06AG2RXUQJ9X4PVGX4" hidden="1">#REF!</definedName>
    <definedName name="BExQHZBHVN2L4HC7ACTR73T5OCV0" localSheetId="13" hidden="1">#REF!</definedName>
    <definedName name="BExQHZBHVN2L4HC7ACTR73T5OCV0" localSheetId="14" hidden="1">#REF!</definedName>
    <definedName name="BExQHZBHVN2L4HC7ACTR73T5OCV0" hidden="1">#REF!</definedName>
    <definedName name="BExQI3O3BBL6MXZNJD1S3UD8WBUU" localSheetId="13" hidden="1">#REF!</definedName>
    <definedName name="BExQI3O3BBL6MXZNJD1S3UD8WBUU" localSheetId="14" hidden="1">#REF!</definedName>
    <definedName name="BExQI3O3BBL6MXZNJD1S3UD8WBUU" hidden="1">#REF!</definedName>
    <definedName name="BExQI7431UOEBYKYPVVMNXBZ2ZP2" localSheetId="13" hidden="1">#REF!</definedName>
    <definedName name="BExQI7431UOEBYKYPVVMNXBZ2ZP2" localSheetId="14" hidden="1">#REF!</definedName>
    <definedName name="BExQI7431UOEBYKYPVVMNXBZ2ZP2" hidden="1">#REF!</definedName>
    <definedName name="BExQI85V9TNLDJT5LTRZS10Y26SG" localSheetId="13" hidden="1">#REF!</definedName>
    <definedName name="BExQI85V9TNLDJT5LTRZS10Y26SG" localSheetId="14" hidden="1">#REF!</definedName>
    <definedName name="BExQI85V9TNLDJT5LTRZS10Y26SG" hidden="1">#REF!</definedName>
    <definedName name="BExQI9ICYVAAXE7L1BQSE1VWSQA9" localSheetId="13" hidden="1">#REF!</definedName>
    <definedName name="BExQI9ICYVAAXE7L1BQSE1VWSQA9" localSheetId="14" hidden="1">#REF!</definedName>
    <definedName name="BExQI9ICYVAAXE7L1BQSE1VWSQA9" hidden="1">#REF!</definedName>
    <definedName name="BExQIAPKHVEV8CU1L3TTHJW67FJ5" localSheetId="13" hidden="1">#REF!</definedName>
    <definedName name="BExQIAPKHVEV8CU1L3TTHJW67FJ5" localSheetId="14" hidden="1">#REF!</definedName>
    <definedName name="BExQIAPKHVEV8CU1L3TTHJW67FJ5" hidden="1">#REF!</definedName>
    <definedName name="BExQIAV02RGEQG6AF0CWXU3MS9BZ" localSheetId="13" hidden="1">#REF!</definedName>
    <definedName name="BExQIAV02RGEQG6AF0CWXU3MS9BZ" localSheetId="14" hidden="1">#REF!</definedName>
    <definedName name="BExQIAV02RGEQG6AF0CWXU3MS9BZ" hidden="1">#REF!</definedName>
    <definedName name="BExQIBB4I3Z6AUU0HYV1DHRS13M4" localSheetId="13" hidden="1">#REF!</definedName>
    <definedName name="BExQIBB4I3Z6AUU0HYV1DHRS13M4" localSheetId="14" hidden="1">#REF!</definedName>
    <definedName name="BExQIBB4I3Z6AUU0HYV1DHRS13M4" hidden="1">#REF!</definedName>
    <definedName name="BExQIBWPAXU7HJZLKGJZY3EB7MIS" localSheetId="13" hidden="1">#REF!</definedName>
    <definedName name="BExQIBWPAXU7HJZLKGJZY3EB7MIS" localSheetId="14" hidden="1">#REF!</definedName>
    <definedName name="BExQIBWPAXU7HJZLKGJZY3EB7MIS" hidden="1">#REF!</definedName>
    <definedName name="BExQIHLP9AT969BKBF22IGW76GLI" localSheetId="13" hidden="1">#REF!</definedName>
    <definedName name="BExQIHLP9AT969BKBF22IGW76GLI" localSheetId="14" hidden="1">#REF!</definedName>
    <definedName name="BExQIHLP9AT969BKBF22IGW76GLI" hidden="1">#REF!</definedName>
    <definedName name="BExQIS8O6R36CI01XRY9ISM99TW9" localSheetId="13" hidden="1">#REF!</definedName>
    <definedName name="BExQIS8O6R36CI01XRY9ISM99TW9" localSheetId="14" hidden="1">#REF!</definedName>
    <definedName name="BExQIS8O6R36CI01XRY9ISM99TW9" hidden="1">#REF!</definedName>
    <definedName name="BExQIVJB9MJ25NDUHTCVMSODJY2C" localSheetId="13" hidden="1">#REF!</definedName>
    <definedName name="BExQIVJB9MJ25NDUHTCVMSODJY2C" localSheetId="14" hidden="1">#REF!</definedName>
    <definedName name="BExQIVJB9MJ25NDUHTCVMSODJY2C" hidden="1">#REF!</definedName>
    <definedName name="BExQIWAEMVTWAU39DWIXT17K2A9Z" localSheetId="13" hidden="1">#REF!</definedName>
    <definedName name="BExQIWAEMVTWAU39DWIXT17K2A9Z" localSheetId="14" hidden="1">#REF!</definedName>
    <definedName name="BExQIWAEMVTWAU39DWIXT17K2A9Z" hidden="1">#REF!</definedName>
    <definedName name="BExQJ72T8UR0U461ZLEGOOEPCDIG" localSheetId="13" hidden="1">#REF!</definedName>
    <definedName name="BExQJ72T8UR0U461ZLEGOOEPCDIG" localSheetId="14" hidden="1">#REF!</definedName>
    <definedName name="BExQJ72T8UR0U461ZLEGOOEPCDIG" hidden="1">#REF!</definedName>
    <definedName name="BExQJAZ2QDORCR0K8PR9VHQZ4Y3P" localSheetId="13" hidden="1">#REF!</definedName>
    <definedName name="BExQJAZ2QDORCR0K8PR9VHQZ4Y3P" localSheetId="14" hidden="1">#REF!</definedName>
    <definedName name="BExQJAZ2QDORCR0K8PR9VHQZ4Y3P" hidden="1">#REF!</definedName>
    <definedName name="BExQJBF7LAX128WR7VTMJC88ZLPG" localSheetId="13" hidden="1">#REF!</definedName>
    <definedName name="BExQJBF7LAX128WR7VTMJC88ZLPG" localSheetId="14" hidden="1">#REF!</definedName>
    <definedName name="BExQJBF7LAX128WR7VTMJC88ZLPG" hidden="1">#REF!</definedName>
    <definedName name="BExQJEVCKX6KZHNCLYXY7D0MX5KN" localSheetId="13" hidden="1">#REF!</definedName>
    <definedName name="BExQJEVCKX6KZHNCLYXY7D0MX5KN" localSheetId="14" hidden="1">#REF!</definedName>
    <definedName name="BExQJEVCKX6KZHNCLYXY7D0MX5KN" hidden="1">#REF!</definedName>
    <definedName name="BExQJJYSDX8B0J1QGF2HL071KKA3" localSheetId="13" hidden="1">#REF!</definedName>
    <definedName name="BExQJJYSDX8B0J1QGF2HL071KKA3" localSheetId="14" hidden="1">#REF!</definedName>
    <definedName name="BExQJJYSDX8B0J1QGF2HL071KKA3" hidden="1">#REF!</definedName>
    <definedName name="BExQK1HV6SQQ7CP8H8IUKI9TYXTD" localSheetId="13" hidden="1">#REF!</definedName>
    <definedName name="BExQK1HV6SQQ7CP8H8IUKI9TYXTD" localSheetId="14" hidden="1">#REF!</definedName>
    <definedName name="BExQK1HV6SQQ7CP8H8IUKI9TYXTD" hidden="1">#REF!</definedName>
    <definedName name="BExQK3LE5CSBW1E4H4KHW548FL2R" localSheetId="13" hidden="1">#REF!</definedName>
    <definedName name="BExQK3LE5CSBW1E4H4KHW548FL2R" localSheetId="14" hidden="1">#REF!</definedName>
    <definedName name="BExQK3LE5CSBW1E4H4KHW548FL2R" hidden="1">#REF!</definedName>
    <definedName name="BExQKG6LD6PLNDGNGO9DJXY865BR" localSheetId="13" hidden="1">#REF!</definedName>
    <definedName name="BExQKG6LD6PLNDGNGO9DJXY865BR" localSheetId="14" hidden="1">#REF!</definedName>
    <definedName name="BExQKG6LD6PLNDGNGO9DJXY865BR" hidden="1">#REF!</definedName>
    <definedName name="BExQKUKG8I4CGS9QYSD0H7NHP4JN" localSheetId="13" hidden="1">#REF!</definedName>
    <definedName name="BExQKUKG8I4CGS9QYSD0H7NHP4JN" localSheetId="14" hidden="1">#REF!</definedName>
    <definedName name="BExQKUKG8I4CGS9QYSD0H7NHP4JN" hidden="1">#REF!</definedName>
    <definedName name="BExQL2NSE8OYZFXQH8A23RMVMFW7" localSheetId="13" hidden="1">#REF!</definedName>
    <definedName name="BExQL2NSE8OYZFXQH8A23RMVMFW7" localSheetId="14" hidden="1">#REF!</definedName>
    <definedName name="BExQL2NSE8OYZFXQH8A23RMVMFW7" hidden="1">#REF!</definedName>
    <definedName name="BExQL4GJ3LZJL6JDEHT7UDXW90TV" localSheetId="13" hidden="1">#REF!</definedName>
    <definedName name="BExQL4GJ3LZJL6JDEHT7UDXW90TV" localSheetId="14" hidden="1">#REF!</definedName>
    <definedName name="BExQL4GJ3LZJL6JDEHT7UDXW90TV" hidden="1">#REF!</definedName>
    <definedName name="BExQLE1TOW3A287TQB0AVWENT8O1" localSheetId="13" hidden="1">#REF!</definedName>
    <definedName name="BExQLE1TOW3A287TQB0AVWENT8O1" localSheetId="14" hidden="1">#REF!</definedName>
    <definedName name="BExQLE1TOW3A287TQB0AVWENT8O1" hidden="1">#REF!</definedName>
    <definedName name="BExRYOYB4A3E5F6MTROY69LR0PMG" localSheetId="13" hidden="1">#REF!</definedName>
    <definedName name="BExRYOYB4A3E5F6MTROY69LR0PMG" localSheetId="14" hidden="1">#REF!</definedName>
    <definedName name="BExRYOYB4A3E5F6MTROY69LR0PMG" hidden="1">#REF!</definedName>
    <definedName name="BExRYZLA9EW71H4SXQR525S72LLP" localSheetId="13" hidden="1">#REF!</definedName>
    <definedName name="BExRYZLA9EW71H4SXQR525S72LLP" localSheetId="14" hidden="1">#REF!</definedName>
    <definedName name="BExRYZLA9EW71H4SXQR525S72LLP" hidden="1">#REF!</definedName>
    <definedName name="BExRZ66M8G9FQ0VFP077QSZBSOA5" localSheetId="13" hidden="1">#REF!</definedName>
    <definedName name="BExRZ66M8G9FQ0VFP077QSZBSOA5" localSheetId="14" hidden="1">#REF!</definedName>
    <definedName name="BExRZ66M8G9FQ0VFP077QSZBSOA5" hidden="1">#REF!</definedName>
    <definedName name="BExRZ8FMQQL46I8AQWU17LRNZD5T" localSheetId="13" hidden="1">#REF!</definedName>
    <definedName name="BExRZ8FMQQL46I8AQWU17LRNZD5T" localSheetId="14" hidden="1">#REF!</definedName>
    <definedName name="BExRZ8FMQQL46I8AQWU17LRNZD5T" hidden="1">#REF!</definedName>
    <definedName name="BExRZIRRIXRUMZ5GOO95S7460BMP" localSheetId="13" hidden="1">#REF!</definedName>
    <definedName name="BExRZIRRIXRUMZ5GOO95S7460BMP" localSheetId="14" hidden="1">#REF!</definedName>
    <definedName name="BExRZIRRIXRUMZ5GOO95S7460BMP" hidden="1">#REF!</definedName>
    <definedName name="BExRZJTNBKKPK7SB4LA31O3OH6PO" localSheetId="13" hidden="1">#REF!</definedName>
    <definedName name="BExRZJTNBKKPK7SB4LA31O3OH6PO" localSheetId="14" hidden="1">#REF!</definedName>
    <definedName name="BExRZJTNBKKPK7SB4LA31O3OH6PO" hidden="1">#REF!</definedName>
    <definedName name="BExRZK9RAHMM0ZLTNSK7A4LDC42D" localSheetId="13" hidden="1">#REF!</definedName>
    <definedName name="BExRZK9RAHMM0ZLTNSK7A4LDC42D" localSheetId="14" hidden="1">#REF!</definedName>
    <definedName name="BExRZK9RAHMM0ZLTNSK7A4LDC42D" hidden="1">#REF!</definedName>
    <definedName name="BExRZNF461H0WDF36L3U0UQSJGZB" localSheetId="13" hidden="1">#REF!</definedName>
    <definedName name="BExRZNF461H0WDF36L3U0UQSJGZB" localSheetId="14" hidden="1">#REF!</definedName>
    <definedName name="BExRZNF461H0WDF36L3U0UQSJGZB" hidden="1">#REF!</definedName>
    <definedName name="BExRZOGSR69INI6GAEPHDWSNK5Q4" localSheetId="13" hidden="1">#REF!</definedName>
    <definedName name="BExRZOGSR69INI6GAEPHDWSNK5Q4" localSheetId="14" hidden="1">#REF!</definedName>
    <definedName name="BExRZOGSR69INI6GAEPHDWSNK5Q4" hidden="1">#REF!</definedName>
    <definedName name="BExS0ASQBKRTPDWFK0KUDFOS9LE5" localSheetId="13" hidden="1">#REF!</definedName>
    <definedName name="BExS0ASQBKRTPDWFK0KUDFOS9LE5" localSheetId="14" hidden="1">#REF!</definedName>
    <definedName name="BExS0ASQBKRTPDWFK0KUDFOS9LE5" hidden="1">#REF!</definedName>
    <definedName name="BExS0GHQUF6YT0RU3TKDEO8CSJYB" localSheetId="13" hidden="1">#REF!</definedName>
    <definedName name="BExS0GHQUF6YT0RU3TKDEO8CSJYB" localSheetId="14" hidden="1">#REF!</definedName>
    <definedName name="BExS0GHQUF6YT0RU3TKDEO8CSJYB" hidden="1">#REF!</definedName>
    <definedName name="BExS0K8IHC45I78DMZBOJ1P13KQA" localSheetId="13" hidden="1">#REF!</definedName>
    <definedName name="BExS0K8IHC45I78DMZBOJ1P13KQA" localSheetId="14" hidden="1">#REF!</definedName>
    <definedName name="BExS0K8IHC45I78DMZBOJ1P13KQA" hidden="1">#REF!</definedName>
    <definedName name="BExS0L4WP69XXUFHED98XIEPB593" localSheetId="13" hidden="1">#REF!</definedName>
    <definedName name="BExS0L4WP69XXUFHED98XIEPB593" localSheetId="14" hidden="1">#REF!</definedName>
    <definedName name="BExS0L4WP69XXUFHED98XIEPB593" hidden="1">#REF!</definedName>
    <definedName name="BExS0Z2O2N4AJXFEPN87NU9ZGAHG" localSheetId="13" hidden="1">#REF!</definedName>
    <definedName name="BExS0Z2O2N4AJXFEPN87NU9ZGAHG" localSheetId="14" hidden="1">#REF!</definedName>
    <definedName name="BExS0Z2O2N4AJXFEPN87NU9ZGAHG" hidden="1">#REF!</definedName>
    <definedName name="BExS15IJV0WW662NXQUVT3FGP4ST" localSheetId="13" hidden="1">#REF!</definedName>
    <definedName name="BExS15IJV0WW662NXQUVT3FGP4ST" localSheetId="14" hidden="1">#REF!</definedName>
    <definedName name="BExS15IJV0WW662NXQUVT3FGP4ST" hidden="1">#REF!</definedName>
    <definedName name="BExS18T8TBNEPF4AU1VJ268XLF3L" localSheetId="13" hidden="1">#REF!</definedName>
    <definedName name="BExS18T8TBNEPF4AU1VJ268XLF3L" localSheetId="14" hidden="1">#REF!</definedName>
    <definedName name="BExS18T8TBNEPF4AU1VJ268XLF3L" hidden="1">#REF!</definedName>
    <definedName name="BExS194110MR25BYJI3CJ2EGZ8XT" localSheetId="13" hidden="1">#REF!</definedName>
    <definedName name="BExS194110MR25BYJI3CJ2EGZ8XT" localSheetId="14" hidden="1">#REF!</definedName>
    <definedName name="BExS194110MR25BYJI3CJ2EGZ8XT" hidden="1">#REF!</definedName>
    <definedName name="BExS1BNVGNSGD4EP90QL8WXYWZ66" localSheetId="13" hidden="1">#REF!</definedName>
    <definedName name="BExS1BNVGNSGD4EP90QL8WXYWZ66" localSheetId="14" hidden="1">#REF!</definedName>
    <definedName name="BExS1BNVGNSGD4EP90QL8WXYWZ66" hidden="1">#REF!</definedName>
    <definedName name="BExS1UE39N6NCND7MAARSBWXS6HU" localSheetId="13" hidden="1">#REF!</definedName>
    <definedName name="BExS1UE39N6NCND7MAARSBWXS6HU" localSheetId="14" hidden="1">#REF!</definedName>
    <definedName name="BExS1UE39N6NCND7MAARSBWXS6HU" hidden="1">#REF!</definedName>
    <definedName name="BExS226HTWL5WVC76MP5A1IBI8WD" localSheetId="13" hidden="1">#REF!</definedName>
    <definedName name="BExS226HTWL5WVC76MP5A1IBI8WD" localSheetId="14" hidden="1">#REF!</definedName>
    <definedName name="BExS226HTWL5WVC76MP5A1IBI8WD" hidden="1">#REF!</definedName>
    <definedName name="BExS26OI2QNNAH2WMDD95Z400048" localSheetId="13" hidden="1">#REF!</definedName>
    <definedName name="BExS26OI2QNNAH2WMDD95Z400048" localSheetId="14" hidden="1">#REF!</definedName>
    <definedName name="BExS26OI2QNNAH2WMDD95Z400048" hidden="1">#REF!</definedName>
    <definedName name="BExS2D4EI622QRKZKVDPRE66M4XA" localSheetId="13" hidden="1">#REF!</definedName>
    <definedName name="BExS2D4EI622QRKZKVDPRE66M4XA" localSheetId="14" hidden="1">#REF!</definedName>
    <definedName name="BExS2D4EI622QRKZKVDPRE66M4XA" hidden="1">#REF!</definedName>
    <definedName name="BExS2DF6B4ZUF3VZLI4G6LJ3BF38" localSheetId="13" hidden="1">#REF!</definedName>
    <definedName name="BExS2DF6B4ZUF3VZLI4G6LJ3BF38" localSheetId="14" hidden="1">#REF!</definedName>
    <definedName name="BExS2DF6B4ZUF3VZLI4G6LJ3BF38" hidden="1">#REF!</definedName>
    <definedName name="BExS2GKEA6VM3PDWKD7XI0KRUHTW" localSheetId="13" hidden="1">#REF!</definedName>
    <definedName name="BExS2GKEA6VM3PDWKD7XI0KRUHTW" localSheetId="14" hidden="1">#REF!</definedName>
    <definedName name="BExS2GKEA6VM3PDWKD7XI0KRUHTW" hidden="1">#REF!</definedName>
    <definedName name="BExS2I2HVU314TXI2DYFRY8XV913" localSheetId="13" hidden="1">#REF!</definedName>
    <definedName name="BExS2I2HVU314TXI2DYFRY8XV913" localSheetId="14" hidden="1">#REF!</definedName>
    <definedName name="BExS2I2HVU314TXI2DYFRY8XV913" hidden="1">#REF!</definedName>
    <definedName name="BExS2QB5FS5LYTFYO4BROTWG3OV5" localSheetId="13" hidden="1">#REF!</definedName>
    <definedName name="BExS2QB5FS5LYTFYO4BROTWG3OV5" localSheetId="14" hidden="1">#REF!</definedName>
    <definedName name="BExS2QB5FS5LYTFYO4BROTWG3OV5" hidden="1">#REF!</definedName>
    <definedName name="BExS2TLU1HONYV6S3ZD9T12D7CIG" localSheetId="13" hidden="1">#REF!</definedName>
    <definedName name="BExS2TLU1HONYV6S3ZD9T12D7CIG" localSheetId="14" hidden="1">#REF!</definedName>
    <definedName name="BExS2TLU1HONYV6S3ZD9T12D7CIG" hidden="1">#REF!</definedName>
    <definedName name="BExS2WLQUVBRZJWQTWUU4CYDY4IN" localSheetId="13" hidden="1">#REF!</definedName>
    <definedName name="BExS2WLQUVBRZJWQTWUU4CYDY4IN" localSheetId="14" hidden="1">#REF!</definedName>
    <definedName name="BExS2WLQUVBRZJWQTWUU4CYDY4IN" hidden="1">#REF!</definedName>
    <definedName name="BExS2YJQV4NUX6135T90Z1Y5R26Q" localSheetId="13" hidden="1">#REF!</definedName>
    <definedName name="BExS2YJQV4NUX6135T90Z1Y5R26Q" localSheetId="14" hidden="1">#REF!</definedName>
    <definedName name="BExS2YJQV4NUX6135T90Z1Y5R26Q" hidden="1">#REF!</definedName>
    <definedName name="BExS318UV9I2FXPQQWUKKX00QLPJ" localSheetId="13" hidden="1">#REF!</definedName>
    <definedName name="BExS318UV9I2FXPQQWUKKX00QLPJ" localSheetId="14" hidden="1">#REF!</definedName>
    <definedName name="BExS318UV9I2FXPQQWUKKX00QLPJ" hidden="1">#REF!</definedName>
    <definedName name="BExS3LBS0SMTHALVM4NRI1BAV1NP" localSheetId="13" hidden="1">#REF!</definedName>
    <definedName name="BExS3LBS0SMTHALVM4NRI1BAV1NP" localSheetId="14" hidden="1">#REF!</definedName>
    <definedName name="BExS3LBS0SMTHALVM4NRI1BAV1NP" hidden="1">#REF!</definedName>
    <definedName name="BExS3MTQ75VBXDGEBURP6YT8RROE" localSheetId="13" hidden="1">#REF!</definedName>
    <definedName name="BExS3MTQ75VBXDGEBURP6YT8RROE" localSheetId="14" hidden="1">#REF!</definedName>
    <definedName name="BExS3MTQ75VBXDGEBURP6YT8RROE" hidden="1">#REF!</definedName>
    <definedName name="BExS3OMGYO0DFN5186UFKEXZ2RX3" localSheetId="13" hidden="1">#REF!</definedName>
    <definedName name="BExS3OMGYO0DFN5186UFKEXZ2RX3" localSheetId="14" hidden="1">#REF!</definedName>
    <definedName name="BExS3OMGYO0DFN5186UFKEXZ2RX3" hidden="1">#REF!</definedName>
    <definedName name="BExS3SDERJ27OER67TIGOVZU13A2" localSheetId="13" hidden="1">#REF!</definedName>
    <definedName name="BExS3SDERJ27OER67TIGOVZU13A2" localSheetId="14" hidden="1">#REF!</definedName>
    <definedName name="BExS3SDERJ27OER67TIGOVZU13A2" hidden="1">#REF!</definedName>
    <definedName name="BExS3STIH9SFG0R6H30P191QZE98" localSheetId="13" hidden="1">#REF!</definedName>
    <definedName name="BExS3STIH9SFG0R6H30P191QZE98" localSheetId="14" hidden="1">#REF!</definedName>
    <definedName name="BExS3STIH9SFG0R6H30P191QZE98" hidden="1">#REF!</definedName>
    <definedName name="BExS46R5WDNU5KL04FKY5LHJUCB8" localSheetId="13" hidden="1">#REF!</definedName>
    <definedName name="BExS46R5WDNU5KL04FKY5LHJUCB8" localSheetId="14" hidden="1">#REF!</definedName>
    <definedName name="BExS46R5WDNU5KL04FKY5LHJUCB8" hidden="1">#REF!</definedName>
    <definedName name="BExS4ASWKM93XA275AXHYP8AG6SU" localSheetId="13" hidden="1">#REF!</definedName>
    <definedName name="BExS4ASWKM93XA275AXHYP8AG6SU" localSheetId="14" hidden="1">#REF!</definedName>
    <definedName name="BExS4ASWKM93XA275AXHYP8AG6SU" hidden="1">#REF!</definedName>
    <definedName name="BExS4IANBC4RO7HIK0MZZ2RPQU78" localSheetId="13" hidden="1">#REF!</definedName>
    <definedName name="BExS4IANBC4RO7HIK0MZZ2RPQU78" localSheetId="14" hidden="1">#REF!</definedName>
    <definedName name="BExS4IANBC4RO7HIK0MZZ2RPQU78" hidden="1">#REF!</definedName>
    <definedName name="BExS4JN3Y6SVBKILQK0R9HS45Y52" localSheetId="13" hidden="1">#REF!</definedName>
    <definedName name="BExS4JN3Y6SVBKILQK0R9HS45Y52" localSheetId="14" hidden="1">#REF!</definedName>
    <definedName name="BExS4JN3Y6SVBKILQK0R9HS45Y52" hidden="1">#REF!</definedName>
    <definedName name="BExS4P6S41O6Z6BED77U3GD9PNH1" localSheetId="13" hidden="1">#REF!</definedName>
    <definedName name="BExS4P6S41O6Z6BED77U3GD9PNH1" localSheetId="14" hidden="1">#REF!</definedName>
    <definedName name="BExS4P6S41O6Z6BED77U3GD9PNH1" hidden="1">#REF!</definedName>
    <definedName name="BExS4PXPURUHFBOKYFJD5J1J2RXC" localSheetId="13" hidden="1">#REF!</definedName>
    <definedName name="BExS4PXPURUHFBOKYFJD5J1J2RXC" localSheetId="14" hidden="1">#REF!</definedName>
    <definedName name="BExS4PXPURUHFBOKYFJD5J1J2RXC" hidden="1">#REF!</definedName>
    <definedName name="BExS4T32HD3YGJ91HTJ2IGVX6V4O" localSheetId="13" hidden="1">#REF!</definedName>
    <definedName name="BExS4T32HD3YGJ91HTJ2IGVX6V4O" localSheetId="14" hidden="1">#REF!</definedName>
    <definedName name="BExS4T32HD3YGJ91HTJ2IGVX6V4O" hidden="1">#REF!</definedName>
    <definedName name="BExS51H0N51UT0FZOPZRCF1GU063" localSheetId="13" hidden="1">#REF!</definedName>
    <definedName name="BExS51H0N51UT0FZOPZRCF1GU063" localSheetId="14" hidden="1">#REF!</definedName>
    <definedName name="BExS51H0N51UT0FZOPZRCF1GU063" hidden="1">#REF!</definedName>
    <definedName name="BExS54X72TJFC41FJK72MLRR2OO7" localSheetId="13" hidden="1">#REF!</definedName>
    <definedName name="BExS54X72TJFC41FJK72MLRR2OO7" localSheetId="14" hidden="1">#REF!</definedName>
    <definedName name="BExS54X72TJFC41FJK72MLRR2OO7" hidden="1">#REF!</definedName>
    <definedName name="BExS59F0PA1V2ZC7S5TN6IT41SXP" localSheetId="13" hidden="1">#REF!</definedName>
    <definedName name="BExS59F0PA1V2ZC7S5TN6IT41SXP" localSheetId="14" hidden="1">#REF!</definedName>
    <definedName name="BExS59F0PA1V2ZC7S5TN6IT41SXP" hidden="1">#REF!</definedName>
    <definedName name="BExS5L3TGB8JVW9ROYWTKYTUPW27" localSheetId="13" hidden="1">#REF!</definedName>
    <definedName name="BExS5L3TGB8JVW9ROYWTKYTUPW27" localSheetId="14" hidden="1">#REF!</definedName>
    <definedName name="BExS5L3TGB8JVW9ROYWTKYTUPW27" hidden="1">#REF!</definedName>
    <definedName name="BExS6GKQ96EHVLYWNJDWXZXUZW90" localSheetId="13" hidden="1">#REF!</definedName>
    <definedName name="BExS6GKQ96EHVLYWNJDWXZXUZW90" localSheetId="14" hidden="1">#REF!</definedName>
    <definedName name="BExS6GKQ96EHVLYWNJDWXZXUZW90" hidden="1">#REF!</definedName>
    <definedName name="BExS6ITKSZFRR01YD5B0F676SYN7" localSheetId="13" hidden="1">#REF!</definedName>
    <definedName name="BExS6ITKSZFRR01YD5B0F676SYN7" localSheetId="14" hidden="1">#REF!</definedName>
    <definedName name="BExS6ITKSZFRR01YD5B0F676SYN7" hidden="1">#REF!</definedName>
    <definedName name="BExS6N0LI574IAC89EFW6CLTCQ33" localSheetId="13" hidden="1">#REF!</definedName>
    <definedName name="BExS6N0LI574IAC89EFW6CLTCQ33" localSheetId="14" hidden="1">#REF!</definedName>
    <definedName name="BExS6N0LI574IAC89EFW6CLTCQ33" hidden="1">#REF!</definedName>
    <definedName name="BExS6N0NEF7XCTT5R600QZ71A44O" localSheetId="13" hidden="1">#REF!</definedName>
    <definedName name="BExS6N0NEF7XCTT5R600QZ71A44O" localSheetId="14" hidden="1">#REF!</definedName>
    <definedName name="BExS6N0NEF7XCTT5R600QZ71A44O" hidden="1">#REF!</definedName>
    <definedName name="BExS6WRDBF3ST86ZOBBUL3GTCR11" localSheetId="13" hidden="1">#REF!</definedName>
    <definedName name="BExS6WRDBF3ST86ZOBBUL3GTCR11" localSheetId="14" hidden="1">#REF!</definedName>
    <definedName name="BExS6WRDBF3ST86ZOBBUL3GTCR11" hidden="1">#REF!</definedName>
    <definedName name="BExS6XNRKR0C3MTA0LV5B60UB908" localSheetId="13" hidden="1">#REF!</definedName>
    <definedName name="BExS6XNRKR0C3MTA0LV5B60UB908" localSheetId="14" hidden="1">#REF!</definedName>
    <definedName name="BExS6XNRKR0C3MTA0LV5B60UB908" hidden="1">#REF!</definedName>
    <definedName name="BExS73NELZEK2MDOLXO2Q7H3EG71" localSheetId="13" hidden="1">#REF!</definedName>
    <definedName name="BExS73NELZEK2MDOLXO2Q7H3EG71" localSheetId="14" hidden="1">#REF!</definedName>
    <definedName name="BExS73NELZEK2MDOLXO2Q7H3EG71" hidden="1">#REF!</definedName>
    <definedName name="BExS7DJF6AXTWAJD7K4ZCD7L6BHV" localSheetId="13" hidden="1">#REF!</definedName>
    <definedName name="BExS7DJF6AXTWAJD7K4ZCD7L6BHV" localSheetId="14" hidden="1">#REF!</definedName>
    <definedName name="BExS7DJF6AXTWAJD7K4ZCD7L6BHV" hidden="1">#REF!</definedName>
    <definedName name="BExS7GOTHHOK287MX2RC853NWQAL" localSheetId="13" hidden="1">#REF!</definedName>
    <definedName name="BExS7GOTHHOK287MX2RC853NWQAL" localSheetId="14" hidden="1">#REF!</definedName>
    <definedName name="BExS7GOTHHOK287MX2RC853NWQAL" hidden="1">#REF!</definedName>
    <definedName name="BExS7TKQYLRZGM93UY3ZJZJBQNFJ" localSheetId="13" hidden="1">#REF!</definedName>
    <definedName name="BExS7TKQYLRZGM93UY3ZJZJBQNFJ" localSheetId="14" hidden="1">#REF!</definedName>
    <definedName name="BExS7TKQYLRZGM93UY3ZJZJBQNFJ" hidden="1">#REF!</definedName>
    <definedName name="BExS7Y2LNGVHSIBKC7C3R6X4LDR6" localSheetId="13" hidden="1">#REF!</definedName>
    <definedName name="BExS7Y2LNGVHSIBKC7C3R6X4LDR6" localSheetId="14" hidden="1">#REF!</definedName>
    <definedName name="BExS7Y2LNGVHSIBKC7C3R6X4LDR6" hidden="1">#REF!</definedName>
    <definedName name="BExS81TE0EY44Y3W2M4Z4MGNP5OM" localSheetId="13" hidden="1">#REF!</definedName>
    <definedName name="BExS81TE0EY44Y3W2M4Z4MGNP5OM" localSheetId="14" hidden="1">#REF!</definedName>
    <definedName name="BExS81TE0EY44Y3W2M4Z4MGNP5OM" hidden="1">#REF!</definedName>
    <definedName name="BExS81YPDZDVJJVS15HV2HDXAC3Y" localSheetId="13" hidden="1">#REF!</definedName>
    <definedName name="BExS81YPDZDVJJVS15HV2HDXAC3Y" localSheetId="14" hidden="1">#REF!</definedName>
    <definedName name="BExS81YPDZDVJJVS15HV2HDXAC3Y" hidden="1">#REF!</definedName>
    <definedName name="BExS82PRVNUTEKQZS56YT2DVF6C2" localSheetId="13" hidden="1">#REF!</definedName>
    <definedName name="BExS82PRVNUTEKQZS56YT2DVF6C2" localSheetId="14" hidden="1">#REF!</definedName>
    <definedName name="BExS82PRVNUTEKQZS56YT2DVF6C2" hidden="1">#REF!</definedName>
    <definedName name="BExS83BCNFAV6DRCB1VTUF96491J" localSheetId="13" hidden="1">#REF!</definedName>
    <definedName name="BExS83BCNFAV6DRCB1VTUF96491J" localSheetId="14" hidden="1">#REF!</definedName>
    <definedName name="BExS83BCNFAV6DRCB1VTUF96491J" hidden="1">#REF!</definedName>
    <definedName name="BExS86GKM9ISCSNZD15BQ5E5L6A5" localSheetId="13" hidden="1">#REF!</definedName>
    <definedName name="BExS86GKM9ISCSNZD15BQ5E5L6A5" localSheetId="14" hidden="1">#REF!</definedName>
    <definedName name="BExS86GKM9ISCSNZD15BQ5E5L6A5" hidden="1">#REF!</definedName>
    <definedName name="BExS89GGRJ55EK546SM31UGE2K8T" localSheetId="13" hidden="1">#REF!</definedName>
    <definedName name="BExS89GGRJ55EK546SM31UGE2K8T" localSheetId="14" hidden="1">#REF!</definedName>
    <definedName name="BExS89GGRJ55EK546SM31UGE2K8T" hidden="1">#REF!</definedName>
    <definedName name="BExS8BPG5A0GR5AO1U951NDGGR0L" localSheetId="13" hidden="1">#REF!</definedName>
    <definedName name="BExS8BPG5A0GR5AO1U951NDGGR0L" localSheetId="14" hidden="1">#REF!</definedName>
    <definedName name="BExS8BPG5A0GR5AO1U951NDGGR0L" hidden="1">#REF!</definedName>
    <definedName name="BExS8CGI0JXFUBD41VFLI0SZSV8F" localSheetId="13" hidden="1">#REF!</definedName>
    <definedName name="BExS8CGI0JXFUBD41VFLI0SZSV8F" localSheetId="14" hidden="1">#REF!</definedName>
    <definedName name="BExS8CGI0JXFUBD41VFLI0SZSV8F" hidden="1">#REF!</definedName>
    <definedName name="BExS8D22FXVQKOEJP01LT0CDI3PS" localSheetId="13" hidden="1">#REF!</definedName>
    <definedName name="BExS8D22FXVQKOEJP01LT0CDI3PS" localSheetId="14" hidden="1">#REF!</definedName>
    <definedName name="BExS8D22FXVQKOEJP01LT0CDI3PS" hidden="1">#REF!</definedName>
    <definedName name="BExS8EEJOZFBUWZDOM3O25AJRUVU" localSheetId="13" hidden="1">#REF!</definedName>
    <definedName name="BExS8EEJOZFBUWZDOM3O25AJRUVU" localSheetId="14" hidden="1">#REF!</definedName>
    <definedName name="BExS8EEJOZFBUWZDOM3O25AJRUVU" hidden="1">#REF!</definedName>
    <definedName name="BExS8GSUS17UY50TEM2AWF36BR9Z" localSheetId="13" hidden="1">#REF!</definedName>
    <definedName name="BExS8GSUS17UY50TEM2AWF36BR9Z" localSheetId="14" hidden="1">#REF!</definedName>
    <definedName name="BExS8GSUS17UY50TEM2AWF36BR9Z" hidden="1">#REF!</definedName>
    <definedName name="BExS8HJRBVG0XI6PWA9KTMJZMQXK" localSheetId="13" hidden="1">#REF!</definedName>
    <definedName name="BExS8HJRBVG0XI6PWA9KTMJZMQXK" localSheetId="14" hidden="1">#REF!</definedName>
    <definedName name="BExS8HJRBVG0XI6PWA9KTMJZMQXK" hidden="1">#REF!</definedName>
    <definedName name="BExS8NE9HUZJH13OXLREOV1BX0OZ" localSheetId="13" hidden="1">#REF!</definedName>
    <definedName name="BExS8NE9HUZJH13OXLREOV1BX0OZ" localSheetId="14" hidden="1">#REF!</definedName>
    <definedName name="BExS8NE9HUZJH13OXLREOV1BX0OZ" hidden="1">#REF!</definedName>
    <definedName name="BExS8R51C8RM2FS6V6IRTYO9GA4A" localSheetId="13" hidden="1">#REF!</definedName>
    <definedName name="BExS8R51C8RM2FS6V6IRTYO9GA4A" localSheetId="14" hidden="1">#REF!</definedName>
    <definedName name="BExS8R51C8RM2FS6V6IRTYO9GA4A" hidden="1">#REF!</definedName>
    <definedName name="BExS8WDX408F60MH1X9B9UZ2H4R7" localSheetId="13" hidden="1">#REF!</definedName>
    <definedName name="BExS8WDX408F60MH1X9B9UZ2H4R7" localSheetId="14" hidden="1">#REF!</definedName>
    <definedName name="BExS8WDX408F60MH1X9B9UZ2H4R7" hidden="1">#REF!</definedName>
    <definedName name="BExS8X4UTVOFE2YEVLO8LTKMSI3A" localSheetId="13" hidden="1">#REF!</definedName>
    <definedName name="BExS8X4UTVOFE2YEVLO8LTKMSI3A" localSheetId="14" hidden="1">#REF!</definedName>
    <definedName name="BExS8X4UTVOFE2YEVLO8LTKMSI3A" hidden="1">#REF!</definedName>
    <definedName name="BExS8Z2W2QEC3MH0BZIYLDFQNUIP" localSheetId="13" hidden="1">#REF!</definedName>
    <definedName name="BExS8Z2W2QEC3MH0BZIYLDFQNUIP" localSheetId="14" hidden="1">#REF!</definedName>
    <definedName name="BExS8Z2W2QEC3MH0BZIYLDFQNUIP" hidden="1">#REF!</definedName>
    <definedName name="BExS92DKGRFFCIA9C0IXDOLO57EP" localSheetId="13" hidden="1">#REF!</definedName>
    <definedName name="BExS92DKGRFFCIA9C0IXDOLO57EP" localSheetId="14" hidden="1">#REF!</definedName>
    <definedName name="BExS92DKGRFFCIA9C0IXDOLO57EP" hidden="1">#REF!</definedName>
    <definedName name="BExS98OB4321YCHLCQ022PXKTT2W" localSheetId="13" hidden="1">#REF!</definedName>
    <definedName name="BExS98OB4321YCHLCQ022PXKTT2W" localSheetId="14" hidden="1">#REF!</definedName>
    <definedName name="BExS98OB4321YCHLCQ022PXKTT2W" hidden="1">#REF!</definedName>
    <definedName name="BExS9C9N8GFISC6HUERJ0EI06GB2" localSheetId="13" hidden="1">#REF!</definedName>
    <definedName name="BExS9C9N8GFISC6HUERJ0EI06GB2" localSheetId="14" hidden="1">#REF!</definedName>
    <definedName name="BExS9C9N8GFISC6HUERJ0EI06GB2" hidden="1">#REF!</definedName>
    <definedName name="BExS9D6619QNINF06KHZHYUAH0S9" localSheetId="13" hidden="1">#REF!</definedName>
    <definedName name="BExS9D6619QNINF06KHZHYUAH0S9" localSheetId="14" hidden="1">#REF!</definedName>
    <definedName name="BExS9D6619QNINF06KHZHYUAH0S9" hidden="1">#REF!</definedName>
    <definedName name="BExS9DX13CACP3J8JDREK30JB1SQ" localSheetId="13" hidden="1">#REF!</definedName>
    <definedName name="BExS9DX13CACP3J8JDREK30JB1SQ" localSheetId="14" hidden="1">#REF!</definedName>
    <definedName name="BExS9DX13CACP3J8JDREK30JB1SQ" hidden="1">#REF!</definedName>
    <definedName name="BExS9FPRS2KRRCS33SE6WFNF5GYL" localSheetId="13" hidden="1">#REF!</definedName>
    <definedName name="BExS9FPRS2KRRCS33SE6WFNF5GYL" localSheetId="14" hidden="1">#REF!</definedName>
    <definedName name="BExS9FPRS2KRRCS33SE6WFNF5GYL" hidden="1">#REF!</definedName>
    <definedName name="BExS9M5VN3VE822UH6TLACVY24CJ" localSheetId="13" hidden="1">#REF!</definedName>
    <definedName name="BExS9M5VN3VE822UH6TLACVY24CJ" localSheetId="14" hidden="1">#REF!</definedName>
    <definedName name="BExS9M5VN3VE822UH6TLACVY24CJ" hidden="1">#REF!</definedName>
    <definedName name="BExS9WI0A6PSEB8N9GPXF2Z7MWHM" localSheetId="13" hidden="1">#REF!</definedName>
    <definedName name="BExS9WI0A6PSEB8N9GPXF2Z7MWHM" localSheetId="14" hidden="1">#REF!</definedName>
    <definedName name="BExS9WI0A6PSEB8N9GPXF2Z7MWHM" hidden="1">#REF!</definedName>
    <definedName name="BExS9XJPZ07ND34OHX60QD382FV6" localSheetId="13" hidden="1">#REF!</definedName>
    <definedName name="BExS9XJPZ07ND34OHX60QD382FV6" localSheetId="14" hidden="1">#REF!</definedName>
    <definedName name="BExS9XJPZ07ND34OHX60QD382FV6" hidden="1">#REF!</definedName>
    <definedName name="BExSA4AJLEEN4R7HU4FRSMYR17TR" localSheetId="13" hidden="1">#REF!</definedName>
    <definedName name="BExSA4AJLEEN4R7HU4FRSMYR17TR" localSheetId="14" hidden="1">#REF!</definedName>
    <definedName name="BExSA4AJLEEN4R7HU4FRSMYR17TR" hidden="1">#REF!</definedName>
    <definedName name="BExSA5HP306TN9XJS0TU619DLRR7" localSheetId="13" hidden="1">#REF!</definedName>
    <definedName name="BExSA5HP306TN9XJS0TU619DLRR7" localSheetId="14" hidden="1">#REF!</definedName>
    <definedName name="BExSA5HP306TN9XJS0TU619DLRR7" hidden="1">#REF!</definedName>
    <definedName name="BExSAAVWQOOIA6B3JHQVGP08HFEM" localSheetId="13" hidden="1">#REF!</definedName>
    <definedName name="BExSAAVWQOOIA6B3JHQVGP08HFEM" localSheetId="14" hidden="1">#REF!</definedName>
    <definedName name="BExSAAVWQOOIA6B3JHQVGP08HFEM" hidden="1">#REF!</definedName>
    <definedName name="BExSAFJ3IICU2M7QPVE4ARYMXZKX" localSheetId="13" hidden="1">#REF!</definedName>
    <definedName name="BExSAFJ3IICU2M7QPVE4ARYMXZKX" localSheetId="14" hidden="1">#REF!</definedName>
    <definedName name="BExSAFJ3IICU2M7QPVE4ARYMXZKX" hidden="1">#REF!</definedName>
    <definedName name="BExSAH6ID8OHX379UXVNGFO8J6KQ" localSheetId="13" hidden="1">#REF!</definedName>
    <definedName name="BExSAH6ID8OHX379UXVNGFO8J6KQ" localSheetId="14" hidden="1">#REF!</definedName>
    <definedName name="BExSAH6ID8OHX379UXVNGFO8J6KQ" hidden="1">#REF!</definedName>
    <definedName name="BExSAQBHIXGQRNIRGCJMBXUPCZQA" localSheetId="13" hidden="1">#REF!</definedName>
    <definedName name="BExSAQBHIXGQRNIRGCJMBXUPCZQA" localSheetId="14" hidden="1">#REF!</definedName>
    <definedName name="BExSAQBHIXGQRNIRGCJMBXUPCZQA" hidden="1">#REF!</definedName>
    <definedName name="BExSAUTCT4P7JP57NOR9MTX33QJZ" localSheetId="13" hidden="1">#REF!</definedName>
    <definedName name="BExSAUTCT4P7JP57NOR9MTX33QJZ" localSheetId="14" hidden="1">#REF!</definedName>
    <definedName name="BExSAUTCT4P7JP57NOR9MTX33QJZ" hidden="1">#REF!</definedName>
    <definedName name="BExSAY9CA9TFXQ9M9FBJRGJO9T9E" localSheetId="13" hidden="1">#REF!</definedName>
    <definedName name="BExSAY9CA9TFXQ9M9FBJRGJO9T9E" localSheetId="14" hidden="1">#REF!</definedName>
    <definedName name="BExSAY9CA9TFXQ9M9FBJRGJO9T9E" hidden="1">#REF!</definedName>
    <definedName name="BExSB4JYKQ3MINI7RAYK5M8BLJDC" localSheetId="13" hidden="1">#REF!</definedName>
    <definedName name="BExSB4JYKQ3MINI7RAYK5M8BLJDC" localSheetId="14" hidden="1">#REF!</definedName>
    <definedName name="BExSB4JYKQ3MINI7RAYK5M8BLJDC" hidden="1">#REF!</definedName>
    <definedName name="BExSBCY73CG3Q15P5BDLDT994XRL" localSheetId="13" hidden="1">#REF!</definedName>
    <definedName name="BExSBCY73CG3Q15P5BDLDT994XRL" localSheetId="14" hidden="1">#REF!</definedName>
    <definedName name="BExSBCY73CG3Q15P5BDLDT994XRL" hidden="1">#REF!</definedName>
    <definedName name="BExSBMOS41ZRLWYLOU29V6Y7YORR" localSheetId="13" hidden="1">#REF!</definedName>
    <definedName name="BExSBMOS41ZRLWYLOU29V6Y7YORR" localSheetId="14" hidden="1">#REF!</definedName>
    <definedName name="BExSBMOS41ZRLWYLOU29V6Y7YORR" hidden="1">#REF!</definedName>
    <definedName name="BExSBPZG22WAMZYIF7CZ686E8X80" localSheetId="13" hidden="1">#REF!</definedName>
    <definedName name="BExSBPZG22WAMZYIF7CZ686E8X80" localSheetId="14" hidden="1">#REF!</definedName>
    <definedName name="BExSBPZG22WAMZYIF7CZ686E8X80" hidden="1">#REF!</definedName>
    <definedName name="BExSBRBXXQMBU1TYDW1BXTEVEPRU" localSheetId="13" hidden="1">#REF!</definedName>
    <definedName name="BExSBRBXXQMBU1TYDW1BXTEVEPRU" localSheetId="14" hidden="1">#REF!</definedName>
    <definedName name="BExSBRBXXQMBU1TYDW1BXTEVEPRU" hidden="1">#REF!</definedName>
    <definedName name="BExSC54998WTZ21DSL0R8UN0Y9JH" localSheetId="13" hidden="1">#REF!</definedName>
    <definedName name="BExSC54998WTZ21DSL0R8UN0Y9JH" localSheetId="14" hidden="1">#REF!</definedName>
    <definedName name="BExSC54998WTZ21DSL0R8UN0Y9JH" hidden="1">#REF!</definedName>
    <definedName name="BExSC60N7WR9PJSNC9B7ORCX9NGY" localSheetId="13" hidden="1">#REF!</definedName>
    <definedName name="BExSC60N7WR9PJSNC9B7ORCX9NGY" localSheetId="14" hidden="1">#REF!</definedName>
    <definedName name="BExSC60N7WR9PJSNC9B7ORCX9NGY" hidden="1">#REF!</definedName>
    <definedName name="BExSCE99EZTILTTCE4NJJF96OYYM" localSheetId="13" hidden="1">#REF!</definedName>
    <definedName name="BExSCE99EZTILTTCE4NJJF96OYYM" localSheetId="14" hidden="1">#REF!</definedName>
    <definedName name="BExSCE99EZTILTTCE4NJJF96OYYM" hidden="1">#REF!</definedName>
    <definedName name="BExSCFWOMYELUEPWVJIRGIQZH5BV" localSheetId="13" hidden="1">#REF!</definedName>
    <definedName name="BExSCFWOMYELUEPWVJIRGIQZH5BV" localSheetId="14" hidden="1">#REF!</definedName>
    <definedName name="BExSCFWOMYELUEPWVJIRGIQZH5BV" hidden="1">#REF!</definedName>
    <definedName name="BExSCHUQZ2HFEWS54X67DIS8OSXZ" localSheetId="13" hidden="1">#REF!</definedName>
    <definedName name="BExSCHUQZ2HFEWS54X67DIS8OSXZ" localSheetId="14" hidden="1">#REF!</definedName>
    <definedName name="BExSCHUQZ2HFEWS54X67DIS8OSXZ" hidden="1">#REF!</definedName>
    <definedName name="BExSCOG41SKKG4GYU76WRWW1CTE6" localSheetId="13" hidden="1">#REF!</definedName>
    <definedName name="BExSCOG41SKKG4GYU76WRWW1CTE6" localSheetId="14" hidden="1">#REF!</definedName>
    <definedName name="BExSCOG41SKKG4GYU76WRWW1CTE6" hidden="1">#REF!</definedName>
    <definedName name="BExSCVC9P86YVFMRKKUVRV29MZXZ" localSheetId="13" hidden="1">#REF!</definedName>
    <definedName name="BExSCVC9P86YVFMRKKUVRV29MZXZ" localSheetId="14" hidden="1">#REF!</definedName>
    <definedName name="BExSCVC9P86YVFMRKKUVRV29MZXZ" hidden="1">#REF!</definedName>
    <definedName name="BExSD233CH4MU9ZMGNRF97ZV7KWU" localSheetId="13" hidden="1">#REF!</definedName>
    <definedName name="BExSD233CH4MU9ZMGNRF97ZV7KWU" localSheetId="14" hidden="1">#REF!</definedName>
    <definedName name="BExSD233CH4MU9ZMGNRF97ZV7KWU" hidden="1">#REF!</definedName>
    <definedName name="BExSD2U0F3BN6IN9N4R2DTTJG15H" localSheetId="13" hidden="1">#REF!</definedName>
    <definedName name="BExSD2U0F3BN6IN9N4R2DTTJG15H" localSheetId="14" hidden="1">#REF!</definedName>
    <definedName name="BExSD2U0F3BN6IN9N4R2DTTJG15H" hidden="1">#REF!</definedName>
    <definedName name="BExSD6A6NY15YSMFH51ST6XJY429" localSheetId="13" hidden="1">#REF!</definedName>
    <definedName name="BExSD6A6NY15YSMFH51ST6XJY429" localSheetId="14" hidden="1">#REF!</definedName>
    <definedName name="BExSD6A6NY15YSMFH51ST6XJY429" hidden="1">#REF!</definedName>
    <definedName name="BExSD9VH6PF6RQ135VOEE08YXPAW" localSheetId="13" hidden="1">#REF!</definedName>
    <definedName name="BExSD9VH6PF6RQ135VOEE08YXPAW" localSheetId="14" hidden="1">#REF!</definedName>
    <definedName name="BExSD9VH6PF6RQ135VOEE08YXPAW" hidden="1">#REF!</definedName>
    <definedName name="BExSDI9QWFD49GEZWZ3KOGM27XRB" localSheetId="13" hidden="1">#REF!</definedName>
    <definedName name="BExSDI9QWFD49GEZWZ3KOGM27XRB" localSheetId="14" hidden="1">#REF!</definedName>
    <definedName name="BExSDI9QWFD49GEZWZ3KOGM27XRB" hidden="1">#REF!</definedName>
    <definedName name="BExSDP5Y04WWMX2WWRITWOX8R5I9" localSheetId="13" hidden="1">#REF!</definedName>
    <definedName name="BExSDP5Y04WWMX2WWRITWOX8R5I9" localSheetId="14" hidden="1">#REF!</definedName>
    <definedName name="BExSDP5Y04WWMX2WWRITWOX8R5I9" hidden="1">#REF!</definedName>
    <definedName name="BExSDSGM203BJTNS9MKCBX453HMD" localSheetId="13" hidden="1">#REF!</definedName>
    <definedName name="BExSDSGM203BJTNS9MKCBX453HMD" localSheetId="14" hidden="1">#REF!</definedName>
    <definedName name="BExSDSGM203BJTNS9MKCBX453HMD" hidden="1">#REF!</definedName>
    <definedName name="BExSDT20XUFXTDM37M148AXAP7HN" localSheetId="13" hidden="1">#REF!</definedName>
    <definedName name="BExSDT20XUFXTDM37M148AXAP7HN" localSheetId="14" hidden="1">#REF!</definedName>
    <definedName name="BExSDT20XUFXTDM37M148AXAP7HN" hidden="1">#REF!</definedName>
    <definedName name="BExSDYLOWNTKCY92LFEDAV8LO7D3" localSheetId="13" hidden="1">#REF!</definedName>
    <definedName name="BExSDYLOWNTKCY92LFEDAV8LO7D3" localSheetId="14" hidden="1">#REF!</definedName>
    <definedName name="BExSDYLOWNTKCY92LFEDAV8LO7D3" hidden="1">#REF!</definedName>
    <definedName name="BExSE277VXZ807WBUB6A1UGQ1SF9" localSheetId="13" hidden="1">#REF!</definedName>
    <definedName name="BExSE277VXZ807WBUB6A1UGQ1SF9" localSheetId="14" hidden="1">#REF!</definedName>
    <definedName name="BExSE277VXZ807WBUB6A1UGQ1SF9" hidden="1">#REF!</definedName>
    <definedName name="BExSE3EDSP4UL6G0I3DZ5SBHMUBU" localSheetId="13" hidden="1">#REF!</definedName>
    <definedName name="BExSE3EDSP4UL6G0I3DZ5SBHMUBU" localSheetId="14" hidden="1">#REF!</definedName>
    <definedName name="BExSE3EDSP4UL6G0I3DZ5SBHMUBU" hidden="1">#REF!</definedName>
    <definedName name="BExSEEHK1VLWD7JBV9SVVVIKQZ3I" localSheetId="13" hidden="1">#REF!</definedName>
    <definedName name="BExSEEHK1VLWD7JBV9SVVVIKQZ3I" localSheetId="14" hidden="1">#REF!</definedName>
    <definedName name="BExSEEHK1VLWD7JBV9SVVVIKQZ3I" hidden="1">#REF!</definedName>
    <definedName name="BExSEITYG8XAMWJ1C8VKU1MB4TEO" localSheetId="13" hidden="1">#REF!</definedName>
    <definedName name="BExSEITYG8XAMWJ1C8VKU1MB4TEO" localSheetId="14" hidden="1">#REF!</definedName>
    <definedName name="BExSEITYG8XAMWJ1C8VKU1MB4TEO" hidden="1">#REF!</definedName>
    <definedName name="BExSEJKZLX37P3V33TRTFJ30BFRK" localSheetId="13" hidden="1">#REF!</definedName>
    <definedName name="BExSEJKZLX37P3V33TRTFJ30BFRK" localSheetId="14" hidden="1">#REF!</definedName>
    <definedName name="BExSEJKZLX37P3V33TRTFJ30BFRK" hidden="1">#REF!</definedName>
    <definedName name="BExSEKXG1AW54E28IG5EODEM0JJV" localSheetId="13" hidden="1">#REF!</definedName>
    <definedName name="BExSEKXG1AW54E28IG5EODEM0JJV" localSheetId="14" hidden="1">#REF!</definedName>
    <definedName name="BExSEKXG1AW54E28IG5EODEM0JJV" hidden="1">#REF!</definedName>
    <definedName name="BExSEO84KVM8R2IV5MFH0XI3IZSN" localSheetId="13" hidden="1">#REF!</definedName>
    <definedName name="BExSEO84KVM8R2IV5MFH0XI3IZSN" localSheetId="14" hidden="1">#REF!</definedName>
    <definedName name="BExSEO84KVM8R2IV5MFH0XI3IZSN" hidden="1">#REF!</definedName>
    <definedName name="BExSEP9UVOAI6TMXKNK587PQ3328" localSheetId="13" hidden="1">#REF!</definedName>
    <definedName name="BExSEP9UVOAI6TMXKNK587PQ3328" localSheetId="14" hidden="1">#REF!</definedName>
    <definedName name="BExSEP9UVOAI6TMXKNK587PQ3328" hidden="1">#REF!</definedName>
    <definedName name="BExSERIU9MUGR4NPZAUJCVXUZ74I" localSheetId="13" hidden="1">#REF!</definedName>
    <definedName name="BExSERIU9MUGR4NPZAUJCVXUZ74I" localSheetId="14" hidden="1">#REF!</definedName>
    <definedName name="BExSERIU9MUGR4NPZAUJCVXUZ74I" hidden="1">#REF!</definedName>
    <definedName name="BExSF07QFLZCO4P6K6QF05XG7PH1" localSheetId="13" hidden="1">#REF!</definedName>
    <definedName name="BExSF07QFLZCO4P6K6QF05XG7PH1" localSheetId="14" hidden="1">#REF!</definedName>
    <definedName name="BExSF07QFLZCO4P6K6QF05XG7PH1" hidden="1">#REF!</definedName>
    <definedName name="BExSFJ8ZAGQ63A4MVMZRQWLVRGQ5" localSheetId="13" hidden="1">#REF!</definedName>
    <definedName name="BExSFJ8ZAGQ63A4MVMZRQWLVRGQ5" localSheetId="14" hidden="1">#REF!</definedName>
    <definedName name="BExSFJ8ZAGQ63A4MVMZRQWLVRGQ5" hidden="1">#REF!</definedName>
    <definedName name="BExSFKQRST2S9KXWWLCXYLKSF4G1" localSheetId="13" hidden="1">#REF!</definedName>
    <definedName name="BExSFKQRST2S9KXWWLCXYLKSF4G1" localSheetId="14" hidden="1">#REF!</definedName>
    <definedName name="BExSFKQRST2S9KXWWLCXYLKSF4G1" hidden="1">#REF!</definedName>
    <definedName name="BExSFOHO6VZ5Y463KL3XYTZBVE3P" localSheetId="13" hidden="1">#REF!</definedName>
    <definedName name="BExSFOHO6VZ5Y463KL3XYTZBVE3P" localSheetId="14" hidden="1">#REF!</definedName>
    <definedName name="BExSFOHO6VZ5Y463KL3XYTZBVE3P" hidden="1">#REF!</definedName>
    <definedName name="BExSFY2ZJOYUEYBX21QZ7AMN2WK1" localSheetId="13" hidden="1">#REF!</definedName>
    <definedName name="BExSFY2ZJOYUEYBX21QZ7AMN2WK1" localSheetId="14" hidden="1">#REF!</definedName>
    <definedName name="BExSFY2ZJOYUEYBX21QZ7AMN2WK1" hidden="1">#REF!</definedName>
    <definedName name="BExSFYDRRTAZVPXRWUF5PDQ97WFF" localSheetId="13" hidden="1">#REF!</definedName>
    <definedName name="BExSFYDRRTAZVPXRWUF5PDQ97WFF" localSheetId="14" hidden="1">#REF!</definedName>
    <definedName name="BExSFYDRRTAZVPXRWUF5PDQ97WFF" hidden="1">#REF!</definedName>
    <definedName name="BExSFZVPFTXA3F0IJ2NGH1GXX9R7" localSheetId="13" hidden="1">#REF!</definedName>
    <definedName name="BExSFZVPFTXA3F0IJ2NGH1GXX9R7" localSheetId="14" hidden="1">#REF!</definedName>
    <definedName name="BExSFZVPFTXA3F0IJ2NGH1GXX9R7" hidden="1">#REF!</definedName>
    <definedName name="BExSG2Q34XRC1K28H4XG6PQM3FTW" localSheetId="13" hidden="1">#REF!</definedName>
    <definedName name="BExSG2Q34XRC1K28H4XG6PQM3FTW" localSheetId="14" hidden="1">#REF!</definedName>
    <definedName name="BExSG2Q34XRC1K28H4XG6PQM3FTW" hidden="1">#REF!</definedName>
    <definedName name="BExSG90Q4ZUU2IPGDYOM169NJV9S" localSheetId="13" hidden="1">#REF!</definedName>
    <definedName name="BExSG90Q4ZUU2IPGDYOM169NJV9S" localSheetId="14" hidden="1">#REF!</definedName>
    <definedName name="BExSG90Q4ZUU2IPGDYOM169NJV9S" hidden="1">#REF!</definedName>
    <definedName name="BExSG9X3DU845PNXYJGGLBQY2UHG" localSheetId="13" hidden="1">#REF!</definedName>
    <definedName name="BExSG9X3DU845PNXYJGGLBQY2UHG" localSheetId="14" hidden="1">#REF!</definedName>
    <definedName name="BExSG9X3DU845PNXYJGGLBQY2UHG" hidden="1">#REF!</definedName>
    <definedName name="BExSGE45J27MDUUNXW7Z8Q33UAON" localSheetId="13" hidden="1">#REF!</definedName>
    <definedName name="BExSGE45J27MDUUNXW7Z8Q33UAON" localSheetId="14" hidden="1">#REF!</definedName>
    <definedName name="BExSGE45J27MDUUNXW7Z8Q33UAON" hidden="1">#REF!</definedName>
    <definedName name="BExSGE9LY91Q0URHB4YAMX0UAMYI" localSheetId="13" hidden="1">#REF!</definedName>
    <definedName name="BExSGE9LY91Q0URHB4YAMX0UAMYI" localSheetId="14" hidden="1">#REF!</definedName>
    <definedName name="BExSGE9LY91Q0URHB4YAMX0UAMYI" hidden="1">#REF!</definedName>
    <definedName name="BExSGLB2URTLBCKBB4Y885W925F2" localSheetId="13" hidden="1">#REF!</definedName>
    <definedName name="BExSGLB2URTLBCKBB4Y885W925F2" localSheetId="14" hidden="1">#REF!</definedName>
    <definedName name="BExSGLB2URTLBCKBB4Y885W925F2" hidden="1">#REF!</definedName>
    <definedName name="BExSGNEL2G0PC04ATVS20W5179EK" localSheetId="13" hidden="1">#REF!</definedName>
    <definedName name="BExSGNEL2G0PC04ATVS20W5179EK" localSheetId="14" hidden="1">#REF!</definedName>
    <definedName name="BExSGNEL2G0PC04ATVS20W5179EK" hidden="1">#REF!</definedName>
    <definedName name="BExSGOAYG73SFWOPAQV80P710GID" localSheetId="13" hidden="1">#REF!</definedName>
    <definedName name="BExSGOAYG73SFWOPAQV80P710GID" localSheetId="14" hidden="1">#REF!</definedName>
    <definedName name="BExSGOAYG73SFWOPAQV80P710GID" hidden="1">#REF!</definedName>
    <definedName name="BExSGOWJHRW7FWKLO2EHUOOGHNAF" localSheetId="13" hidden="1">#REF!</definedName>
    <definedName name="BExSGOWJHRW7FWKLO2EHUOOGHNAF" localSheetId="14" hidden="1">#REF!</definedName>
    <definedName name="BExSGOWJHRW7FWKLO2EHUOOGHNAF" hidden="1">#REF!</definedName>
    <definedName name="BExSGOWJTAP41ZV5Q23H7MI9C76W" localSheetId="13" hidden="1">#REF!</definedName>
    <definedName name="BExSGOWJTAP41ZV5Q23H7MI9C76W" localSheetId="14" hidden="1">#REF!</definedName>
    <definedName name="BExSGOWJTAP41ZV5Q23H7MI9C76W" hidden="1">#REF!</definedName>
    <definedName name="BExSGR5JQVX2HQ0PKCGZNSSUM1RV" localSheetId="13" hidden="1">#REF!</definedName>
    <definedName name="BExSGR5JQVX2HQ0PKCGZNSSUM1RV" localSheetId="14" hidden="1">#REF!</definedName>
    <definedName name="BExSGR5JQVX2HQ0PKCGZNSSUM1RV" hidden="1">#REF!</definedName>
    <definedName name="BExSGT3MKX7YVLVP6YLL6KVO8UGV" localSheetId="13" hidden="1">#REF!</definedName>
    <definedName name="BExSGT3MKX7YVLVP6YLL6KVO8UGV" localSheetId="14" hidden="1">#REF!</definedName>
    <definedName name="BExSGT3MKX7YVLVP6YLL6KVO8UGV" hidden="1">#REF!</definedName>
    <definedName name="BExSGVHX69GJZHD99DKE4RZ042B1" localSheetId="13" hidden="1">#REF!</definedName>
    <definedName name="BExSGVHX69GJZHD99DKE4RZ042B1" localSheetId="14" hidden="1">#REF!</definedName>
    <definedName name="BExSGVHX69GJZHD99DKE4RZ042B1" hidden="1">#REF!</definedName>
    <definedName name="BExSGZJO4J4ZO04E2N2ECVYS9DEZ" localSheetId="13" hidden="1">#REF!</definedName>
    <definedName name="BExSGZJO4J4ZO04E2N2ECVYS9DEZ" localSheetId="14" hidden="1">#REF!</definedName>
    <definedName name="BExSGZJO4J4ZO04E2N2ECVYS9DEZ" hidden="1">#REF!</definedName>
    <definedName name="BExSHAHFHS7MMNJR8JPVABRGBVIT" localSheetId="13" hidden="1">#REF!</definedName>
    <definedName name="BExSHAHFHS7MMNJR8JPVABRGBVIT" localSheetId="14" hidden="1">#REF!</definedName>
    <definedName name="BExSHAHFHS7MMNJR8JPVABRGBVIT" hidden="1">#REF!</definedName>
    <definedName name="BExSHGH88QZWW4RNAX4YKAZ5JEBL" localSheetId="13" hidden="1">#REF!</definedName>
    <definedName name="BExSHGH88QZWW4RNAX4YKAZ5JEBL" localSheetId="14" hidden="1">#REF!</definedName>
    <definedName name="BExSHGH88QZWW4RNAX4YKAZ5JEBL" hidden="1">#REF!</definedName>
    <definedName name="BExSHOKK1OO3CX9Z28C58E5J1D9W" localSheetId="13" hidden="1">#REF!</definedName>
    <definedName name="BExSHOKK1OO3CX9Z28C58E5J1D9W" localSheetId="14" hidden="1">#REF!</definedName>
    <definedName name="BExSHOKK1OO3CX9Z28C58E5J1D9W" hidden="1">#REF!</definedName>
    <definedName name="BExSHQD8KYLTQGDXIRKCHQQ7MKIH" localSheetId="13" hidden="1">#REF!</definedName>
    <definedName name="BExSHQD8KYLTQGDXIRKCHQQ7MKIH" localSheetId="14" hidden="1">#REF!</definedName>
    <definedName name="BExSHQD8KYLTQGDXIRKCHQQ7MKIH" hidden="1">#REF!</definedName>
    <definedName name="BExSHVGPIAHXI97UBLI9G4I4M29F" localSheetId="13" hidden="1">#REF!</definedName>
    <definedName name="BExSHVGPIAHXI97UBLI9G4I4M29F" localSheetId="14" hidden="1">#REF!</definedName>
    <definedName name="BExSHVGPIAHXI97UBLI9G4I4M29F" hidden="1">#REF!</definedName>
    <definedName name="BExSI0K2YL3HTCQAD8A7TR4QCUR6" localSheetId="13" hidden="1">#REF!</definedName>
    <definedName name="BExSI0K2YL3HTCQAD8A7TR4QCUR6" localSheetId="14" hidden="1">#REF!</definedName>
    <definedName name="BExSI0K2YL3HTCQAD8A7TR4QCUR6" hidden="1">#REF!</definedName>
    <definedName name="BExSIFUDNRWXWIWNGCCFOOD8WIAZ" localSheetId="13" hidden="1">#REF!</definedName>
    <definedName name="BExSIFUDNRWXWIWNGCCFOOD8WIAZ" localSheetId="14" hidden="1">#REF!</definedName>
    <definedName name="BExSIFUDNRWXWIWNGCCFOOD8WIAZ" hidden="1">#REF!</definedName>
    <definedName name="BExTTZNS2PBCR93C9IUW49UZ4I6T" localSheetId="13" hidden="1">#REF!</definedName>
    <definedName name="BExTTZNS2PBCR93C9IUW49UZ4I6T" localSheetId="14" hidden="1">#REF!</definedName>
    <definedName name="BExTTZNS2PBCR93C9IUW49UZ4I6T" hidden="1">#REF!</definedName>
    <definedName name="BExTU2YFQ25JQ6MEMRHHN66VLTPJ" localSheetId="13" hidden="1">#REF!</definedName>
    <definedName name="BExTU2YFQ25JQ6MEMRHHN66VLTPJ" localSheetId="14" hidden="1">#REF!</definedName>
    <definedName name="BExTU2YFQ25JQ6MEMRHHN66VLTPJ" hidden="1">#REF!</definedName>
    <definedName name="BExTU75IOII1V5O0C9X2VAYYVJUG" localSheetId="13" hidden="1">#REF!</definedName>
    <definedName name="BExTU75IOII1V5O0C9X2VAYYVJUG" localSheetId="14" hidden="1">#REF!</definedName>
    <definedName name="BExTU75IOII1V5O0C9X2VAYYVJUG" hidden="1">#REF!</definedName>
    <definedName name="BExTUA5F7V4LUIIAM17J3A8XF3JE" localSheetId="13" hidden="1">#REF!</definedName>
    <definedName name="BExTUA5F7V4LUIIAM17J3A8XF3JE" localSheetId="14" hidden="1">#REF!</definedName>
    <definedName name="BExTUA5F7V4LUIIAM17J3A8XF3JE" hidden="1">#REF!</definedName>
    <definedName name="BExTUBY3AA9B91YRRWFOT21LUL8Q" localSheetId="13" hidden="1">#REF!</definedName>
    <definedName name="BExTUBY3AA9B91YRRWFOT21LUL8Q" localSheetId="14" hidden="1">#REF!</definedName>
    <definedName name="BExTUBY3AA9B91YRRWFOT21LUL8Q" hidden="1">#REF!</definedName>
    <definedName name="BExTUJ53ANGZ3H1KDK4CR4Q0OD6P" localSheetId="13" hidden="1">#REF!</definedName>
    <definedName name="BExTUJ53ANGZ3H1KDK4CR4Q0OD6P" localSheetId="14" hidden="1">#REF!</definedName>
    <definedName name="BExTUJ53ANGZ3H1KDK4CR4Q0OD6P" hidden="1">#REF!</definedName>
    <definedName name="BExTUKXSZBM7C57G6NGLWGU4WOHY" localSheetId="13" hidden="1">#REF!</definedName>
    <definedName name="BExTUKXSZBM7C57G6NGLWGU4WOHY" localSheetId="14" hidden="1">#REF!</definedName>
    <definedName name="BExTUKXSZBM7C57G6NGLWGU4WOHY" hidden="1">#REF!</definedName>
    <definedName name="BExTUNC5INBE8Y5OA5GQUTXX6QJW" localSheetId="13" hidden="1">#REF!</definedName>
    <definedName name="BExTUNC5INBE8Y5OA5GQUTXX6QJW" localSheetId="14" hidden="1">#REF!</definedName>
    <definedName name="BExTUNC5INBE8Y5OA5GQUTXX6QJW" hidden="1">#REF!</definedName>
    <definedName name="BExTUSQCFFYZCDNHWHADBC2E1ZP1" localSheetId="13" hidden="1">#REF!</definedName>
    <definedName name="BExTUSQCFFYZCDNHWHADBC2E1ZP1" localSheetId="14" hidden="1">#REF!</definedName>
    <definedName name="BExTUSQCFFYZCDNHWHADBC2E1ZP1" hidden="1">#REF!</definedName>
    <definedName name="BExTUV4NQDZVAENZPSZGF7A3DDFN" localSheetId="13" hidden="1">#REF!</definedName>
    <definedName name="BExTUV4NQDZVAENZPSZGF7A3DDFN" localSheetId="14" hidden="1">#REF!</definedName>
    <definedName name="BExTUV4NQDZVAENZPSZGF7A3DDFN" hidden="1">#REF!</definedName>
    <definedName name="BExTUVFGOJEYS28JURA5KHQFDU5J" localSheetId="13" hidden="1">#REF!</definedName>
    <definedName name="BExTUVFGOJEYS28JURA5KHQFDU5J" localSheetId="14" hidden="1">#REF!</definedName>
    <definedName name="BExTUVFGOJEYS28JURA5KHQFDU5J" hidden="1">#REF!</definedName>
    <definedName name="BExTUW10U40QCYGHM5NJ3YR1O5SP" localSheetId="13" hidden="1">#REF!</definedName>
    <definedName name="BExTUW10U40QCYGHM5NJ3YR1O5SP" localSheetId="14" hidden="1">#REF!</definedName>
    <definedName name="BExTUW10U40QCYGHM5NJ3YR1O5SP" hidden="1">#REF!</definedName>
    <definedName name="BExTUWXFQHINU66YG82BI20ATMB5" localSheetId="13" hidden="1">#REF!</definedName>
    <definedName name="BExTUWXFQHINU66YG82BI20ATMB5" localSheetId="14" hidden="1">#REF!</definedName>
    <definedName name="BExTUWXFQHINU66YG82BI20ATMB5" hidden="1">#REF!</definedName>
    <definedName name="BExTUY9WNSJ91GV8CP0SKJTEIV82" localSheetId="13" hidden="1">#REF!</definedName>
    <definedName name="BExTUY9WNSJ91GV8CP0SKJTEIV82" localSheetId="14" hidden="1">#REF!</definedName>
    <definedName name="BExTUY9WNSJ91GV8CP0SKJTEIV82" hidden="1">#REF!</definedName>
    <definedName name="BExTV67VIM8PV6KO253M4DUBJQLC" localSheetId="13" hidden="1">#REF!</definedName>
    <definedName name="BExTV67VIM8PV6KO253M4DUBJQLC" localSheetId="14" hidden="1">#REF!</definedName>
    <definedName name="BExTV67VIM8PV6KO253M4DUBJQLC" hidden="1">#REF!</definedName>
    <definedName name="BExTVELZCF2YA5L6F23BYZZR6WHF" localSheetId="13" hidden="1">#REF!</definedName>
    <definedName name="BExTVELZCF2YA5L6F23BYZZR6WHF" localSheetId="14" hidden="1">#REF!</definedName>
    <definedName name="BExTVELZCF2YA5L6F23BYZZR6WHF" hidden="1">#REF!</definedName>
    <definedName name="BExTVGPIQZ99YFXUC8OONUX5BD42" localSheetId="13" hidden="1">#REF!</definedName>
    <definedName name="BExTVGPIQZ99YFXUC8OONUX5BD42" localSheetId="14" hidden="1">#REF!</definedName>
    <definedName name="BExTVGPIQZ99YFXUC8OONUX5BD42" hidden="1">#REF!</definedName>
    <definedName name="BExTVQG4F5RF0LZXG06AZ6EU1GQ3" localSheetId="13" hidden="1">#REF!</definedName>
    <definedName name="BExTVQG4F5RF0LZXG06AZ6EU1GQ3" localSheetId="14" hidden="1">#REF!</definedName>
    <definedName name="BExTVQG4F5RF0LZXG06AZ6EU1GQ3" hidden="1">#REF!</definedName>
    <definedName name="BExTVZQLP9VFLEYQ9280W13X7E8K" localSheetId="13" hidden="1">#REF!</definedName>
    <definedName name="BExTVZQLP9VFLEYQ9280W13X7E8K" localSheetId="14" hidden="1">#REF!</definedName>
    <definedName name="BExTVZQLP9VFLEYQ9280W13X7E8K" hidden="1">#REF!</definedName>
    <definedName name="BExTWB4LA1PODQOH4LDTHQKBN16K" localSheetId="13" hidden="1">#REF!</definedName>
    <definedName name="BExTWB4LA1PODQOH4LDTHQKBN16K" localSheetId="14" hidden="1">#REF!</definedName>
    <definedName name="BExTWB4LA1PODQOH4LDTHQKBN16K" hidden="1">#REF!</definedName>
    <definedName name="BExTWI0Q8AWXUA3ZN7I5V3QK2KM1" localSheetId="13" hidden="1">#REF!</definedName>
    <definedName name="BExTWI0Q8AWXUA3ZN7I5V3QK2KM1" localSheetId="14" hidden="1">#REF!</definedName>
    <definedName name="BExTWI0Q8AWXUA3ZN7I5V3QK2KM1" hidden="1">#REF!</definedName>
    <definedName name="BExTWJTIA3WUW1PUWXAOP9O8NKLZ" localSheetId="13" hidden="1">#REF!</definedName>
    <definedName name="BExTWJTIA3WUW1PUWXAOP9O8NKLZ" localSheetId="14" hidden="1">#REF!</definedName>
    <definedName name="BExTWJTIA3WUW1PUWXAOP9O8NKLZ" hidden="1">#REF!</definedName>
    <definedName name="BExTWW95OX07FNA01WF5MSSSFQLX" localSheetId="13" hidden="1">#REF!</definedName>
    <definedName name="BExTWW95OX07FNA01WF5MSSSFQLX" localSheetId="14" hidden="1">#REF!</definedName>
    <definedName name="BExTWW95OX07FNA01WF5MSSSFQLX" hidden="1">#REF!</definedName>
    <definedName name="BExTX005F4GLW03J0PLPRPMI1SEG" localSheetId="13" hidden="1">#REF!</definedName>
    <definedName name="BExTX005F4GLW03J0PLPRPMI1SEG" localSheetId="14" hidden="1">#REF!</definedName>
    <definedName name="BExTX005F4GLW03J0PLPRPMI1SEG" hidden="1">#REF!</definedName>
    <definedName name="BExTX476KI0RNB71XI5TYMANSGBG" localSheetId="13" hidden="1">#REF!</definedName>
    <definedName name="BExTX476KI0RNB71XI5TYMANSGBG" localSheetId="14" hidden="1">#REF!</definedName>
    <definedName name="BExTX476KI0RNB71XI5TYMANSGBG" hidden="1">#REF!</definedName>
    <definedName name="BExTXBJFKNSCUO7IOL6CSKERP06D" localSheetId="13" hidden="1">#REF!</definedName>
    <definedName name="BExTXBJFKNSCUO7IOL6CSKERP06D" localSheetId="14" hidden="1">#REF!</definedName>
    <definedName name="BExTXBJFKNSCUO7IOL6CSKERP06D" hidden="1">#REF!</definedName>
    <definedName name="BExTXDMZDQ9U1FD9T7F79J29SYYN" localSheetId="13" hidden="1">#REF!</definedName>
    <definedName name="BExTXDMZDQ9U1FD9T7F79J29SYYN" localSheetId="14" hidden="1">#REF!</definedName>
    <definedName name="BExTXDMZDQ9U1FD9T7F79J29SYYN" hidden="1">#REF!</definedName>
    <definedName name="BExTXJ6HBAIXMMWKZTJNFDYVZCAY" localSheetId="13" hidden="1">#REF!</definedName>
    <definedName name="BExTXJ6HBAIXMMWKZTJNFDYVZCAY" localSheetId="14" hidden="1">#REF!</definedName>
    <definedName name="BExTXJ6HBAIXMMWKZTJNFDYVZCAY" hidden="1">#REF!</definedName>
    <definedName name="BExTXT812NQT8GAEGH738U29BI0D" localSheetId="13" hidden="1">#REF!</definedName>
    <definedName name="BExTXT812NQT8GAEGH738U29BI0D" localSheetId="14" hidden="1">#REF!</definedName>
    <definedName name="BExTXT812NQT8GAEGH738U29BI0D" hidden="1">#REF!</definedName>
    <definedName name="BExTXWIP2TFPTQ76NHFOB72NICRZ" localSheetId="13" hidden="1">#REF!</definedName>
    <definedName name="BExTXWIP2TFPTQ76NHFOB72NICRZ" localSheetId="14" hidden="1">#REF!</definedName>
    <definedName name="BExTXWIP2TFPTQ76NHFOB72NICRZ" hidden="1">#REF!</definedName>
    <definedName name="BExTY5T62H651VC86QM4X7E28JVA" localSheetId="13" hidden="1">#REF!</definedName>
    <definedName name="BExTY5T62H651VC86QM4X7E28JVA" localSheetId="14" hidden="1">#REF!</definedName>
    <definedName name="BExTY5T62H651VC86QM4X7E28JVA" hidden="1">#REF!</definedName>
    <definedName name="BExTYB7EHGVTJ4RSYOXWSG87U5WI" localSheetId="13" hidden="1">#REF!</definedName>
    <definedName name="BExTYB7EHGVTJ4RSYOXWSG87U5WI" localSheetId="14" hidden="1">#REF!</definedName>
    <definedName name="BExTYB7EHGVTJ4RSYOXWSG87U5WI" hidden="1">#REF!</definedName>
    <definedName name="BExTYC93RS0KNKFOD35WG37LS9LY" localSheetId="13" hidden="1">#REF!</definedName>
    <definedName name="BExTYC93RS0KNKFOD35WG37LS9LY" localSheetId="14" hidden="1">#REF!</definedName>
    <definedName name="BExTYC93RS0KNKFOD35WG37LS9LY" hidden="1">#REF!</definedName>
    <definedName name="BExTYKCEFJ83LZM95M1V7CSFQVEA" localSheetId="13" hidden="1">#REF!</definedName>
    <definedName name="BExTYKCEFJ83LZM95M1V7CSFQVEA" localSheetId="14" hidden="1">#REF!</definedName>
    <definedName name="BExTYKCEFJ83LZM95M1V7CSFQVEA" hidden="1">#REF!</definedName>
    <definedName name="BExTYPLA9N640MFRJJQPKXT7P88M" localSheetId="13" hidden="1">#REF!</definedName>
    <definedName name="BExTYPLA9N640MFRJJQPKXT7P88M" localSheetId="14" hidden="1">#REF!</definedName>
    <definedName name="BExTYPLA9N640MFRJJQPKXT7P88M" hidden="1">#REF!</definedName>
    <definedName name="BExTYW1794M1TLJ2QQQCEEUZN18F" localSheetId="13" hidden="1">#REF!</definedName>
    <definedName name="BExTYW1794M1TLJ2QQQCEEUZN18F" localSheetId="14" hidden="1">#REF!</definedName>
    <definedName name="BExTYW1794M1TLJ2QQQCEEUZN18F" hidden="1">#REF!</definedName>
    <definedName name="BExTZ7F71SNTOX4LLZCK5R9VUMIJ" localSheetId="13" hidden="1">#REF!</definedName>
    <definedName name="BExTZ7F71SNTOX4LLZCK5R9VUMIJ" localSheetId="14" hidden="1">#REF!</definedName>
    <definedName name="BExTZ7F71SNTOX4LLZCK5R9VUMIJ" hidden="1">#REF!</definedName>
    <definedName name="BExTZ80SWE36T1QSIIPJU7NJ65JL" localSheetId="13" hidden="1">#REF!</definedName>
    <definedName name="BExTZ80SWE36T1QSIIPJU7NJ65JL" localSheetId="14" hidden="1">#REF!</definedName>
    <definedName name="BExTZ80SWE36T1QSIIPJU7NJ65JL" hidden="1">#REF!</definedName>
    <definedName name="BExTZ869RSO739T4Q78JLOVO7G0C" localSheetId="13" hidden="1">#REF!</definedName>
    <definedName name="BExTZ869RSO739T4Q78JLOVO7G0C" localSheetId="14" hidden="1">#REF!</definedName>
    <definedName name="BExTZ869RSO739T4Q78JLOVO7G0C" hidden="1">#REF!</definedName>
    <definedName name="BExTZ8X5G9S3PA4FPSNK7T69W7QT" localSheetId="13" hidden="1">#REF!</definedName>
    <definedName name="BExTZ8X5G9S3PA4FPSNK7T69W7QT" localSheetId="14" hidden="1">#REF!</definedName>
    <definedName name="BExTZ8X5G9S3PA4FPSNK7T69W7QT" hidden="1">#REF!</definedName>
    <definedName name="BExTZ97Y0RMR8V5BI9F2H4MFB77O" localSheetId="13" hidden="1">#REF!</definedName>
    <definedName name="BExTZ97Y0RMR8V5BI9F2H4MFB77O" localSheetId="14" hidden="1">#REF!</definedName>
    <definedName name="BExTZ97Y0RMR8V5BI9F2H4MFB77O" hidden="1">#REF!</definedName>
    <definedName name="BExTZK5PMCAXJL4DUIGL6H9Y8U4C" localSheetId="13" hidden="1">#REF!</definedName>
    <definedName name="BExTZK5PMCAXJL4DUIGL6H9Y8U4C" localSheetId="14" hidden="1">#REF!</definedName>
    <definedName name="BExTZK5PMCAXJL4DUIGL6H9Y8U4C" hidden="1">#REF!</definedName>
    <definedName name="BExTZKB6L5SXV5UN71YVTCBEIGWY" localSheetId="13" hidden="1">#REF!</definedName>
    <definedName name="BExTZKB6L5SXV5UN71YVTCBEIGWY" localSheetId="14" hidden="1">#REF!</definedName>
    <definedName name="BExTZKB6L5SXV5UN71YVTCBEIGWY" hidden="1">#REF!</definedName>
    <definedName name="BExTZLICVKK4NBJFEGL270GJ2VQO" localSheetId="13" hidden="1">#REF!</definedName>
    <definedName name="BExTZLICVKK4NBJFEGL270GJ2VQO" localSheetId="14" hidden="1">#REF!</definedName>
    <definedName name="BExTZLICVKK4NBJFEGL270GJ2VQO" hidden="1">#REF!</definedName>
    <definedName name="BExTZO2596CBZKPI7YNA1QQNPAIJ" localSheetId="13" hidden="1">#REF!</definedName>
    <definedName name="BExTZO2596CBZKPI7YNA1QQNPAIJ" localSheetId="14" hidden="1">#REF!</definedName>
    <definedName name="BExTZO2596CBZKPI7YNA1QQNPAIJ" hidden="1">#REF!</definedName>
    <definedName name="BExTZY8TDV4U7FQL7O10G6VKWKPJ" localSheetId="13" hidden="1">#REF!</definedName>
    <definedName name="BExTZY8TDV4U7FQL7O10G6VKWKPJ" localSheetId="14" hidden="1">#REF!</definedName>
    <definedName name="BExTZY8TDV4U7FQL7O10G6VKWKPJ" hidden="1">#REF!</definedName>
    <definedName name="BExU02QNT4LT7H9JPUC4FXTLVGZT" localSheetId="13" hidden="1">#REF!</definedName>
    <definedName name="BExU02QNT4LT7H9JPUC4FXTLVGZT" localSheetId="14" hidden="1">#REF!</definedName>
    <definedName name="BExU02QNT4LT7H9JPUC4FXTLVGZT" hidden="1">#REF!</definedName>
    <definedName name="BExU0BFJJQO1HJZKI14QGOQ6JROO" localSheetId="13" hidden="1">#REF!</definedName>
    <definedName name="BExU0BFJJQO1HJZKI14QGOQ6JROO" localSheetId="14" hidden="1">#REF!</definedName>
    <definedName name="BExU0BFJJQO1HJZKI14QGOQ6JROO" hidden="1">#REF!</definedName>
    <definedName name="BExU0FH5WTGW8MRFUFMDDSMJ6YQ5" localSheetId="13" hidden="1">#REF!</definedName>
    <definedName name="BExU0FH5WTGW8MRFUFMDDSMJ6YQ5" localSheetId="14" hidden="1">#REF!</definedName>
    <definedName name="BExU0FH5WTGW8MRFUFMDDSMJ6YQ5" hidden="1">#REF!</definedName>
    <definedName name="BExU0GDOIL9U33QGU9ZU3YX3V1I4" localSheetId="13" hidden="1">#REF!</definedName>
    <definedName name="BExU0GDOIL9U33QGU9ZU3YX3V1I4" localSheetId="14" hidden="1">#REF!</definedName>
    <definedName name="BExU0GDOIL9U33QGU9ZU3YX3V1I4" hidden="1">#REF!</definedName>
    <definedName name="BExU0HKTO8WJDQDWRTUK5TETM3HS" localSheetId="13" hidden="1">#REF!</definedName>
    <definedName name="BExU0HKTO8WJDQDWRTUK5TETM3HS" localSheetId="14" hidden="1">#REF!</definedName>
    <definedName name="BExU0HKTO8WJDQDWRTUK5TETM3HS" hidden="1">#REF!</definedName>
    <definedName name="BExU0MTJQPE041ZN7H8UKGV6MZT7" localSheetId="13" hidden="1">#REF!</definedName>
    <definedName name="BExU0MTJQPE041ZN7H8UKGV6MZT7" localSheetId="14" hidden="1">#REF!</definedName>
    <definedName name="BExU0MTJQPE041ZN7H8UKGV6MZT7" hidden="1">#REF!</definedName>
    <definedName name="BExU0ZUUFYHLUK4M4E8GLGIBBNT0" localSheetId="13" hidden="1">#REF!</definedName>
    <definedName name="BExU0ZUUFYHLUK4M4E8GLGIBBNT0" localSheetId="14" hidden="1">#REF!</definedName>
    <definedName name="BExU0ZUUFYHLUK4M4E8GLGIBBNT0" hidden="1">#REF!</definedName>
    <definedName name="BExU147D6RPG6ZVTSXRKFSVRHSBG" localSheetId="13" hidden="1">#REF!</definedName>
    <definedName name="BExU147D6RPG6ZVTSXRKFSVRHSBG" localSheetId="14" hidden="1">#REF!</definedName>
    <definedName name="BExU147D6RPG6ZVTSXRKFSVRHSBG" hidden="1">#REF!</definedName>
    <definedName name="BExU16R10W1SOAPNG4CDJ01T7JRE" localSheetId="13" hidden="1">#REF!</definedName>
    <definedName name="BExU16R10W1SOAPNG4CDJ01T7JRE" localSheetId="14" hidden="1">#REF!</definedName>
    <definedName name="BExU16R10W1SOAPNG4CDJ01T7JRE" hidden="1">#REF!</definedName>
    <definedName name="BExU17CKOR3GNIHDNVLH9L1IOJS9" localSheetId="13" hidden="1">#REF!</definedName>
    <definedName name="BExU17CKOR3GNIHDNVLH9L1IOJS9" localSheetId="14" hidden="1">#REF!</definedName>
    <definedName name="BExU17CKOR3GNIHDNVLH9L1IOJS9" hidden="1">#REF!</definedName>
    <definedName name="BExU1DXYI5DAD9DSFIEAUOB5XFZ9" localSheetId="13" hidden="1">#REF!</definedName>
    <definedName name="BExU1DXYI5DAD9DSFIEAUOB5XFZ9" localSheetId="14" hidden="1">#REF!</definedName>
    <definedName name="BExU1DXYI5DAD9DSFIEAUOB5XFZ9" hidden="1">#REF!</definedName>
    <definedName name="BExU1GXUTLRPJN4MRINLAPHSZQFG" localSheetId="13" hidden="1">#REF!</definedName>
    <definedName name="BExU1GXUTLRPJN4MRINLAPHSZQFG" localSheetId="14" hidden="1">#REF!</definedName>
    <definedName name="BExU1GXUTLRPJN4MRINLAPHSZQFG" hidden="1">#REF!</definedName>
    <definedName name="BExU1IL9AOHFO85BZB6S60DK3N8H" localSheetId="13" hidden="1">#REF!</definedName>
    <definedName name="BExU1IL9AOHFO85BZB6S60DK3N8H" localSheetId="14" hidden="1">#REF!</definedName>
    <definedName name="BExU1IL9AOHFO85BZB6S60DK3N8H" hidden="1">#REF!</definedName>
    <definedName name="BExU1LAEKWJ0U6NP9G2AC9CTBYH6" localSheetId="13" hidden="1">#REF!</definedName>
    <definedName name="BExU1LAEKWJ0U6NP9G2AC9CTBYH6" localSheetId="14" hidden="1">#REF!</definedName>
    <definedName name="BExU1LAEKWJ0U6NP9G2AC9CTBYH6" hidden="1">#REF!</definedName>
    <definedName name="BExU1NOPS09CLFZL1O31RAF9BQNQ" localSheetId="13" hidden="1">#REF!</definedName>
    <definedName name="BExU1NOPS09CLFZL1O31RAF9BQNQ" localSheetId="14" hidden="1">#REF!</definedName>
    <definedName name="BExU1NOPS09CLFZL1O31RAF9BQNQ" hidden="1">#REF!</definedName>
    <definedName name="BExU1PH9MOEX1JZVZ3D5M9DXB191" localSheetId="13" hidden="1">#REF!</definedName>
    <definedName name="BExU1PH9MOEX1JZVZ3D5M9DXB191" localSheetId="14" hidden="1">#REF!</definedName>
    <definedName name="BExU1PH9MOEX1JZVZ3D5M9DXB191" hidden="1">#REF!</definedName>
    <definedName name="BExU1QZEEKJA35IMEOLOJ3ODX0ZA" localSheetId="13" hidden="1">#REF!</definedName>
    <definedName name="BExU1QZEEKJA35IMEOLOJ3ODX0ZA" localSheetId="14" hidden="1">#REF!</definedName>
    <definedName name="BExU1QZEEKJA35IMEOLOJ3ODX0ZA" hidden="1">#REF!</definedName>
    <definedName name="BExU1VRURIWWVJ95O40WA23LMTJD" localSheetId="13" hidden="1">#REF!</definedName>
    <definedName name="BExU1VRURIWWVJ95O40WA23LMTJD" localSheetId="14" hidden="1">#REF!</definedName>
    <definedName name="BExU1VRURIWWVJ95O40WA23LMTJD" hidden="1">#REF!</definedName>
    <definedName name="BExU2A0FXVBDX9LO3VWEXB4TLFT0" localSheetId="13" hidden="1">#REF!</definedName>
    <definedName name="BExU2A0FXVBDX9LO3VWEXB4TLFT0" localSheetId="14" hidden="1">#REF!</definedName>
    <definedName name="BExU2A0FXVBDX9LO3VWEXB4TLFT0" hidden="1">#REF!</definedName>
    <definedName name="BExU2LEH667H33V81XVEZUP2O0UQ" localSheetId="13" hidden="1">#REF!</definedName>
    <definedName name="BExU2LEH667H33V81XVEZUP2O0UQ" localSheetId="14" hidden="1">#REF!</definedName>
    <definedName name="BExU2LEH667H33V81XVEZUP2O0UQ" hidden="1">#REF!</definedName>
    <definedName name="BExU2M5CK6XK55UIHDVYRXJJJRI4" localSheetId="13" hidden="1">#REF!</definedName>
    <definedName name="BExU2M5CK6XK55UIHDVYRXJJJRI4" localSheetId="14" hidden="1">#REF!</definedName>
    <definedName name="BExU2M5CK6XK55UIHDVYRXJJJRI4" hidden="1">#REF!</definedName>
    <definedName name="BExU2TXVT25ZTOFQAF6CM53Z1RLF" localSheetId="13" hidden="1">#REF!</definedName>
    <definedName name="BExU2TXVT25ZTOFQAF6CM53Z1RLF" localSheetId="14" hidden="1">#REF!</definedName>
    <definedName name="BExU2TXVT25ZTOFQAF6CM53Z1RLF" hidden="1">#REF!</definedName>
    <definedName name="BExU2XZLYIU19G7358W5T9E87AFR" localSheetId="13" hidden="1">#REF!</definedName>
    <definedName name="BExU2XZLYIU19G7358W5T9E87AFR" localSheetId="14" hidden="1">#REF!</definedName>
    <definedName name="BExU2XZLYIU19G7358W5T9E87AFR" hidden="1">#REF!</definedName>
    <definedName name="BExU2ZXMKRBQEX0CT3ZPZ3UFZP1G" localSheetId="13" hidden="1">#REF!</definedName>
    <definedName name="BExU2ZXMKRBQEX0CT3ZPZ3UFZP1G" localSheetId="14" hidden="1">#REF!</definedName>
    <definedName name="BExU2ZXMKRBQEX0CT3ZPZ3UFZP1G" hidden="1">#REF!</definedName>
    <definedName name="BExU35XHF1K1XEQUSZ292S5T61YA" localSheetId="13" hidden="1">#REF!</definedName>
    <definedName name="BExU35XHF1K1XEQUSZ292S5T61YA" localSheetId="14" hidden="1">#REF!</definedName>
    <definedName name="BExU35XHF1K1XEQUSZ292S5T61YA" hidden="1">#REF!</definedName>
    <definedName name="BExU38S1U5IC1T5A3P2TZU5OV0LN" localSheetId="13" hidden="1">#REF!</definedName>
    <definedName name="BExU38S1U5IC1T5A3P2TZU5OV0LN" localSheetId="14" hidden="1">#REF!</definedName>
    <definedName name="BExU38S1U5IC1T5A3P2TZU5OV0LN" hidden="1">#REF!</definedName>
    <definedName name="BExU3B66MCKJFSKT3HL8B5EJGVX0" localSheetId="13" hidden="1">#REF!</definedName>
    <definedName name="BExU3B66MCKJFSKT3HL8B5EJGVX0" localSheetId="14" hidden="1">#REF!</definedName>
    <definedName name="BExU3B66MCKJFSKT3HL8B5EJGVX0" hidden="1">#REF!</definedName>
    <definedName name="BExU3FDFDB2NVPYUR5V7OA3HF474" localSheetId="13" hidden="1">#REF!</definedName>
    <definedName name="BExU3FDFDB2NVPYUR5V7OA3HF474" localSheetId="14" hidden="1">#REF!</definedName>
    <definedName name="BExU3FDFDB2NVPYUR5V7OA3HF474" hidden="1">#REF!</definedName>
    <definedName name="BExU3R7J076KUCCEUGKAYMANTUT5" localSheetId="13" hidden="1">#REF!</definedName>
    <definedName name="BExU3R7J076KUCCEUGKAYMANTUT5" localSheetId="14" hidden="1">#REF!</definedName>
    <definedName name="BExU3R7J076KUCCEUGKAYMANTUT5" hidden="1">#REF!</definedName>
    <definedName name="BExU3UNI9NR1RNZR07NSLSZMDOQQ" localSheetId="13" hidden="1">#REF!</definedName>
    <definedName name="BExU3UNI9NR1RNZR07NSLSZMDOQQ" localSheetId="14" hidden="1">#REF!</definedName>
    <definedName name="BExU3UNI9NR1RNZR07NSLSZMDOQQ" hidden="1">#REF!</definedName>
    <definedName name="BExU401R18N6XKZKL7CNFOZQCM14" localSheetId="13" hidden="1">#REF!</definedName>
    <definedName name="BExU401R18N6XKZKL7CNFOZQCM14" localSheetId="14" hidden="1">#REF!</definedName>
    <definedName name="BExU401R18N6XKZKL7CNFOZQCM14" hidden="1">#REF!</definedName>
    <definedName name="BExU42QVGY7TK39W1BIN6CDRG2OE" localSheetId="13" hidden="1">#REF!</definedName>
    <definedName name="BExU42QVGY7TK39W1BIN6CDRG2OE" localSheetId="14" hidden="1">#REF!</definedName>
    <definedName name="BExU42QVGY7TK39W1BIN6CDRG2OE" hidden="1">#REF!</definedName>
    <definedName name="BExU431LXP7LIUNGJB9OSXEANFGX" localSheetId="13" hidden="1">#REF!</definedName>
    <definedName name="BExU431LXP7LIUNGJB9OSXEANFGX" localSheetId="14" hidden="1">#REF!</definedName>
    <definedName name="BExU431LXP7LIUNGJB9OSXEANFGX" hidden="1">#REF!</definedName>
    <definedName name="BExU47OZMS6TCWMEHHF0UCSFLLPI" localSheetId="13" hidden="1">#REF!</definedName>
    <definedName name="BExU47OZMS6TCWMEHHF0UCSFLLPI" localSheetId="14" hidden="1">#REF!</definedName>
    <definedName name="BExU47OZMS6TCWMEHHF0UCSFLLPI" hidden="1">#REF!</definedName>
    <definedName name="BExU4D36E8TXN0M8KSNGEAFYP4DQ" localSheetId="13" hidden="1">#REF!</definedName>
    <definedName name="BExU4D36E8TXN0M8KSNGEAFYP4DQ" localSheetId="14" hidden="1">#REF!</definedName>
    <definedName name="BExU4D36E8TXN0M8KSNGEAFYP4DQ" hidden="1">#REF!</definedName>
    <definedName name="BExU4G31RRVLJ3AC6E1FNEFMXM3O" localSheetId="13" hidden="1">#REF!</definedName>
    <definedName name="BExU4G31RRVLJ3AC6E1FNEFMXM3O" localSheetId="14" hidden="1">#REF!</definedName>
    <definedName name="BExU4G31RRVLJ3AC6E1FNEFMXM3O" hidden="1">#REF!</definedName>
    <definedName name="BExU4GDVLPUEWBA4MRYRTQAUNO7B" localSheetId="13" hidden="1">#REF!</definedName>
    <definedName name="BExU4GDVLPUEWBA4MRYRTQAUNO7B" localSheetId="14" hidden="1">#REF!</definedName>
    <definedName name="BExU4GDVLPUEWBA4MRYRTQAUNO7B" hidden="1">#REF!</definedName>
    <definedName name="BExU4H4RAMAX0XVAWT5WFYQNPAL3" localSheetId="13" hidden="1">#REF!</definedName>
    <definedName name="BExU4H4RAMAX0XVAWT5WFYQNPAL3" localSheetId="14" hidden="1">#REF!</definedName>
    <definedName name="BExU4H4RAMAX0XVAWT5WFYQNPAL3" hidden="1">#REF!</definedName>
    <definedName name="BExU4I148DA7PRCCISLWQ6ABXFK6" localSheetId="13" hidden="1">#REF!</definedName>
    <definedName name="BExU4I148DA7PRCCISLWQ6ABXFK6" localSheetId="14" hidden="1">#REF!</definedName>
    <definedName name="BExU4I148DA7PRCCISLWQ6ABXFK6" hidden="1">#REF!</definedName>
    <definedName name="BExU4L101H2KQHVKCKQ4PBAWZV6K" localSheetId="13" hidden="1">#REF!</definedName>
    <definedName name="BExU4L101H2KQHVKCKQ4PBAWZV6K" localSheetId="14" hidden="1">#REF!</definedName>
    <definedName name="BExU4L101H2KQHVKCKQ4PBAWZV6K" hidden="1">#REF!</definedName>
    <definedName name="BExU4LML14Q7KDTYIKJWXF68W7X1" localSheetId="13" hidden="1">#REF!</definedName>
    <definedName name="BExU4LML14Q7KDTYIKJWXF68W7X1" localSheetId="14" hidden="1">#REF!</definedName>
    <definedName name="BExU4LML14Q7KDTYIKJWXF68W7X1" hidden="1">#REF!</definedName>
    <definedName name="BExU4NA00RRRBGRT6TOB0MXZRCRZ" localSheetId="13" hidden="1">#REF!</definedName>
    <definedName name="BExU4NA00RRRBGRT6TOB0MXZRCRZ" localSheetId="14" hidden="1">#REF!</definedName>
    <definedName name="BExU4NA00RRRBGRT6TOB0MXZRCRZ" hidden="1">#REF!</definedName>
    <definedName name="BExU529I6YHVOG83TJHWSILIQU1S" localSheetId="13" hidden="1">#REF!</definedName>
    <definedName name="BExU529I6YHVOG83TJHWSILIQU1S" localSheetId="14" hidden="1">#REF!</definedName>
    <definedName name="BExU529I6YHVOG83TJHWSILIQU1S" hidden="1">#REF!</definedName>
    <definedName name="BExU57YCIKPRD8QWL6EU0YR3NG3J" localSheetId="13" hidden="1">#REF!</definedName>
    <definedName name="BExU57YCIKPRD8QWL6EU0YR3NG3J" localSheetId="14" hidden="1">#REF!</definedName>
    <definedName name="BExU57YCIKPRD8QWL6EU0YR3NG3J" hidden="1">#REF!</definedName>
    <definedName name="BExU5DSTBWXLN6E59B757KRWRI6E" localSheetId="13" hidden="1">#REF!</definedName>
    <definedName name="BExU5DSTBWXLN6E59B757KRWRI6E" localSheetId="14" hidden="1">#REF!</definedName>
    <definedName name="BExU5DSTBWXLN6E59B757KRWRI6E" hidden="1">#REF!</definedName>
    <definedName name="BExU5JSMO03X9M4WIRPP8JPSMQKJ" localSheetId="13" hidden="1">#REF!</definedName>
    <definedName name="BExU5JSMO03X9M4WIRPP8JPSMQKJ" localSheetId="14" hidden="1">#REF!</definedName>
    <definedName name="BExU5JSMO03X9M4WIRPP8JPSMQKJ" hidden="1">#REF!</definedName>
    <definedName name="BExU5TDWM8NNDHYPQ7OQODTQ368A" localSheetId="13" hidden="1">#REF!</definedName>
    <definedName name="BExU5TDWM8NNDHYPQ7OQODTQ368A" localSheetId="14" hidden="1">#REF!</definedName>
    <definedName name="BExU5TDWM8NNDHYPQ7OQODTQ368A" hidden="1">#REF!</definedName>
    <definedName name="BExU5X4OX1V1XHS6WSSORVQPP6Z3" localSheetId="13" hidden="1">#REF!</definedName>
    <definedName name="BExU5X4OX1V1XHS6WSSORVQPP6Z3" localSheetId="14" hidden="1">#REF!</definedName>
    <definedName name="BExU5X4OX1V1XHS6WSSORVQPP6Z3" hidden="1">#REF!</definedName>
    <definedName name="BExU5XVPARTFMRYHNUTBKDIL4UJN" localSheetId="13" hidden="1">#REF!</definedName>
    <definedName name="BExU5XVPARTFMRYHNUTBKDIL4UJN" localSheetId="14" hidden="1">#REF!</definedName>
    <definedName name="BExU5XVPARTFMRYHNUTBKDIL4UJN" hidden="1">#REF!</definedName>
    <definedName name="BExU66KMFBAP8JCVG9VM1RD1TNFF" localSheetId="13" hidden="1">#REF!</definedName>
    <definedName name="BExU66KMFBAP8JCVG9VM1RD1TNFF" localSheetId="14" hidden="1">#REF!</definedName>
    <definedName name="BExU66KMFBAP8JCVG9VM1RD1TNFF" hidden="1">#REF!</definedName>
    <definedName name="BExU68IOM3CB3TACNAE9565TW7SH" localSheetId="13" hidden="1">#REF!</definedName>
    <definedName name="BExU68IOM3CB3TACNAE9565TW7SH" localSheetId="14" hidden="1">#REF!</definedName>
    <definedName name="BExU68IOM3CB3TACNAE9565TW7SH" hidden="1">#REF!</definedName>
    <definedName name="BExU6AM82KN21E82HMWVP3LWP9IL" localSheetId="13" hidden="1">#REF!</definedName>
    <definedName name="BExU6AM82KN21E82HMWVP3LWP9IL" localSheetId="14" hidden="1">#REF!</definedName>
    <definedName name="BExU6AM82KN21E82HMWVP3LWP9IL" hidden="1">#REF!</definedName>
    <definedName name="BExU6FEU1MRHU98R9YOJC5OKUJ6L" localSheetId="13" hidden="1">#REF!</definedName>
    <definedName name="BExU6FEU1MRHU98R9YOJC5OKUJ6L" localSheetId="14" hidden="1">#REF!</definedName>
    <definedName name="BExU6FEU1MRHU98R9YOJC5OKUJ6L" hidden="1">#REF!</definedName>
    <definedName name="BExU6KIAJ663Y8W8QMU4HCF183DF" localSheetId="13" hidden="1">#REF!</definedName>
    <definedName name="BExU6KIAJ663Y8W8QMU4HCF183DF" localSheetId="14" hidden="1">#REF!</definedName>
    <definedName name="BExU6KIAJ663Y8W8QMU4HCF183DF" hidden="1">#REF!</definedName>
    <definedName name="BExU6KT19B4PG6SHXFBGBPLM66KT" localSheetId="13" hidden="1">#REF!</definedName>
    <definedName name="BExU6KT19B4PG6SHXFBGBPLM66KT" localSheetId="14" hidden="1">#REF!</definedName>
    <definedName name="BExU6KT19B4PG6SHXFBGBPLM66KT" hidden="1">#REF!</definedName>
    <definedName name="BExU6PAVKIOAIMQ9XQIHHF1SUAGO" localSheetId="13" hidden="1">#REF!</definedName>
    <definedName name="BExU6PAVKIOAIMQ9XQIHHF1SUAGO" localSheetId="14" hidden="1">#REF!</definedName>
    <definedName name="BExU6PAVKIOAIMQ9XQIHHF1SUAGO" hidden="1">#REF!</definedName>
    <definedName name="BExU6SLKTWV0YINVLTI6BCG9ANZM" localSheetId="13" hidden="1">#REF!</definedName>
    <definedName name="BExU6SLKTWV0YINVLTI6BCG9ANZM" localSheetId="14" hidden="1">#REF!</definedName>
    <definedName name="BExU6SLKTWV0YINVLTI6BCG9ANZM" hidden="1">#REF!</definedName>
    <definedName name="BExU6WXXC7SSQDMHSLUN5C2V4IYX" localSheetId="13" hidden="1">#REF!</definedName>
    <definedName name="BExU6WXXC7SSQDMHSLUN5C2V4IYX" localSheetId="14" hidden="1">#REF!</definedName>
    <definedName name="BExU6WXXC7SSQDMHSLUN5C2V4IYX" hidden="1">#REF!</definedName>
    <definedName name="BExU73387E74XE8A9UKZLZNJYY65" localSheetId="13" hidden="1">#REF!</definedName>
    <definedName name="BExU73387E74XE8A9UKZLZNJYY65" localSheetId="14" hidden="1">#REF!</definedName>
    <definedName name="BExU73387E74XE8A9UKZLZNJYY65" hidden="1">#REF!</definedName>
    <definedName name="BExU76ZHCJM8I7VSICCMSTC33O6U" localSheetId="13" hidden="1">#REF!</definedName>
    <definedName name="BExU76ZHCJM8I7VSICCMSTC33O6U" localSheetId="14" hidden="1">#REF!</definedName>
    <definedName name="BExU76ZHCJM8I7VSICCMSTC33O6U" hidden="1">#REF!</definedName>
    <definedName name="BExU7BBTUF8BQ42DSGM94X5TG5GF" localSheetId="13" hidden="1">#REF!</definedName>
    <definedName name="BExU7BBTUF8BQ42DSGM94X5TG5GF" localSheetId="14" hidden="1">#REF!</definedName>
    <definedName name="BExU7BBTUF8BQ42DSGM94X5TG5GF" hidden="1">#REF!</definedName>
    <definedName name="BExU7HH4EAHFQHT4AXKGWAWZP3I0" localSheetId="13" hidden="1">#REF!</definedName>
    <definedName name="BExU7HH4EAHFQHT4AXKGWAWZP3I0" localSheetId="14" hidden="1">#REF!</definedName>
    <definedName name="BExU7HH4EAHFQHT4AXKGWAWZP3I0" hidden="1">#REF!</definedName>
    <definedName name="BExU7L7WPQSA0ELXZ0I86V33QCCJ" localSheetId="13" hidden="1">#REF!</definedName>
    <definedName name="BExU7L7WPQSA0ELXZ0I86V33QCCJ" localSheetId="14" hidden="1">#REF!</definedName>
    <definedName name="BExU7L7WPQSA0ELXZ0I86V33QCCJ" hidden="1">#REF!</definedName>
    <definedName name="BExU7MF1ZVPDHOSMCAXOSYICHZ4I" localSheetId="13" hidden="1">#REF!</definedName>
    <definedName name="BExU7MF1ZVPDHOSMCAXOSYICHZ4I" localSheetId="14" hidden="1">#REF!</definedName>
    <definedName name="BExU7MF1ZVPDHOSMCAXOSYICHZ4I" hidden="1">#REF!</definedName>
    <definedName name="BExU7O2BJ6D5YCKEL6FD2EFCWYRX" localSheetId="13" hidden="1">#REF!</definedName>
    <definedName name="BExU7O2BJ6D5YCKEL6FD2EFCWYRX" localSheetId="14" hidden="1">#REF!</definedName>
    <definedName name="BExU7O2BJ6D5YCKEL6FD2EFCWYRX" hidden="1">#REF!</definedName>
    <definedName name="BExU7Q0JS9YIUKUPNSSAIDK2KJAV" localSheetId="13" hidden="1">#REF!</definedName>
    <definedName name="BExU7Q0JS9YIUKUPNSSAIDK2KJAV" localSheetId="14" hidden="1">#REF!</definedName>
    <definedName name="BExU7Q0JS9YIUKUPNSSAIDK2KJAV" hidden="1">#REF!</definedName>
    <definedName name="BExU80I6AE5OU7P7F5V7HWIZBJ4P" localSheetId="13" hidden="1">#REF!</definedName>
    <definedName name="BExU80I6AE5OU7P7F5V7HWIZBJ4P" localSheetId="14" hidden="1">#REF!</definedName>
    <definedName name="BExU80I6AE5OU7P7F5V7HWIZBJ4P" hidden="1">#REF!</definedName>
    <definedName name="BExU86NB26MCPYIISZ36HADONGT2" localSheetId="13" hidden="1">#REF!</definedName>
    <definedName name="BExU86NB26MCPYIISZ36HADONGT2" localSheetId="14" hidden="1">#REF!</definedName>
    <definedName name="BExU86NB26MCPYIISZ36HADONGT2" hidden="1">#REF!</definedName>
    <definedName name="BExU885EZZNSZV3GP298UJ8LB7OL" localSheetId="13" hidden="1">#REF!</definedName>
    <definedName name="BExU885EZZNSZV3GP298UJ8LB7OL" localSheetId="14" hidden="1">#REF!</definedName>
    <definedName name="BExU885EZZNSZV3GP298UJ8LB7OL" hidden="1">#REF!</definedName>
    <definedName name="BExU8FSAUP9TUZ1NO9WXK80QPHWV" localSheetId="13" hidden="1">#REF!</definedName>
    <definedName name="BExU8FSAUP9TUZ1NO9WXK80QPHWV" localSheetId="14" hidden="1">#REF!</definedName>
    <definedName name="BExU8FSAUP9TUZ1NO9WXK80QPHWV" hidden="1">#REF!</definedName>
    <definedName name="BExU8KFLAN778MBN93NYZB0FV30G" localSheetId="13" hidden="1">#REF!</definedName>
    <definedName name="BExU8KFLAN778MBN93NYZB0FV30G" localSheetId="14" hidden="1">#REF!</definedName>
    <definedName name="BExU8KFLAN778MBN93NYZB0FV30G" hidden="1">#REF!</definedName>
    <definedName name="BExU8PZC6845UUDFG9M8FTC3P3DK" localSheetId="13" hidden="1">#REF!</definedName>
    <definedName name="BExU8PZC6845UUDFG9M8FTC3P3DK" localSheetId="14" hidden="1">#REF!</definedName>
    <definedName name="BExU8PZC6845UUDFG9M8FTC3P3DK" hidden="1">#REF!</definedName>
    <definedName name="BExU8UX9JX3XLB47YZ8GFXE0V7R2" localSheetId="13" hidden="1">#REF!</definedName>
    <definedName name="BExU8UX9JX3XLB47YZ8GFXE0V7R2" localSheetId="14" hidden="1">#REF!</definedName>
    <definedName name="BExU8UX9JX3XLB47YZ8GFXE0V7R2" hidden="1">#REF!</definedName>
    <definedName name="BExU8WVGMRSFNWCNHODQ9JQCMZB0" localSheetId="13" hidden="1">#REF!</definedName>
    <definedName name="BExU8WVGMRSFNWCNHODQ9JQCMZB0" localSheetId="14" hidden="1">#REF!</definedName>
    <definedName name="BExU8WVGMRSFNWCNHODQ9JQCMZB0" hidden="1">#REF!</definedName>
    <definedName name="BExU96M1J7P9DZQ3S9H0C12KGYTW" localSheetId="13" hidden="1">#REF!</definedName>
    <definedName name="BExU96M1J7P9DZQ3S9H0C12KGYTW" localSheetId="14" hidden="1">#REF!</definedName>
    <definedName name="BExU96M1J7P9DZQ3S9H0C12KGYTW" hidden="1">#REF!</definedName>
    <definedName name="BExU9F05OR1GZ3057R6UL3WPEIYI" localSheetId="13" hidden="1">#REF!</definedName>
    <definedName name="BExU9F05OR1GZ3057R6UL3WPEIYI" localSheetId="14" hidden="1">#REF!</definedName>
    <definedName name="BExU9F05OR1GZ3057R6UL3WPEIYI" hidden="1">#REF!</definedName>
    <definedName name="BExU9GCSO5YILIKG6VAHN13DL75K" localSheetId="13" hidden="1">#REF!</definedName>
    <definedName name="BExU9GCSO5YILIKG6VAHN13DL75K" localSheetId="14" hidden="1">#REF!</definedName>
    <definedName name="BExU9GCSO5YILIKG6VAHN13DL75K" hidden="1">#REF!</definedName>
    <definedName name="BExU9KJOZLO15N11MJVN782NFGJ0" localSheetId="13" hidden="1">#REF!</definedName>
    <definedName name="BExU9KJOZLO15N11MJVN782NFGJ0" localSheetId="14" hidden="1">#REF!</definedName>
    <definedName name="BExU9KJOZLO15N11MJVN782NFGJ0" hidden="1">#REF!</definedName>
    <definedName name="BExU9LG29XU2K1GNKRO4438JYQZE" localSheetId="13" hidden="1">#REF!</definedName>
    <definedName name="BExU9LG29XU2K1GNKRO4438JYQZE" localSheetId="14" hidden="1">#REF!</definedName>
    <definedName name="BExU9LG29XU2K1GNKRO4438JYQZE" hidden="1">#REF!</definedName>
    <definedName name="BExU9RW36I5Z6JIXUIUB3PJH86LT" localSheetId="13" hidden="1">#REF!</definedName>
    <definedName name="BExU9RW36I5Z6JIXUIUB3PJH86LT" localSheetId="14" hidden="1">#REF!</definedName>
    <definedName name="BExU9RW36I5Z6JIXUIUB3PJH86LT" hidden="1">#REF!</definedName>
    <definedName name="BExU9WU19DJ2VAGISPFEGDWWOO4V" localSheetId="13" hidden="1">#REF!</definedName>
    <definedName name="BExU9WU19DJ2VAGISPFEGDWWOO4V" localSheetId="14" hidden="1">#REF!</definedName>
    <definedName name="BExU9WU19DJ2VAGISPFEGDWWOO4V" hidden="1">#REF!</definedName>
    <definedName name="BExUA28AO7OWDG3H23Q0CL4B7BHW" localSheetId="13" hidden="1">#REF!</definedName>
    <definedName name="BExUA28AO7OWDG3H23Q0CL4B7BHW" localSheetId="14" hidden="1">#REF!</definedName>
    <definedName name="BExUA28AO7OWDG3H23Q0CL4B7BHW" hidden="1">#REF!</definedName>
    <definedName name="BExUA34N2C083NSTAHQGZZ3BCYGK" localSheetId="13" hidden="1">#REF!</definedName>
    <definedName name="BExUA34N2C083NSTAHQGZZ3BCYGK" localSheetId="14" hidden="1">#REF!</definedName>
    <definedName name="BExUA34N2C083NSTAHQGZZ3BCYGK" hidden="1">#REF!</definedName>
    <definedName name="BExUA5O923FFNEBY8BPO1TU3QGBM" localSheetId="13" hidden="1">#REF!</definedName>
    <definedName name="BExUA5O923FFNEBY8BPO1TU3QGBM" localSheetId="14" hidden="1">#REF!</definedName>
    <definedName name="BExUA5O923FFNEBY8BPO1TU3QGBM" hidden="1">#REF!</definedName>
    <definedName name="BExUA6Q4K25VH452AQ3ZIRBCMS61" localSheetId="13" hidden="1">#REF!</definedName>
    <definedName name="BExUA6Q4K25VH452AQ3ZIRBCMS61" localSheetId="14" hidden="1">#REF!</definedName>
    <definedName name="BExUA6Q4K25VH452AQ3ZIRBCMS61" hidden="1">#REF!</definedName>
    <definedName name="BExUAFV4JMBSM2SKBQL9NHL0NIBS" localSheetId="13" hidden="1">#REF!</definedName>
    <definedName name="BExUAFV4JMBSM2SKBQL9NHL0NIBS" localSheetId="14" hidden="1">#REF!</definedName>
    <definedName name="BExUAFV4JMBSM2SKBQL9NHL0NIBS" hidden="1">#REF!</definedName>
    <definedName name="BExUAMWQODKBXMRH1QCMJLJBF8M7" localSheetId="13" hidden="1">#REF!</definedName>
    <definedName name="BExUAMWQODKBXMRH1QCMJLJBF8M7" localSheetId="14" hidden="1">#REF!</definedName>
    <definedName name="BExUAMWQODKBXMRH1QCMJLJBF8M7" hidden="1">#REF!</definedName>
    <definedName name="BExUAPR6Y32097JKJCTGC4C6EGE9" localSheetId="13" hidden="1">#REF!</definedName>
    <definedName name="BExUAPR6Y32097JKJCTGC4C6EGE9" localSheetId="14" hidden="1">#REF!</definedName>
    <definedName name="BExUAPR6Y32097JKJCTGC4C6EGE9" hidden="1">#REF!</definedName>
    <definedName name="BExUARUP0MX710TNZSAA01HUEAVC" localSheetId="13" hidden="1">#REF!</definedName>
    <definedName name="BExUARUP0MX710TNZSAA01HUEAVC" localSheetId="14" hidden="1">#REF!</definedName>
    <definedName name="BExUARUP0MX710TNZSAA01HUEAVC" hidden="1">#REF!</definedName>
    <definedName name="BExUAX8WS5OPVLCDXRGKTU2QMTFO" localSheetId="13" hidden="1">#REF!</definedName>
    <definedName name="BExUAX8WS5OPVLCDXRGKTU2QMTFO" localSheetId="14" hidden="1">#REF!</definedName>
    <definedName name="BExUAX8WS5OPVLCDXRGKTU2QMTFO" hidden="1">#REF!</definedName>
    <definedName name="BExUB1FYAZ433NX9GD7WGACX5IZD" localSheetId="13" hidden="1">#REF!</definedName>
    <definedName name="BExUB1FYAZ433NX9GD7WGACX5IZD" localSheetId="14" hidden="1">#REF!</definedName>
    <definedName name="BExUB1FYAZ433NX9GD7WGACX5IZD" hidden="1">#REF!</definedName>
    <definedName name="BExUB8HLEXSBVPZ5AXNQEK96F1N4" localSheetId="13" hidden="1">#REF!</definedName>
    <definedName name="BExUB8HLEXSBVPZ5AXNQEK96F1N4" localSheetId="14" hidden="1">#REF!</definedName>
    <definedName name="BExUB8HLEXSBVPZ5AXNQEK96F1N4" hidden="1">#REF!</definedName>
    <definedName name="BExUBCDVZIEA7YT0LPSMHL5ZSERQ" localSheetId="13" hidden="1">#REF!</definedName>
    <definedName name="BExUBCDVZIEA7YT0LPSMHL5ZSERQ" localSheetId="14" hidden="1">#REF!</definedName>
    <definedName name="BExUBCDVZIEA7YT0LPSMHL5ZSERQ" hidden="1">#REF!</definedName>
    <definedName name="BExUBDA8WU087BUIMXC1U1CKA2RA" localSheetId="13" hidden="1">#REF!</definedName>
    <definedName name="BExUBDA8WU087BUIMXC1U1CKA2RA" localSheetId="14" hidden="1">#REF!</definedName>
    <definedName name="BExUBDA8WU087BUIMXC1U1CKA2RA" hidden="1">#REF!</definedName>
    <definedName name="BExUBKXBUCN760QYU7Q8GESBWOQH" localSheetId="13" hidden="1">#REF!</definedName>
    <definedName name="BExUBKXBUCN760QYU7Q8GESBWOQH" localSheetId="14" hidden="1">#REF!</definedName>
    <definedName name="BExUBKXBUCN760QYU7Q8GESBWOQH" hidden="1">#REF!</definedName>
    <definedName name="BExUBL83ED0P076RN9RJ8P1MZ299" localSheetId="13" hidden="1">#REF!</definedName>
    <definedName name="BExUBL83ED0P076RN9RJ8P1MZ299" localSheetId="14" hidden="1">#REF!</definedName>
    <definedName name="BExUBL83ED0P076RN9RJ8P1MZ299" hidden="1">#REF!</definedName>
    <definedName name="BExUC1EPS2CZ5CKFA0AQRIVRSHS8" localSheetId="13" hidden="1">#REF!</definedName>
    <definedName name="BExUC1EPS2CZ5CKFA0AQRIVRSHS8" localSheetId="14" hidden="1">#REF!</definedName>
    <definedName name="BExUC1EPS2CZ5CKFA0AQRIVRSHS8" hidden="1">#REF!</definedName>
    <definedName name="BExUC623BDYEODBN0N4DO6PJQ7NU" localSheetId="13" hidden="1">#REF!</definedName>
    <definedName name="BExUC623BDYEODBN0N4DO6PJQ7NU" localSheetId="14" hidden="1">#REF!</definedName>
    <definedName name="BExUC623BDYEODBN0N4DO6PJQ7NU" hidden="1">#REF!</definedName>
    <definedName name="BExUC8WH8TCKBB5313JGYYQ1WFLT" localSheetId="13" hidden="1">#REF!</definedName>
    <definedName name="BExUC8WH8TCKBB5313JGYYQ1WFLT" localSheetId="14" hidden="1">#REF!</definedName>
    <definedName name="BExUC8WH8TCKBB5313JGYYQ1WFLT" hidden="1">#REF!</definedName>
    <definedName name="BExUCAP7GOSYPHMQKK6719YLSDIQ" localSheetId="13" hidden="1">#REF!</definedName>
    <definedName name="BExUCAP7GOSYPHMQKK6719YLSDIQ" localSheetId="14" hidden="1">#REF!</definedName>
    <definedName name="BExUCAP7GOSYPHMQKK6719YLSDIQ" hidden="1">#REF!</definedName>
    <definedName name="BExUCFCDK6SPH86I6STXX8X3WMC4" localSheetId="13" hidden="1">#REF!</definedName>
    <definedName name="BExUCFCDK6SPH86I6STXX8X3WMC4" localSheetId="14" hidden="1">#REF!</definedName>
    <definedName name="BExUCFCDK6SPH86I6STXX8X3WMC4" hidden="1">#REF!</definedName>
    <definedName name="BExUCKL98JB87L3I6T6IFSWJNYAB" localSheetId="13" hidden="1">#REF!</definedName>
    <definedName name="BExUCKL98JB87L3I6T6IFSWJNYAB" localSheetId="14" hidden="1">#REF!</definedName>
    <definedName name="BExUCKL98JB87L3I6T6IFSWJNYAB" hidden="1">#REF!</definedName>
    <definedName name="BExUCLC6AQ5KR6LXSAXV4QQ8ASVG" localSheetId="13" hidden="1">#REF!</definedName>
    <definedName name="BExUCLC6AQ5KR6LXSAXV4QQ8ASVG" localSheetId="14" hidden="1">#REF!</definedName>
    <definedName name="BExUCLC6AQ5KR6LXSAXV4QQ8ASVG" hidden="1">#REF!</definedName>
    <definedName name="BExUD4IOJ12X3PJG5WXNNGDRCKAP" localSheetId="13" hidden="1">#REF!</definedName>
    <definedName name="BExUD4IOJ12X3PJG5WXNNGDRCKAP" localSheetId="14" hidden="1">#REF!</definedName>
    <definedName name="BExUD4IOJ12X3PJG5WXNNGDRCKAP" hidden="1">#REF!</definedName>
    <definedName name="BExUD9WX9BWK72UWVSLYZJLAY5VY" localSheetId="13" hidden="1">#REF!</definedName>
    <definedName name="BExUD9WX9BWK72UWVSLYZJLAY5VY" localSheetId="14" hidden="1">#REF!</definedName>
    <definedName name="BExUD9WX9BWK72UWVSLYZJLAY5VY" hidden="1">#REF!</definedName>
    <definedName name="BExUDEV0CYVO7Y5IQQBEJ6FUY9S6" localSheetId="13" hidden="1">#REF!</definedName>
    <definedName name="BExUDEV0CYVO7Y5IQQBEJ6FUY9S6" localSheetId="14" hidden="1">#REF!</definedName>
    <definedName name="BExUDEV0CYVO7Y5IQQBEJ6FUY9S6" hidden="1">#REF!</definedName>
    <definedName name="BExUDWOXQGIZW0EAIIYLQUPXF8YV" localSheetId="13" hidden="1">#REF!</definedName>
    <definedName name="BExUDWOXQGIZW0EAIIYLQUPXF8YV" localSheetId="14" hidden="1">#REF!</definedName>
    <definedName name="BExUDWOXQGIZW0EAIIYLQUPXF8YV" hidden="1">#REF!</definedName>
    <definedName name="BExUDXAIC17W1FUU8Z10XUAVB7CS" localSheetId="13" hidden="1">#REF!</definedName>
    <definedName name="BExUDXAIC17W1FUU8Z10XUAVB7CS" localSheetId="14" hidden="1">#REF!</definedName>
    <definedName name="BExUDXAIC17W1FUU8Z10XUAVB7CS" hidden="1">#REF!</definedName>
    <definedName name="BExUE5OMY7OAJQ9WR8C8HG311ORP" localSheetId="13" hidden="1">#REF!</definedName>
    <definedName name="BExUE5OMY7OAJQ9WR8C8HG311ORP" localSheetId="14" hidden="1">#REF!</definedName>
    <definedName name="BExUE5OMY7OAJQ9WR8C8HG311ORP" hidden="1">#REF!</definedName>
    <definedName name="BExUEFKOQWXXGRNLAOJV2BJ66UB8" localSheetId="13" hidden="1">#REF!</definedName>
    <definedName name="BExUEFKOQWXXGRNLAOJV2BJ66UB8" localSheetId="14" hidden="1">#REF!</definedName>
    <definedName name="BExUEFKOQWXXGRNLAOJV2BJ66UB8" hidden="1">#REF!</definedName>
    <definedName name="BExUEJGX3OQQP5KFRJSRCZ70EI9V" localSheetId="13" hidden="1">#REF!</definedName>
    <definedName name="BExUEJGX3OQQP5KFRJSRCZ70EI9V" localSheetId="14" hidden="1">#REF!</definedName>
    <definedName name="BExUEJGX3OQQP5KFRJSRCZ70EI9V" hidden="1">#REF!</definedName>
    <definedName name="BExUEKDB2RWXF3WMTZ6JSBCHNSDT" localSheetId="13" hidden="1">#REF!</definedName>
    <definedName name="BExUEKDB2RWXF3WMTZ6JSBCHNSDT" localSheetId="14" hidden="1">#REF!</definedName>
    <definedName name="BExUEKDB2RWXF3WMTZ6JSBCHNSDT" hidden="1">#REF!</definedName>
    <definedName name="BExUEYR71COFS2X8PDNU21IPMQEU" localSheetId="13" hidden="1">#REF!</definedName>
    <definedName name="BExUEYR71COFS2X8PDNU21IPMQEU" localSheetId="14" hidden="1">#REF!</definedName>
    <definedName name="BExUEYR71COFS2X8PDNU21IPMQEU" hidden="1">#REF!</definedName>
    <definedName name="BExVPRLJ9I6RX45EDVFSQGCPJSOK" localSheetId="13" hidden="1">#REF!</definedName>
    <definedName name="BExVPRLJ9I6RX45EDVFSQGCPJSOK" localSheetId="14" hidden="1">#REF!</definedName>
    <definedName name="BExVPRLJ9I6RX45EDVFSQGCPJSOK" hidden="1">#REF!</definedName>
    <definedName name="BExVRFU8RWFT8A80ZVAW185SG2G6" localSheetId="13" hidden="1">#REF!</definedName>
    <definedName name="BExVRFU8RWFT8A80ZVAW185SG2G6" localSheetId="14" hidden="1">#REF!</definedName>
    <definedName name="BExVRFU8RWFT8A80ZVAW185SG2G6" hidden="1">#REF!</definedName>
    <definedName name="BExVSJ3NHETBAIZTZQSM8LAVT76V" localSheetId="13" hidden="1">#REF!</definedName>
    <definedName name="BExVSJ3NHETBAIZTZQSM8LAVT76V" localSheetId="14" hidden="1">#REF!</definedName>
    <definedName name="BExVSJ3NHETBAIZTZQSM8LAVT76V" hidden="1">#REF!</definedName>
    <definedName name="BExVSL787C8E4HFQZ2NVLT35I2XV" localSheetId="13" hidden="1">#REF!</definedName>
    <definedName name="BExVSL787C8E4HFQZ2NVLT35I2XV" localSheetId="14" hidden="1">#REF!</definedName>
    <definedName name="BExVSL787C8E4HFQZ2NVLT35I2XV" hidden="1">#REF!</definedName>
    <definedName name="BExVSTFTVV14SFGHQUOJL5SQ5TX9" localSheetId="13" hidden="1">#REF!</definedName>
    <definedName name="BExVSTFTVV14SFGHQUOJL5SQ5TX9" localSheetId="14" hidden="1">#REF!</definedName>
    <definedName name="BExVSTFTVV14SFGHQUOJL5SQ5TX9" hidden="1">#REF!</definedName>
    <definedName name="BExVT017S14M5X928ARKQ2GNUFE0" localSheetId="13" hidden="1">#REF!</definedName>
    <definedName name="BExVT017S14M5X928ARKQ2GNUFE0" localSheetId="14" hidden="1">#REF!</definedName>
    <definedName name="BExVT017S14M5X928ARKQ2GNUFE0" hidden="1">#REF!</definedName>
    <definedName name="BExVT3MPE8LQ5JFN3HQIFKSQ80U4" localSheetId="13" hidden="1">#REF!</definedName>
    <definedName name="BExVT3MPE8LQ5JFN3HQIFKSQ80U4" localSheetId="14" hidden="1">#REF!</definedName>
    <definedName name="BExVT3MPE8LQ5JFN3HQIFKSQ80U4" hidden="1">#REF!</definedName>
    <definedName name="BExVT7TRK3NZHPME2TFBXOF1WBR9" localSheetId="13" hidden="1">#REF!</definedName>
    <definedName name="BExVT7TRK3NZHPME2TFBXOF1WBR9" localSheetId="14" hidden="1">#REF!</definedName>
    <definedName name="BExVT7TRK3NZHPME2TFBXOF1WBR9" hidden="1">#REF!</definedName>
    <definedName name="BExVT9H0R0T7WGQAAC0HABMG54YM" localSheetId="13" hidden="1">#REF!</definedName>
    <definedName name="BExVT9H0R0T7WGQAAC0HABMG54YM" localSheetId="14" hidden="1">#REF!</definedName>
    <definedName name="BExVT9H0R0T7WGQAAC0HABMG54YM" hidden="1">#REF!</definedName>
    <definedName name="BExVTAO57POUXSZQJQ6MABMZQA13" localSheetId="13" hidden="1">#REF!</definedName>
    <definedName name="BExVTAO57POUXSZQJQ6MABMZQA13" localSheetId="14" hidden="1">#REF!</definedName>
    <definedName name="BExVTAO57POUXSZQJQ6MABMZQA13" hidden="1">#REF!</definedName>
    <definedName name="BExVTCMDDEDGLUIMUU6BSFHEWTOP" localSheetId="13" hidden="1">#REF!</definedName>
    <definedName name="BExVTCMDDEDGLUIMUU6BSFHEWTOP" localSheetId="14" hidden="1">#REF!</definedName>
    <definedName name="BExVTCMDDEDGLUIMUU6BSFHEWTOP" hidden="1">#REF!</definedName>
    <definedName name="BExVTCMDQMLKRA2NQR72XU6Y54IK" localSheetId="13" hidden="1">#REF!</definedName>
    <definedName name="BExVTCMDQMLKRA2NQR72XU6Y54IK" localSheetId="14" hidden="1">#REF!</definedName>
    <definedName name="BExVTCMDQMLKRA2NQR72XU6Y54IK" hidden="1">#REF!</definedName>
    <definedName name="BExVTCRV8FQ5U9OYWWL44N6KFNHU" localSheetId="13" hidden="1">#REF!</definedName>
    <definedName name="BExVTCRV8FQ5U9OYWWL44N6KFNHU" localSheetId="14" hidden="1">#REF!</definedName>
    <definedName name="BExVTCRV8FQ5U9OYWWL44N6KFNHU" hidden="1">#REF!</definedName>
    <definedName name="BExVTNESHPVG0A0KZ7BRX26MS0PF" localSheetId="13" hidden="1">#REF!</definedName>
    <definedName name="BExVTNESHPVG0A0KZ7BRX26MS0PF" localSheetId="14" hidden="1">#REF!</definedName>
    <definedName name="BExVTNESHPVG0A0KZ7BRX26MS0PF" hidden="1">#REF!</definedName>
    <definedName name="BExVTTJVTNRSBHBTUZ78WG2JM5MK" localSheetId="13" hidden="1">#REF!</definedName>
    <definedName name="BExVTTJVTNRSBHBTUZ78WG2JM5MK" localSheetId="14" hidden="1">#REF!</definedName>
    <definedName name="BExVTTJVTNRSBHBTUZ78WG2JM5MK" hidden="1">#REF!</definedName>
    <definedName name="BExVTXLMYR87BC04D1ERALPUFVPG" localSheetId="13" hidden="1">#REF!</definedName>
    <definedName name="BExVTXLMYR87BC04D1ERALPUFVPG" localSheetId="14" hidden="1">#REF!</definedName>
    <definedName name="BExVTXLMYR87BC04D1ERALPUFVPG" hidden="1">#REF!</definedName>
    <definedName name="BExVUL9V3H8ZF6Y72LQBBN639YAA" localSheetId="13" hidden="1">#REF!</definedName>
    <definedName name="BExVUL9V3H8ZF6Y72LQBBN639YAA" localSheetId="14" hidden="1">#REF!</definedName>
    <definedName name="BExVUL9V3H8ZF6Y72LQBBN639YAA" hidden="1">#REF!</definedName>
    <definedName name="BExVUZT95UAU8XG5X9XSE25CHQGA" localSheetId="13" hidden="1">#REF!</definedName>
    <definedName name="BExVUZT95UAU8XG5X9XSE25CHQGA" localSheetId="14" hidden="1">#REF!</definedName>
    <definedName name="BExVUZT95UAU8XG5X9XSE25CHQGA" hidden="1">#REF!</definedName>
    <definedName name="BExVV5T14N2HZIK7HQ4P2KG09U0J" localSheetId="13" hidden="1">#REF!</definedName>
    <definedName name="BExVV5T14N2HZIK7HQ4P2KG09U0J" localSheetId="14" hidden="1">#REF!</definedName>
    <definedName name="BExVV5T14N2HZIK7HQ4P2KG09U0J" hidden="1">#REF!</definedName>
    <definedName name="BExVV7R410VYLADLX9LNG63ID6H1" localSheetId="13" hidden="1">#REF!</definedName>
    <definedName name="BExVV7R410VYLADLX9LNG63ID6H1" localSheetId="14" hidden="1">#REF!</definedName>
    <definedName name="BExVV7R410VYLADLX9LNG63ID6H1" hidden="1">#REF!</definedName>
    <definedName name="BExVVAAVDXGWAVI6J2W0BCU58MBM" localSheetId="13" hidden="1">#REF!</definedName>
    <definedName name="BExVVAAVDXGWAVI6J2W0BCU58MBM" localSheetId="14" hidden="1">#REF!</definedName>
    <definedName name="BExVVAAVDXGWAVI6J2W0BCU58MBM" hidden="1">#REF!</definedName>
    <definedName name="BExVVCEED4JEKF59OV0G3T4XFMFO" localSheetId="13" hidden="1">#REF!</definedName>
    <definedName name="BExVVCEED4JEKF59OV0G3T4XFMFO" localSheetId="14" hidden="1">#REF!</definedName>
    <definedName name="BExVVCEED4JEKF59OV0G3T4XFMFO" hidden="1">#REF!</definedName>
    <definedName name="BExVVPFO2J7FMSRPD36909HN4BZJ" localSheetId="13" hidden="1">#REF!</definedName>
    <definedName name="BExVVPFO2J7FMSRPD36909HN4BZJ" localSheetId="14" hidden="1">#REF!</definedName>
    <definedName name="BExVVPFO2J7FMSRPD36909HN4BZJ" hidden="1">#REF!</definedName>
    <definedName name="BExVVQ19AQ3VCARJOC38SF7OYE9Y" localSheetId="13" hidden="1">#REF!</definedName>
    <definedName name="BExVVQ19AQ3VCARJOC38SF7OYE9Y" localSheetId="14" hidden="1">#REF!</definedName>
    <definedName name="BExVVQ19AQ3VCARJOC38SF7OYE9Y" hidden="1">#REF!</definedName>
    <definedName name="BExVVQ19TAECID45CS4HXT1RD3AQ" localSheetId="13" hidden="1">#REF!</definedName>
    <definedName name="BExVVQ19TAECID45CS4HXT1RD3AQ" localSheetId="14" hidden="1">#REF!</definedName>
    <definedName name="BExVVQ19TAECID45CS4HXT1RD3AQ" hidden="1">#REF!</definedName>
    <definedName name="BExVVYKOYB7OX8Y0B4UIUF79PVDO" localSheetId="13" hidden="1">#REF!</definedName>
    <definedName name="BExVVYKOYB7OX8Y0B4UIUF79PVDO" localSheetId="14" hidden="1">#REF!</definedName>
    <definedName name="BExVVYKOYB7OX8Y0B4UIUF79PVDO" hidden="1">#REF!</definedName>
    <definedName name="BExVW3YV5XGIVJ97UUPDJGJ2P15B" localSheetId="13" hidden="1">#REF!</definedName>
    <definedName name="BExVW3YV5XGIVJ97UUPDJGJ2P15B" localSheetId="14" hidden="1">#REF!</definedName>
    <definedName name="BExVW3YV5XGIVJ97UUPDJGJ2P15B" hidden="1">#REF!</definedName>
    <definedName name="BExVW5X571GEYR5SCU1Z2DHKWM79" localSheetId="13" hidden="1">#REF!</definedName>
    <definedName name="BExVW5X571GEYR5SCU1Z2DHKWM79" localSheetId="14" hidden="1">#REF!</definedName>
    <definedName name="BExVW5X571GEYR5SCU1Z2DHKWM79" hidden="1">#REF!</definedName>
    <definedName name="BExVW6YTKA098AF57M4PHNQ54XMH" localSheetId="13" hidden="1">#REF!</definedName>
    <definedName name="BExVW6YTKA098AF57M4PHNQ54XMH" localSheetId="14" hidden="1">#REF!</definedName>
    <definedName name="BExVW6YTKA098AF57M4PHNQ54XMH" hidden="1">#REF!</definedName>
    <definedName name="BExVWHRDIJBRFANMKJFY05BHP7RS" localSheetId="13" hidden="1">#REF!</definedName>
    <definedName name="BExVWHRDIJBRFANMKJFY05BHP7RS" localSheetId="14" hidden="1">#REF!</definedName>
    <definedName name="BExVWHRDIJBRFANMKJFY05BHP7RS" hidden="1">#REF!</definedName>
    <definedName name="BExVWINKCH0V0NUWH363SMXAZE62" localSheetId="13" hidden="1">#REF!</definedName>
    <definedName name="BExVWINKCH0V0NUWH363SMXAZE62" localSheetId="14" hidden="1">#REF!</definedName>
    <definedName name="BExVWINKCH0V0NUWH363SMXAZE62" hidden="1">#REF!</definedName>
    <definedName name="BExVWYU8EK669NP172GEIGCTVPPA" localSheetId="13" hidden="1">#REF!</definedName>
    <definedName name="BExVWYU8EK669NP172GEIGCTVPPA" localSheetId="14" hidden="1">#REF!</definedName>
    <definedName name="BExVWYU8EK669NP172GEIGCTVPPA" hidden="1">#REF!</definedName>
    <definedName name="BExVX3XN2DRJKL8EDBIG58RYQ36R" localSheetId="13" hidden="1">#REF!</definedName>
    <definedName name="BExVX3XN2DRJKL8EDBIG58RYQ36R" localSheetId="14" hidden="1">#REF!</definedName>
    <definedName name="BExVX3XN2DRJKL8EDBIG58RYQ36R" hidden="1">#REF!</definedName>
    <definedName name="BExVXBA38Z5WNQUH39HHZ2SAMC1T" localSheetId="13" hidden="1">#REF!</definedName>
    <definedName name="BExVXBA38Z5WNQUH39HHZ2SAMC1T" localSheetId="14" hidden="1">#REF!</definedName>
    <definedName name="BExVXBA38Z5WNQUH39HHZ2SAMC1T" hidden="1">#REF!</definedName>
    <definedName name="BExVXDZ63PUART77BBR5SI63TPC6" localSheetId="13" hidden="1">#REF!</definedName>
    <definedName name="BExVXDZ63PUART77BBR5SI63TPC6" localSheetId="14" hidden="1">#REF!</definedName>
    <definedName name="BExVXDZ63PUART77BBR5SI63TPC6" hidden="1">#REF!</definedName>
    <definedName name="BExVXHKI6LFYMGWISMPACMO247HL" localSheetId="13" hidden="1">#REF!</definedName>
    <definedName name="BExVXHKI6LFYMGWISMPACMO247HL" localSheetId="14" hidden="1">#REF!</definedName>
    <definedName name="BExVXHKI6LFYMGWISMPACMO247HL" hidden="1">#REF!</definedName>
    <definedName name="BExVXK9SK580O7MYHVNJ3V911ALP" localSheetId="13" hidden="1">#REF!</definedName>
    <definedName name="BExVXK9SK580O7MYHVNJ3V911ALP" localSheetId="14" hidden="1">#REF!</definedName>
    <definedName name="BExVXK9SK580O7MYHVNJ3V911ALP" hidden="1">#REF!</definedName>
    <definedName name="BExVXLX2BZ5EF2X6R41BTKRJR1NM" localSheetId="13" hidden="1">#REF!</definedName>
    <definedName name="BExVXLX2BZ5EF2X6R41BTKRJR1NM" localSheetId="14" hidden="1">#REF!</definedName>
    <definedName name="BExVXLX2BZ5EF2X6R41BTKRJR1NM" hidden="1">#REF!</definedName>
    <definedName name="BExVXYT01U5IPYA7E44FWS6KCEFC" localSheetId="13" hidden="1">#REF!</definedName>
    <definedName name="BExVXYT01U5IPYA7E44FWS6KCEFC" localSheetId="14" hidden="1">#REF!</definedName>
    <definedName name="BExVXYT01U5IPYA7E44FWS6KCEFC" hidden="1">#REF!</definedName>
    <definedName name="BExVY11V7U1SAY4QKYE0PBSPD7LW" localSheetId="13" hidden="1">#REF!</definedName>
    <definedName name="BExVY11V7U1SAY4QKYE0PBSPD7LW" localSheetId="14" hidden="1">#REF!</definedName>
    <definedName name="BExVY11V7U1SAY4QKYE0PBSPD7LW" hidden="1">#REF!</definedName>
    <definedName name="BExVY1SV37DL5YU59HS4IG3VBCP4" localSheetId="13" hidden="1">#REF!</definedName>
    <definedName name="BExVY1SV37DL5YU59HS4IG3VBCP4" localSheetId="14" hidden="1">#REF!</definedName>
    <definedName name="BExVY1SV37DL5YU59HS4IG3VBCP4" hidden="1">#REF!</definedName>
    <definedName name="BExVY3WFGJKSQA08UF9NCMST928Y" localSheetId="13" hidden="1">#REF!</definedName>
    <definedName name="BExVY3WFGJKSQA08UF9NCMST928Y" localSheetId="14" hidden="1">#REF!</definedName>
    <definedName name="BExVY3WFGJKSQA08UF9NCMST928Y" hidden="1">#REF!</definedName>
    <definedName name="BExVY954UOEVQEIC5OFO4NEWVKAQ" localSheetId="13" hidden="1">#REF!</definedName>
    <definedName name="BExVY954UOEVQEIC5OFO4NEWVKAQ" localSheetId="14" hidden="1">#REF!</definedName>
    <definedName name="BExVY954UOEVQEIC5OFO4NEWVKAQ" hidden="1">#REF!</definedName>
    <definedName name="BExVYHDYIV5397LC02V4FEP8VD6W" localSheetId="13" hidden="1">#REF!</definedName>
    <definedName name="BExVYHDYIV5397LC02V4FEP8VD6W" localSheetId="14" hidden="1">#REF!</definedName>
    <definedName name="BExVYHDYIV5397LC02V4FEP8VD6W" hidden="1">#REF!</definedName>
    <definedName name="BExVYO4NFDGC4ZOGHANQWX5CH4BT" localSheetId="13" hidden="1">#REF!</definedName>
    <definedName name="BExVYO4NFDGC4ZOGHANQWX5CH4BT" localSheetId="14" hidden="1">#REF!</definedName>
    <definedName name="BExVYO4NFDGC4ZOGHANQWX5CH4BT" hidden="1">#REF!</definedName>
    <definedName name="BExVYOVIZDA18YIQ0A30Q052PCAK" localSheetId="13" hidden="1">#REF!</definedName>
    <definedName name="BExVYOVIZDA18YIQ0A30Q052PCAK" localSheetId="14" hidden="1">#REF!</definedName>
    <definedName name="BExVYOVIZDA18YIQ0A30Q052PCAK" hidden="1">#REF!</definedName>
    <definedName name="BExVYPS2R6B75R1EFIUJ6G5TE4Q4" localSheetId="13" hidden="1">#REF!</definedName>
    <definedName name="BExVYPS2R6B75R1EFIUJ6G5TE4Q4" localSheetId="14" hidden="1">#REF!</definedName>
    <definedName name="BExVYPS2R6B75R1EFIUJ6G5TE4Q4" hidden="1">#REF!</definedName>
    <definedName name="BExVYQIXPEM6J4JVP78BRHIC05PV" localSheetId="13" hidden="1">#REF!</definedName>
    <definedName name="BExVYQIXPEM6J4JVP78BRHIC05PV" localSheetId="14" hidden="1">#REF!</definedName>
    <definedName name="BExVYQIXPEM6J4JVP78BRHIC05PV" hidden="1">#REF!</definedName>
    <definedName name="BExVYVGWN7SONLVDH9WJ2F1JS264" localSheetId="13" hidden="1">#REF!</definedName>
    <definedName name="BExVYVGWN7SONLVDH9WJ2F1JS264" localSheetId="14" hidden="1">#REF!</definedName>
    <definedName name="BExVYVGWN7SONLVDH9WJ2F1JS264" hidden="1">#REF!</definedName>
    <definedName name="BExVZ40HNAZRM8JHYYNQ7F6A4GU0" localSheetId="13" hidden="1">#REF!</definedName>
    <definedName name="BExVZ40HNAZRM8JHYYNQ7F6A4GU0" localSheetId="14" hidden="1">#REF!</definedName>
    <definedName name="BExVZ40HNAZRM8JHYYNQ7F6A4GU0" hidden="1">#REF!</definedName>
    <definedName name="BExVZ7WRO17PYILJEJGPQCO5IL66" localSheetId="13" hidden="1">#REF!</definedName>
    <definedName name="BExVZ7WRO17PYILJEJGPQCO5IL66" localSheetId="14" hidden="1">#REF!</definedName>
    <definedName name="BExVZ7WRO17PYILJEJGPQCO5IL66" hidden="1">#REF!</definedName>
    <definedName name="BExVZ9EO732IK6MNMG17Y1EFTJQC" localSheetId="13" hidden="1">#REF!</definedName>
    <definedName name="BExVZ9EO732IK6MNMG17Y1EFTJQC" localSheetId="14" hidden="1">#REF!</definedName>
    <definedName name="BExVZ9EO732IK6MNMG17Y1EFTJQC" hidden="1">#REF!</definedName>
    <definedName name="BExVZB1Y5J4UL2LKK0363EU7GIJ1" localSheetId="13" hidden="1">#REF!</definedName>
    <definedName name="BExVZB1Y5J4UL2LKK0363EU7GIJ1" localSheetId="14" hidden="1">#REF!</definedName>
    <definedName name="BExVZB1Y5J4UL2LKK0363EU7GIJ1" hidden="1">#REF!</definedName>
    <definedName name="BExVZGQXYK2ICC9JSNFPRHBD5KNU" localSheetId="13" hidden="1">#REF!</definedName>
    <definedName name="BExVZGQXYK2ICC9JSNFPRHBD5KNU" localSheetId="14" hidden="1">#REF!</definedName>
    <definedName name="BExVZGQXYK2ICC9JSNFPRHBD5KNU" hidden="1">#REF!</definedName>
    <definedName name="BExVZJQVO5LQ0BJH5JEN5NOBIAF6" localSheetId="13" hidden="1">#REF!</definedName>
    <definedName name="BExVZJQVO5LQ0BJH5JEN5NOBIAF6" localSheetId="14" hidden="1">#REF!</definedName>
    <definedName name="BExVZJQVO5LQ0BJH5JEN5NOBIAF6" hidden="1">#REF!</definedName>
    <definedName name="BExVZNXWS91RD7NXV5NE2R3C8WW7" localSheetId="13" hidden="1">#REF!</definedName>
    <definedName name="BExVZNXWS91RD7NXV5NE2R3C8WW7" localSheetId="14" hidden="1">#REF!</definedName>
    <definedName name="BExVZNXWS91RD7NXV5NE2R3C8WW7" hidden="1">#REF!</definedName>
    <definedName name="BExW008AGT1ZRN5DFG4YOH5F7G47" localSheetId="13" hidden="1">#REF!</definedName>
    <definedName name="BExW008AGT1ZRN5DFG4YOH5F7G47" localSheetId="14" hidden="1">#REF!</definedName>
    <definedName name="BExW008AGT1ZRN5DFG4YOH5F7G47" hidden="1">#REF!</definedName>
    <definedName name="BExW0386REQRCQCVT9BCX80UPTRY" localSheetId="13" hidden="1">#REF!</definedName>
    <definedName name="BExW0386REQRCQCVT9BCX80UPTRY" localSheetId="14" hidden="1">#REF!</definedName>
    <definedName name="BExW0386REQRCQCVT9BCX80UPTRY" hidden="1">#REF!</definedName>
    <definedName name="BExW0FYP4WXY71CYUG40SUBG9UWU" localSheetId="13" hidden="1">#REF!</definedName>
    <definedName name="BExW0FYP4WXY71CYUG40SUBG9UWU" localSheetId="14" hidden="1">#REF!</definedName>
    <definedName name="BExW0FYP4WXY71CYUG40SUBG9UWU" hidden="1">#REF!</definedName>
    <definedName name="BExW0MPJNQOJ7D6U780WU5XBL97X" localSheetId="13" hidden="1">#REF!</definedName>
    <definedName name="BExW0MPJNQOJ7D6U780WU5XBL97X" localSheetId="14" hidden="1">#REF!</definedName>
    <definedName name="BExW0MPJNQOJ7D6U780WU5XBL97X" hidden="1">#REF!</definedName>
    <definedName name="BExW0RI61B4VV0ARXTFVBAWRA1C5" localSheetId="13" hidden="1">#REF!</definedName>
    <definedName name="BExW0RI61B4VV0ARXTFVBAWRA1C5" localSheetId="14" hidden="1">#REF!</definedName>
    <definedName name="BExW0RI61B4VV0ARXTFVBAWRA1C5" hidden="1">#REF!</definedName>
    <definedName name="BExW0Y8T85LBE0WS6FPX6ILTX9ON" localSheetId="13" hidden="1">#REF!</definedName>
    <definedName name="BExW0Y8T85LBE0WS6FPX6ILTX9ON" localSheetId="14" hidden="1">#REF!</definedName>
    <definedName name="BExW0Y8T85LBE0WS6FPX6ILTX9ON" hidden="1">#REF!</definedName>
    <definedName name="BExW1BVUYQTKMOR56MW7RVRX4L1L" localSheetId="13" hidden="1">#REF!</definedName>
    <definedName name="BExW1BVUYQTKMOR56MW7RVRX4L1L" localSheetId="14" hidden="1">#REF!</definedName>
    <definedName name="BExW1BVUYQTKMOR56MW7RVRX4L1L" hidden="1">#REF!</definedName>
    <definedName name="BExW1F1220628FOMTW5UAATHRJHK" localSheetId="13" hidden="1">#REF!</definedName>
    <definedName name="BExW1F1220628FOMTW5UAATHRJHK" localSheetId="14" hidden="1">#REF!</definedName>
    <definedName name="BExW1F1220628FOMTW5UAATHRJHK" hidden="1">#REF!</definedName>
    <definedName name="BExW1PTHB0NZUF0GTD2J1UUL693E" localSheetId="13" hidden="1">#REF!</definedName>
    <definedName name="BExW1PTHB0NZUF0GTD2J1UUL693E" localSheetId="14" hidden="1">#REF!</definedName>
    <definedName name="BExW1PTHB0NZUF0GTD2J1UUL693E" hidden="1">#REF!</definedName>
    <definedName name="BExW1TKA0Z9OP2DTG50GZR5EG8C7" localSheetId="13" hidden="1">#REF!</definedName>
    <definedName name="BExW1TKA0Z9OP2DTG50GZR5EG8C7" localSheetId="14" hidden="1">#REF!</definedName>
    <definedName name="BExW1TKA0Z9OP2DTG50GZR5EG8C7" hidden="1">#REF!</definedName>
    <definedName name="BExW1U0JLKQ094DW5MMOI8UHO09V" localSheetId="13" hidden="1">#REF!</definedName>
    <definedName name="BExW1U0JLKQ094DW5MMOI8UHO09V" localSheetId="14" hidden="1">#REF!</definedName>
    <definedName name="BExW1U0JLKQ094DW5MMOI8UHO09V" hidden="1">#REF!</definedName>
    <definedName name="BExW1VNZHNB5P9V6232N0DQCE0WE" localSheetId="13" hidden="1">#REF!</definedName>
    <definedName name="BExW1VNZHNB5P9V6232N0DQCE0WE" localSheetId="14" hidden="1">#REF!</definedName>
    <definedName name="BExW1VNZHNB5P9V6232N0DQCE0WE" hidden="1">#REF!</definedName>
    <definedName name="BExW1WK6J1TDP29S3QDPTYZJBLIW" localSheetId="13" hidden="1">#REF!</definedName>
    <definedName name="BExW1WK6J1TDP29S3QDPTYZJBLIW" localSheetId="14" hidden="1">#REF!</definedName>
    <definedName name="BExW1WK6J1TDP29S3QDPTYZJBLIW" hidden="1">#REF!</definedName>
    <definedName name="BExW283NP9D366XFPXLGSCI5UB0L" localSheetId="13" hidden="1">#REF!</definedName>
    <definedName name="BExW283NP9D366XFPXLGSCI5UB0L" localSheetId="14" hidden="1">#REF!</definedName>
    <definedName name="BExW283NP9D366XFPXLGSCI5UB0L" hidden="1">#REF!</definedName>
    <definedName name="BExW2H3C8WJSBW5FGTFKVDVJC4CL" localSheetId="13" hidden="1">#REF!</definedName>
    <definedName name="BExW2H3C8WJSBW5FGTFKVDVJC4CL" localSheetId="14" hidden="1">#REF!</definedName>
    <definedName name="BExW2H3C8WJSBW5FGTFKVDVJC4CL" hidden="1">#REF!</definedName>
    <definedName name="BExW2MSCKPGF5K3I7TL4KF5ISUOL" localSheetId="13" hidden="1">#REF!</definedName>
    <definedName name="BExW2MSCKPGF5K3I7TL4KF5ISUOL" localSheetId="14" hidden="1">#REF!</definedName>
    <definedName name="BExW2MSCKPGF5K3I7TL4KF5ISUOL" hidden="1">#REF!</definedName>
    <definedName name="BExW2SMO90FU9W8DVVES6Q4E6BZR" localSheetId="13" hidden="1">#REF!</definedName>
    <definedName name="BExW2SMO90FU9W8DVVES6Q4E6BZR" localSheetId="14" hidden="1">#REF!</definedName>
    <definedName name="BExW2SMO90FU9W8DVVES6Q4E6BZR" hidden="1">#REF!</definedName>
    <definedName name="BExW36V9N91OHCUMGWJQL3I5P4JK" localSheetId="13" hidden="1">#REF!</definedName>
    <definedName name="BExW36V9N91OHCUMGWJQL3I5P4JK" localSheetId="14" hidden="1">#REF!</definedName>
    <definedName name="BExW36V9N91OHCUMGWJQL3I5P4JK" hidden="1">#REF!</definedName>
    <definedName name="BExW39V04HTFFQE7DAW9MAJT0NNF" localSheetId="13" hidden="1">#REF!</definedName>
    <definedName name="BExW39V04HTFFQE7DAW9MAJT0NNF" localSheetId="14" hidden="1">#REF!</definedName>
    <definedName name="BExW39V04HTFFQE7DAW9MAJT0NNF" hidden="1">#REF!</definedName>
    <definedName name="BExW3ECU6QPMV99AITCPHAG0CGYK" localSheetId="13" hidden="1">#REF!</definedName>
    <definedName name="BExW3ECU6QPMV99AITCPHAG0CGYK" localSheetId="14" hidden="1">#REF!</definedName>
    <definedName name="BExW3ECU6QPMV99AITCPHAG0CGYK" hidden="1">#REF!</definedName>
    <definedName name="BExW3EIBA1J9Q9NA9VCGZGRS8WV7" localSheetId="13" hidden="1">#REF!</definedName>
    <definedName name="BExW3EIBA1J9Q9NA9VCGZGRS8WV7" localSheetId="14" hidden="1">#REF!</definedName>
    <definedName name="BExW3EIBA1J9Q9NA9VCGZGRS8WV7" hidden="1">#REF!</definedName>
    <definedName name="BExW3FEO8FI8N6AGQKYEG4SQVJWB" localSheetId="13" hidden="1">#REF!</definedName>
    <definedName name="BExW3FEO8FI8N6AGQKYEG4SQVJWB" localSheetId="14" hidden="1">#REF!</definedName>
    <definedName name="BExW3FEO8FI8N6AGQKYEG4SQVJWB" hidden="1">#REF!</definedName>
    <definedName name="BExW3GB28STOMJUSZEIA7YKYNS4Y" localSheetId="13" hidden="1">#REF!</definedName>
    <definedName name="BExW3GB28STOMJUSZEIA7YKYNS4Y" localSheetId="14" hidden="1">#REF!</definedName>
    <definedName name="BExW3GB28STOMJUSZEIA7YKYNS4Y" hidden="1">#REF!</definedName>
    <definedName name="BExW3T1K638HT5E0Y8MMK108P5JT" localSheetId="13" hidden="1">#REF!</definedName>
    <definedName name="BExW3T1K638HT5E0Y8MMK108P5JT" localSheetId="14" hidden="1">#REF!</definedName>
    <definedName name="BExW3T1K638HT5E0Y8MMK108P5JT" hidden="1">#REF!</definedName>
    <definedName name="BExW3U3D6FTAFTK3Q7DSA9FY454Q" localSheetId="13" hidden="1">#REF!</definedName>
    <definedName name="BExW3U3D6FTAFTK3Q7DSA9FY454Q" localSheetId="14" hidden="1">#REF!</definedName>
    <definedName name="BExW3U3D6FTAFTK3Q7DSA9FY454Q" hidden="1">#REF!</definedName>
    <definedName name="BExW4217ZHL9VO39POSTJOD090WU" localSheetId="13" hidden="1">#REF!</definedName>
    <definedName name="BExW4217ZHL9VO39POSTJOD090WU" localSheetId="14" hidden="1">#REF!</definedName>
    <definedName name="BExW4217ZHL9VO39POSTJOD090WU" hidden="1">#REF!</definedName>
    <definedName name="BExW4GPW71EBF8XPS2QGVQHBCDX3" localSheetId="13" hidden="1">#REF!</definedName>
    <definedName name="BExW4GPW71EBF8XPS2QGVQHBCDX3" localSheetId="14" hidden="1">#REF!</definedName>
    <definedName name="BExW4GPW71EBF8XPS2QGVQHBCDX3" hidden="1">#REF!</definedName>
    <definedName name="BExW4JKC5837JBPCOJV337ZVYYY3" localSheetId="13" hidden="1">#REF!</definedName>
    <definedName name="BExW4JKC5837JBPCOJV337ZVYYY3" localSheetId="14" hidden="1">#REF!</definedName>
    <definedName name="BExW4JKC5837JBPCOJV337ZVYYY3" hidden="1">#REF!</definedName>
    <definedName name="BExW4O2DBZGV8KGBO9EB4BAXIH4Y" localSheetId="13" hidden="1">#REF!</definedName>
    <definedName name="BExW4O2DBZGV8KGBO9EB4BAXIH4Y" localSheetId="14" hidden="1">#REF!</definedName>
    <definedName name="BExW4O2DBZGV8KGBO9EB4BAXIH4Y" hidden="1">#REF!</definedName>
    <definedName name="BExW4QR9FV9MP5K610THBSM51RYO" localSheetId="13" hidden="1">#REF!</definedName>
    <definedName name="BExW4QR9FV9MP5K610THBSM51RYO" localSheetId="14" hidden="1">#REF!</definedName>
    <definedName name="BExW4QR9FV9MP5K610THBSM51RYO" hidden="1">#REF!</definedName>
    <definedName name="BExW4Z029R9E19ZENN3WEA3VDAD1" localSheetId="13" hidden="1">#REF!</definedName>
    <definedName name="BExW4Z029R9E19ZENN3WEA3VDAD1" localSheetId="14" hidden="1">#REF!</definedName>
    <definedName name="BExW4Z029R9E19ZENN3WEA3VDAD1" hidden="1">#REF!</definedName>
    <definedName name="BExW53SPLW3K0Y0ZVTM4NYF1B2YH" localSheetId="13" hidden="1">#REF!</definedName>
    <definedName name="BExW53SPLW3K0Y0ZVTM4NYF1B2YH" localSheetId="14" hidden="1">#REF!</definedName>
    <definedName name="BExW53SPLW3K0Y0ZVTM4NYF1B2YH" hidden="1">#REF!</definedName>
    <definedName name="BExW591F7X34FVKJ2OUT09PFUW1B" localSheetId="13" hidden="1">#REF!</definedName>
    <definedName name="BExW591F7X34FVKJ2OUT09PFUW1B" localSheetId="14" hidden="1">#REF!</definedName>
    <definedName name="BExW591F7X34FVKJ2OUT09PFUW1B" hidden="1">#REF!</definedName>
    <definedName name="BExW5AZNT6IAZGNF2C879ODHY1B8" localSheetId="13" hidden="1">#REF!</definedName>
    <definedName name="BExW5AZNT6IAZGNF2C879ODHY1B8" localSheetId="14" hidden="1">#REF!</definedName>
    <definedName name="BExW5AZNT6IAZGNF2C879ODHY1B8" hidden="1">#REF!</definedName>
    <definedName name="BExW5F6OUXHEWQU5VYE7W7P8DD78" localSheetId="13" hidden="1">#REF!</definedName>
    <definedName name="BExW5F6OUXHEWQU5VYE7W7P8DD78" localSheetId="14" hidden="1">#REF!</definedName>
    <definedName name="BExW5F6OUXHEWQU5VYE7W7P8DD78" hidden="1">#REF!</definedName>
    <definedName name="BExW5WPU27WD4NWZOT0ZEJIDLX5J" localSheetId="13" hidden="1">#REF!</definedName>
    <definedName name="BExW5WPU27WD4NWZOT0ZEJIDLX5J" localSheetId="14" hidden="1">#REF!</definedName>
    <definedName name="BExW5WPU27WD4NWZOT0ZEJIDLX5J" hidden="1">#REF!</definedName>
    <definedName name="BExW5YD97EMSUYC4KDEFH1FB4FY3" localSheetId="13" hidden="1">#REF!</definedName>
    <definedName name="BExW5YD97EMSUYC4KDEFH1FB4FY3" localSheetId="14" hidden="1">#REF!</definedName>
    <definedName name="BExW5YD97EMSUYC4KDEFH1FB4FY3" hidden="1">#REF!</definedName>
    <definedName name="BExW5Z469DSRWTA6T0KVLA7SMIPL" localSheetId="13" hidden="1">#REF!</definedName>
    <definedName name="BExW5Z469DSRWTA6T0KVLA7SMIPL" localSheetId="14" hidden="1">#REF!</definedName>
    <definedName name="BExW5Z469DSRWTA6T0KVLA7SMIPL" hidden="1">#REF!</definedName>
    <definedName name="BExW62ETJAPBX5X53FTGUCHZXI2K" localSheetId="13" hidden="1">#REF!</definedName>
    <definedName name="BExW62ETJAPBX5X53FTGUCHZXI2K" localSheetId="14" hidden="1">#REF!</definedName>
    <definedName name="BExW62ETJAPBX5X53FTGUCHZXI2K" hidden="1">#REF!</definedName>
    <definedName name="BExW660AV1TUV2XNUPD65RZR3QOO" localSheetId="13" hidden="1">#REF!</definedName>
    <definedName name="BExW660AV1TUV2XNUPD65RZR3QOO" localSheetId="14" hidden="1">#REF!</definedName>
    <definedName name="BExW660AV1TUV2XNUPD65RZR3QOO" hidden="1">#REF!</definedName>
    <definedName name="BExW66LVVZK656PQY1257QMHP2AY" localSheetId="13" hidden="1">#REF!</definedName>
    <definedName name="BExW66LVVZK656PQY1257QMHP2AY" localSheetId="14" hidden="1">#REF!</definedName>
    <definedName name="BExW66LVVZK656PQY1257QMHP2AY" hidden="1">#REF!</definedName>
    <definedName name="BExW6EJPHAP1TWT380AZLXNHR22P" localSheetId="13" hidden="1">#REF!</definedName>
    <definedName name="BExW6EJPHAP1TWT380AZLXNHR22P" localSheetId="14" hidden="1">#REF!</definedName>
    <definedName name="BExW6EJPHAP1TWT380AZLXNHR22P" hidden="1">#REF!</definedName>
    <definedName name="BExW6G1PJ38H10DVLL8WPQ736OEB" localSheetId="13" hidden="1">#REF!</definedName>
    <definedName name="BExW6G1PJ38H10DVLL8WPQ736OEB" localSheetId="14" hidden="1">#REF!</definedName>
    <definedName name="BExW6G1PJ38H10DVLL8WPQ736OEB" hidden="1">#REF!</definedName>
    <definedName name="BExW794A74Z5F2K8LVQLD6VSKXUE" localSheetId="13" hidden="1">#REF!</definedName>
    <definedName name="BExW794A74Z5F2K8LVQLD6VSKXUE" localSheetId="14" hidden="1">#REF!</definedName>
    <definedName name="BExW794A74Z5F2K8LVQLD6VSKXUE" hidden="1">#REF!</definedName>
    <definedName name="BExW7Q1TQ8E6G4WYYNSOMV43S95R" localSheetId="13" hidden="1">#REF!</definedName>
    <definedName name="BExW7Q1TQ8E6G4WYYNSOMV43S95R" localSheetId="14" hidden="1">#REF!</definedName>
    <definedName name="BExW7Q1TQ8E6G4WYYNSOMV43S95R" hidden="1">#REF!</definedName>
    <definedName name="BExW7XZTFZV0N9YM9S4PM74A5X2O" localSheetId="13" hidden="1">#REF!</definedName>
    <definedName name="BExW7XZTFZV0N9YM9S4PM74A5X2O" localSheetId="14" hidden="1">#REF!</definedName>
    <definedName name="BExW7XZTFZV0N9YM9S4PM74A5X2O" hidden="1">#REF!</definedName>
    <definedName name="BExW8K0SSIPSKBVP06IJ71600HJZ" localSheetId="13" hidden="1">#REF!</definedName>
    <definedName name="BExW8K0SSIPSKBVP06IJ71600HJZ" localSheetId="14" hidden="1">#REF!</definedName>
    <definedName name="BExW8K0SSIPSKBVP06IJ71600HJZ" hidden="1">#REF!</definedName>
    <definedName name="BExW8T0GVY3ZYO4ACSBLHS8SH895" localSheetId="13" hidden="1">#REF!</definedName>
    <definedName name="BExW8T0GVY3ZYO4ACSBLHS8SH895" localSheetId="14" hidden="1">#REF!</definedName>
    <definedName name="BExW8T0GVY3ZYO4ACSBLHS8SH895" hidden="1">#REF!</definedName>
    <definedName name="BExW8YEP73JMMU9HZ08PM4WHJQZ4" localSheetId="13" hidden="1">#REF!</definedName>
    <definedName name="BExW8YEP73JMMU9HZ08PM4WHJQZ4" localSheetId="14" hidden="1">#REF!</definedName>
    <definedName name="BExW8YEP73JMMU9HZ08PM4WHJQZ4" hidden="1">#REF!</definedName>
    <definedName name="BExW937AT53OZQRHNWQZ5BVH24IE" localSheetId="13" hidden="1">#REF!</definedName>
    <definedName name="BExW937AT53OZQRHNWQZ5BVH24IE" localSheetId="14" hidden="1">#REF!</definedName>
    <definedName name="BExW937AT53OZQRHNWQZ5BVH24IE" hidden="1">#REF!</definedName>
    <definedName name="BExW95LN5N0LYFFVP7GJEGDVDLF0" localSheetId="13" hidden="1">#REF!</definedName>
    <definedName name="BExW95LN5N0LYFFVP7GJEGDVDLF0" localSheetId="14" hidden="1">#REF!</definedName>
    <definedName name="BExW95LN5N0LYFFVP7GJEGDVDLF0" hidden="1">#REF!</definedName>
    <definedName name="BExW967733Q8RAJOHR2GJ3HO8JIW" localSheetId="13" hidden="1">#REF!</definedName>
    <definedName name="BExW967733Q8RAJOHR2GJ3HO8JIW" localSheetId="14" hidden="1">#REF!</definedName>
    <definedName name="BExW967733Q8RAJOHR2GJ3HO8JIW" hidden="1">#REF!</definedName>
    <definedName name="BExW9POK1KIOI0ALS5MZIKTDIYMA" localSheetId="13" hidden="1">#REF!</definedName>
    <definedName name="BExW9POK1KIOI0ALS5MZIKTDIYMA" localSheetId="14" hidden="1">#REF!</definedName>
    <definedName name="BExW9POK1KIOI0ALS5MZIKTDIYMA" hidden="1">#REF!</definedName>
    <definedName name="BExXLDE6PN4ESWT3LXJNQCY94NE4" localSheetId="13" hidden="1">#REF!</definedName>
    <definedName name="BExXLDE6PN4ESWT3LXJNQCY94NE4" localSheetId="14" hidden="1">#REF!</definedName>
    <definedName name="BExXLDE6PN4ESWT3LXJNQCY94NE4" hidden="1">#REF!</definedName>
    <definedName name="BExXLQVPK2H3IF0NDDA5CT612EUK" localSheetId="13" hidden="1">#REF!</definedName>
    <definedName name="BExXLQVPK2H3IF0NDDA5CT612EUK" localSheetId="14" hidden="1">#REF!</definedName>
    <definedName name="BExXLQVPK2H3IF0NDDA5CT612EUK" hidden="1">#REF!</definedName>
    <definedName name="BExXLR6IO70TYTACKQH9M5PGV24J" localSheetId="13" hidden="1">#REF!</definedName>
    <definedName name="BExXLR6IO70TYTACKQH9M5PGV24J" localSheetId="14" hidden="1">#REF!</definedName>
    <definedName name="BExXLR6IO70TYTACKQH9M5PGV24J" hidden="1">#REF!</definedName>
    <definedName name="BExXM065WOLYRYHGHOJE0OOFXA4M" localSheetId="13" hidden="1">#REF!</definedName>
    <definedName name="BExXM065WOLYRYHGHOJE0OOFXA4M" localSheetId="14" hidden="1">#REF!</definedName>
    <definedName name="BExXM065WOLYRYHGHOJE0OOFXA4M" hidden="1">#REF!</definedName>
    <definedName name="BExXM3GUNXVDM82KUR17NNUMQCNI" localSheetId="13" hidden="1">#REF!</definedName>
    <definedName name="BExXM3GUNXVDM82KUR17NNUMQCNI" localSheetId="14" hidden="1">#REF!</definedName>
    <definedName name="BExXM3GUNXVDM82KUR17NNUMQCNI" hidden="1">#REF!</definedName>
    <definedName name="BExXMA28M8SH7MKIGETSDA72WUIZ" localSheetId="13" hidden="1">#REF!</definedName>
    <definedName name="BExXMA28M8SH7MKIGETSDA72WUIZ" localSheetId="14" hidden="1">#REF!</definedName>
    <definedName name="BExXMA28M8SH7MKIGETSDA72WUIZ" hidden="1">#REF!</definedName>
    <definedName name="BExXMOLHIAHDLFSA31PUB36SC3I9" localSheetId="13" hidden="1">#REF!</definedName>
    <definedName name="BExXMOLHIAHDLFSA31PUB36SC3I9" localSheetId="14" hidden="1">#REF!</definedName>
    <definedName name="BExXMOLHIAHDLFSA31PUB36SC3I9" hidden="1">#REF!</definedName>
    <definedName name="BExXMT8T5Z3M2JBQN65X2LKH0YQI" localSheetId="13" hidden="1">#REF!</definedName>
    <definedName name="BExXMT8T5Z3M2JBQN65X2LKH0YQI" localSheetId="14" hidden="1">#REF!</definedName>
    <definedName name="BExXMT8T5Z3M2JBQN65X2LKH0YQI" hidden="1">#REF!</definedName>
    <definedName name="BExXN1XNO7H60M9X1E7EVWFJDM5N" localSheetId="13" hidden="1">#REF!</definedName>
    <definedName name="BExXN1XNO7H60M9X1E7EVWFJDM5N" localSheetId="14" hidden="1">#REF!</definedName>
    <definedName name="BExXN1XNO7H60M9X1E7EVWFJDM5N" hidden="1">#REF!</definedName>
    <definedName name="BExXN1XOOOY51EZQ6II0LWEU2OYT" localSheetId="13" hidden="1">#REF!</definedName>
    <definedName name="BExXN1XOOOY51EZQ6II0LWEU2OYT" localSheetId="14" hidden="1">#REF!</definedName>
    <definedName name="BExXN1XOOOY51EZQ6II0LWEU2OYT" hidden="1">#REF!</definedName>
    <definedName name="BExXN22ZOTIW49GPLWFYKVM90FNZ" localSheetId="13" hidden="1">#REF!</definedName>
    <definedName name="BExXN22ZOTIW49GPLWFYKVM90FNZ" localSheetId="14" hidden="1">#REF!</definedName>
    <definedName name="BExXN22ZOTIW49GPLWFYKVM90FNZ" hidden="1">#REF!</definedName>
    <definedName name="BExXN6QAP8UJQVN4R4BQKPP4QK35" localSheetId="13" hidden="1">#REF!</definedName>
    <definedName name="BExXN6QAP8UJQVN4R4BQKPP4QK35" localSheetId="14" hidden="1">#REF!</definedName>
    <definedName name="BExXN6QAP8UJQVN4R4BQKPP4QK35" hidden="1">#REF!</definedName>
    <definedName name="BExXNBOA39T2X6Y5Y5GZ5DDNA1AX" localSheetId="13" hidden="1">#REF!</definedName>
    <definedName name="BExXNBOA39T2X6Y5Y5GZ5DDNA1AX" localSheetId="14" hidden="1">#REF!</definedName>
    <definedName name="BExXNBOA39T2X6Y5Y5GZ5DDNA1AX" hidden="1">#REF!</definedName>
    <definedName name="BExXNBZ1BRDK73S9XPRR1645KLVB" localSheetId="13" hidden="1">#REF!</definedName>
    <definedName name="BExXNBZ1BRDK73S9XPRR1645KLVB" localSheetId="14" hidden="1">#REF!</definedName>
    <definedName name="BExXNBZ1BRDK73S9XPRR1645KLVB" hidden="1">#REF!</definedName>
    <definedName name="BExXND6872VJ3M2PGT056WQMWBHD" localSheetId="13" hidden="1">#REF!</definedName>
    <definedName name="BExXND6872VJ3M2PGT056WQMWBHD" localSheetId="14" hidden="1">#REF!</definedName>
    <definedName name="BExXND6872VJ3M2PGT056WQMWBHD" hidden="1">#REF!</definedName>
    <definedName name="BExXNPM24UN2PGVL9D1TUBFRIKR4" localSheetId="13" hidden="1">#REF!</definedName>
    <definedName name="BExXNPM24UN2PGVL9D1TUBFRIKR4" localSheetId="14" hidden="1">#REF!</definedName>
    <definedName name="BExXNPM24UN2PGVL9D1TUBFRIKR4" hidden="1">#REF!</definedName>
    <definedName name="BExXNWCR6WOY5G3VTC96QCIFQE0E" localSheetId="13" hidden="1">#REF!</definedName>
    <definedName name="BExXNWCR6WOY5G3VTC96QCIFQE0E" localSheetId="14" hidden="1">#REF!</definedName>
    <definedName name="BExXNWCR6WOY5G3VTC96QCIFQE0E" hidden="1">#REF!</definedName>
    <definedName name="BExXNWYB165VO9MHARCL5WLCHWS0" localSheetId="13" hidden="1">#REF!</definedName>
    <definedName name="BExXNWYB165VO9MHARCL5WLCHWS0" localSheetId="14" hidden="1">#REF!</definedName>
    <definedName name="BExXNWYB165VO9MHARCL5WLCHWS0" hidden="1">#REF!</definedName>
    <definedName name="BExXO278QHQN8JDK5425EJ615ECC" localSheetId="13" hidden="1">#REF!</definedName>
    <definedName name="BExXO278QHQN8JDK5425EJ615ECC" localSheetId="14" hidden="1">#REF!</definedName>
    <definedName name="BExXO278QHQN8JDK5425EJ615ECC" hidden="1">#REF!</definedName>
    <definedName name="BExXO4QVV7YZ6L5A7WZEMIA5AZOV" localSheetId="13" hidden="1">#REF!</definedName>
    <definedName name="BExXO4QVV7YZ6L5A7WZEMIA5AZOV" localSheetId="14" hidden="1">#REF!</definedName>
    <definedName name="BExXO4QVV7YZ6L5A7WZEMIA5AZOV" hidden="1">#REF!</definedName>
    <definedName name="BExXOBHOP0WGFHI2Y9AO4L440UVQ" localSheetId="13" hidden="1">#REF!</definedName>
    <definedName name="BExXOBHOP0WGFHI2Y9AO4L440UVQ" localSheetId="14" hidden="1">#REF!</definedName>
    <definedName name="BExXOBHOP0WGFHI2Y9AO4L440UVQ" hidden="1">#REF!</definedName>
    <definedName name="BExXOHHHX25B8F97636QMXFUDZQK" localSheetId="13" hidden="1">#REF!</definedName>
    <definedName name="BExXOHHHX25B8F97636QMXFUDZQK" localSheetId="14" hidden="1">#REF!</definedName>
    <definedName name="BExXOHHHX25B8F97636QMXFUDZQK" hidden="1">#REF!</definedName>
    <definedName name="BExXOHSAD2NSHOLLMZ2JWA4I3I1R" localSheetId="13" hidden="1">#REF!</definedName>
    <definedName name="BExXOHSAD2NSHOLLMZ2JWA4I3I1R" localSheetId="14" hidden="1">#REF!</definedName>
    <definedName name="BExXOHSAD2NSHOLLMZ2JWA4I3I1R" hidden="1">#REF!</definedName>
    <definedName name="BExXOJKWIJ6IFTV1RHIWHR91EZMW" localSheetId="13" hidden="1">#REF!</definedName>
    <definedName name="BExXOJKWIJ6IFTV1RHIWHR91EZMW" localSheetId="14" hidden="1">#REF!</definedName>
    <definedName name="BExXOJKWIJ6IFTV1RHIWHR91EZMW" hidden="1">#REF!</definedName>
    <definedName name="BExXP80B5FGA00JCM7UXKPI3PB7Y" localSheetId="13" hidden="1">#REF!</definedName>
    <definedName name="BExXP80B5FGA00JCM7UXKPI3PB7Y" localSheetId="14" hidden="1">#REF!</definedName>
    <definedName name="BExXP80B5FGA00JCM7UXKPI3PB7Y" hidden="1">#REF!</definedName>
    <definedName name="BExXP85M4WXYVN1UVHUTOEKEG5XS" localSheetId="13" hidden="1">#REF!</definedName>
    <definedName name="BExXP85M4WXYVN1UVHUTOEKEG5XS" localSheetId="14" hidden="1">#REF!</definedName>
    <definedName name="BExXP85M4WXYVN1UVHUTOEKEG5XS" hidden="1">#REF!</definedName>
    <definedName name="BExXPELOTHOAG0OWILLAH94OZV5J" localSheetId="13" hidden="1">#REF!</definedName>
    <definedName name="BExXPELOTHOAG0OWILLAH94OZV5J" localSheetId="14" hidden="1">#REF!</definedName>
    <definedName name="BExXPELOTHOAG0OWILLAH94OZV5J" hidden="1">#REF!</definedName>
    <definedName name="BExXPOSJRLJNYPU01QNNQ5URXP2U" localSheetId="13" hidden="1">#REF!</definedName>
    <definedName name="BExXPOSJRLJNYPU01QNNQ5URXP2U" localSheetId="14" hidden="1">#REF!</definedName>
    <definedName name="BExXPOSJRLJNYPU01QNNQ5URXP2U" hidden="1">#REF!</definedName>
    <definedName name="BExXPS31W1VD2NMIE4E37LHVDF0L" localSheetId="13" hidden="1">#REF!</definedName>
    <definedName name="BExXPS31W1VD2NMIE4E37LHVDF0L" localSheetId="14" hidden="1">#REF!</definedName>
    <definedName name="BExXPS31W1VD2NMIE4E37LHVDF0L" hidden="1">#REF!</definedName>
    <definedName name="BExXPZKYEMVF5JOC14HYOOYQK6JK" localSheetId="13" hidden="1">#REF!</definedName>
    <definedName name="BExXPZKYEMVF5JOC14HYOOYQK6JK" localSheetId="14" hidden="1">#REF!</definedName>
    <definedName name="BExXPZKYEMVF5JOC14HYOOYQK6JK" hidden="1">#REF!</definedName>
    <definedName name="BExXQ89PA10X79WBWOEP1AJX1OQM" localSheetId="13" hidden="1">#REF!</definedName>
    <definedName name="BExXQ89PA10X79WBWOEP1AJX1OQM" localSheetId="14" hidden="1">#REF!</definedName>
    <definedName name="BExXQ89PA10X79WBWOEP1AJX1OQM" hidden="1">#REF!</definedName>
    <definedName name="BExXQCGQGGYSI0LTRVR73MUO50AW" localSheetId="13" hidden="1">#REF!</definedName>
    <definedName name="BExXQCGQGGYSI0LTRVR73MUO50AW" localSheetId="14" hidden="1">#REF!</definedName>
    <definedName name="BExXQCGQGGYSI0LTRVR73MUO50AW" hidden="1">#REF!</definedName>
    <definedName name="BExXQEEXFHDQ8DSRAJSB5ET6J004" localSheetId="13" hidden="1">#REF!</definedName>
    <definedName name="BExXQEEXFHDQ8DSRAJSB5ET6J004" localSheetId="14" hidden="1">#REF!</definedName>
    <definedName name="BExXQEEXFHDQ8DSRAJSB5ET6J004" hidden="1">#REF!</definedName>
    <definedName name="BExXQH41O5HZAH8BO6HCFY8YC3TU" localSheetId="13" hidden="1">#REF!</definedName>
    <definedName name="BExXQH41O5HZAH8BO6HCFY8YC3TU" localSheetId="14" hidden="1">#REF!</definedName>
    <definedName name="BExXQH41O5HZAH8BO6HCFY8YC3TU" hidden="1">#REF!</definedName>
    <definedName name="BExXQJIEF5R3QQ6D8HO3NGPU0IQC" localSheetId="13" hidden="1">#REF!</definedName>
    <definedName name="BExXQJIEF5R3QQ6D8HO3NGPU0IQC" localSheetId="14" hidden="1">#REF!</definedName>
    <definedName name="BExXQJIEF5R3QQ6D8HO3NGPU0IQC" hidden="1">#REF!</definedName>
    <definedName name="BExXQRAVW0KPQXIJ59NG6UGTZB59" localSheetId="13" hidden="1">#REF!</definedName>
    <definedName name="BExXQRAVW0KPQXIJ59NG6UGTZB59" localSheetId="14" hidden="1">#REF!</definedName>
    <definedName name="BExXQRAVW0KPQXIJ59NG6UGTZB59" hidden="1">#REF!</definedName>
    <definedName name="BExXQU00K9ER4I1WM7T9J0W1E7ZC" localSheetId="13" hidden="1">#REF!</definedName>
    <definedName name="BExXQU00K9ER4I1WM7T9J0W1E7ZC" localSheetId="14" hidden="1">#REF!</definedName>
    <definedName name="BExXQU00K9ER4I1WM7T9J0W1E7ZC" hidden="1">#REF!</definedName>
    <definedName name="BExXQU00KOR7XLM8B13DGJ1MIQDY" localSheetId="13" hidden="1">#REF!</definedName>
    <definedName name="BExXQU00KOR7XLM8B13DGJ1MIQDY" localSheetId="14" hidden="1">#REF!</definedName>
    <definedName name="BExXQU00KOR7XLM8B13DGJ1MIQDY" hidden="1">#REF!</definedName>
    <definedName name="BExXQUG48Q1ISN53FE4MRROM0HSJ" localSheetId="13" hidden="1">#REF!</definedName>
    <definedName name="BExXQUG48Q1ISN53FE4MRROM0HSJ" localSheetId="14" hidden="1">#REF!</definedName>
    <definedName name="BExXQUG48Q1ISN53FE4MRROM0HSJ" hidden="1">#REF!</definedName>
    <definedName name="BExXQXG18PS8HGBOS03OSTQ0KEYC" localSheetId="13" hidden="1">#REF!</definedName>
    <definedName name="BExXQXG18PS8HGBOS03OSTQ0KEYC" localSheetId="14" hidden="1">#REF!</definedName>
    <definedName name="BExXQXG18PS8HGBOS03OSTQ0KEYC" hidden="1">#REF!</definedName>
    <definedName name="BExXQXQT4OAFQT5B0YB3USDJOJOB" localSheetId="13" hidden="1">#REF!</definedName>
    <definedName name="BExXQXQT4OAFQT5B0YB3USDJOJOB" localSheetId="14" hidden="1">#REF!</definedName>
    <definedName name="BExXQXQT4OAFQT5B0YB3USDJOJOB" hidden="1">#REF!</definedName>
    <definedName name="BExXR3FSEXAHSXEQNJORWFCPX86N" localSheetId="13" hidden="1">#REF!</definedName>
    <definedName name="BExXR3FSEXAHSXEQNJORWFCPX86N" localSheetId="14" hidden="1">#REF!</definedName>
    <definedName name="BExXR3FSEXAHSXEQNJORWFCPX86N" hidden="1">#REF!</definedName>
    <definedName name="BExXR3W3FKYQBLR299HO9RZ70C43" localSheetId="13" hidden="1">#REF!</definedName>
    <definedName name="BExXR3W3FKYQBLR299HO9RZ70C43" localSheetId="14" hidden="1">#REF!</definedName>
    <definedName name="BExXR3W3FKYQBLR299HO9RZ70C43" hidden="1">#REF!</definedName>
    <definedName name="BExXR46U23CRRBV6IZT982MAEQKI" localSheetId="13" hidden="1">#REF!</definedName>
    <definedName name="BExXR46U23CRRBV6IZT982MAEQKI" localSheetId="14" hidden="1">#REF!</definedName>
    <definedName name="BExXR46U23CRRBV6IZT982MAEQKI" hidden="1">#REF!</definedName>
    <definedName name="BExXR6A8W3ND3XDZXBMQZ1VCAXHG" localSheetId="13" hidden="1">#REF!</definedName>
    <definedName name="BExXR6A8W3ND3XDZXBMQZ1VCAXHG" localSheetId="14" hidden="1">#REF!</definedName>
    <definedName name="BExXR6A8W3ND3XDZXBMQZ1VCAXHG" hidden="1">#REF!</definedName>
    <definedName name="BExXR7HKNHT37B4OOA9K9191PP22" localSheetId="13" hidden="1">#REF!</definedName>
    <definedName name="BExXR7HKNHT37B4OOA9K9191PP22" localSheetId="14" hidden="1">#REF!</definedName>
    <definedName name="BExXR7HKNHT37B4OOA9K9191PP22" hidden="1">#REF!</definedName>
    <definedName name="BExXR8OKAVX7O70V5IYG2PRKXSTI" localSheetId="13" hidden="1">#REF!</definedName>
    <definedName name="BExXR8OKAVX7O70V5IYG2PRKXSTI" localSheetId="14" hidden="1">#REF!</definedName>
    <definedName name="BExXR8OKAVX7O70V5IYG2PRKXSTI" hidden="1">#REF!</definedName>
    <definedName name="BExXRA6N6XCLQM6XDV724ZIH6G93" localSheetId="13" hidden="1">#REF!</definedName>
    <definedName name="BExXRA6N6XCLQM6XDV724ZIH6G93" localSheetId="14" hidden="1">#REF!</definedName>
    <definedName name="BExXRA6N6XCLQM6XDV724ZIH6G93" hidden="1">#REF!</definedName>
    <definedName name="BExXRABZ1CNKCG6K1MR6OUFHF7J9" localSheetId="13" hidden="1">#REF!</definedName>
    <definedName name="BExXRABZ1CNKCG6K1MR6OUFHF7J9" localSheetId="14" hidden="1">#REF!</definedName>
    <definedName name="BExXRABZ1CNKCG6K1MR6OUFHF7J9" hidden="1">#REF!</definedName>
    <definedName name="BExXRBOFETC0OTJ6WY3VPMFH03VB" localSheetId="13" hidden="1">#REF!</definedName>
    <definedName name="BExXRBOFETC0OTJ6WY3VPMFH03VB" localSheetId="14" hidden="1">#REF!</definedName>
    <definedName name="BExXRBOFETC0OTJ6WY3VPMFH03VB" hidden="1">#REF!</definedName>
    <definedName name="BExXRD13K1S9Y3JGR7CXSONT7RJZ" localSheetId="13" hidden="1">#REF!</definedName>
    <definedName name="BExXRD13K1S9Y3JGR7CXSONT7RJZ" localSheetId="14" hidden="1">#REF!</definedName>
    <definedName name="BExXRD13K1S9Y3JGR7CXSONT7RJZ" hidden="1">#REF!</definedName>
    <definedName name="BExXRIFB4QQ87QIGA9AG0NXP577K" localSheetId="13" hidden="1">#REF!</definedName>
    <definedName name="BExXRIFB4QQ87QIGA9AG0NXP577K" localSheetId="14" hidden="1">#REF!</definedName>
    <definedName name="BExXRIFB4QQ87QIGA9AG0NXP577K" hidden="1">#REF!</definedName>
    <definedName name="BExXRIQ2JF2CVTRDQX2D9SPH7FTN" localSheetId="13" hidden="1">#REF!</definedName>
    <definedName name="BExXRIQ2JF2CVTRDQX2D9SPH7FTN" localSheetId="14" hidden="1">#REF!</definedName>
    <definedName name="BExXRIQ2JF2CVTRDQX2D9SPH7FTN" hidden="1">#REF!</definedName>
    <definedName name="BExXRO4A6VUH1F4XV8N1BRJ4896W" localSheetId="13" hidden="1">#REF!</definedName>
    <definedName name="BExXRO4A6VUH1F4XV8N1BRJ4896W" localSheetId="14" hidden="1">#REF!</definedName>
    <definedName name="BExXRO4A6VUH1F4XV8N1BRJ4896W" hidden="1">#REF!</definedName>
    <definedName name="BExXRO9N1SNJZGKD90P4K7FU1J0P" localSheetId="13" hidden="1">#REF!</definedName>
    <definedName name="BExXRO9N1SNJZGKD90P4K7FU1J0P" localSheetId="14" hidden="1">#REF!</definedName>
    <definedName name="BExXRO9N1SNJZGKD90P4K7FU1J0P" hidden="1">#REF!</definedName>
    <definedName name="BExXROF2MWDZ7IFXX27XOJ79Q86E" localSheetId="13" hidden="1">#REF!</definedName>
    <definedName name="BExXROF2MWDZ7IFXX27XOJ79Q86E" localSheetId="14" hidden="1">#REF!</definedName>
    <definedName name="BExXROF2MWDZ7IFXX27XOJ79Q86E" hidden="1">#REF!</definedName>
    <definedName name="BExXRV5QP3Z0KAQ1EQT9JYT2FV0L" localSheetId="13" hidden="1">#REF!</definedName>
    <definedName name="BExXRV5QP3Z0KAQ1EQT9JYT2FV0L" localSheetId="14" hidden="1">#REF!</definedName>
    <definedName name="BExXRV5QP3Z0KAQ1EQT9JYT2FV0L" hidden="1">#REF!</definedName>
    <definedName name="BExXRZ20LZZCW8LVGDK0XETOTSAI" localSheetId="13" hidden="1">#REF!</definedName>
    <definedName name="BExXRZ20LZZCW8LVGDK0XETOTSAI" localSheetId="14" hidden="1">#REF!</definedName>
    <definedName name="BExXRZ20LZZCW8LVGDK0XETOTSAI" hidden="1">#REF!</definedName>
    <definedName name="BExXS4R1GKUJQX6MHUIUN4S3SCAS" localSheetId="13" hidden="1">#REF!</definedName>
    <definedName name="BExXS4R1GKUJQX6MHUIUN4S3SCAS" localSheetId="14" hidden="1">#REF!</definedName>
    <definedName name="BExXS4R1GKUJQX6MHUIUN4S3SCAS" hidden="1">#REF!</definedName>
    <definedName name="BExXS63O4OMWMNXXAODZQFSDG33N" localSheetId="13" hidden="1">#REF!</definedName>
    <definedName name="BExXS63O4OMWMNXXAODZQFSDG33N" localSheetId="14" hidden="1">#REF!</definedName>
    <definedName name="BExXS63O4OMWMNXXAODZQFSDG33N" hidden="1">#REF!</definedName>
    <definedName name="BExXSBSP1TOY051HSPEPM0AEIO2M" localSheetId="13" hidden="1">#REF!</definedName>
    <definedName name="BExXSBSP1TOY051HSPEPM0AEIO2M" localSheetId="14" hidden="1">#REF!</definedName>
    <definedName name="BExXSBSP1TOY051HSPEPM0AEIO2M" hidden="1">#REF!</definedName>
    <definedName name="BExXSC8RFK5D68FJD2HI4K66SA6I" localSheetId="13" hidden="1">#REF!</definedName>
    <definedName name="BExXSC8RFK5D68FJD2HI4K66SA6I" localSheetId="14" hidden="1">#REF!</definedName>
    <definedName name="BExXSC8RFK5D68FJD2HI4K66SA6I" hidden="1">#REF!</definedName>
    <definedName name="BExXSCP0AZ5MYCC2UFG2GLBCV1CC" localSheetId="13" hidden="1">#REF!</definedName>
    <definedName name="BExXSCP0AZ5MYCC2UFG2GLBCV1CC" localSheetId="14" hidden="1">#REF!</definedName>
    <definedName name="BExXSCP0AZ5MYCC2UFG2GLBCV1CC" hidden="1">#REF!</definedName>
    <definedName name="BExXSNHC88W4UMXEOIOOATJAIKZO" localSheetId="13" hidden="1">#REF!</definedName>
    <definedName name="BExXSNHC88W4UMXEOIOOATJAIKZO" localSheetId="14" hidden="1">#REF!</definedName>
    <definedName name="BExXSNHC88W4UMXEOIOOATJAIKZO" hidden="1">#REF!</definedName>
    <definedName name="BExXSTBS08WIA9TLALV3UQ2Z3MRG" localSheetId="13" hidden="1">#REF!</definedName>
    <definedName name="BExXSTBS08WIA9TLALV3UQ2Z3MRG" localSheetId="14" hidden="1">#REF!</definedName>
    <definedName name="BExXSTBS08WIA9TLALV3UQ2Z3MRG" hidden="1">#REF!</definedName>
    <definedName name="BExXSVQ2WOJJ73YEO8Q2FK60V4G8" localSheetId="13" hidden="1">#REF!</definedName>
    <definedName name="BExXSVQ2WOJJ73YEO8Q2FK60V4G8" localSheetId="14" hidden="1">#REF!</definedName>
    <definedName name="BExXSVQ2WOJJ73YEO8Q2FK60V4G8" hidden="1">#REF!</definedName>
    <definedName name="BExXTER5A2EQ14KN6J0MVATIHVKN" localSheetId="13" hidden="1">#REF!</definedName>
    <definedName name="BExXTER5A2EQ14KN6J0MVATIHVKN" localSheetId="14" hidden="1">#REF!</definedName>
    <definedName name="BExXTER5A2EQ14KN6J0MVATIHVKN" hidden="1">#REF!</definedName>
    <definedName name="BExXTHLRNL82GN7KZY3TOLO508N7" localSheetId="13" hidden="1">#REF!</definedName>
    <definedName name="BExXTHLRNL82GN7KZY3TOLO508N7" localSheetId="14" hidden="1">#REF!</definedName>
    <definedName name="BExXTHLRNL82GN7KZY3TOLO508N7" hidden="1">#REF!</definedName>
    <definedName name="BExXTL72MKEQSQH9L2OTFLU8DM2B" localSheetId="13" hidden="1">#REF!</definedName>
    <definedName name="BExXTL72MKEQSQH9L2OTFLU8DM2B" localSheetId="14" hidden="1">#REF!</definedName>
    <definedName name="BExXTL72MKEQSQH9L2OTFLU8DM2B" hidden="1">#REF!</definedName>
    <definedName name="BExXTM3M4RTCRSX7VGAXGQNPP668" localSheetId="13" hidden="1">#REF!</definedName>
    <definedName name="BExXTM3M4RTCRSX7VGAXGQNPP668" localSheetId="14" hidden="1">#REF!</definedName>
    <definedName name="BExXTM3M4RTCRSX7VGAXGQNPP668" hidden="1">#REF!</definedName>
    <definedName name="BExXTOCF78J7WY6FOVBRY1N2RBBR" localSheetId="13" hidden="1">#REF!</definedName>
    <definedName name="BExXTOCF78J7WY6FOVBRY1N2RBBR" localSheetId="14" hidden="1">#REF!</definedName>
    <definedName name="BExXTOCF78J7WY6FOVBRY1N2RBBR" hidden="1">#REF!</definedName>
    <definedName name="BExXTP3GYO6Z9RTKKT10XA0UTV3T" localSheetId="13" hidden="1">#REF!</definedName>
    <definedName name="BExXTP3GYO6Z9RTKKT10XA0UTV3T" localSheetId="14" hidden="1">#REF!</definedName>
    <definedName name="BExXTP3GYO6Z9RTKKT10XA0UTV3T" hidden="1">#REF!</definedName>
    <definedName name="BExXTRN4AFX9QW6YC4HNGBBD5R08" localSheetId="13" hidden="1">#REF!</definedName>
    <definedName name="BExXTRN4AFX9QW6YC4HNGBBD5R08" localSheetId="14" hidden="1">#REF!</definedName>
    <definedName name="BExXTRN4AFX9QW6YC4HNGBBD5R08" hidden="1">#REF!</definedName>
    <definedName name="BExXTV8M7YIG5C64O046DN613ZRO" localSheetId="13" hidden="1">#REF!</definedName>
    <definedName name="BExXTV8M7YIG5C64O046DN613ZRO" localSheetId="14" hidden="1">#REF!</definedName>
    <definedName name="BExXTV8M7YIG5C64O046DN613ZRO" hidden="1">#REF!</definedName>
    <definedName name="BExXTVDXQ7ZX3THNLFJXFAONW0AI" localSheetId="13" hidden="1">#REF!</definedName>
    <definedName name="BExXTVDXQ7ZX3THNLFJXFAONW0AI" localSheetId="14" hidden="1">#REF!</definedName>
    <definedName name="BExXTVDXQ7ZX3THNLFJXFAONW0AI" hidden="1">#REF!</definedName>
    <definedName name="BExXTZKZ4CG92ZQLIRKEXXH9BFIR" localSheetId="13" hidden="1">#REF!</definedName>
    <definedName name="BExXTZKZ4CG92ZQLIRKEXXH9BFIR" localSheetId="14" hidden="1">#REF!</definedName>
    <definedName name="BExXTZKZ4CG92ZQLIRKEXXH9BFIR" hidden="1">#REF!</definedName>
    <definedName name="BExXU4J2BM2964GD5UZHM752Q4NS" localSheetId="13" hidden="1">#REF!</definedName>
    <definedName name="BExXU4J2BM2964GD5UZHM752Q4NS" localSheetId="14" hidden="1">#REF!</definedName>
    <definedName name="BExXU4J2BM2964GD5UZHM752Q4NS" hidden="1">#REF!</definedName>
    <definedName name="BExXU6XDTT7RM93KILIDEYPA9XKF" localSheetId="13" hidden="1">#REF!</definedName>
    <definedName name="BExXU6XDTT7RM93KILIDEYPA9XKF" localSheetId="14" hidden="1">#REF!</definedName>
    <definedName name="BExXU6XDTT7RM93KILIDEYPA9XKF" hidden="1">#REF!</definedName>
    <definedName name="BExXU8VLZA7WLPZ3RAQZGNERUD26" localSheetId="13" hidden="1">#REF!</definedName>
    <definedName name="BExXU8VLZA7WLPZ3RAQZGNERUD26" localSheetId="14" hidden="1">#REF!</definedName>
    <definedName name="BExXU8VLZA7WLPZ3RAQZGNERUD26" hidden="1">#REF!</definedName>
    <definedName name="BExXUB9RSLSCNN5ETLXY72DAPZZM" localSheetId="13" hidden="1">#REF!</definedName>
    <definedName name="BExXUB9RSLSCNN5ETLXY72DAPZZM" localSheetId="14" hidden="1">#REF!</definedName>
    <definedName name="BExXUB9RSLSCNN5ETLXY72DAPZZM" hidden="1">#REF!</definedName>
    <definedName name="BExXUFRM82XQIN2T8KGLDQL1IBQW" localSheetId="13" hidden="1">#REF!</definedName>
    <definedName name="BExXUFRM82XQIN2T8KGLDQL1IBQW" localSheetId="14" hidden="1">#REF!</definedName>
    <definedName name="BExXUFRM82XQIN2T8KGLDQL1IBQW" hidden="1">#REF!</definedName>
    <definedName name="BExXUQEQBF6FI240ZGIF9YXZSRAU" localSheetId="13" hidden="1">#REF!</definedName>
    <definedName name="BExXUQEQBF6FI240ZGIF9YXZSRAU" localSheetId="14" hidden="1">#REF!</definedName>
    <definedName name="BExXUQEQBF6FI240ZGIF9YXZSRAU" hidden="1">#REF!</definedName>
    <definedName name="BExXUX02UQ8LJPBZ4YBORILFR0W0" localSheetId="13" hidden="1">#REF!</definedName>
    <definedName name="BExXUX02UQ8LJPBZ4YBORILFR0W0" localSheetId="14" hidden="1">#REF!</definedName>
    <definedName name="BExXUX02UQ8LJPBZ4YBORILFR0W0" hidden="1">#REF!</definedName>
    <definedName name="BExXUYND6EJO7CJ5KRICV4O1JNWK" localSheetId="13" hidden="1">#REF!</definedName>
    <definedName name="BExXUYND6EJO7CJ5KRICV4O1JNWK" localSheetId="14" hidden="1">#REF!</definedName>
    <definedName name="BExXUYND6EJO7CJ5KRICV4O1JNWK" hidden="1">#REF!</definedName>
    <definedName name="BExXV6FWG4H3S2QEUJZYIXILNGJ7" localSheetId="13" hidden="1">#REF!</definedName>
    <definedName name="BExXV6FWG4H3S2QEUJZYIXILNGJ7" localSheetId="14" hidden="1">#REF!</definedName>
    <definedName name="BExXV6FWG4H3S2QEUJZYIXILNGJ7" hidden="1">#REF!</definedName>
    <definedName name="BExXVK87BMMO6LHKV0CFDNIQVIBS" localSheetId="13" hidden="1">#REF!</definedName>
    <definedName name="BExXVK87BMMO6LHKV0CFDNIQVIBS" localSheetId="14" hidden="1">#REF!</definedName>
    <definedName name="BExXVK87BMMO6LHKV0CFDNIQVIBS" hidden="1">#REF!</definedName>
    <definedName name="BExXVKZ9WXPGL6IVY6T61IDD771I" localSheetId="13" hidden="1">#REF!</definedName>
    <definedName name="BExXVKZ9WXPGL6IVY6T61IDD771I" localSheetId="14" hidden="1">#REF!</definedName>
    <definedName name="BExXVKZ9WXPGL6IVY6T61IDD771I" hidden="1">#REF!</definedName>
    <definedName name="BExXVLA319WCSEOVHB05KDUSU054" localSheetId="13" hidden="1">#REF!</definedName>
    <definedName name="BExXVLA319WCSEOVHB05KDUSU054" localSheetId="14" hidden="1">#REF!</definedName>
    <definedName name="BExXVLA319WCSEOVHB05KDUSU054" hidden="1">#REF!</definedName>
    <definedName name="BExXVTTG5YRCSTI0UL141BKR36SU" localSheetId="13" hidden="1">#REF!</definedName>
    <definedName name="BExXVTTG5YRCSTI0UL141BKR36SU" localSheetId="14" hidden="1">#REF!</definedName>
    <definedName name="BExXVTTG5YRCSTI0UL141BKR36SU" hidden="1">#REF!</definedName>
    <definedName name="BExXVYWX74VKI8BDDSX9U85460MB" localSheetId="13" hidden="1">#REF!</definedName>
    <definedName name="BExXVYWX74VKI8BDDSX9U85460MB" localSheetId="14" hidden="1">#REF!</definedName>
    <definedName name="BExXVYWX74VKI8BDDSX9U85460MB" hidden="1">#REF!</definedName>
    <definedName name="BExXW27MMXHXUXX78SDTBE1JYTHT" localSheetId="13" hidden="1">#REF!</definedName>
    <definedName name="BExXW27MMXHXUXX78SDTBE1JYTHT" localSheetId="14" hidden="1">#REF!</definedName>
    <definedName name="BExXW27MMXHXUXX78SDTBE1JYTHT" hidden="1">#REF!</definedName>
    <definedName name="BExXW2YIM2MYBSHRIX0RP9D4PRMN" localSheetId="13" hidden="1">#REF!</definedName>
    <definedName name="BExXW2YIM2MYBSHRIX0RP9D4PRMN" localSheetId="14" hidden="1">#REF!</definedName>
    <definedName name="BExXW2YIM2MYBSHRIX0RP9D4PRMN" hidden="1">#REF!</definedName>
    <definedName name="BExXWBNE4KTFSXKVSRF6WX039WPB" localSheetId="13" hidden="1">#REF!</definedName>
    <definedName name="BExXWBNE4KTFSXKVSRF6WX039WPB" localSheetId="14" hidden="1">#REF!</definedName>
    <definedName name="BExXWBNE4KTFSXKVSRF6WX039WPB" hidden="1">#REF!</definedName>
    <definedName name="BExXWFP5AYE7EHYTJWBZSQ8PQ0YX" localSheetId="13" hidden="1">#REF!</definedName>
    <definedName name="BExXWFP5AYE7EHYTJWBZSQ8PQ0YX" localSheetId="14" hidden="1">#REF!</definedName>
    <definedName name="BExXWFP5AYE7EHYTJWBZSQ8PQ0YX" hidden="1">#REF!</definedName>
    <definedName name="BExXWIUCR0LXM58OVKZT2APLVTIA" localSheetId="13" hidden="1">#REF!</definedName>
    <definedName name="BExXWIUCR0LXM58OVKZT2APLVTIA" localSheetId="14" hidden="1">#REF!</definedName>
    <definedName name="BExXWIUCR0LXM58OVKZT2APLVTIA" hidden="1">#REF!</definedName>
    <definedName name="BExXWTXJEA32DLC6QKN10QB955JT" localSheetId="13" hidden="1">#REF!</definedName>
    <definedName name="BExXWTXJEA32DLC6QKN10QB955JT" localSheetId="14" hidden="1">#REF!</definedName>
    <definedName name="BExXWTXJEA32DLC6QKN10QB955JT" hidden="1">#REF!</definedName>
    <definedName name="BExXWVFIBQT8OY1O41FRFPFGXQHK" localSheetId="13" hidden="1">#REF!</definedName>
    <definedName name="BExXWVFIBQT8OY1O41FRFPFGXQHK" localSheetId="14" hidden="1">#REF!</definedName>
    <definedName name="BExXWVFIBQT8OY1O41FRFPFGXQHK" hidden="1">#REF!</definedName>
    <definedName name="BExXWWXHBZHA9J3N8K47F84X0M0L" localSheetId="13" hidden="1">#REF!</definedName>
    <definedName name="BExXWWXHBZHA9J3N8K47F84X0M0L" localSheetId="14" hidden="1">#REF!</definedName>
    <definedName name="BExXWWXHBZHA9J3N8K47F84X0M0L" hidden="1">#REF!</definedName>
    <definedName name="BExXXBM521DL8R4ZX7NZ3DBCUOR5" localSheetId="13" hidden="1">#REF!</definedName>
    <definedName name="BExXXBM521DL8R4ZX7NZ3DBCUOR5" localSheetId="14" hidden="1">#REF!</definedName>
    <definedName name="BExXXBM521DL8R4ZX7NZ3DBCUOR5" hidden="1">#REF!</definedName>
    <definedName name="BExXXC7OZI33XZ03NRMEP7VRLQK4" localSheetId="13" hidden="1">#REF!</definedName>
    <definedName name="BExXXC7OZI33XZ03NRMEP7VRLQK4" localSheetId="14" hidden="1">#REF!</definedName>
    <definedName name="BExXXC7OZI33XZ03NRMEP7VRLQK4" hidden="1">#REF!</definedName>
    <definedName name="BExXXH5N3NKBQ7BCJPJTBF8CYM2Q" localSheetId="13" hidden="1">#REF!</definedName>
    <definedName name="BExXXH5N3NKBQ7BCJPJTBF8CYM2Q" localSheetId="14" hidden="1">#REF!</definedName>
    <definedName name="BExXXH5N3NKBQ7BCJPJTBF8CYM2Q" hidden="1">#REF!</definedName>
    <definedName name="BExXXI7HHXLBLUEW7EQ73TALJF48" localSheetId="13" hidden="1">#REF!</definedName>
    <definedName name="BExXXI7HHXLBLUEW7EQ73TALJF48" localSheetId="14" hidden="1">#REF!</definedName>
    <definedName name="BExXXI7HHXLBLUEW7EQ73TALJF48" hidden="1">#REF!</definedName>
    <definedName name="BExXXKWLM4D541BH6O8GOJMHFHMW" localSheetId="13" hidden="1">#REF!</definedName>
    <definedName name="BExXXKWLM4D541BH6O8GOJMHFHMW" localSheetId="14" hidden="1">#REF!</definedName>
    <definedName name="BExXXKWLM4D541BH6O8GOJMHFHMW" hidden="1">#REF!</definedName>
    <definedName name="BExXXNR17I6P4FQZPQF2ZXDFYB6C" localSheetId="13" hidden="1">#REF!</definedName>
    <definedName name="BExXXNR17I6P4FQZPQF2ZXDFYB6C" localSheetId="14" hidden="1">#REF!</definedName>
    <definedName name="BExXXNR17I6P4FQZPQF2ZXDFYB6C" hidden="1">#REF!</definedName>
    <definedName name="BExXXPPA1Q87XPI97X0OXCPBPDON" localSheetId="13" hidden="1">#REF!</definedName>
    <definedName name="BExXXPPA1Q87XPI97X0OXCPBPDON" localSheetId="14" hidden="1">#REF!</definedName>
    <definedName name="BExXXPPA1Q87XPI97X0OXCPBPDON" hidden="1">#REF!</definedName>
    <definedName name="BExXXVUDA98IZTQ6MANKU4MTTDVR" localSheetId="13" hidden="1">#REF!</definedName>
    <definedName name="BExXXVUDA98IZTQ6MANKU4MTTDVR" localSheetId="14" hidden="1">#REF!</definedName>
    <definedName name="BExXXVUDA98IZTQ6MANKU4MTTDVR" hidden="1">#REF!</definedName>
    <definedName name="BExXXZQNZY6IZI45DJXJK0MQZWA7" localSheetId="13" hidden="1">#REF!</definedName>
    <definedName name="BExXXZQNZY6IZI45DJXJK0MQZWA7" localSheetId="14" hidden="1">#REF!</definedName>
    <definedName name="BExXXZQNZY6IZI45DJXJK0MQZWA7" hidden="1">#REF!</definedName>
    <definedName name="BExXY5QFG6QP94SFT3935OBM8Y4K" localSheetId="13" hidden="1">#REF!</definedName>
    <definedName name="BExXY5QFG6QP94SFT3935OBM8Y4K" localSheetId="14" hidden="1">#REF!</definedName>
    <definedName name="BExXY5QFG6QP94SFT3935OBM8Y4K" hidden="1">#REF!</definedName>
    <definedName name="BExXY7TYEBFXRYUYIFHTN65RJ8EW" localSheetId="13" hidden="1">#REF!</definedName>
    <definedName name="BExXY7TYEBFXRYUYIFHTN65RJ8EW" localSheetId="14" hidden="1">#REF!</definedName>
    <definedName name="BExXY7TYEBFXRYUYIFHTN65RJ8EW" hidden="1">#REF!</definedName>
    <definedName name="BExXYLBHANUXC5FCTDDTGOVD3GQS" localSheetId="13" hidden="1">#REF!</definedName>
    <definedName name="BExXYLBHANUXC5FCTDDTGOVD3GQS" localSheetId="14" hidden="1">#REF!</definedName>
    <definedName name="BExXYLBHANUXC5FCTDDTGOVD3GQS" hidden="1">#REF!</definedName>
    <definedName name="BExXYMNYAYH3WA2ZCFAYKZID9ZCI" localSheetId="13" hidden="1">#REF!</definedName>
    <definedName name="BExXYMNYAYH3WA2ZCFAYKZID9ZCI" localSheetId="14" hidden="1">#REF!</definedName>
    <definedName name="BExXYMNYAYH3WA2ZCFAYKZID9ZCI" hidden="1">#REF!</definedName>
    <definedName name="BExXYYT12SVN2VDMLVNV4P3ISD8T" localSheetId="13" hidden="1">#REF!</definedName>
    <definedName name="BExXYYT12SVN2VDMLVNV4P3ISD8T" localSheetId="14" hidden="1">#REF!</definedName>
    <definedName name="BExXYYT12SVN2VDMLVNV4P3ISD8T" hidden="1">#REF!</definedName>
    <definedName name="BExXYZ3SPSRCWM4YHTPZDCOLZPHR" localSheetId="13" hidden="1">#REF!</definedName>
    <definedName name="BExXYZ3SPSRCWM4YHTPZDCOLZPHR" localSheetId="14" hidden="1">#REF!</definedName>
    <definedName name="BExXYZ3SPSRCWM4YHTPZDCOLZPHR" hidden="1">#REF!</definedName>
    <definedName name="BExXZFVV4YB42AZ3H1I40YG3JAPU" localSheetId="13" hidden="1">#REF!</definedName>
    <definedName name="BExXZFVV4YB42AZ3H1I40YG3JAPU" localSheetId="14" hidden="1">#REF!</definedName>
    <definedName name="BExXZFVV4YB42AZ3H1I40YG3JAPU" hidden="1">#REF!</definedName>
    <definedName name="BExXZG1CQE1M9TDJ99253H6JVGIH" localSheetId="13" hidden="1">#REF!</definedName>
    <definedName name="BExXZG1CQE1M9TDJ99253H6JVGIH" localSheetId="14" hidden="1">#REF!</definedName>
    <definedName name="BExXZG1CQE1M9TDJ99253H6JVGIH" hidden="1">#REF!</definedName>
    <definedName name="BExXZHJ9T2JELF12CHHGD54J1B0C" localSheetId="13" hidden="1">#REF!</definedName>
    <definedName name="BExXZHJ9T2JELF12CHHGD54J1B0C" localSheetId="14" hidden="1">#REF!</definedName>
    <definedName name="BExXZHJ9T2JELF12CHHGD54J1B0C" hidden="1">#REF!</definedName>
    <definedName name="BExXZNJ2X1TK2LRK5ZY3MX49H5T7" localSheetId="13" hidden="1">#REF!</definedName>
    <definedName name="BExXZNJ2X1TK2LRK5ZY3MX49H5T7" localSheetId="14" hidden="1">#REF!</definedName>
    <definedName name="BExXZNJ2X1TK2LRK5ZY3MX49H5T7" hidden="1">#REF!</definedName>
    <definedName name="BExXZOVPCEP495TQSON6PSRQ8XCY" localSheetId="13" hidden="1">#REF!</definedName>
    <definedName name="BExXZOVPCEP495TQSON6PSRQ8XCY" localSheetId="14" hidden="1">#REF!</definedName>
    <definedName name="BExXZOVPCEP495TQSON6PSRQ8XCY" hidden="1">#REF!</definedName>
    <definedName name="BExXZXKH7NBARQQAZM69Z57IH1MM" localSheetId="13" hidden="1">#REF!</definedName>
    <definedName name="BExXZXKH7NBARQQAZM69Z57IH1MM" localSheetId="14" hidden="1">#REF!</definedName>
    <definedName name="BExXZXKH7NBARQQAZM69Z57IH1MM" hidden="1">#REF!</definedName>
    <definedName name="BExY07WSDH5QEVM7BJXJK2ZRAI1O" localSheetId="13" hidden="1">#REF!</definedName>
    <definedName name="BExY07WSDH5QEVM7BJXJK2ZRAI1O" localSheetId="14" hidden="1">#REF!</definedName>
    <definedName name="BExY07WSDH5QEVM7BJXJK2ZRAI1O" hidden="1">#REF!</definedName>
    <definedName name="BExY09PJJWYWGWWLX3YT8EVK0YV4" localSheetId="13" hidden="1">#REF!</definedName>
    <definedName name="BExY09PJJWYWGWWLX3YT8EVK0YV4" localSheetId="14" hidden="1">#REF!</definedName>
    <definedName name="BExY09PJJWYWGWWLX3YT8EVK0YV4" hidden="1">#REF!</definedName>
    <definedName name="BExY0C3UBVC4M59JIRXVQ8OWAJC1" localSheetId="13" hidden="1">#REF!</definedName>
    <definedName name="BExY0C3UBVC4M59JIRXVQ8OWAJC1" localSheetId="14" hidden="1">#REF!</definedName>
    <definedName name="BExY0C3UBVC4M59JIRXVQ8OWAJC1" hidden="1">#REF!</definedName>
    <definedName name="BExY0ENH6ZXHW155XIGS0F46T43M" localSheetId="13" hidden="1">#REF!</definedName>
    <definedName name="BExY0ENH6ZXHW155XIGS0F46T43M" localSheetId="14" hidden="1">#REF!</definedName>
    <definedName name="BExY0ENH6ZXHW155XIGS0F46T43M" hidden="1">#REF!</definedName>
    <definedName name="BExY0IEEUB9SRGD9I14IDCPO5GV4" localSheetId="13" hidden="1">#REF!</definedName>
    <definedName name="BExY0IEEUB9SRGD9I14IDCPO5GV4" localSheetId="14" hidden="1">#REF!</definedName>
    <definedName name="BExY0IEEUB9SRGD9I14IDCPO5GV4" hidden="1">#REF!</definedName>
    <definedName name="BExY0LEAAM7MUGBRLXD6KXBOHZ6S" localSheetId="13" hidden="1">#REF!</definedName>
    <definedName name="BExY0LEAAM7MUGBRLXD6KXBOHZ6S" localSheetId="14" hidden="1">#REF!</definedName>
    <definedName name="BExY0LEAAM7MUGBRLXD6KXBOHZ6S" hidden="1">#REF!</definedName>
    <definedName name="BExY0OE8GFHMLLTEAFIOQTOPEVPB" localSheetId="13" hidden="1">#REF!</definedName>
    <definedName name="BExY0OE8GFHMLLTEAFIOQTOPEVPB" localSheetId="14" hidden="1">#REF!</definedName>
    <definedName name="BExY0OE8GFHMLLTEAFIOQTOPEVPB" hidden="1">#REF!</definedName>
    <definedName name="BExY0OJHW85S0VKBA8T4HTYPYBOS" localSheetId="13" hidden="1">#REF!</definedName>
    <definedName name="BExY0OJHW85S0VKBA8T4HTYPYBOS" localSheetId="14" hidden="1">#REF!</definedName>
    <definedName name="BExY0OJHW85S0VKBA8T4HTYPYBOS" hidden="1">#REF!</definedName>
    <definedName name="BExY0T1E034D7XAXNC6F7540LLIE" localSheetId="13" hidden="1">#REF!</definedName>
    <definedName name="BExY0T1E034D7XAXNC6F7540LLIE" localSheetId="14" hidden="1">#REF!</definedName>
    <definedName name="BExY0T1E034D7XAXNC6F7540LLIE" hidden="1">#REF!</definedName>
    <definedName name="BExY0XTZLHN49J2JH94BYTKBJLT3" localSheetId="13" hidden="1">#REF!</definedName>
    <definedName name="BExY0XTZLHN49J2JH94BYTKBJLT3" localSheetId="14" hidden="1">#REF!</definedName>
    <definedName name="BExY0XTZLHN49J2JH94BYTKBJLT3" hidden="1">#REF!</definedName>
    <definedName name="BExY11FH9TXHERUYGG8FE50U7H7J" localSheetId="13" hidden="1">#REF!</definedName>
    <definedName name="BExY11FH9TXHERUYGG8FE50U7H7J" localSheetId="14" hidden="1">#REF!</definedName>
    <definedName name="BExY11FH9TXHERUYGG8FE50U7H7J" hidden="1">#REF!</definedName>
    <definedName name="BExY180UKNW5NIAWD6ZUYTFEH8QS" localSheetId="13" hidden="1">#REF!</definedName>
    <definedName name="BExY180UKNW5NIAWD6ZUYTFEH8QS" localSheetId="14" hidden="1">#REF!</definedName>
    <definedName name="BExY180UKNW5NIAWD6ZUYTFEH8QS" hidden="1">#REF!</definedName>
    <definedName name="BExY1DPTV4LSY9MEOUGXF8X052NA" localSheetId="13" hidden="1">#REF!</definedName>
    <definedName name="BExY1DPTV4LSY9MEOUGXF8X052NA" localSheetId="14" hidden="1">#REF!</definedName>
    <definedName name="BExY1DPTV4LSY9MEOUGXF8X052NA" hidden="1">#REF!</definedName>
    <definedName name="BExY1GK9ELBEKDD7O6HR6DUO8YGO" localSheetId="13" hidden="1">#REF!</definedName>
    <definedName name="BExY1GK9ELBEKDD7O6HR6DUO8YGO" localSheetId="14" hidden="1">#REF!</definedName>
    <definedName name="BExY1GK9ELBEKDD7O6HR6DUO8YGO" hidden="1">#REF!</definedName>
    <definedName name="BExY1NWOXXFV9GGZ3PX444LZ8TVX" localSheetId="13" hidden="1">#REF!</definedName>
    <definedName name="BExY1NWOXXFV9GGZ3PX444LZ8TVX" localSheetId="14" hidden="1">#REF!</definedName>
    <definedName name="BExY1NWOXXFV9GGZ3PX444LZ8TVX" hidden="1">#REF!</definedName>
    <definedName name="BExY1UCL0RND63LLSM9X5SFRG117" localSheetId="13" hidden="1">#REF!</definedName>
    <definedName name="BExY1UCL0RND63LLSM9X5SFRG117" localSheetId="14" hidden="1">#REF!</definedName>
    <definedName name="BExY1UCL0RND63LLSM9X5SFRG117" hidden="1">#REF!</definedName>
    <definedName name="BExY1WAT3937L08HLHIRQHMP2A3H" localSheetId="13" hidden="1">#REF!</definedName>
    <definedName name="BExY1WAT3937L08HLHIRQHMP2A3H" localSheetId="14" hidden="1">#REF!</definedName>
    <definedName name="BExY1WAT3937L08HLHIRQHMP2A3H" hidden="1">#REF!</definedName>
    <definedName name="BExY1YEBOSLMID7LURP8QB46AI91" localSheetId="13" hidden="1">#REF!</definedName>
    <definedName name="BExY1YEBOSLMID7LURP8QB46AI91" localSheetId="14" hidden="1">#REF!</definedName>
    <definedName name="BExY1YEBOSLMID7LURP8QB46AI91" hidden="1">#REF!</definedName>
    <definedName name="BExY236UB98PA9PNCHMCSZYCHJBD" localSheetId="13" hidden="1">#REF!</definedName>
    <definedName name="BExY236UB98PA9PNCHMCSZYCHJBD" localSheetId="14" hidden="1">#REF!</definedName>
    <definedName name="BExY236UB98PA9PNCHMCSZYCHJBD" hidden="1">#REF!</definedName>
    <definedName name="BExY2FS4LFX9OHOTQT7SJ2PXAC25" localSheetId="13" hidden="1">#REF!</definedName>
    <definedName name="BExY2FS4LFX9OHOTQT7SJ2PXAC25" localSheetId="14" hidden="1">#REF!</definedName>
    <definedName name="BExY2FS4LFX9OHOTQT7SJ2PXAC25" hidden="1">#REF!</definedName>
    <definedName name="BExY2GDPCZPVU0IQ6IJIB1YQQRQ6" localSheetId="13" hidden="1">#REF!</definedName>
    <definedName name="BExY2GDPCZPVU0IQ6IJIB1YQQRQ6" localSheetId="14" hidden="1">#REF!</definedName>
    <definedName name="BExY2GDPCZPVU0IQ6IJIB1YQQRQ6" hidden="1">#REF!</definedName>
    <definedName name="BExY2GTSZ3VA9TXLY7KW1LIAKJ61" localSheetId="13" hidden="1">#REF!</definedName>
    <definedName name="BExY2GTSZ3VA9TXLY7KW1LIAKJ61" localSheetId="14" hidden="1">#REF!</definedName>
    <definedName name="BExY2GTSZ3VA9TXLY7KW1LIAKJ61" hidden="1">#REF!</definedName>
    <definedName name="BExY2IXBR1SGYZH08T7QHKEFS8HA" localSheetId="13" hidden="1">#REF!</definedName>
    <definedName name="BExY2IXBR1SGYZH08T7QHKEFS8HA" localSheetId="14" hidden="1">#REF!</definedName>
    <definedName name="BExY2IXBR1SGYZH08T7QHKEFS8HA" hidden="1">#REF!</definedName>
    <definedName name="BExY2Q4B5FUDA5VU4VRUHX327QN0" localSheetId="13" hidden="1">#REF!</definedName>
    <definedName name="BExY2Q4B5FUDA5VU4VRUHX327QN0" localSheetId="14" hidden="1">#REF!</definedName>
    <definedName name="BExY2Q4B5FUDA5VU4VRUHX327QN0" hidden="1">#REF!</definedName>
    <definedName name="BExY2S7TM2NG7A1NFYPWIFAIKUCO" localSheetId="13" hidden="1">#REF!</definedName>
    <definedName name="BExY2S7TM2NG7A1NFYPWIFAIKUCO" localSheetId="14" hidden="1">#REF!</definedName>
    <definedName name="BExY2S7TM2NG7A1NFYPWIFAIKUCO" hidden="1">#REF!</definedName>
    <definedName name="BExY2Z3ZGRGD12RWANJZ8DFQO776" localSheetId="13" hidden="1">#REF!</definedName>
    <definedName name="BExY2Z3ZGRGD12RWANJZ8DFQO776" localSheetId="14" hidden="1">#REF!</definedName>
    <definedName name="BExY2Z3ZGRGD12RWANJZ8DFQO776" hidden="1">#REF!</definedName>
    <definedName name="BExY30WPXLJ01P42XKBSUF8KNOOK" localSheetId="13" hidden="1">#REF!</definedName>
    <definedName name="BExY30WPXLJ01P42XKBSUF8KNOOK" localSheetId="14" hidden="1">#REF!</definedName>
    <definedName name="BExY30WPXLJ01P42XKBSUF8KNOOK" hidden="1">#REF!</definedName>
    <definedName name="BExY3297KIB0C8Z1G99OS1MCEGTO" localSheetId="13" hidden="1">#REF!</definedName>
    <definedName name="BExY3297KIB0C8Z1G99OS1MCEGTO" localSheetId="14" hidden="1">#REF!</definedName>
    <definedName name="BExY3297KIB0C8Z1G99OS1MCEGTO" hidden="1">#REF!</definedName>
    <definedName name="BExY3HOSK7YI364K15OX70AVR6F1" localSheetId="13" hidden="1">#REF!</definedName>
    <definedName name="BExY3HOSK7YI364K15OX70AVR6F1" localSheetId="14" hidden="1">#REF!</definedName>
    <definedName name="BExY3HOSK7YI364K15OX70AVR6F1" hidden="1">#REF!</definedName>
    <definedName name="BExY3I526B4VA8JBTKXWE3FGVT0D" localSheetId="13" hidden="1">#REF!</definedName>
    <definedName name="BExY3I526B4VA8JBTKXWE3FGVT0D" localSheetId="14" hidden="1">#REF!</definedName>
    <definedName name="BExY3I526B4VA8JBTKXWE3FGVT0D" hidden="1">#REF!</definedName>
    <definedName name="BExY3I52TZR3GXQ9HDVDNIYLIGEH" localSheetId="13" hidden="1">#REF!</definedName>
    <definedName name="BExY3I52TZR3GXQ9HDVDNIYLIGEH" localSheetId="14" hidden="1">#REF!</definedName>
    <definedName name="BExY3I52TZR3GXQ9HDVDNIYLIGEH" hidden="1">#REF!</definedName>
    <definedName name="BExY3T89AUR83SOAZZ3OMDEJDQ39" localSheetId="13" hidden="1">#REF!</definedName>
    <definedName name="BExY3T89AUR83SOAZZ3OMDEJDQ39" localSheetId="14" hidden="1">#REF!</definedName>
    <definedName name="BExY3T89AUR83SOAZZ3OMDEJDQ39" hidden="1">#REF!</definedName>
    <definedName name="BExY3WZ7VO2K6TYCHDY754FY24AA" localSheetId="13" hidden="1">#REF!</definedName>
    <definedName name="BExY3WZ7VO2K6TYCHDY754FY24AA" localSheetId="14" hidden="1">#REF!</definedName>
    <definedName name="BExY3WZ7VO2K6TYCHDY754FY24AA" hidden="1">#REF!</definedName>
    <definedName name="BExY4BIG95HDDO6MY6WBUSWJIOLR" localSheetId="13" hidden="1">#REF!</definedName>
    <definedName name="BExY4BIG95HDDO6MY6WBUSWJIOLR" localSheetId="14" hidden="1">#REF!</definedName>
    <definedName name="BExY4BIG95HDDO6MY6WBUSWJIOLR" hidden="1">#REF!</definedName>
    <definedName name="BExY4MG771JQ84EMIVB6HQGGHZY7" localSheetId="13" hidden="1">#REF!</definedName>
    <definedName name="BExY4MG771JQ84EMIVB6HQGGHZY7" localSheetId="14" hidden="1">#REF!</definedName>
    <definedName name="BExY4MG771JQ84EMIVB6HQGGHZY7" hidden="1">#REF!</definedName>
    <definedName name="BExY4PWCSFB8P3J3TBQB2MD67263" localSheetId="13" hidden="1">#REF!</definedName>
    <definedName name="BExY4PWCSFB8P3J3TBQB2MD67263" localSheetId="14" hidden="1">#REF!</definedName>
    <definedName name="BExY4PWCSFB8P3J3TBQB2MD67263" hidden="1">#REF!</definedName>
    <definedName name="BExY4RP3BE6KYZDIKQZO4U4DIT33" localSheetId="13" hidden="1">#REF!</definedName>
    <definedName name="BExY4RP3BE6KYZDIKQZO4U4DIT33" localSheetId="14" hidden="1">#REF!</definedName>
    <definedName name="BExY4RP3BE6KYZDIKQZO4U4DIT33" hidden="1">#REF!</definedName>
    <definedName name="BExY4RZW3KK11JLYBA4DWZ92M6LQ" localSheetId="13" hidden="1">#REF!</definedName>
    <definedName name="BExY4RZW3KK11JLYBA4DWZ92M6LQ" localSheetId="14" hidden="1">#REF!</definedName>
    <definedName name="BExY4RZW3KK11JLYBA4DWZ92M6LQ" hidden="1">#REF!</definedName>
    <definedName name="BExY4XOVTTNVZ577RLIEC7NZQFIX" localSheetId="13" hidden="1">#REF!</definedName>
    <definedName name="BExY4XOVTTNVZ577RLIEC7NZQFIX" localSheetId="14" hidden="1">#REF!</definedName>
    <definedName name="BExY4XOVTTNVZ577RLIEC7NZQFIX" hidden="1">#REF!</definedName>
    <definedName name="BExY50JAF5CG01GTHAUS7I4ZLUDC" localSheetId="13" hidden="1">#REF!</definedName>
    <definedName name="BExY50JAF5CG01GTHAUS7I4ZLUDC" localSheetId="14" hidden="1">#REF!</definedName>
    <definedName name="BExY50JAF5CG01GTHAUS7I4ZLUDC" hidden="1">#REF!</definedName>
    <definedName name="BExY53J7EXFEOFTRNAHLK7IH3ACB" localSheetId="13" hidden="1">#REF!</definedName>
    <definedName name="BExY53J7EXFEOFTRNAHLK7IH3ACB" localSheetId="14" hidden="1">#REF!</definedName>
    <definedName name="BExY53J7EXFEOFTRNAHLK7IH3ACB" hidden="1">#REF!</definedName>
    <definedName name="BExY5515SJTJS3VM80M3YYR0WF37" localSheetId="13" hidden="1">#REF!</definedName>
    <definedName name="BExY5515SJTJS3VM80M3YYR0WF37" localSheetId="14" hidden="1">#REF!</definedName>
    <definedName name="BExY5515SJTJS3VM80M3YYR0WF37" hidden="1">#REF!</definedName>
    <definedName name="BExY5515WE39FQ3EG5QHG67V9C0O" localSheetId="13" hidden="1">#REF!</definedName>
    <definedName name="BExY5515WE39FQ3EG5QHG67V9C0O" localSheetId="14" hidden="1">#REF!</definedName>
    <definedName name="BExY5515WE39FQ3EG5QHG67V9C0O" hidden="1">#REF!</definedName>
    <definedName name="BExY5986WNAD8NFCPXC9TVLBU4FG" localSheetId="13" hidden="1">#REF!</definedName>
    <definedName name="BExY5986WNAD8NFCPXC9TVLBU4FG" localSheetId="14" hidden="1">#REF!</definedName>
    <definedName name="BExY5986WNAD8NFCPXC9TVLBU4FG" hidden="1">#REF!</definedName>
    <definedName name="BExY5DF9MS25IFNWGJ1YAS5MDN8R" localSheetId="13" hidden="1">#REF!</definedName>
    <definedName name="BExY5DF9MS25IFNWGJ1YAS5MDN8R" localSheetId="14" hidden="1">#REF!</definedName>
    <definedName name="BExY5DF9MS25IFNWGJ1YAS5MDN8R" hidden="1">#REF!</definedName>
    <definedName name="BExY5ERVGL3UM2MGT8LJ0XPKTZEK" localSheetId="13" hidden="1">#REF!</definedName>
    <definedName name="BExY5ERVGL3UM2MGT8LJ0XPKTZEK" localSheetId="14" hidden="1">#REF!</definedName>
    <definedName name="BExY5ERVGL3UM2MGT8LJ0XPKTZEK" hidden="1">#REF!</definedName>
    <definedName name="BExY5EX6NJFK8W754ZVZDN5DS04K" localSheetId="13" hidden="1">#REF!</definedName>
    <definedName name="BExY5EX6NJFK8W754ZVZDN5DS04K" localSheetId="14" hidden="1">#REF!</definedName>
    <definedName name="BExY5EX6NJFK8W754ZVZDN5DS04K" hidden="1">#REF!</definedName>
    <definedName name="BExY5S3XD1NJT109CV54IFOHVLQ6" localSheetId="13" hidden="1">#REF!</definedName>
    <definedName name="BExY5S3XD1NJT109CV54IFOHVLQ6" localSheetId="14" hidden="1">#REF!</definedName>
    <definedName name="BExY5S3XD1NJT109CV54IFOHVLQ6" hidden="1">#REF!</definedName>
    <definedName name="BExY5W088PPAPLSMR2P7FV2CRDCT" localSheetId="13" hidden="1">#REF!</definedName>
    <definedName name="BExY5W088PPAPLSMR2P7FV2CRDCT" localSheetId="14" hidden="1">#REF!</definedName>
    <definedName name="BExY5W088PPAPLSMR2P7FV2CRDCT" hidden="1">#REF!</definedName>
    <definedName name="BExY6KA6BQ6H4SH5EMJBVF8UR4ZY" localSheetId="13" hidden="1">#REF!</definedName>
    <definedName name="BExY6KA6BQ6H4SH5EMJBVF8UR4ZY" localSheetId="14" hidden="1">#REF!</definedName>
    <definedName name="BExY6KA6BQ6H4SH5EMJBVF8UR4ZY" hidden="1">#REF!</definedName>
    <definedName name="BExY6KVS1MMZ2R34PGEFR2BMTU9W" localSheetId="13" hidden="1">#REF!</definedName>
    <definedName name="BExY6KVS1MMZ2R34PGEFR2BMTU9W" localSheetId="14" hidden="1">#REF!</definedName>
    <definedName name="BExY6KVS1MMZ2R34PGEFR2BMTU9W" hidden="1">#REF!</definedName>
    <definedName name="BExY6Q9YY7LW745GP7CYOGGSPHGE" localSheetId="13" hidden="1">#REF!</definedName>
    <definedName name="BExY6Q9YY7LW745GP7CYOGGSPHGE" localSheetId="14" hidden="1">#REF!</definedName>
    <definedName name="BExY6Q9YY7LW745GP7CYOGGSPHGE" hidden="1">#REF!</definedName>
    <definedName name="BExY6R6BYIQZ4OR1E7YI0OVOC08W" localSheetId="13" hidden="1">#REF!</definedName>
    <definedName name="BExY6R6BYIQZ4OR1E7YI0OVOC08W" localSheetId="14" hidden="1">#REF!</definedName>
    <definedName name="BExY6R6BYIQZ4OR1E7YI0OVOC08W" hidden="1">#REF!</definedName>
    <definedName name="BExZIA3C8LKJTEH3MKQ57KJH5TA2" localSheetId="13" hidden="1">#REF!</definedName>
    <definedName name="BExZIA3C8LKJTEH3MKQ57KJH5TA2" localSheetId="14" hidden="1">#REF!</definedName>
    <definedName name="BExZIA3C8LKJTEH3MKQ57KJH5TA2" hidden="1">#REF!</definedName>
    <definedName name="BExZIGDWFIOPMMVCRWX45OIJ5AP3" localSheetId="13" hidden="1">#REF!</definedName>
    <definedName name="BExZIGDWFIOPMMVCRWX45OIJ5AP3" localSheetId="14" hidden="1">#REF!</definedName>
    <definedName name="BExZIGDWFIOPMMVCRWX45OIJ5AP3" hidden="1">#REF!</definedName>
    <definedName name="BExZIIHH3QNQE3GFMHEE4UMHY6WQ" localSheetId="13" hidden="1">#REF!</definedName>
    <definedName name="BExZIIHH3QNQE3GFMHEE4UMHY6WQ" localSheetId="14" hidden="1">#REF!</definedName>
    <definedName name="BExZIIHH3QNQE3GFMHEE4UMHY6WQ" hidden="1">#REF!</definedName>
    <definedName name="BExZIYO22G5UXOB42GDLYGVRJ6U7" localSheetId="13" hidden="1">#REF!</definedName>
    <definedName name="BExZIYO22G5UXOB42GDLYGVRJ6U7" localSheetId="14" hidden="1">#REF!</definedName>
    <definedName name="BExZIYO22G5UXOB42GDLYGVRJ6U7" hidden="1">#REF!</definedName>
    <definedName name="BExZJ7I9T8XU4MZRKJ1VVU76V2LZ" localSheetId="13" hidden="1">#REF!</definedName>
    <definedName name="BExZJ7I9T8XU4MZRKJ1VVU76V2LZ" localSheetId="14" hidden="1">#REF!</definedName>
    <definedName name="BExZJ7I9T8XU4MZRKJ1VVU76V2LZ" hidden="1">#REF!</definedName>
    <definedName name="BExZJMY170JCUU1RWASNZ1HJPRTA" localSheetId="13" hidden="1">#REF!</definedName>
    <definedName name="BExZJMY170JCUU1RWASNZ1HJPRTA" localSheetId="14" hidden="1">#REF!</definedName>
    <definedName name="BExZJMY170JCUU1RWASNZ1HJPRTA" hidden="1">#REF!</definedName>
    <definedName name="BExZJOQR77H0P4SUKVYACDCFBBXO" localSheetId="13" hidden="1">#REF!</definedName>
    <definedName name="BExZJOQR77H0P4SUKVYACDCFBBXO" localSheetId="14" hidden="1">#REF!</definedName>
    <definedName name="BExZJOQR77H0P4SUKVYACDCFBBXO" hidden="1">#REF!</definedName>
    <definedName name="BExZJS6RG34ODDY9HMZ0O34MEMSB" localSheetId="13" hidden="1">#REF!</definedName>
    <definedName name="BExZJS6RG34ODDY9HMZ0O34MEMSB" localSheetId="14" hidden="1">#REF!</definedName>
    <definedName name="BExZJS6RG34ODDY9HMZ0O34MEMSB" hidden="1">#REF!</definedName>
    <definedName name="BExZK34NR4BAD7HJAP7SQ926UQP3" localSheetId="13" hidden="1">#REF!</definedName>
    <definedName name="BExZK34NR4BAD7HJAP7SQ926UQP3" localSheetId="14" hidden="1">#REF!</definedName>
    <definedName name="BExZK34NR4BAD7HJAP7SQ926UQP3" hidden="1">#REF!</definedName>
    <definedName name="BExZK3FGPHH5H771U7D5XY7XBS6E" localSheetId="13" hidden="1">#REF!</definedName>
    <definedName name="BExZK3FGPHH5H771U7D5XY7XBS6E" localSheetId="14" hidden="1">#REF!</definedName>
    <definedName name="BExZK3FGPHH5H771U7D5XY7XBS6E" hidden="1">#REF!</definedName>
    <definedName name="BExZK46CVVS9X1BZ6LLL71016ENT" localSheetId="13" hidden="1">#REF!</definedName>
    <definedName name="BExZK46CVVS9X1BZ6LLL71016ENT" localSheetId="14" hidden="1">#REF!</definedName>
    <definedName name="BExZK46CVVS9X1BZ6LLL71016ENT" hidden="1">#REF!</definedName>
    <definedName name="BExZK52PZLTP1F04T09MP30BVT7H" localSheetId="13" hidden="1">#REF!</definedName>
    <definedName name="BExZK52PZLTP1F04T09MP30BVT7H" localSheetId="14" hidden="1">#REF!</definedName>
    <definedName name="BExZK52PZLTP1F04T09MP30BVT7H" hidden="1">#REF!</definedName>
    <definedName name="BExZKHYORG3O8C772XPFHM1N8T80" localSheetId="13" hidden="1">#REF!</definedName>
    <definedName name="BExZKHYORG3O8C772XPFHM1N8T80" localSheetId="14" hidden="1">#REF!</definedName>
    <definedName name="BExZKHYORG3O8C772XPFHM1N8T80" hidden="1">#REF!</definedName>
    <definedName name="BExZKJRF2IRR57DG9CLC7MSHWNNN" localSheetId="13" hidden="1">#REF!</definedName>
    <definedName name="BExZKJRF2IRR57DG9CLC7MSHWNNN" localSheetId="14" hidden="1">#REF!</definedName>
    <definedName name="BExZKJRF2IRR57DG9CLC7MSHWNNN" hidden="1">#REF!</definedName>
    <definedName name="BExZKV5GYXO0X760SBD9TWTIQHGI" localSheetId="13" hidden="1">#REF!</definedName>
    <definedName name="BExZKV5GYXO0X760SBD9TWTIQHGI" localSheetId="14" hidden="1">#REF!</definedName>
    <definedName name="BExZKV5GYXO0X760SBD9TWTIQHGI" hidden="1">#REF!</definedName>
    <definedName name="BExZKZCGNEA9IPON37A91L4H4H17" localSheetId="13" hidden="1">#REF!</definedName>
    <definedName name="BExZKZCGNEA9IPON37A91L4H4H17" localSheetId="14" hidden="1">#REF!</definedName>
    <definedName name="BExZKZCGNEA9IPON37A91L4H4H17" hidden="1">#REF!</definedName>
    <definedName name="BExZL6E4YVXRUN7ZGF2BIGIXFR8K" localSheetId="13" hidden="1">#REF!</definedName>
    <definedName name="BExZL6E4YVXRUN7ZGF2BIGIXFR8K" localSheetId="14" hidden="1">#REF!</definedName>
    <definedName name="BExZL6E4YVXRUN7ZGF2BIGIXFR8K" hidden="1">#REF!</definedName>
    <definedName name="BExZLF2ZTA4EPN0GHO7C5O8DZ1SN" localSheetId="13" hidden="1">#REF!</definedName>
    <definedName name="BExZLF2ZTA4EPN0GHO7C5O8DZ1SN" localSheetId="14" hidden="1">#REF!</definedName>
    <definedName name="BExZLF2ZTA4EPN0GHO7C5O8DZ1SN" hidden="1">#REF!</definedName>
    <definedName name="BExZLGVLMKTPFXG42QYT0PO81G7F" localSheetId="13" hidden="1">#REF!</definedName>
    <definedName name="BExZLGVLMKTPFXG42QYT0PO81G7F" localSheetId="14" hidden="1">#REF!</definedName>
    <definedName name="BExZLGVLMKTPFXG42QYT0PO81G7F" hidden="1">#REF!</definedName>
    <definedName name="BExZLHRYQQ7BYD3VQWHVTZGYGRCT" localSheetId="13" hidden="1">#REF!</definedName>
    <definedName name="BExZLHRYQQ7BYD3VQWHVTZGYGRCT" localSheetId="14" hidden="1">#REF!</definedName>
    <definedName name="BExZLHRYQQ7BYD3VQWHVTZGYGRCT" hidden="1">#REF!</definedName>
    <definedName name="BExZLKMK7LRK14S09WLMH7MXSQXM" localSheetId="13" hidden="1">#REF!</definedName>
    <definedName name="BExZLKMK7LRK14S09WLMH7MXSQXM" localSheetId="14" hidden="1">#REF!</definedName>
    <definedName name="BExZLKMK7LRK14S09WLMH7MXSQXM" hidden="1">#REF!</definedName>
    <definedName name="BExZM503X0NZBS0FF22LK2RGG6GP" localSheetId="13" hidden="1">#REF!</definedName>
    <definedName name="BExZM503X0NZBS0FF22LK2RGG6GP" localSheetId="14" hidden="1">#REF!</definedName>
    <definedName name="BExZM503X0NZBS0FF22LK2RGG6GP" hidden="1">#REF!</definedName>
    <definedName name="BExZM7JVLG0W8EG5RBU915U3SKBY" localSheetId="13" hidden="1">#REF!</definedName>
    <definedName name="BExZM7JVLG0W8EG5RBU915U3SKBY" localSheetId="14" hidden="1">#REF!</definedName>
    <definedName name="BExZM7JVLG0W8EG5RBU915U3SKBY" hidden="1">#REF!</definedName>
    <definedName name="BExZM85FOVUFF110XMQ9O2ODSJUK" localSheetId="13" hidden="1">#REF!</definedName>
    <definedName name="BExZM85FOVUFF110XMQ9O2ODSJUK" localSheetId="14" hidden="1">#REF!</definedName>
    <definedName name="BExZM85FOVUFF110XMQ9O2ODSJUK" hidden="1">#REF!</definedName>
    <definedName name="BExZMF1MMTZ1TA14PZ8ASSU2CBSP" localSheetId="13" hidden="1">#REF!</definedName>
    <definedName name="BExZMF1MMTZ1TA14PZ8ASSU2CBSP" localSheetId="14" hidden="1">#REF!</definedName>
    <definedName name="BExZMF1MMTZ1TA14PZ8ASSU2CBSP" hidden="1">#REF!</definedName>
    <definedName name="BExZMH54ZU6X4KM0375X9K5VJDZN" localSheetId="13" hidden="1">#REF!</definedName>
    <definedName name="BExZMH54ZU6X4KM0375X9K5VJDZN" localSheetId="14" hidden="1">#REF!</definedName>
    <definedName name="BExZMH54ZU6X4KM0375X9K5VJDZN" hidden="1">#REF!</definedName>
    <definedName name="BExZMKL5YQZD7F0FUCSVFGLPFK52" localSheetId="13" hidden="1">#REF!</definedName>
    <definedName name="BExZMKL5YQZD7F0FUCSVFGLPFK52" localSheetId="14" hidden="1">#REF!</definedName>
    <definedName name="BExZMKL5YQZD7F0FUCSVFGLPFK52" hidden="1">#REF!</definedName>
    <definedName name="BExZMOC3VNZALJM71X2T6FV91GTB" localSheetId="13" hidden="1">#REF!</definedName>
    <definedName name="BExZMOC3VNZALJM71X2T6FV91GTB" localSheetId="14" hidden="1">#REF!</definedName>
    <definedName name="BExZMOC3VNZALJM71X2T6FV91GTB" hidden="1">#REF!</definedName>
    <definedName name="BExZMRHA7TTR9QKJOMONHRVY3YOF" localSheetId="13" hidden="1">#REF!</definedName>
    <definedName name="BExZMRHA7TTR9QKJOMONHRVY3YOF" localSheetId="14" hidden="1">#REF!</definedName>
    <definedName name="BExZMRHA7TTR9QKJOMONHRVY3YOF" hidden="1">#REF!</definedName>
    <definedName name="BExZMXH39OB0I43XEL3K11U3G9PM" localSheetId="13" hidden="1">#REF!</definedName>
    <definedName name="BExZMXH39OB0I43XEL3K11U3G9PM" localSheetId="14" hidden="1">#REF!</definedName>
    <definedName name="BExZMXH39OB0I43XEL3K11U3G9PM" hidden="1">#REF!</definedName>
    <definedName name="BExZMZQ3RBKDHT5GLFNLS52OSJA0" localSheetId="13" hidden="1">#REF!</definedName>
    <definedName name="BExZMZQ3RBKDHT5GLFNLS52OSJA0" localSheetId="14" hidden="1">#REF!</definedName>
    <definedName name="BExZMZQ3RBKDHT5GLFNLS52OSJA0" hidden="1">#REF!</definedName>
    <definedName name="BExZN2F7Y2J2L2LN5WZRG949MS4A" localSheetId="13" hidden="1">#REF!</definedName>
    <definedName name="BExZN2F7Y2J2L2LN5WZRG949MS4A" localSheetId="14" hidden="1">#REF!</definedName>
    <definedName name="BExZN2F7Y2J2L2LN5WZRG949MS4A" hidden="1">#REF!</definedName>
    <definedName name="BExZN847WUWKRYTZWG9TCQZJS3OL" localSheetId="13" hidden="1">#REF!</definedName>
    <definedName name="BExZN847WUWKRYTZWG9TCQZJS3OL" localSheetId="14" hidden="1">#REF!</definedName>
    <definedName name="BExZN847WUWKRYTZWG9TCQZJS3OL" hidden="1">#REF!</definedName>
    <definedName name="BExZNA2ALK6RDWFAXZQCL9TWRDCF" localSheetId="13" hidden="1">#REF!</definedName>
    <definedName name="BExZNA2ALK6RDWFAXZQCL9TWRDCF" localSheetId="14" hidden="1">#REF!</definedName>
    <definedName name="BExZNA2ALK6RDWFAXZQCL9TWRDCF" hidden="1">#REF!</definedName>
    <definedName name="BExZNH3VISFF4NQI11BZDP5IQ7VG" localSheetId="13" hidden="1">#REF!</definedName>
    <definedName name="BExZNH3VISFF4NQI11BZDP5IQ7VG" localSheetId="14" hidden="1">#REF!</definedName>
    <definedName name="BExZNH3VISFF4NQI11BZDP5IQ7VG" hidden="1">#REF!</definedName>
    <definedName name="BExZNJYCFYVMAOI62GB2BABK1ELE" localSheetId="13" hidden="1">#REF!</definedName>
    <definedName name="BExZNJYCFYVMAOI62GB2BABK1ELE" localSheetId="14" hidden="1">#REF!</definedName>
    <definedName name="BExZNJYCFYVMAOI62GB2BABK1ELE" hidden="1">#REF!</definedName>
    <definedName name="BExZNLGAA6ATMJW0Y28J4OI5W27I" localSheetId="13" hidden="1">#REF!</definedName>
    <definedName name="BExZNLGAA6ATMJW0Y28J4OI5W27I" localSheetId="14" hidden="1">#REF!</definedName>
    <definedName name="BExZNLGAA6ATMJW0Y28J4OI5W27I" hidden="1">#REF!</definedName>
    <definedName name="BExZNP7916CH3QP4VCZEULUIKKS5" localSheetId="13" hidden="1">#REF!</definedName>
    <definedName name="BExZNP7916CH3QP4VCZEULUIKKS5" localSheetId="14" hidden="1">#REF!</definedName>
    <definedName name="BExZNP7916CH3QP4VCZEULUIKKS5" hidden="1">#REF!</definedName>
    <definedName name="BExZNV707LIU6Z5H6QI6H67LHTI1" localSheetId="13" hidden="1">#REF!</definedName>
    <definedName name="BExZNV707LIU6Z5H6QI6H67LHTI1" localSheetId="14" hidden="1">#REF!</definedName>
    <definedName name="BExZNV707LIU6Z5H6QI6H67LHTI1" hidden="1">#REF!</definedName>
    <definedName name="BExZNVCBKB930QQ9QW7KSGOZ0V1M" localSheetId="13" hidden="1">#REF!</definedName>
    <definedName name="BExZNVCBKB930QQ9QW7KSGOZ0V1M" localSheetId="14" hidden="1">#REF!</definedName>
    <definedName name="BExZNVCBKB930QQ9QW7KSGOZ0V1M" hidden="1">#REF!</definedName>
    <definedName name="BExZNW8QJ18X0RSGFDWAE9ZSDX39" localSheetId="13" hidden="1">#REF!</definedName>
    <definedName name="BExZNW8QJ18X0RSGFDWAE9ZSDX39" localSheetId="14" hidden="1">#REF!</definedName>
    <definedName name="BExZNW8QJ18X0RSGFDWAE9ZSDX39" hidden="1">#REF!</definedName>
    <definedName name="BExZNZDWRS6Q40L8OCWFEIVI0A1O" localSheetId="13" hidden="1">#REF!</definedName>
    <definedName name="BExZNZDWRS6Q40L8OCWFEIVI0A1O" localSheetId="14" hidden="1">#REF!</definedName>
    <definedName name="BExZNZDWRS6Q40L8OCWFEIVI0A1O" hidden="1">#REF!</definedName>
    <definedName name="BExZOBO9NYLGVJQ31LVQ9XS2ZT4N" localSheetId="13" hidden="1">#REF!</definedName>
    <definedName name="BExZOBO9NYLGVJQ31LVQ9XS2ZT4N" localSheetId="14" hidden="1">#REF!</definedName>
    <definedName name="BExZOBO9NYLGVJQ31LVQ9XS2ZT4N" hidden="1">#REF!</definedName>
    <definedName name="BExZOETNB1CJ3Y2RKLI1ZK0S8Z6H" localSheetId="13" hidden="1">#REF!</definedName>
    <definedName name="BExZOETNB1CJ3Y2RKLI1ZK0S8Z6H" localSheetId="14" hidden="1">#REF!</definedName>
    <definedName name="BExZOETNB1CJ3Y2RKLI1ZK0S8Z6H" hidden="1">#REF!</definedName>
    <definedName name="BExZOREMVSK4E5VSWM838KHUB8AI" localSheetId="13" hidden="1">#REF!</definedName>
    <definedName name="BExZOREMVSK4E5VSWM838KHUB8AI" localSheetId="14" hidden="1">#REF!</definedName>
    <definedName name="BExZOREMVSK4E5VSWM838KHUB8AI" hidden="1">#REF!</definedName>
    <definedName name="BExZOVR745T5P1KS9NV2PXZPZVRG" localSheetId="13" hidden="1">#REF!</definedName>
    <definedName name="BExZOVR745T5P1KS9NV2PXZPZVRG" localSheetId="14" hidden="1">#REF!</definedName>
    <definedName name="BExZOVR745T5P1KS9NV2PXZPZVRG" hidden="1">#REF!</definedName>
    <definedName name="BExZOZSWGLSY2XYVRIS6VSNJDSGD" localSheetId="13" hidden="1">#REF!</definedName>
    <definedName name="BExZOZSWGLSY2XYVRIS6VSNJDSGD" localSheetId="14" hidden="1">#REF!</definedName>
    <definedName name="BExZOZSWGLSY2XYVRIS6VSNJDSGD" hidden="1">#REF!</definedName>
    <definedName name="BExZP7AIJKLM6C6CSUIIFAHFBNX2" localSheetId="13" hidden="1">#REF!</definedName>
    <definedName name="BExZP7AIJKLM6C6CSUIIFAHFBNX2" localSheetId="14" hidden="1">#REF!</definedName>
    <definedName name="BExZP7AIJKLM6C6CSUIIFAHFBNX2" hidden="1">#REF!</definedName>
    <definedName name="BExZPALCPOH27L4MUPX2RFT3F8OM" localSheetId="13" hidden="1">#REF!</definedName>
    <definedName name="BExZPALCPOH27L4MUPX2RFT3F8OM" localSheetId="14" hidden="1">#REF!</definedName>
    <definedName name="BExZPALCPOH27L4MUPX2RFT3F8OM" hidden="1">#REF!</definedName>
    <definedName name="BExZPQ0XY507N8FJMVPKCTK8HC9H" localSheetId="13" hidden="1">#REF!</definedName>
    <definedName name="BExZPQ0XY507N8FJMVPKCTK8HC9H" localSheetId="14" hidden="1">#REF!</definedName>
    <definedName name="BExZPQ0XY507N8FJMVPKCTK8HC9H" hidden="1">#REF!</definedName>
    <definedName name="BExZPXTHEWEN48J9E5ARSA8IGRBI" localSheetId="13" hidden="1">#REF!</definedName>
    <definedName name="BExZPXTHEWEN48J9E5ARSA8IGRBI" localSheetId="14" hidden="1">#REF!</definedName>
    <definedName name="BExZPXTHEWEN48J9E5ARSA8IGRBI" hidden="1">#REF!</definedName>
    <definedName name="BExZQ37OVBR25U32CO2YYVPZOMR5" localSheetId="13" hidden="1">#REF!</definedName>
    <definedName name="BExZQ37OVBR25U32CO2YYVPZOMR5" localSheetId="14" hidden="1">#REF!</definedName>
    <definedName name="BExZQ37OVBR25U32CO2YYVPZOMR5" hidden="1">#REF!</definedName>
    <definedName name="BExZQ3NT7H06VO0AR48WHZULZB93" localSheetId="13" hidden="1">#REF!</definedName>
    <definedName name="BExZQ3NT7H06VO0AR48WHZULZB93" localSheetId="14" hidden="1">#REF!</definedName>
    <definedName name="BExZQ3NT7H06VO0AR48WHZULZB93" hidden="1">#REF!</definedName>
    <definedName name="BExZQ5RCYU1R0DUT1MFN99S1C408" localSheetId="13" hidden="1">#REF!</definedName>
    <definedName name="BExZQ5RCYU1R0DUT1MFN99S1C408" localSheetId="14" hidden="1">#REF!</definedName>
    <definedName name="BExZQ5RCYU1R0DUT1MFN99S1C408" hidden="1">#REF!</definedName>
    <definedName name="BExZQ7PJU07SEJMDX18U9YVDC2GU" localSheetId="13" hidden="1">#REF!</definedName>
    <definedName name="BExZQ7PJU07SEJMDX18U9YVDC2GU" localSheetId="14" hidden="1">#REF!</definedName>
    <definedName name="BExZQ7PJU07SEJMDX18U9YVDC2GU" hidden="1">#REF!</definedName>
    <definedName name="BExZQAJXQ5IJ5RB71EDSPGTRO5HC" localSheetId="13" hidden="1">#REF!</definedName>
    <definedName name="BExZQAJXQ5IJ5RB71EDSPGTRO5HC" localSheetId="14" hidden="1">#REF!</definedName>
    <definedName name="BExZQAJXQ5IJ5RB71EDSPGTRO5HC" hidden="1">#REF!</definedName>
    <definedName name="BExZQBLTKPF3O4MCH6L4LE544FQB" localSheetId="13" hidden="1">#REF!</definedName>
    <definedName name="BExZQBLTKPF3O4MCH6L4LE544FQB" localSheetId="14" hidden="1">#REF!</definedName>
    <definedName name="BExZQBLTKPF3O4MCH6L4LE544FQB" hidden="1">#REF!</definedName>
    <definedName name="BExZQIHTGHK7OOI2Y2PN3JYBY82I" localSheetId="13" hidden="1">#REF!</definedName>
    <definedName name="BExZQIHTGHK7OOI2Y2PN3JYBY82I" localSheetId="14" hidden="1">#REF!</definedName>
    <definedName name="BExZQIHTGHK7OOI2Y2PN3JYBY82I" hidden="1">#REF!</definedName>
    <definedName name="BExZQJJMGU5MHQOILGXGJPAQI5XI" localSheetId="13" hidden="1">#REF!</definedName>
    <definedName name="BExZQJJMGU5MHQOILGXGJPAQI5XI" localSheetId="14" hidden="1">#REF!</definedName>
    <definedName name="BExZQJJMGU5MHQOILGXGJPAQI5XI" hidden="1">#REF!</definedName>
    <definedName name="BExZQL1M2EX5YEQBMNQKVD747N3I" localSheetId="13" hidden="1">#REF!</definedName>
    <definedName name="BExZQL1M2EX5YEQBMNQKVD747N3I" localSheetId="14" hidden="1">#REF!</definedName>
    <definedName name="BExZQL1M2EX5YEQBMNQKVD747N3I" hidden="1">#REF!</definedName>
    <definedName name="BExZQPDYUBJL0C1OME996KHU23N5" localSheetId="13" hidden="1">#REF!</definedName>
    <definedName name="BExZQPDYUBJL0C1OME996KHU23N5" localSheetId="14" hidden="1">#REF!</definedName>
    <definedName name="BExZQPDYUBJL0C1OME996KHU23N5" hidden="1">#REF!</definedName>
    <definedName name="BExZQXBYEBN28QUH1KOVW6KKA5UM" localSheetId="13" hidden="1">#REF!</definedName>
    <definedName name="BExZQXBYEBN28QUH1KOVW6KKA5UM" localSheetId="14" hidden="1">#REF!</definedName>
    <definedName name="BExZQXBYEBN28QUH1KOVW6KKA5UM" hidden="1">#REF!</definedName>
    <definedName name="BExZQZKT146WEN8FTVZ7Y5TSB8L5" localSheetId="13" hidden="1">#REF!</definedName>
    <definedName name="BExZQZKT146WEN8FTVZ7Y5TSB8L5" localSheetId="14" hidden="1">#REF!</definedName>
    <definedName name="BExZQZKT146WEN8FTVZ7Y5TSB8L5" hidden="1">#REF!</definedName>
    <definedName name="BExZR485AKBH93YZ08CMUC3WROED" localSheetId="13" hidden="1">#REF!</definedName>
    <definedName name="BExZR485AKBH93YZ08CMUC3WROED" localSheetId="14" hidden="1">#REF!</definedName>
    <definedName name="BExZR485AKBH93YZ08CMUC3WROED" hidden="1">#REF!</definedName>
    <definedName name="BExZR7TL98P2PPUVGIZYR5873DWW" localSheetId="13" hidden="1">#REF!</definedName>
    <definedName name="BExZR7TL98P2PPUVGIZYR5873DWW" localSheetId="14" hidden="1">#REF!</definedName>
    <definedName name="BExZR7TL98P2PPUVGIZYR5873DWW" hidden="1">#REF!</definedName>
    <definedName name="BExZRAYSYOXAM1PBW1EF6YAZ9RU3" localSheetId="13" hidden="1">#REF!</definedName>
    <definedName name="BExZRAYSYOXAM1PBW1EF6YAZ9RU3" localSheetId="14" hidden="1">#REF!</definedName>
    <definedName name="BExZRAYSYOXAM1PBW1EF6YAZ9RU3" hidden="1">#REF!</definedName>
    <definedName name="BExZRGD1603X5ACFALUUDKCD7X48" localSheetId="13" hidden="1">#REF!</definedName>
    <definedName name="BExZRGD1603X5ACFALUUDKCD7X48" localSheetId="14" hidden="1">#REF!</definedName>
    <definedName name="BExZRGD1603X5ACFALUUDKCD7X48" hidden="1">#REF!</definedName>
    <definedName name="BExZRMSYHFOP8FFWKKUSBHU85J81" localSheetId="13" hidden="1">#REF!</definedName>
    <definedName name="BExZRMSYHFOP8FFWKKUSBHU85J81" localSheetId="14" hidden="1">#REF!</definedName>
    <definedName name="BExZRMSYHFOP8FFWKKUSBHU85J81" hidden="1">#REF!</definedName>
    <definedName name="BExZRP1X6UVLN1UOLHH5VF4STP1O" localSheetId="13" hidden="1">#REF!</definedName>
    <definedName name="BExZRP1X6UVLN1UOLHH5VF4STP1O" localSheetId="14" hidden="1">#REF!</definedName>
    <definedName name="BExZRP1X6UVLN1UOLHH5VF4STP1O" hidden="1">#REF!</definedName>
    <definedName name="BExZRQ930U6OCYNV00CH5I0Q4LPE" localSheetId="13" hidden="1">#REF!</definedName>
    <definedName name="BExZRQ930U6OCYNV00CH5I0Q4LPE" localSheetId="14" hidden="1">#REF!</definedName>
    <definedName name="BExZRQ930U6OCYNV00CH5I0Q4LPE" hidden="1">#REF!</definedName>
    <definedName name="BExZRQP7JLKS45QOGATXS7MK5GUZ" localSheetId="13" hidden="1">#REF!</definedName>
    <definedName name="BExZRQP7JLKS45QOGATXS7MK5GUZ" localSheetId="14" hidden="1">#REF!</definedName>
    <definedName name="BExZRQP7JLKS45QOGATXS7MK5GUZ" hidden="1">#REF!</definedName>
    <definedName name="BExZRW8W514W8OZ72YBONYJ64GXF" localSheetId="13" hidden="1">#REF!</definedName>
    <definedName name="BExZRW8W514W8OZ72YBONYJ64GXF" localSheetId="14" hidden="1">#REF!</definedName>
    <definedName name="BExZRW8W514W8OZ72YBONYJ64GXF" hidden="1">#REF!</definedName>
    <definedName name="BExZRWJP2BUVFJPO8U8ATQEP0LZU" localSheetId="13" hidden="1">#REF!</definedName>
    <definedName name="BExZRWJP2BUVFJPO8U8ATQEP0LZU" localSheetId="14" hidden="1">#REF!</definedName>
    <definedName name="BExZRWJP2BUVFJPO8U8ATQEP0LZU" hidden="1">#REF!</definedName>
    <definedName name="BExZSI9USDLZAN8LI8M4YYQL24GZ" localSheetId="13" hidden="1">#REF!</definedName>
    <definedName name="BExZSI9USDLZAN8LI8M4YYQL24GZ" localSheetId="14" hidden="1">#REF!</definedName>
    <definedName name="BExZSI9USDLZAN8LI8M4YYQL24GZ" hidden="1">#REF!</definedName>
    <definedName name="BExZSLKO175YAM0RMMZH1FPXL4V2" localSheetId="13" hidden="1">#REF!</definedName>
    <definedName name="BExZSLKO175YAM0RMMZH1FPXL4V2" localSheetId="14" hidden="1">#REF!</definedName>
    <definedName name="BExZSLKO175YAM0RMMZH1FPXL4V2" hidden="1">#REF!</definedName>
    <definedName name="BExZSS0LA2JY4ZLJ1Z5YCMLJJZCH" localSheetId="13" hidden="1">#REF!</definedName>
    <definedName name="BExZSS0LA2JY4ZLJ1Z5YCMLJJZCH" localSheetId="14" hidden="1">#REF!</definedName>
    <definedName name="BExZSS0LA2JY4ZLJ1Z5YCMLJJZCH" hidden="1">#REF!</definedName>
    <definedName name="BExZSTNUWCRNCL22SMKXKFSLCJ0O" localSheetId="13" hidden="1">#REF!</definedName>
    <definedName name="BExZSTNUWCRNCL22SMKXKFSLCJ0O" localSheetId="14" hidden="1">#REF!</definedName>
    <definedName name="BExZSTNUWCRNCL22SMKXKFSLCJ0O" hidden="1">#REF!</definedName>
    <definedName name="BExZSYRA4NR7K6RLC3I81QSG5SQR" localSheetId="13" hidden="1">#REF!</definedName>
    <definedName name="BExZSYRA4NR7K6RLC3I81QSG5SQR" localSheetId="14" hidden="1">#REF!</definedName>
    <definedName name="BExZSYRA4NR7K6RLC3I81QSG5SQR" hidden="1">#REF!</definedName>
    <definedName name="BExZT6JSZ8CBS0SB3T07N3LMAX7M" localSheetId="13" hidden="1">#REF!</definedName>
    <definedName name="BExZT6JSZ8CBS0SB3T07N3LMAX7M" localSheetId="14" hidden="1">#REF!</definedName>
    <definedName name="BExZT6JSZ8CBS0SB3T07N3LMAX7M" hidden="1">#REF!</definedName>
    <definedName name="BExZTAQV2QVSZY5Y3VCCWUBSBW9P" localSheetId="13" hidden="1">#REF!</definedName>
    <definedName name="BExZTAQV2QVSZY5Y3VCCWUBSBW9P" localSheetId="14" hidden="1">#REF!</definedName>
    <definedName name="BExZTAQV2QVSZY5Y3VCCWUBSBW9P" hidden="1">#REF!</definedName>
    <definedName name="BExZTHSI2FX56PWRSNX9H5EWTZFO" localSheetId="13" hidden="1">#REF!</definedName>
    <definedName name="BExZTHSI2FX56PWRSNX9H5EWTZFO" localSheetId="14" hidden="1">#REF!</definedName>
    <definedName name="BExZTHSI2FX56PWRSNX9H5EWTZFO" hidden="1">#REF!</definedName>
    <definedName name="BExZTJL3HVBFY139H6CJHEQCT1EL" localSheetId="13" hidden="1">#REF!</definedName>
    <definedName name="BExZTJL3HVBFY139H6CJHEQCT1EL" localSheetId="14" hidden="1">#REF!</definedName>
    <definedName name="BExZTJL3HVBFY139H6CJHEQCT1EL" hidden="1">#REF!</definedName>
    <definedName name="BExZTLOL8OPABZI453E0KVNA1GJS" localSheetId="13" hidden="1">#REF!</definedName>
    <definedName name="BExZTLOL8OPABZI453E0KVNA1GJS" localSheetId="14" hidden="1">#REF!</definedName>
    <definedName name="BExZTLOL8OPABZI453E0KVNA1GJS" hidden="1">#REF!</definedName>
    <definedName name="BExZTOTZ9F2ZI18DZM8GW39VDF1N" localSheetId="13" hidden="1">#REF!</definedName>
    <definedName name="BExZTOTZ9F2ZI18DZM8GW39VDF1N" localSheetId="14" hidden="1">#REF!</definedName>
    <definedName name="BExZTOTZ9F2ZI18DZM8GW39VDF1N" hidden="1">#REF!</definedName>
    <definedName name="BExZTT6J3X0TOX0ZY6YPLUVMCW9X" localSheetId="13" hidden="1">#REF!</definedName>
    <definedName name="BExZTT6J3X0TOX0ZY6YPLUVMCW9X" localSheetId="14" hidden="1">#REF!</definedName>
    <definedName name="BExZTT6J3X0TOX0ZY6YPLUVMCW9X" hidden="1">#REF!</definedName>
    <definedName name="BExZTW6ECBRA0BBITWBQ8R93RMCL" localSheetId="13" hidden="1">#REF!</definedName>
    <definedName name="BExZTW6ECBRA0BBITWBQ8R93RMCL" localSheetId="14" hidden="1">#REF!</definedName>
    <definedName name="BExZTW6ECBRA0BBITWBQ8R93RMCL" hidden="1">#REF!</definedName>
    <definedName name="BExZU2BHYAOKSCBM3C5014ZF6IXS" localSheetId="13" hidden="1">#REF!</definedName>
    <definedName name="BExZU2BHYAOKSCBM3C5014ZF6IXS" localSheetId="14" hidden="1">#REF!</definedName>
    <definedName name="BExZU2BHYAOKSCBM3C5014ZF6IXS" hidden="1">#REF!</definedName>
    <definedName name="BExZU2RMJTXOCS0ROPMYPE6WTD87" localSheetId="13" hidden="1">#REF!</definedName>
    <definedName name="BExZU2RMJTXOCS0ROPMYPE6WTD87" localSheetId="14" hidden="1">#REF!</definedName>
    <definedName name="BExZU2RMJTXOCS0ROPMYPE6WTD87" hidden="1">#REF!</definedName>
    <definedName name="BExZUBRAHA9DNEGONEZEB2TDVFC2" localSheetId="13" hidden="1">#REF!</definedName>
    <definedName name="BExZUBRAHA9DNEGONEZEB2TDVFC2" localSheetId="14" hidden="1">#REF!</definedName>
    <definedName name="BExZUBRAHA9DNEGONEZEB2TDVFC2" hidden="1">#REF!</definedName>
    <definedName name="BExZUF7G8FENTJKH9R1XUWXM6CWD" localSheetId="13" hidden="1">#REF!</definedName>
    <definedName name="BExZUF7G8FENTJKH9R1XUWXM6CWD" localSheetId="14" hidden="1">#REF!</definedName>
    <definedName name="BExZUF7G8FENTJKH9R1XUWXM6CWD" hidden="1">#REF!</definedName>
    <definedName name="BExZUNARUJBIZ08VCAV3GEVBIR3D" localSheetId="13" hidden="1">#REF!</definedName>
    <definedName name="BExZUNARUJBIZ08VCAV3GEVBIR3D" localSheetId="14" hidden="1">#REF!</definedName>
    <definedName name="BExZUNARUJBIZ08VCAV3GEVBIR3D" hidden="1">#REF!</definedName>
    <definedName name="BExZUSZT5496UMBP4LFSLTR1GVEW" localSheetId="13" hidden="1">#REF!</definedName>
    <definedName name="BExZUSZT5496UMBP4LFSLTR1GVEW" localSheetId="14" hidden="1">#REF!</definedName>
    <definedName name="BExZUSZT5496UMBP4LFSLTR1GVEW" hidden="1">#REF!</definedName>
    <definedName name="BExZUT54340I38GVCV79EL116WR0" localSheetId="13" hidden="1">#REF!</definedName>
    <definedName name="BExZUT54340I38GVCV79EL116WR0" localSheetId="14" hidden="1">#REF!</definedName>
    <definedName name="BExZUT54340I38GVCV79EL116WR0" hidden="1">#REF!</definedName>
    <definedName name="BExZUXC66MK2SXPXCLD8ZSU0BMTY" localSheetId="13" hidden="1">#REF!</definedName>
    <definedName name="BExZUXC66MK2SXPXCLD8ZSU0BMTY" localSheetId="14" hidden="1">#REF!</definedName>
    <definedName name="BExZUXC66MK2SXPXCLD8ZSU0BMTY" hidden="1">#REF!</definedName>
    <definedName name="BExZUYDULCX65H9OZ9JHPBNKF3MI" localSheetId="13" hidden="1">#REF!</definedName>
    <definedName name="BExZUYDULCX65H9OZ9JHPBNKF3MI" localSheetId="14" hidden="1">#REF!</definedName>
    <definedName name="BExZUYDULCX65H9OZ9JHPBNKF3MI" hidden="1">#REF!</definedName>
    <definedName name="BExZV2QD5ZDK3AGDRULLA7JB46C3" localSheetId="13" hidden="1">#REF!</definedName>
    <definedName name="BExZV2QD5ZDK3AGDRULLA7JB46C3" localSheetId="14" hidden="1">#REF!</definedName>
    <definedName name="BExZV2QD5ZDK3AGDRULLA7JB46C3" hidden="1">#REF!</definedName>
    <definedName name="BExZVBQ29OM0V8XAL3HL0JIM0MMU" localSheetId="13" hidden="1">#REF!</definedName>
    <definedName name="BExZVBQ29OM0V8XAL3HL0JIM0MMU" localSheetId="14" hidden="1">#REF!</definedName>
    <definedName name="BExZVBQ29OM0V8XAL3HL0JIM0MMU" hidden="1">#REF!</definedName>
    <definedName name="BExZVKV2XCPCINW1KP8Q1FI6KDNG" localSheetId="13" hidden="1">#REF!</definedName>
    <definedName name="BExZVKV2XCPCINW1KP8Q1FI6KDNG" localSheetId="14" hidden="1">#REF!</definedName>
    <definedName name="BExZVKV2XCPCINW1KP8Q1FI6KDNG" hidden="1">#REF!</definedName>
    <definedName name="BExZVLM4T9ORS4ZWHME46U4Q103C" localSheetId="13" hidden="1">#REF!</definedName>
    <definedName name="BExZVLM4T9ORS4ZWHME46U4Q103C" localSheetId="14" hidden="1">#REF!</definedName>
    <definedName name="BExZVLM4T9ORS4ZWHME46U4Q103C" hidden="1">#REF!</definedName>
    <definedName name="BExZVM7OZWPPRH5YQW50EYMMIW1A" localSheetId="13" hidden="1">#REF!</definedName>
    <definedName name="BExZVM7OZWPPRH5YQW50EYMMIW1A" localSheetId="14" hidden="1">#REF!</definedName>
    <definedName name="BExZVM7OZWPPRH5YQW50EYMMIW1A" hidden="1">#REF!</definedName>
    <definedName name="BExZVMYK7BAH6AGIAEXBE1NXDZ5Z" localSheetId="13" hidden="1">#REF!</definedName>
    <definedName name="BExZVMYK7BAH6AGIAEXBE1NXDZ5Z" localSheetId="14" hidden="1">#REF!</definedName>
    <definedName name="BExZVMYK7BAH6AGIAEXBE1NXDZ5Z" hidden="1">#REF!</definedName>
    <definedName name="BExZVPYGX2C5OSHMZ6F0KBKZ6B1S" localSheetId="13" hidden="1">#REF!</definedName>
    <definedName name="BExZVPYGX2C5OSHMZ6F0KBKZ6B1S" localSheetId="14" hidden="1">#REF!</definedName>
    <definedName name="BExZVPYGX2C5OSHMZ6F0KBKZ6B1S" hidden="1">#REF!</definedName>
    <definedName name="BExZW3LHTS7PFBNTYM95N8J5AFYQ" localSheetId="13" hidden="1">#REF!</definedName>
    <definedName name="BExZW3LHTS7PFBNTYM95N8J5AFYQ" localSheetId="14" hidden="1">#REF!</definedName>
    <definedName name="BExZW3LHTS7PFBNTYM95N8J5AFYQ" hidden="1">#REF!</definedName>
    <definedName name="BExZW472V5ADKCFHIKAJ6D4R8MU4" localSheetId="13" hidden="1">#REF!</definedName>
    <definedName name="BExZW472V5ADKCFHIKAJ6D4R8MU4" localSheetId="14" hidden="1">#REF!</definedName>
    <definedName name="BExZW472V5ADKCFHIKAJ6D4R8MU4" hidden="1">#REF!</definedName>
    <definedName name="BExZW5UARC8W9AQNLJX2I5WQWS5F" localSheetId="13" hidden="1">#REF!</definedName>
    <definedName name="BExZW5UARC8W9AQNLJX2I5WQWS5F" localSheetId="14" hidden="1">#REF!</definedName>
    <definedName name="BExZW5UARC8W9AQNLJX2I5WQWS5F" hidden="1">#REF!</definedName>
    <definedName name="BExZW7HRGN6A9YS41KI2B2UUMJ7X" localSheetId="13" hidden="1">#REF!</definedName>
    <definedName name="BExZW7HRGN6A9YS41KI2B2UUMJ7X" localSheetId="14" hidden="1">#REF!</definedName>
    <definedName name="BExZW7HRGN6A9YS41KI2B2UUMJ7X" hidden="1">#REF!</definedName>
    <definedName name="BExZW8ZPNV43UXGOT98FDNIBQHZY" localSheetId="13" hidden="1">#REF!</definedName>
    <definedName name="BExZW8ZPNV43UXGOT98FDNIBQHZY" localSheetId="14" hidden="1">#REF!</definedName>
    <definedName name="BExZW8ZPNV43UXGOT98FDNIBQHZY" hidden="1">#REF!</definedName>
    <definedName name="BExZWKZ5N3RDXU8MZ8HQVYYD8O0F" localSheetId="13" hidden="1">#REF!</definedName>
    <definedName name="BExZWKZ5N3RDXU8MZ8HQVYYD8O0F" localSheetId="14" hidden="1">#REF!</definedName>
    <definedName name="BExZWKZ5N3RDXU8MZ8HQVYYD8O0F" hidden="1">#REF!</definedName>
    <definedName name="BExZWMBRUCPO6F4QT5FNX8JRFL7V" localSheetId="13" hidden="1">#REF!</definedName>
    <definedName name="BExZWMBRUCPO6F4QT5FNX8JRFL7V" localSheetId="14" hidden="1">#REF!</definedName>
    <definedName name="BExZWMBRUCPO6F4QT5FNX8JRFL7V" hidden="1">#REF!</definedName>
    <definedName name="BExZWQO5171HT1OZ6D6JZBHEW4JG" localSheetId="13" hidden="1">#REF!</definedName>
    <definedName name="BExZWQO5171HT1OZ6D6JZBHEW4JG" localSheetId="14" hidden="1">#REF!</definedName>
    <definedName name="BExZWQO5171HT1OZ6D6JZBHEW4JG" hidden="1">#REF!</definedName>
    <definedName name="BExZWSMC9T48W74GFGQCIUJ8ZPP3" localSheetId="13" hidden="1">#REF!</definedName>
    <definedName name="BExZWSMC9T48W74GFGQCIUJ8ZPP3" localSheetId="14" hidden="1">#REF!</definedName>
    <definedName name="BExZWSMC9T48W74GFGQCIUJ8ZPP3" hidden="1">#REF!</definedName>
    <definedName name="BExZWUF2V4HY3HI8JN9ZVPRWK1H3" localSheetId="13" hidden="1">#REF!</definedName>
    <definedName name="BExZWUF2V4HY3HI8JN9ZVPRWK1H3" localSheetId="14" hidden="1">#REF!</definedName>
    <definedName name="BExZWUF2V4HY3HI8JN9ZVPRWK1H3" hidden="1">#REF!</definedName>
    <definedName name="BExZWX45URTK9KYDJHEXL1OTZ833" localSheetId="13" hidden="1">#REF!</definedName>
    <definedName name="BExZWX45URTK9KYDJHEXL1OTZ833" localSheetId="14" hidden="1">#REF!</definedName>
    <definedName name="BExZWX45URTK9KYDJHEXL1OTZ833" hidden="1">#REF!</definedName>
    <definedName name="BExZX0EWQEZO86WDAD9A4EAEZ012" localSheetId="13" hidden="1">#REF!</definedName>
    <definedName name="BExZX0EWQEZO86WDAD9A4EAEZ012" localSheetId="14" hidden="1">#REF!</definedName>
    <definedName name="BExZX0EWQEZO86WDAD9A4EAEZ012" hidden="1">#REF!</definedName>
    <definedName name="BExZX2T6ZT2DZLYSDJJBPVIT5OK2" localSheetId="13" hidden="1">#REF!</definedName>
    <definedName name="BExZX2T6ZT2DZLYSDJJBPVIT5OK2" localSheetId="14" hidden="1">#REF!</definedName>
    <definedName name="BExZX2T6ZT2DZLYSDJJBPVIT5OK2" hidden="1">#REF!</definedName>
    <definedName name="BExZXOJDELULNLEH7WG0OYJT0NJ4" localSheetId="13" hidden="1">#REF!</definedName>
    <definedName name="BExZXOJDELULNLEH7WG0OYJT0NJ4" localSheetId="14" hidden="1">#REF!</definedName>
    <definedName name="BExZXOJDELULNLEH7WG0OYJT0NJ4" hidden="1">#REF!</definedName>
    <definedName name="BExZXOOTRNUK8LGEAZ8ZCFW9KXQ1" localSheetId="13" hidden="1">#REF!</definedName>
    <definedName name="BExZXOOTRNUK8LGEAZ8ZCFW9KXQ1" localSheetId="14" hidden="1">#REF!</definedName>
    <definedName name="BExZXOOTRNUK8LGEAZ8ZCFW9KXQ1" hidden="1">#REF!</definedName>
    <definedName name="BExZXT6JOXNKEDU23DKL8XZAJZIH" localSheetId="13" hidden="1">#REF!</definedName>
    <definedName name="BExZXT6JOXNKEDU23DKL8XZAJZIH" localSheetId="14" hidden="1">#REF!</definedName>
    <definedName name="BExZXT6JOXNKEDU23DKL8XZAJZIH" hidden="1">#REF!</definedName>
    <definedName name="BExZXUTYW1HWEEZ1LIX4OQWC7HL1" localSheetId="13" hidden="1">#REF!</definedName>
    <definedName name="BExZXUTYW1HWEEZ1LIX4OQWC7HL1" localSheetId="14" hidden="1">#REF!</definedName>
    <definedName name="BExZXUTYW1HWEEZ1LIX4OQWC7HL1" hidden="1">#REF!</definedName>
    <definedName name="BExZXY4NKQL9QD76YMQJ15U1C2G8" localSheetId="13" hidden="1">#REF!</definedName>
    <definedName name="BExZXY4NKQL9QD76YMQJ15U1C2G8" localSheetId="14" hidden="1">#REF!</definedName>
    <definedName name="BExZXY4NKQL9QD76YMQJ15U1C2G8" hidden="1">#REF!</definedName>
    <definedName name="BExZXYQ7U5G08FQGUIGYT14QCBOF" localSheetId="13" hidden="1">#REF!</definedName>
    <definedName name="BExZXYQ7U5G08FQGUIGYT14QCBOF" localSheetId="14" hidden="1">#REF!</definedName>
    <definedName name="BExZXYQ7U5G08FQGUIGYT14QCBOF" hidden="1">#REF!</definedName>
    <definedName name="BExZY02V77YJBMODJSWZOYCMPS5X" localSheetId="13" hidden="1">#REF!</definedName>
    <definedName name="BExZY02V77YJBMODJSWZOYCMPS5X" localSheetId="14" hidden="1">#REF!</definedName>
    <definedName name="BExZY02V77YJBMODJSWZOYCMPS5X" hidden="1">#REF!</definedName>
    <definedName name="BExZY3DEOYNIHRV56IY5LJXZK8RU" localSheetId="13" hidden="1">#REF!</definedName>
    <definedName name="BExZY3DEOYNIHRV56IY5LJXZK8RU" localSheetId="14" hidden="1">#REF!</definedName>
    <definedName name="BExZY3DEOYNIHRV56IY5LJXZK8RU" hidden="1">#REF!</definedName>
    <definedName name="BExZY49QRZIR6CA41LFA9LM6EULU" localSheetId="13" hidden="1">#REF!</definedName>
    <definedName name="BExZY49QRZIR6CA41LFA9LM6EULU" localSheetId="14" hidden="1">#REF!</definedName>
    <definedName name="BExZY49QRZIR6CA41LFA9LM6EULU" hidden="1">#REF!</definedName>
    <definedName name="BExZYTG2G7W27YATTETFDDCZ0C4U" localSheetId="13" hidden="1">#REF!</definedName>
    <definedName name="BExZYTG2G7W27YATTETFDDCZ0C4U" localSheetId="14" hidden="1">#REF!</definedName>
    <definedName name="BExZYTG2G7W27YATTETFDDCZ0C4U" hidden="1">#REF!</definedName>
    <definedName name="BExZYYOZMC36ROQDWLR5Z17WKHCR" localSheetId="13" hidden="1">#REF!</definedName>
    <definedName name="BExZYYOZMC36ROQDWLR5Z17WKHCR" localSheetId="14" hidden="1">#REF!</definedName>
    <definedName name="BExZYYOZMC36ROQDWLR5Z17WKHCR" hidden="1">#REF!</definedName>
    <definedName name="BExZZ2FQA9A8C7CJKMEFQ9VPSLCE" localSheetId="13" hidden="1">#REF!</definedName>
    <definedName name="BExZZ2FQA9A8C7CJKMEFQ9VPSLCE" localSheetId="14" hidden="1">#REF!</definedName>
    <definedName name="BExZZ2FQA9A8C7CJKMEFQ9VPSLCE" hidden="1">#REF!</definedName>
    <definedName name="BExZZ7ZGXIMA3OVYAWY3YQSK64LF" localSheetId="13" hidden="1">#REF!</definedName>
    <definedName name="BExZZ7ZGXIMA3OVYAWY3YQSK64LF" localSheetId="14" hidden="1">#REF!</definedName>
    <definedName name="BExZZ7ZGXIMA3OVYAWY3YQSK64LF" hidden="1">#REF!</definedName>
    <definedName name="BExZZ8FKEIFG203MU6SEJ69MINCD" localSheetId="13" hidden="1">#REF!</definedName>
    <definedName name="BExZZ8FKEIFG203MU6SEJ69MINCD" localSheetId="14" hidden="1">#REF!</definedName>
    <definedName name="BExZZ8FKEIFG203MU6SEJ69MINCD" hidden="1">#REF!</definedName>
    <definedName name="BExZZCHAVHW8C2H649KRGVQ0WVRT" localSheetId="13" hidden="1">#REF!</definedName>
    <definedName name="BExZZCHAVHW8C2H649KRGVQ0WVRT" localSheetId="14" hidden="1">#REF!</definedName>
    <definedName name="BExZZCHAVHW8C2H649KRGVQ0WVRT" hidden="1">#REF!</definedName>
    <definedName name="BExZZTK54OTLF2YB68BHGOS27GEN" localSheetId="13" hidden="1">#REF!</definedName>
    <definedName name="BExZZTK54OTLF2YB68BHGOS27GEN" localSheetId="14" hidden="1">#REF!</definedName>
    <definedName name="BExZZTK54OTLF2YB68BHGOS27GEN" hidden="1">#REF!</definedName>
    <definedName name="BExZZXB3JQQG4SIZS4MRU6NNW7HI" localSheetId="13" hidden="1">#REF!</definedName>
    <definedName name="BExZZXB3JQQG4SIZS4MRU6NNW7HI" localSheetId="14" hidden="1">#REF!</definedName>
    <definedName name="BExZZXB3JQQG4SIZS4MRU6NNW7HI" hidden="1">#REF!</definedName>
    <definedName name="BExZZZEMIIFKMLLV4DJKX5TB9R5V" localSheetId="13" hidden="1">#REF!</definedName>
    <definedName name="BExZZZEMIIFKMLLV4DJKX5TB9R5V" localSheetId="14" hidden="1">#REF!</definedName>
    <definedName name="BExZZZEMIIFKMLLV4DJKX5TB9R5V" hidden="1">#REF!</definedName>
    <definedName name="BL" localSheetId="3" hidden="1">{#N/A,#N/A,FALSE,"Cover Sheet";"Use of Equipment",#N/A,FALSE,"Area C";"Equipment Hours",#N/A,FALSE,"All";"Summary",#N/A,FALSE,"All"}</definedName>
    <definedName name="BL" localSheetId="1" hidden="1">{#N/A,#N/A,FALSE,"Cover Sheet";"Use of Equipment",#N/A,FALSE,"Area C";"Equipment Hours",#N/A,FALSE,"All";"Summary",#N/A,FALSE,"All"}</definedName>
    <definedName name="BL" hidden="1">{#N/A,#N/A,FALSE,"Cover Sheet";"Use of Equipment",#N/A,FALSE,"Area C";"Equipment Hours",#N/A,FALSE,"All";"Summary",#N/A,FALSE,"All"}</definedName>
    <definedName name="blet" localSheetId="3" hidden="1">{#N/A,#N/A,FALSE,"Cover Sheet";"Use of Equipment",#N/A,FALSE,"Area C";"Equipment Hours",#N/A,FALSE,"All";"Summary",#N/A,FALSE,"All"}</definedName>
    <definedName name="blet" localSheetId="1" hidden="1">{#N/A,#N/A,FALSE,"Cover Sheet";"Use of Equipment",#N/A,FALSE,"Area C";"Equipment Hours",#N/A,FALSE,"All";"Summary",#N/A,FALSE,"All"}</definedName>
    <definedName name="blet" hidden="1">{#N/A,#N/A,FALSE,"Cover Sheet";"Use of Equipment",#N/A,FALSE,"Area C";"Equipment Hours",#N/A,FALSE,"All";"Summary",#N/A,FALSE,"All"}</definedName>
    <definedName name="bleth" localSheetId="3" hidden="1">{#N/A,#N/A,FALSE,"Cover Sheet";"Use of Equipment",#N/A,FALSE,"Area C";"Equipment Hours",#N/A,FALSE,"All";"Summary",#N/A,FALSE,"All"}</definedName>
    <definedName name="bleth" localSheetId="1" hidden="1">{#N/A,#N/A,FALSE,"Cover Sheet";"Use of Equipment",#N/A,FALSE,"Area C";"Equipment Hours",#N/A,FALSE,"All";"Summary",#N/A,FALSE,"All"}</definedName>
    <definedName name="bleth" hidden="1">{#N/A,#N/A,FALSE,"Cover Sheet";"Use of Equipment",#N/A,FALSE,"Area C";"Equipment Hours",#N/A,FALSE,"All";"Summary",#N/A,FALSE,"All"}</definedName>
    <definedName name="Bum" localSheetId="13" hidden="1">#REF!</definedName>
    <definedName name="Bum" localSheetId="14" hidden="1">#REF!</definedName>
    <definedName name="Bum" hidden="1">#REF!</definedName>
    <definedName name="CIQWBGuid" hidden="1">"6df3e850-8dab-470e-b8f1-07d8a1fa8102"</definedName>
    <definedName name="DEC">#REF!</definedName>
    <definedName name="DELETE01" localSheetId="3" hidden="1">{#N/A,#N/A,FALSE,"Coversheet";#N/A,#N/A,FALSE,"QA"}</definedName>
    <definedName name="DELETE01" localSheetId="1" hidden="1">{#N/A,#N/A,FALSE,"Coversheet";#N/A,#N/A,FALSE,"QA"}</definedName>
    <definedName name="DELETE01" hidden="1">{#N/A,#N/A,FALSE,"Coversheet";#N/A,#N/A,FALSE,"QA"}</definedName>
    <definedName name="DELETE02" localSheetId="3" hidden="1">{#N/A,#N/A,FALSE,"Schedule F";#N/A,#N/A,FALSE,"Schedule G"}</definedName>
    <definedName name="DELETE02" localSheetId="1" hidden="1">{#N/A,#N/A,FALSE,"Schedule F";#N/A,#N/A,FALSE,"Schedule G"}</definedName>
    <definedName name="DELETE02" hidden="1">{#N/A,#N/A,FALSE,"Schedule F";#N/A,#N/A,FALSE,"Schedule G"}</definedName>
    <definedName name="Delete06" localSheetId="3" hidden="1">{#N/A,#N/A,FALSE,"Coversheet";#N/A,#N/A,FALSE,"QA"}</definedName>
    <definedName name="Delete06" localSheetId="1" hidden="1">{#N/A,#N/A,FALSE,"Coversheet";#N/A,#N/A,FALSE,"QA"}</definedName>
    <definedName name="Delete06" hidden="1">{#N/A,#N/A,FALSE,"Coversheet";#N/A,#N/A,FALSE,"QA"}</definedName>
    <definedName name="Delete09" localSheetId="3" hidden="1">{#N/A,#N/A,FALSE,"Coversheet";#N/A,#N/A,FALSE,"QA"}</definedName>
    <definedName name="Delete09" localSheetId="1" hidden="1">{#N/A,#N/A,FALSE,"Coversheet";#N/A,#N/A,FALSE,"QA"}</definedName>
    <definedName name="Delete09" hidden="1">{#N/A,#N/A,FALSE,"Coversheet";#N/A,#N/A,FALSE,"QA"}</definedName>
    <definedName name="Delete1" localSheetId="3" hidden="1">{#N/A,#N/A,FALSE,"Coversheet";#N/A,#N/A,FALSE,"QA"}</definedName>
    <definedName name="Delete1" localSheetId="1" hidden="1">{#N/A,#N/A,FALSE,"Coversheet";#N/A,#N/A,FALSE,"QA"}</definedName>
    <definedName name="Delete1" hidden="1">{#N/A,#N/A,FALSE,"Coversheet";#N/A,#N/A,FALSE,"QA"}</definedName>
    <definedName name="Delete10" localSheetId="3" hidden="1">{#N/A,#N/A,FALSE,"Schedule F";#N/A,#N/A,FALSE,"Schedule G"}</definedName>
    <definedName name="Delete10" localSheetId="1" hidden="1">{#N/A,#N/A,FALSE,"Schedule F";#N/A,#N/A,FALSE,"Schedule G"}</definedName>
    <definedName name="Delete10" hidden="1">{#N/A,#N/A,FALSE,"Schedule F";#N/A,#N/A,FALSE,"Schedule G"}</definedName>
    <definedName name="Delete21" localSheetId="3" hidden="1">{#N/A,#N/A,FALSE,"Coversheet";#N/A,#N/A,FALSE,"QA"}</definedName>
    <definedName name="Delete21" localSheetId="1" hidden="1">{#N/A,#N/A,FALSE,"Coversheet";#N/A,#N/A,FALSE,"QA"}</definedName>
    <definedName name="Delete21" hidden="1">{#N/A,#N/A,FALSE,"Coversheet";#N/A,#N/A,FALSE,"QA"}</definedName>
    <definedName name="df" localSheetId="3" hidden="1">{#N/A,#N/A,FALSE,"CESTSUM";#N/A,#N/A,FALSE,"est sum A";#N/A,#N/A,FALSE,"est detail A"}</definedName>
    <definedName name="df" localSheetId="1" hidden="1">{#N/A,#N/A,FALSE,"CESTSUM";#N/A,#N/A,FALSE,"est sum A";#N/A,#N/A,FALSE,"est detail A"}</definedName>
    <definedName name="df" hidden="1">{#N/A,#N/A,FALSE,"CESTSUM";#N/A,#N/A,FALSE,"est sum A";#N/A,#N/A,FALSE,"est detail A"}</definedName>
    <definedName name="DFIT" localSheetId="3" hidden="1">{#N/A,#N/A,FALSE,"Coversheet";#N/A,#N/A,FALSE,"QA"}</definedName>
    <definedName name="DFIT" localSheetId="1" hidden="1">{#N/A,#N/A,FALSE,"Coversheet";#N/A,#N/A,FALSE,"QA"}</definedName>
    <definedName name="DFIT" hidden="1">{#N/A,#N/A,FALSE,"Coversheet";#N/A,#N/A,FALSE,"QA"}</definedName>
    <definedName name="DUDE" localSheetId="13" hidden="1">#REF!</definedName>
    <definedName name="DUDE" localSheetId="14" hidden="1">#REF!</definedName>
    <definedName name="DUDE" hidden="1">#REF!</definedName>
    <definedName name="ee" localSheetId="3" hidden="1">{#N/A,#N/A,FALSE,"Month ";#N/A,#N/A,FALSE,"YTD";#N/A,#N/A,FALSE,"12 mo ended"}</definedName>
    <definedName name="ee" localSheetId="1" hidden="1">{#N/A,#N/A,FALSE,"Month ";#N/A,#N/A,FALSE,"YTD";#N/A,#N/A,FALSE,"12 mo ended"}</definedName>
    <definedName name="ee" hidden="1">{#N/A,#N/A,FALSE,"Month ";#N/A,#N/A,FALSE,"YTD";#N/A,#N/A,FALSE,"12 mo ended"}</definedName>
    <definedName name="error" localSheetId="3" hidden="1">{#N/A,#N/A,FALSE,"Coversheet";#N/A,#N/A,FALSE,"QA"}</definedName>
    <definedName name="error" localSheetId="1" hidden="1">{#N/A,#N/A,FALSE,"Coversheet";#N/A,#N/A,FALSE,"QA"}</definedName>
    <definedName name="error" hidden="1">{#N/A,#N/A,FALSE,"Coversheet";#N/A,#N/A,FALSE,"QA"}</definedName>
    <definedName name="Estimate" localSheetId="3" hidden="1">{#N/A,#N/A,FALSE,"Summ";#N/A,#N/A,FALSE,"General"}</definedName>
    <definedName name="Estimate" localSheetId="1" hidden="1">{#N/A,#N/A,FALSE,"Summ";#N/A,#N/A,FALSE,"General"}</definedName>
    <definedName name="Estimate" hidden="1">{#N/A,#N/A,FALSE,"Summ";#N/A,#N/A,FALSE,"General"}</definedName>
    <definedName name="ex" localSheetId="3" hidden="1">{#N/A,#N/A,FALSE,"Summ";#N/A,#N/A,FALSE,"General"}</definedName>
    <definedName name="ex" localSheetId="1" hidden="1">{#N/A,#N/A,FALSE,"Summ";#N/A,#N/A,FALSE,"General"}</definedName>
    <definedName name="ex" hidden="1">{#N/A,#N/A,FALSE,"Summ";#N/A,#N/A,FALSE,"General"}</definedName>
    <definedName name="F" localSheetId="13" hidden="1">#REF!</definedName>
    <definedName name="F" localSheetId="14" hidden="1">#REF!</definedName>
    <definedName name="F" hidden="1">#REF!</definedName>
    <definedName name="fdasfdas"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3" hidden="1">{#N/A,#N/A,FALSE,"Month ";#N/A,#N/A,FALSE,"YTD";#N/A,#N/A,FALSE,"12 mo ended"}</definedName>
    <definedName name="fdsafdasfdsa" localSheetId="1" hidden="1">{#N/A,#N/A,FALSE,"Month ";#N/A,#N/A,FALSE,"YTD";#N/A,#N/A,FALSE,"12 mo ended"}</definedName>
    <definedName name="fdsafdasfdsa" hidden="1">{#N/A,#N/A,FALSE,"Month ";#N/A,#N/A,FALSE,"YTD";#N/A,#N/A,FALSE,"12 mo ended"}</definedName>
    <definedName name="ffff" localSheetId="3" hidden="1">{#N/A,#N/A,FALSE,"Coversheet";#N/A,#N/A,FALSE,"QA"}</definedName>
    <definedName name="ffff" localSheetId="1" hidden="1">{#N/A,#N/A,FALSE,"Coversheet";#N/A,#N/A,FALSE,"QA"}</definedName>
    <definedName name="ffff" hidden="1">{#N/A,#N/A,FALSE,"Coversheet";#N/A,#N/A,FALSE,"QA"}</definedName>
    <definedName name="fffgf" localSheetId="3" hidden="1">{#N/A,#N/A,FALSE,"Coversheet";#N/A,#N/A,FALSE,"QA"}</definedName>
    <definedName name="fffgf" localSheetId="1" hidden="1">{#N/A,#N/A,FALSE,"Coversheet";#N/A,#N/A,FALSE,"QA"}</definedName>
    <definedName name="fffgf" hidden="1">{#N/A,#N/A,FALSE,"Coversheet";#N/A,#N/A,FALSE,"QA"}</definedName>
    <definedName name="gary" localSheetId="3" hidden="1">{#N/A,#N/A,FALSE,"Cover Sheet";"Use of Equipment",#N/A,FALSE,"Area C";"Equipment Hours",#N/A,FALSE,"All";"Summary",#N/A,FALSE,"All"}</definedName>
    <definedName name="gary" localSheetId="1" hidden="1">{#N/A,#N/A,FALSE,"Cover Sheet";"Use of Equipment",#N/A,FALSE,"Area C";"Equipment Hours",#N/A,FALSE,"All";"Summary",#N/A,FALSE,"All"}</definedName>
    <definedName name="gary" hidden="1">{#N/A,#N/A,FALSE,"Cover Sheet";"Use of Equipment",#N/A,FALSE,"Area C";"Equipment Hours",#N/A,FALSE,"All";"Summary",#N/A,FALSE,"All"}</definedName>
    <definedName name="GenType">#REF!</definedName>
    <definedName name="Gentype2">#REF!</definedName>
    <definedName name="helllo" localSheetId="3" hidden="1">{#N/A,#N/A,FALSE,"Pg 6b CustCount_Gas";#N/A,#N/A,FALSE,"QA";#N/A,#N/A,FALSE,"Report";#N/A,#N/A,FALSE,"forecast"}</definedName>
    <definedName name="helllo" localSheetId="1" hidden="1">{#N/A,#N/A,FALSE,"Pg 6b CustCount_Gas";#N/A,#N/A,FALSE,"QA";#N/A,#N/A,FALSE,"Report";#N/A,#N/A,FALSE,"forecast"}</definedName>
    <definedName name="helllo" hidden="1">{#N/A,#N/A,FALSE,"Pg 6b CustCount_Gas";#N/A,#N/A,FALSE,"QA";#N/A,#N/A,FALSE,"Report";#N/A,#N/A,FALSE,"forecast"}</definedName>
    <definedName name="Hello" localSheetId="3"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3" hidden="1">{#N/A,#N/A,FALSE,"Coversheet";#N/A,#N/A,FALSE,"QA"}</definedName>
    <definedName name="HELP" localSheetId="1" hidden="1">{#N/A,#N/A,FALSE,"Coversheet";#N/A,#N/A,FALSE,"QA"}</definedName>
    <definedName name="HELP" hidden="1">{#N/A,#N/A,FALSE,"Coversheet";#N/A,#N/A,FALSE,"QA"}</definedName>
    <definedName name="income_satement_ytd" localSheetId="3" hidden="1">{#N/A,#N/A,FALSE,"monthly";#N/A,#N/A,FALSE,"year to date";#N/A,#N/A,FALSE,"12_months_IS";#N/A,#N/A,FALSE,"balance sheet";#N/A,#N/A,FALSE,"op_revenues_12m";#N/A,#N/A,FALSE,"op_revenues_ytd";#N/A,#N/A,FALSE,"op_revenues_cm"}</definedName>
    <definedName name="income_satement_ytd" localSheetId="1"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Sytd" localSheetId="3" hidden="1">{#N/A,#N/A,FALSE,"monthly";#N/A,#N/A,FALSE,"year to date";#N/A,#N/A,FALSE,"12_months_IS";#N/A,#N/A,FALSE,"balance sheet";#N/A,#N/A,FALSE,"op_revenues_12m";#N/A,#N/A,FALSE,"op_revenues_ytd";#N/A,#N/A,FALSE,"op_revenues_cm"}</definedName>
    <definedName name="ISytd" localSheetId="1"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localSheetId="3" hidden="1">{#N/A,#N/A,FALSE,"Expenditures";#N/A,#N/A,FALSE,"Property Placed In-Service";#N/A,#N/A,FALSE,"Removals";#N/A,#N/A,FALSE,"Retirements";#N/A,#N/A,FALSE,"CWIP Balances";#N/A,#N/A,FALSE,"CWIP_Expend_Ratios";#N/A,#N/A,FALSE,"CWIP_Yr_End"}</definedName>
    <definedName name="Jane" localSheetId="1"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fkljsdkljiejgr" localSheetId="3" hidden="1">{#N/A,#N/A,FALSE,"Summ";#N/A,#N/A,FALSE,"General"}</definedName>
    <definedName name="jfkljsdkljiejgr" localSheetId="1" hidden="1">{#N/A,#N/A,FALSE,"Summ";#N/A,#N/A,FALSE,"General"}</definedName>
    <definedName name="jfkljsdkljiejgr" hidden="1">{#N/A,#N/A,FALSE,"Summ";#N/A,#N/A,FALSE,"General"}</definedName>
    <definedName name="k"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imcount" hidden="1">1</definedName>
    <definedName name="lookup" localSheetId="3" hidden="1">{#N/A,#N/A,FALSE,"Coversheet";#N/A,#N/A,FALSE,"QA"}</definedName>
    <definedName name="lookup" localSheetId="1" hidden="1">{#N/A,#N/A,FALSE,"Coversheet";#N/A,#N/A,FALSE,"QA"}</definedName>
    <definedName name="lookup" hidden="1">{#N/A,#N/A,FALSE,"Coversheet";#N/A,#N/A,FALSE,"QA"}</definedName>
    <definedName name="Miller" localSheetId="3" hidden="1">{#N/A,#N/A,FALSE,"Expenditures";#N/A,#N/A,FALSE,"Property Placed In-Service";#N/A,#N/A,FALSE,"CWIP Balances"}</definedName>
    <definedName name="Miller" localSheetId="1" hidden="1">{#N/A,#N/A,FALSE,"Expenditures";#N/A,#N/A,FALSE,"Property Placed In-Service";#N/A,#N/A,FALSE,"CWIP Balances"}</definedName>
    <definedName name="Miller" hidden="1">{#N/A,#N/A,FALSE,"Expenditures";#N/A,#N/A,FALSE,"Property Placed In-Service";#N/A,#N/A,FALSE,"CWIP Balances"}</definedName>
    <definedName name="MUDEC">#REF!</definedName>
    <definedName name="MUJAN">#REF!</definedName>
    <definedName name="new" localSheetId="3" hidden="1">{#N/A,#N/A,FALSE,"Summ";#N/A,#N/A,FALSE,"General"}</definedName>
    <definedName name="new" localSheetId="1" hidden="1">{#N/A,#N/A,FALSE,"Summ";#N/A,#N/A,FALSE,"General"}</definedName>
    <definedName name="new" hidden="1">{#N/A,#N/A,FALSE,"Summ";#N/A,#N/A,FALSE,"General"}</definedName>
    <definedName name="NOYT" localSheetId="3" hidden="1">{#N/A,#N/A,FALSE,"Cover Sheet";"Use of Equipment",#N/A,FALSE,"Area C";"Equipment Hours",#N/A,FALSE,"All";"Summary",#N/A,FALSE,"All"}</definedName>
    <definedName name="NOYT" localSheetId="1" hidden="1">{#N/A,#N/A,FALSE,"Cover Sheet";"Use of Equipment",#N/A,FALSE,"Area C";"Equipment Hours",#N/A,FALSE,"All";"Summary",#N/A,FALSE,"All"}</definedName>
    <definedName name="NOYT" hidden="1">{#N/A,#N/A,FALSE,"Cover Sheet";"Use of Equipment",#N/A,FALSE,"Area C";"Equipment Hours",#N/A,FALSE,"All";"Summary",#N/A,FALSE,"All"}</definedName>
    <definedName name="p" localSheetId="3"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5">'Exh CTM-6 (Rate Design)'!$A:$U</definedName>
    <definedName name="_xlnm.Print_Area" localSheetId="3">'Exh CTM-6 (Tariff)'!$A$1:$X$202</definedName>
    <definedName name="_xlnm.Print_Area" localSheetId="9">'Exh CTM-6 (TVR Rate Design)'!$A:$U</definedName>
    <definedName name="_xlnm.Print_Titles" localSheetId="5">'Exh CTM-6 (Rate Design)'!$A:$B,'Exh CTM-6 (Rate Design)'!$1:$10</definedName>
    <definedName name="_xlnm.Print_Titles" localSheetId="3">'Exh CTM-6 (Tariff)'!$A:$C,'Exh CTM-6 (Tariff)'!$1:$7</definedName>
    <definedName name="_xlnm.Print_Titles" localSheetId="9">'Exh CTM-6 (TVR Rate Design)'!$A:$B,'Exh CTM-6 (TVR Rate Design)'!$1:$10</definedName>
    <definedName name="print7">#REF!</definedName>
    <definedName name="print8">#REF!</definedName>
    <definedName name="q" localSheetId="3" hidden="1">{#N/A,#N/A,FALSE,"Coversheet";#N/A,#N/A,FALSE,"QA"}</definedName>
    <definedName name="q" localSheetId="1" hidden="1">{#N/A,#N/A,FALSE,"Coversheet";#N/A,#N/A,FALSE,"QA"}</definedName>
    <definedName name="q" hidden="1">{#N/A,#N/A,FALSE,"Coversheet";#N/A,#N/A,FALSE,"QA"}</definedName>
    <definedName name="qqq" localSheetId="3" hidden="1">{#N/A,#N/A,FALSE,"schA"}</definedName>
    <definedName name="qqq" localSheetId="1" hidden="1">{#N/A,#N/A,FALSE,"schA"}</definedName>
    <definedName name="qqq" hidden="1">{#N/A,#N/A,FALSE,"schA"}</definedName>
    <definedName name="rec_weco_gl_contract_aug99" localSheetId="3"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1"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tail_CC" localSheetId="3"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3"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hidden="1">{#N/A,#N/A,FALSE,"Loans";#N/A,#N/A,FALSE,"Program Costs";#N/A,#N/A,FALSE,"Measures";#N/A,#N/A,FALSE,"Net Lost Rev";#N/A,#N/A,FALSE,"Incentive"}</definedName>
    <definedName name="sdlfhsdlhfkl" localSheetId="3" hidden="1">{#N/A,#N/A,FALSE,"Summ";#N/A,#N/A,FALSE,"General"}</definedName>
    <definedName name="sdlfhsdlhfkl" localSheetId="1" hidden="1">{#N/A,#N/A,FALSE,"Summ";#N/A,#N/A,FALSE,"General"}</definedName>
    <definedName name="sdlfhsdlhfkl" hidden="1">{#N/A,#N/A,FALSE,"Summ";#N/A,#N/A,FALSE,"General"}</definedName>
    <definedName name="seven" localSheetId="3" hidden="1">{#N/A,#N/A,FALSE,"CRPT";#N/A,#N/A,FALSE,"TREND";#N/A,#N/A,FALSE,"%Curve"}</definedName>
    <definedName name="seven" localSheetId="1" hidden="1">{#N/A,#N/A,FALSE,"CRPT";#N/A,#N/A,FALSE,"TREND";#N/A,#N/A,FALSE,"%Curve"}</definedName>
    <definedName name="seven" hidden="1">{#N/A,#N/A,FALSE,"CRPT";#N/A,#N/A,FALSE,"TREND";#N/A,#N/A,FALSE,"%Curve"}</definedName>
    <definedName name="six" localSheetId="3" hidden="1">{#N/A,#N/A,FALSE,"Drill Sites";"WP 212",#N/A,FALSE,"MWAG EOR";"WP 213",#N/A,FALSE,"MWAG EOR";#N/A,#N/A,FALSE,"Misc. Facility";#N/A,#N/A,FALSE,"WWTP"}</definedName>
    <definedName name="six" localSheetId="1" hidden="1">{#N/A,#N/A,FALSE,"Drill Sites";"WP 212",#N/A,FALSE,"MWAG EOR";"WP 213",#N/A,FALSE,"MWAG EOR";#N/A,#N/A,FALSE,"Misc. Facility";#N/A,#N/A,FALSE,"WWTP"}</definedName>
    <definedName name="six" hidden="1">{#N/A,#N/A,FALSE,"Drill Sites";"WP 212",#N/A,FALSE,"MWAG EOR";"WP 213",#N/A,FALSE,"MWAG EOR";#N/A,#N/A,FALSE,"Misc. Facility";#N/A,#N/A,FALSE,"WWTP"}</definedName>
    <definedName name="study_period">#REF!</definedName>
    <definedName name="sue" localSheetId="3" hidden="1">{#N/A,#N/A,FALSE,"Cover Sheet";"Use of Equipment",#N/A,FALSE,"Area C";"Equipment Hours",#N/A,FALSE,"All";"Summary",#N/A,FALSE,"All"}</definedName>
    <definedName name="sue" localSheetId="1" hidden="1">{#N/A,#N/A,FALSE,"Cover Sheet";"Use of Equipment",#N/A,FALSE,"Area C";"Equipment Hours",#N/A,FALSE,"All";"Summary",#N/A,FALSE,"All"}</definedName>
    <definedName name="sue" hidden="1">{#N/A,#N/A,FALSE,"Cover Sheet";"Use of Equipment",#N/A,FALSE,"Area C";"Equipment Hours",#N/A,FALSE,"All";"Summary",#N/A,FALSE,"All"}</definedName>
    <definedName name="susan" localSheetId="3" hidden="1">{#N/A,#N/A,FALSE,"Cover Sheet";"Use of Equipment",#N/A,FALSE,"Area C";"Equipment Hours",#N/A,FALSE,"All";"Summary",#N/A,FALSE,"All"}</definedName>
    <definedName name="susan" localSheetId="1" hidden="1">{#N/A,#N/A,FALSE,"Cover Sheet";"Use of Equipment",#N/A,FALSE,"Area C";"Equipment Hours",#N/A,FALSE,"All";"Summary",#N/A,FALSE,"All"}</definedName>
    <definedName name="susan" hidden="1">{#N/A,#N/A,FALSE,"Cover Sheet";"Use of Equipment",#N/A,FALSE,"Area C";"Equipment Hours",#N/A,FALSE,"All";"Summary",#N/A,FALSE,"All"}</definedName>
    <definedName name="t" localSheetId="3" hidden="1">{#N/A,#N/A,FALSE,"CESTSUM";#N/A,#N/A,FALSE,"est sum A";#N/A,#N/A,FALSE,"est detail A"}</definedName>
    <definedName name="t" localSheetId="1" hidden="1">{#N/A,#N/A,FALSE,"CESTSUM";#N/A,#N/A,FALSE,"est sum A";#N/A,#N/A,FALSE,"est detail A"}</definedName>
    <definedName name="t" hidden="1">{#N/A,#N/A,FALSE,"CESTSUM";#N/A,#N/A,FALSE,"est sum A";#N/A,#N/A,FALSE,"est detail A"}</definedName>
    <definedName name="tem" localSheetId="3" hidden="1">{#N/A,#N/A,FALSE,"Summ";#N/A,#N/A,FALSE,"General"}</definedName>
    <definedName name="tem" localSheetId="1" hidden="1">{#N/A,#N/A,FALSE,"Summ";#N/A,#N/A,FALSE,"General"}</definedName>
    <definedName name="tem" hidden="1">{#N/A,#N/A,FALSE,"Summ";#N/A,#N/A,FALSE,"General"}</definedName>
    <definedName name="TEMP" localSheetId="3" hidden="1">{#N/A,#N/A,FALSE,"Summ";#N/A,#N/A,FALSE,"General"}</definedName>
    <definedName name="TEMP" localSheetId="1" hidden="1">{#N/A,#N/A,FALSE,"Summ";#N/A,#N/A,FALSE,"General"}</definedName>
    <definedName name="TEMP" hidden="1">{#N/A,#N/A,FALSE,"Summ";#N/A,#N/A,FALSE,"General"}</definedName>
    <definedName name="Temp1" localSheetId="3" hidden="1">{#N/A,#N/A,FALSE,"CESTSUM";#N/A,#N/A,FALSE,"est sum A";#N/A,#N/A,FALSE,"est detail A"}</definedName>
    <definedName name="Temp1" localSheetId="1" hidden="1">{#N/A,#N/A,FALSE,"CESTSUM";#N/A,#N/A,FALSE,"est sum A";#N/A,#N/A,FALSE,"est detail A"}</definedName>
    <definedName name="Temp1" hidden="1">{#N/A,#N/A,FALSE,"CESTSUM";#N/A,#N/A,FALSE,"est sum A";#N/A,#N/A,FALSE,"est detail A"}</definedName>
    <definedName name="temp2" localSheetId="3" hidden="1">{#N/A,#N/A,FALSE,"CESTSUM";#N/A,#N/A,FALSE,"est sum A";#N/A,#N/A,FALSE,"est detail A"}</definedName>
    <definedName name="temp2" localSheetId="1" hidden="1">{#N/A,#N/A,FALSE,"CESTSUM";#N/A,#N/A,FALSE,"est sum A";#N/A,#N/A,FALSE,"est detail A"}</definedName>
    <definedName name="temp2" hidden="1">{#N/A,#N/A,FALSE,"CESTSUM";#N/A,#N/A,FALSE,"est sum A";#N/A,#N/A,FALSE,"est detail A"}</definedName>
    <definedName name="TODEF1">#REF!</definedName>
    <definedName name="tr" localSheetId="3" hidden="1">{#N/A,#N/A,FALSE,"CESTSUM";#N/A,#N/A,FALSE,"est sum A";#N/A,#N/A,FALSE,"est detail A"}</definedName>
    <definedName name="tr" localSheetId="1" hidden="1">{#N/A,#N/A,FALSE,"CESTSUM";#N/A,#N/A,FALSE,"est sum A";#N/A,#N/A,FALSE,"est detail A"}</definedName>
    <definedName name="tr" hidden="1">{#N/A,#N/A,FALSE,"CESTSUM";#N/A,#N/A,FALSE,"est sum A";#N/A,#N/A,FALSE,"est detail A"}</definedName>
    <definedName name="Transfer" localSheetId="13" hidden="1">#REF!</definedName>
    <definedName name="Transfer" localSheetId="14" hidden="1">#REF!</definedName>
    <definedName name="Transfer" hidden="1">#REF!</definedName>
    <definedName name="Transfers" localSheetId="13" hidden="1">#REF!</definedName>
    <definedName name="Transfers" localSheetId="14" hidden="1">#REF!</definedName>
    <definedName name="Transfers" hidden="1">#REF!</definedName>
    <definedName name="u" localSheetId="3" hidden="1">{#N/A,#N/A,FALSE,"Summ";#N/A,#N/A,FALSE,"General"}</definedName>
    <definedName name="u" localSheetId="1" hidden="1">{#N/A,#N/A,FALSE,"Summ";#N/A,#N/A,FALSE,"General"}</definedName>
    <definedName name="u" hidden="1">{#N/A,#N/A,FALSE,"Summ";#N/A,#N/A,FALSE,"General"}</definedName>
    <definedName name="v" localSheetId="3" hidden="1">{#N/A,#N/A,FALSE,"Coversheet";#N/A,#N/A,FALSE,"QA"}</definedName>
    <definedName name="v" localSheetId="1" hidden="1">{#N/A,#N/A,FALSE,"Coversheet";#N/A,#N/A,FALSE,"QA"}</definedName>
    <definedName name="v" hidden="1">{#N/A,#N/A,FALSE,"Coversheet";#N/A,#N/A,FALSE,"QA"}</definedName>
    <definedName name="Value" localSheetId="3" hidden="1">{#N/A,#N/A,FALSE,"Summ";#N/A,#N/A,FALSE,"General"}</definedName>
    <definedName name="Value" localSheetId="1" hidden="1">{#N/A,#N/A,FALSE,"Summ";#N/A,#N/A,FALSE,"General"}</definedName>
    <definedName name="Value" hidden="1">{#N/A,#N/A,FALSE,"Summ";#N/A,#N/A,FALSE,"General"}</definedName>
    <definedName name="w" localSheetId="3" hidden="1">{#N/A,#N/A,FALSE,"Schedule F";#N/A,#N/A,FALSE,"Schedule G"}</definedName>
    <definedName name="w" localSheetId="1" hidden="1">{#N/A,#N/A,FALSE,"Schedule F";#N/A,#N/A,FALSE,"Schedule G"}</definedName>
    <definedName name="w" hidden="1">{#N/A,#N/A,FALSE,"Schedule F";#N/A,#N/A,FALSE,"Schedule G"}</definedName>
    <definedName name="we" localSheetId="3" hidden="1">{#N/A,#N/A,FALSE,"Pg 6b CustCount_Gas";#N/A,#N/A,FALSE,"QA";#N/A,#N/A,FALSE,"Report";#N/A,#N/A,FALSE,"forecast"}</definedName>
    <definedName name="we" localSheetId="1" hidden="1">{#N/A,#N/A,FALSE,"Pg 6b CustCount_Gas";#N/A,#N/A,FALSE,"QA";#N/A,#N/A,FALSE,"Report";#N/A,#N/A,FALSE,"forecast"}</definedName>
    <definedName name="we" hidden="1">{#N/A,#N/A,FALSE,"Pg 6b CustCount_Gas";#N/A,#N/A,FALSE,"QA";#N/A,#N/A,FALSE,"Report";#N/A,#N/A,FALSE,"forecast"}</definedName>
    <definedName name="WH" localSheetId="3" hidden="1">{#N/A,#N/A,FALSE,"Coversheet";#N/A,#N/A,FALSE,"QA"}</definedName>
    <definedName name="WH" localSheetId="1" hidden="1">{#N/A,#N/A,FALSE,"Coversheet";#N/A,#N/A,FALSE,"QA"}</definedName>
    <definedName name="WH" hidden="1">{#N/A,#N/A,FALSE,"Coversheet";#N/A,#N/A,FALSE,"QA"}</definedName>
    <definedName name="wrn.1._.Bi._.Monthly._.CR." localSheetId="3" hidden="1">{#N/A,#N/A,FALSE,"Drill Sites";"WP 212",#N/A,FALSE,"MWAG EOR";"WP 213",#N/A,FALSE,"MWAG EOR";#N/A,#N/A,FALSE,"Misc. Facility";#N/A,#N/A,FALSE,"WWTP"}</definedName>
    <definedName name="wrn.1._.Bi._.Monthly._.CR." localSheetId="1"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3" hidden="1">{#N/A,#N/A,FALSE,"Balance_Sheet";#N/A,#N/A,FALSE,"income_statement_monthly";#N/A,#N/A,FALSE,"income_statement_Quarter";#N/A,#N/A,FALSE,"income_statement_ytd";#N/A,#N/A,FALSE,"income_statement_12Months"}</definedName>
    <definedName name="wrn.10_day._.Package." localSheetId="1"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3" hidden="1">{#N/A,#N/A,FALSE,"CRPT";#N/A,#N/A,FALSE,"TREND";#N/A,#N/A,FALSE,"%Curve"}</definedName>
    <definedName name="wrn.AAI." localSheetId="1" hidden="1">{#N/A,#N/A,FALSE,"CRPT";#N/A,#N/A,FALSE,"TREND";#N/A,#N/A,FALSE,"%Curve"}</definedName>
    <definedName name="wrn.AAI." hidden="1">{#N/A,#N/A,FALSE,"CRPT";#N/A,#N/A,FALSE,"TREND";#N/A,#N/A,FALSE,"%Curve"}</definedName>
    <definedName name="wrn.AAI._.Report." localSheetId="3" hidden="1">{#N/A,#N/A,FALSE,"CRPT";#N/A,#N/A,FALSE,"TREND";#N/A,#N/A,FALSE,"% CURVE"}</definedName>
    <definedName name="wrn.AAI._.Report." localSheetId="1" hidden="1">{#N/A,#N/A,FALSE,"CRPT";#N/A,#N/A,FALSE,"TREND";#N/A,#N/A,FALSE,"% CURVE"}</definedName>
    <definedName name="wrn.AAI._.Report." hidden="1">{#N/A,#N/A,FALSE,"CRPT";#N/A,#N/A,FALSE,"TREND";#N/A,#N/A,FALSE,"% CURVE"}</definedName>
    <definedName name="wrn.Annual._.Cost._.Adjustment." localSheetId="3"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1"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Productivity._.Calc." localSheetId="3" hidden="1">{#N/A,#N/A,FALSE,"Summary (PC)";#N/A,#N/A,FALSE,"Production (PC)";#N/A,#N/A,FALSE,"Adj Hour Wksht (PC)";#N/A,#N/A,FALSE,"605&amp;606 Hrs (PC)";#N/A,#N/A,FALSE,"Rept Interval (PC)";#N/A,#N/A,FALSE,"Sum Prod (PC)";#N/A,#N/A,FALSE,"Rec. Wksht (PC)";#N/A,#N/A,FALSE,"Loc 13 Allocation (PC)"}</definedName>
    <definedName name="wrn.Annual._.Productivity._.Calc." localSheetId="1" hidden="1">{#N/A,#N/A,FALSE,"Summary (PC)";#N/A,#N/A,FALSE,"Production (PC)";#N/A,#N/A,FALSE,"Adj Hour Wksht (PC)";#N/A,#N/A,FALSE,"605&amp;606 Hrs (PC)";#N/A,#N/A,FALSE,"Rept Interval (PC)";#N/A,#N/A,FALSE,"Sum Prod (PC)";#N/A,#N/A,FALSE,"Rec. Wksht (PC)";#N/A,#N/A,FALSE,"Loc 13 Allocation (PC)"}</definedName>
    <definedName name="wrn.Annual._.Productivity._.Calc." hidden="1">{#N/A,#N/A,FALSE,"Summary (PC)";#N/A,#N/A,FALSE,"Production (PC)";#N/A,#N/A,FALSE,"Adj Hour Wksht (PC)";#N/A,#N/A,FALSE,"605&amp;606 Hrs (PC)";#N/A,#N/A,FALSE,"Rept Interval (PC)";#N/A,#N/A,FALSE,"Sum Prod (PC)";#N/A,#N/A,FALSE,"Rec. Wksht (PC)";#N/A,#N/A,FALSE,"Loc 13 Allocation (PC)"}</definedName>
    <definedName name="wrn.Anvil." localSheetId="3" hidden="1">{#N/A,#N/A,FALSE,"CRPT";#N/A,#N/A,FALSE,"PCS ";#N/A,#N/A,FALSE,"TREND";#N/A,#N/A,FALSE,"% CURVE";#N/A,#N/A,FALSE,"FWICALC";#N/A,#N/A,FALSE,"CONTINGENCY";#N/A,#N/A,FALSE,"7616 Fab";#N/A,#N/A,FALSE,"7616 NSK"}</definedName>
    <definedName name="wrn.Anvil." localSheetId="1"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AREA._.INCOME." localSheetId="3"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1"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hidden="1">{"SUMMARY",#N/A,FALSE,"TENYEAR";"YEAR2000",#N/A,FALSE,"TENYEAR";"YEAR2001",#N/A,FALSE,"TENYEAR";"YEAR2002",#N/A,FALSE,"TENYEAR";"YEAR2003",#N/A,FALSE,"TENYEAR";"YEAR2004",#N/A,FALSE,"TENYEAR";"YEAR2005",#N/A,FALSE,"TENYEAR";"YEAR96",#N/A,FALSE,"TENYEAR";"YEAR97",#N/A,FALSE,"TENYEAR";"YEAR98",#N/A,FALSE,"TENYEAR";"YEAR99",#N/A,FALSE,"TENYEAR"}</definedName>
    <definedName name="wrn.Budget._.Model." localSheetId="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Cost._.Adjustment." localSheetId="3" hidden="1">{#N/A,#N/A,FALSE,"Cost Adjustment "}</definedName>
    <definedName name="wrn.Cost._.Adjustment." localSheetId="1" hidden="1">{#N/A,#N/A,FALSE,"Cost Adjustment "}</definedName>
    <definedName name="wrn.Cost._.Adjustment." hidden="1">{#N/A,#N/A,FALSE,"Cost Adjustment "}</definedName>
    <definedName name="wrn.Customer._.Counts._.Electric." localSheetId="3"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3" hidden="1">{#N/A,#N/A,FALSE,"Pg 6b CustCount_Gas";#N/A,#N/A,FALSE,"QA";#N/A,#N/A,FALSE,"Report";#N/A,#N/A,FALSE,"forecast"}</definedName>
    <definedName name="wrn.Customer._.Counts._.Gas." localSheetId="1" hidden="1">{#N/A,#N/A,FALSE,"Pg 6b CustCount_Gas";#N/A,#N/A,FALSE,"QA";#N/A,#N/A,FALSE,"Report";#N/A,#N/A,FALSE,"forecast"}</definedName>
    <definedName name="wrn.Customer._.Counts._.Gas." hidden="1">{#N/A,#N/A,FALSE,"Pg 6b CustCount_Gas";#N/A,#N/A,FALSE,"QA";#N/A,#N/A,FALSE,"Report";#N/A,#N/A,FALSE,"forecast"}</definedName>
    <definedName name="wrn.Depreciation." localSheetId="3" hidden="1">{#N/A,#N/A,TRUE,"Depreciation Summary";#N/A,#N/A,TRUE,"18, 21 &amp; 22 Depreciation";#N/A,#N/A,TRUE,"11 &amp; 12 Depreciation"}</definedName>
    <definedName name="wrn.Depreciation." localSheetId="1" hidden="1">{#N/A,#N/A,TRUE,"Depreciation Summary";#N/A,#N/A,TRUE,"18, 21 &amp; 22 Depreciation";#N/A,#N/A,TRUE,"11 &amp; 12 Depreciation"}</definedName>
    <definedName name="wrn.Depreciation." hidden="1">{#N/A,#N/A,TRUE,"Depreciation Summary";#N/A,#N/A,TRUE,"18, 21 &amp; 22 Depreciation";#N/A,#N/A,TRUE,"11 &amp; 12 Depreciation"}</definedName>
    <definedName name="wrn.ECR." localSheetId="3" hidden="1">{#N/A,#N/A,FALSE,"schA"}</definedName>
    <definedName name="wrn.ECR." localSheetId="1" hidden="1">{#N/A,#N/A,FALSE,"schA"}</definedName>
    <definedName name="wrn.ECR." hidden="1">{#N/A,#N/A,FALSE,"schA"}</definedName>
    <definedName name="wrn.ESTIMATE." localSheetId="3" hidden="1">{#N/A,#N/A,FALSE,"CESTSUM";#N/A,#N/A,FALSE,"est sum A";#N/A,#N/A,FALSE,"est detail A"}</definedName>
    <definedName name="wrn.ESTIMATE." localSheetId="1" hidden="1">{#N/A,#N/A,FALSE,"CESTSUM";#N/A,#N/A,FALSE,"est sum A";#N/A,#N/A,FALSE,"est detail A"}</definedName>
    <definedName name="wrn.ESTIMATE." hidden="1">{#N/A,#N/A,FALSE,"CESTSUM";#N/A,#N/A,FALSE,"est sum A";#N/A,#N/A,FALSE,"est detail A"}</definedName>
    <definedName name="wrn.Forecast." localSheetId="3"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1"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undamental." localSheetId="3" hidden="1">{#N/A,#N/A,TRUE,"CoverPage";#N/A,#N/A,TRUE,"Gas";#N/A,#N/A,TRUE,"Power";#N/A,#N/A,TRUE,"Historical DJ Mthly Prices"}</definedName>
    <definedName name="wrn.Fundamental." localSheetId="1" hidden="1">{#N/A,#N/A,TRUE,"CoverPage";#N/A,#N/A,TRUE,"Gas";#N/A,#N/A,TRUE,"Power";#N/A,#N/A,TRUE,"Historical DJ Mthly Prices"}</definedName>
    <definedName name="wrn.Fundamental." hidden="1">{#N/A,#N/A,TRUE,"CoverPage";#N/A,#N/A,TRUE,"Gas";#N/A,#N/A,TRUE,"Power";#N/A,#N/A,TRUE,"Historical DJ Mthly Prices"}</definedName>
    <definedName name="wrn.Fundamental2" localSheetId="3" hidden="1">{#N/A,#N/A,TRUE,"CoverPage";#N/A,#N/A,TRUE,"Gas";#N/A,#N/A,TRUE,"Power";#N/A,#N/A,TRUE,"Historical DJ Mthly Prices"}</definedName>
    <definedName name="wrn.Fundamental2" localSheetId="1" hidden="1">{#N/A,#N/A,TRUE,"CoverPage";#N/A,#N/A,TRUE,"Gas";#N/A,#N/A,TRUE,"Power";#N/A,#N/A,TRUE,"Historical DJ Mthly Prices"}</definedName>
    <definedName name="wrn.Fundamental2" hidden="1">{#N/A,#N/A,TRUE,"CoverPage";#N/A,#N/A,TRUE,"Gas";#N/A,#N/A,TRUE,"Power";#N/A,#N/A,TRUE,"Historical DJ Mthly Prices"}</definedName>
    <definedName name="wrn.IEO." localSheetId="3" hidden="1">{#N/A,#N/A,FALSE,"SUMMARY";#N/A,#N/A,FALSE,"AE7616";#N/A,#N/A,FALSE,"AE7617";#N/A,#N/A,FALSE,"AE7618";#N/A,#N/A,FALSE,"AE7619"}</definedName>
    <definedName name="wrn.IEO." localSheetId="1" hidden="1">{#N/A,#N/A,FALSE,"SUMMARY";#N/A,#N/A,FALSE,"AE7616";#N/A,#N/A,FALSE,"AE7617";#N/A,#N/A,FALSE,"AE7618";#N/A,#N/A,FALSE,"AE7619"}</definedName>
    <definedName name="wrn.IEO." hidden="1">{#N/A,#N/A,FALSE,"SUMMARY";#N/A,#N/A,FALSE,"AE7616";#N/A,#N/A,FALSE,"AE7617";#N/A,#N/A,FALSE,"AE7618";#N/A,#N/A,FALSE,"AE7619"}</definedName>
    <definedName name="wrn.Incentive._.Overhead." localSheetId="3" hidden="1">{#N/A,#N/A,FALSE,"Coversheet";#N/A,#N/A,FALSE,"QA"}</definedName>
    <definedName name="wrn.Incentive._.Overhead." localSheetId="1" hidden="1">{#N/A,#N/A,FALSE,"Coversheet";#N/A,#N/A,FALSE,"QA"}</definedName>
    <definedName name="wrn.Incentive._.Overhead." hidden="1">{#N/A,#N/A,FALSE,"Coversheet";#N/A,#N/A,FALSE,"QA"}</definedName>
    <definedName name="wrn.limit_reports." localSheetId="3" hidden="1">{#N/A,#N/A,FALSE,"Schedule F";#N/A,#N/A,FALSE,"Schedule G"}</definedName>
    <definedName name="wrn.limit_reports." localSheetId="1" hidden="1">{#N/A,#N/A,FALSE,"Schedule F";#N/A,#N/A,FALSE,"Schedule G"}</definedName>
    <definedName name="wrn.limit_reports." hidden="1">{#N/A,#N/A,FALSE,"Schedule F";#N/A,#N/A,FALSE,"Schedule G"}</definedName>
    <definedName name="wrn.MARGIN_WO_QTR." localSheetId="3" hidden="1">{#N/A,#N/A,FALSE,"Month ";#N/A,#N/A,FALSE,"YTD";#N/A,#N/A,FALSE,"12 mo ended"}</definedName>
    <definedName name="wrn.MARGIN_WO_QTR." localSheetId="1" hidden="1">{#N/A,#N/A,FALSE,"Month ";#N/A,#N/A,FALSE,"YTD";#N/A,#N/A,FALSE,"12 mo ended"}</definedName>
    <definedName name="wrn.MARGIN_WO_QTR." hidden="1">{#N/A,#N/A,FALSE,"Month ";#N/A,#N/A,FALSE,"YTD";#N/A,#N/A,FALSE,"12 mo ended"}</definedName>
    <definedName name="wrn.Mining._.Flexibility." localSheetId="3" hidden="1">{#N/A,#N/A,FALSE,"Cover Sheet";"Use of Equipment",#N/A,FALSE,"Area C";"Equipment Hours",#N/A,FALSE,"All";"Summary",#N/A,FALSE,"All"}</definedName>
    <definedName name="wrn.Mining._.Flexibility." localSheetId="1" hidden="1">{#N/A,#N/A,FALSE,"Cover Sheet";"Use of Equipment",#N/A,FALSE,"Area C";"Equipment Hours",#N/A,FALSE,"All";"Summary",#N/A,FALSE,"All"}</definedName>
    <definedName name="wrn.Mining._.Flexibility." hidden="1">{#N/A,#N/A,FALSE,"Cover Sheet";"Use of Equipment",#N/A,FALSE,"Area C";"Equipment Hours",#N/A,FALSE,"All";"Summary",#N/A,FALSE,"All"}</definedName>
    <definedName name="wrn.Miscellaneous._.Schedules." localSheetId="3"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1"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unicipal._.Reports."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R._.Carrying._.Charge._.JV." localSheetId="3" hidden="1">{#N/A,#N/A,FALSE,"Loans";#N/A,#N/A,FALSE,"Program Costs";#N/A,#N/A,FALSE,"Measures";#N/A,#N/A,FALSE,"Net Lost Rev";#N/A,#N/A,FALSE,"Incentive"}</definedName>
    <definedName name="wrn.OR._.Carrying._.Charge._.JV." localSheetId="1"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3"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oductivity." localSheetId="3" hidden="1">{#N/A,#N/A,TRUE,"Prod Cover Sheets";"Prod Rec Wksht",#N/A,TRUE,"Prod Rec. Wksht (OLD)";"Table 3 and 4",#N/A,TRUE,"Prod Rec. Wksht (OLD)";"Table 5",#N/A,TRUE,"Prod Rec. Wksht (OLD)";"Tables",#N/A,TRUE,"Prod (OLD)";#N/A,#N/A,TRUE,"605&amp;606 Hrs (PC)"}</definedName>
    <definedName name="wrn.Productivity." localSheetId="1" hidden="1">{#N/A,#N/A,TRUE,"Prod Cover Sheets";"Prod Rec Wksht",#N/A,TRUE,"Prod Rec. Wksht (OLD)";"Table 3 and 4",#N/A,TRUE,"Prod Rec. Wksht (OLD)";"Table 5",#N/A,TRUE,"Prod Rec. Wksht (OLD)";"Tables",#N/A,TRUE,"Prod (OLD)";#N/A,#N/A,TRUE,"605&amp;606 Hrs (PC)"}</definedName>
    <definedName name="wrn.Productivity." hidden="1">{#N/A,#N/A,TRUE,"Prod Cover Sheets";"Prod Rec Wksht",#N/A,TRUE,"Prod Rec. Wksht (OLD)";"Table 3 and 4",#N/A,TRUE,"Prod Rec. Wksht (OLD)";"Table 5",#N/A,TRUE,"Prod Rec. Wksht (OLD)";"Tables",#N/A,TRUE,"Prod (OLD)";#N/A,#N/A,TRUE,"605&amp;606 Hrs (PC)"}</definedName>
    <definedName name="wrn.Productivity._.Calculation." localSheetId="3"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1" hidden="1">{#N/A,#N/A,TRUE,"Summary True-up";#N/A,#N/A,TRUE,"Production True-up";#N/A,#N/A,TRUE,"Adj Hour Wksht True-up";#N/A,#N/A,TRUE,"605&amp;606 Hrs True-up";#N/A,#N/A,TRUE,"Rept Interval True-up";#N/A,#N/A,TRUE,"Sum Prod True-up";#N/A,#N/A,TRUE,"Rec. Wksht True-up";#N/A,#N/A,TRUE,"Loc 13 Allocation True-up"}</definedName>
    <definedName name="wrn.Productivity._.Calculation." hidden="1">{#N/A,#N/A,TRUE,"Summary True-up";#N/A,#N/A,TRUE,"Production True-up";#N/A,#N/A,TRUE,"Adj Hour Wksht True-up";#N/A,#N/A,TRUE,"605&amp;606 Hrs True-up";#N/A,#N/A,TRUE,"Rept Interval True-up";#N/A,#N/A,TRUE,"Sum Prod True-up";#N/A,#N/A,TRUE,"Rec. Wksht True-up";#N/A,#N/A,TRUE,"Loc 13 Allocation True-up"}</definedName>
    <definedName name="wrn.Project._.Services." localSheetId="3" hidden="1">{#N/A,#N/A,FALSE,"BASE";#N/A,#N/A,FALSE,"LOOPS";#N/A,#N/A,FALSE,"PLC"}</definedName>
    <definedName name="wrn.Project._.Services." localSheetId="1" hidden="1">{#N/A,#N/A,FALSE,"BASE";#N/A,#N/A,FALSE,"LOOPS";#N/A,#N/A,FALSE,"PLC"}</definedName>
    <definedName name="wrn.Project._.Services." hidden="1">{#N/A,#N/A,FALSE,"BASE";#N/A,#N/A,FALSE,"LOOPS";#N/A,#N/A,FALSE,"PLC"}</definedName>
    <definedName name="wrn.SCHEDULE." localSheetId="3" hidden="1">{#N/A,#N/A,FALSE,"7617 Fab";#N/A,#N/A,FALSE,"7617 NSK"}</definedName>
    <definedName name="wrn.SCHEDULE." localSheetId="1" hidden="1">{#N/A,#N/A,FALSE,"7617 Fab";#N/A,#N/A,FALSE,"7617 NSK"}</definedName>
    <definedName name="wrn.SCHEDULE." hidden="1">{#N/A,#N/A,FALSE,"7617 Fab";#N/A,#N/A,FALSE,"7617 NSK"}</definedName>
    <definedName name="wrn.Semi._.Annual._.Cost._.Adj." localSheetId="3"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1"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Prod._.Calc." localSheetId="3" hidden="1">{#N/A,#N/A,TRUE,"(SAPC) Summary";#N/A,#N/A,TRUE,"(SAPC) Production";#N/A,#N/A,TRUE,"(SAPC) Adj Hour Wksht";#N/A,#N/A,TRUE,"(SAPC) 605&amp;606 Hrs";#N/A,#N/A,TRUE,"(SAPC) Rept Interval";#N/A,#N/A,TRUE,"(SAPC) SumProd";#N/A,#N/A,TRUE,"(SAPC) Rec. Wksht"}</definedName>
    <definedName name="wrn.Semi._.Annual._.Prod._.Calc." localSheetId="1" hidden="1">{#N/A,#N/A,TRUE,"(SAPC) Summary";#N/A,#N/A,TRUE,"(SAPC) Production";#N/A,#N/A,TRUE,"(SAPC) Adj Hour Wksht";#N/A,#N/A,TRUE,"(SAPC) 605&amp;606 Hrs";#N/A,#N/A,TRUE,"(SAPC) Rept Interval";#N/A,#N/A,TRUE,"(SAPC) SumProd";#N/A,#N/A,TRUE,"(SAPC) Rec. Wksht"}</definedName>
    <definedName name="wrn.Semi._.Annual._.Prod._.Calc." hidden="1">{#N/A,#N/A,TRUE,"(SAPC) Summary";#N/A,#N/A,TRUE,"(SAPC) Production";#N/A,#N/A,TRUE,"(SAPC) Adj Hour Wksht";#N/A,#N/A,TRUE,"(SAPC) 605&amp;606 Hrs";#N/A,#N/A,TRUE,"(SAPC) Rept Interval";#N/A,#N/A,TRUE,"(SAPC) SumProd";#N/A,#N/A,TRUE,"(SAPC) Rec. Wksht"}</definedName>
    <definedName name="wrn.SLB." localSheetId="3" hidden="1">{#N/A,#N/A,FALSE,"SUMMARY";#N/A,#N/A,FALSE,"AE7616";#N/A,#N/A,FALSE,"AE7617";#N/A,#N/A,FALSE,"AE7618";#N/A,#N/A,FALSE,"AE7619";#N/A,#N/A,FALSE,"Target Materials"}</definedName>
    <definedName name="wrn.SLB." localSheetId="1"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3" hidden="1">{#N/A,#N/A,FALSE,"2002 Small Tool OH";#N/A,#N/A,FALSE,"QA"}</definedName>
    <definedName name="wrn.Small._.Tools._.Overhead." localSheetId="1" hidden="1">{#N/A,#N/A,FALSE,"2002 Small Tool OH";#N/A,#N/A,FALSE,"QA"}</definedName>
    <definedName name="wrn.Small._.Tools._.Overhead." hidden="1">{#N/A,#N/A,FALSE,"2002 Small Tool OH";#N/A,#N/A,FALSE,"QA"}</definedName>
    <definedName name="wrn.Summary." localSheetId="3" hidden="1">{#N/A,#N/A,FALSE,"Summ";#N/A,#N/A,FALSE,"General"}</definedName>
    <definedName name="wrn.Summary." localSheetId="1" hidden="1">{#N/A,#N/A,FALSE,"Summ";#N/A,#N/A,FALSE,"General"}</definedName>
    <definedName name="wrn.Summary." hidden="1">{#N/A,#N/A,FALSE,"Summ";#N/A,#N/A,FALSE,"General"}</definedName>
    <definedName name="wrn.test." localSheetId="3"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1"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rueup._.excluding._.Production." localSheetId="3"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1"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USIM_Data." localSheetId="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3" hidden="1">{#N/A,#N/A,FALSE,"Expenditures";#N/A,#N/A,FALSE,"Property Placed In-Service";#N/A,#N/A,FALSE,"Removals";#N/A,#N/A,FALSE,"Retirements";#N/A,#N/A,FALSE,"CWIP Balances";#N/A,#N/A,FALSE,"CWIP_Expend_Ratios";#N/A,#N/A,FALSE,"CWIP_Yr_End"}</definedName>
    <definedName name="wrn.USIM_Data_Abbrev." localSheetId="1"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3" hidden="1">{#N/A,#N/A,FALSE,"Expenditures";#N/A,#N/A,FALSE,"Property Placed In-Service";#N/A,#N/A,FALSE,"CWIP Balances"}</definedName>
    <definedName name="wrn.USIM_Data_Abbrev3." localSheetId="1" hidden="1">{#N/A,#N/A,FALSE,"Expenditures";#N/A,#N/A,FALSE,"Property Placed In-Service";#N/A,#N/A,FALSE,"CWIP Balances"}</definedName>
    <definedName name="wrn.USIM_Data_Abbrev3." hidden="1">{#N/A,#N/A,FALSE,"Expenditures";#N/A,#N/A,FALSE,"Property Placed In-Service";#N/A,#N/A,FALSE,"CWIP Balances"}</definedName>
    <definedName name="wrn.VERIFY." localSheetId="3"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localSheetId="3" hidden="1">{#N/A,#N/A,FALSE,"schA"}</definedName>
    <definedName name="www" localSheetId="1" hidden="1">{#N/A,#N/A,FALSE,"schA"}</definedName>
    <definedName name="www" hidden="1">{#N/A,#N/A,FALSE,"schA"}</definedName>
    <definedName name="x" localSheetId="3" hidden="1">{#N/A,#N/A,FALSE,"Coversheet";#N/A,#N/A,FALSE,"QA"}</definedName>
    <definedName name="x" localSheetId="1" hidden="1">{#N/A,#N/A,FALSE,"Coversheet";#N/A,#N/A,FALSE,"QA"}</definedName>
    <definedName name="x" hidden="1">{#N/A,#N/A,FALSE,"Coversheet";#N/A,#N/A,FALSE,"QA"}</definedName>
    <definedName name="xx" localSheetId="3" hidden="1">{#N/A,#N/A,FALSE,"Balance_Sheet";#N/A,#N/A,FALSE,"income_statement_monthly";#N/A,#N/A,FALSE,"income_statement_Quarter";#N/A,#N/A,FALSE,"income_statement_ytd";#N/A,#N/A,FALSE,"income_statement_12Months"}</definedName>
    <definedName name="xx" localSheetId="1"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y" localSheetId="3"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uf" localSheetId="3" hidden="1">{#N/A,#N/A,FALSE,"Summ";#N/A,#N/A,FALSE,"General"}</definedName>
    <definedName name="yuf" localSheetId="1" hidden="1">{#N/A,#N/A,FALSE,"Summ";#N/A,#N/A,FALSE,"General"}</definedName>
    <definedName name="yuf" hidden="1">{#N/A,#N/A,FALSE,"Summ";#N/A,#N/A,FALSE,"General"}</definedName>
    <definedName name="z" localSheetId="3" hidden="1">{#N/A,#N/A,FALSE,"Coversheet";#N/A,#N/A,FALSE,"QA"}</definedName>
    <definedName name="z" localSheetId="1" hidden="1">{#N/A,#N/A,FALSE,"Coversheet";#N/A,#N/A,FALSE,"QA"}</definedName>
    <definedName name="z" hidden="1">{#N/A,#N/A,FALSE,"Coversheet";#N/A,#N/A,FALSE,"QA"}</definedName>
    <definedName name="zzz" localSheetId="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s>
  <calcPr calcId="191029"/>
  <pivotCaches>
    <pivotCache cacheId="0" r:id="rId18"/>
    <pivotCache cacheId="1" r:id="rId1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74" l="1"/>
  <c r="M22" i="74" s="1"/>
  <c r="I27" i="74"/>
  <c r="M27" i="74" s="1"/>
  <c r="H27" i="74"/>
  <c r="F27" i="74"/>
  <c r="I26" i="74"/>
  <c r="H26" i="74"/>
  <c r="F26" i="74"/>
  <c r="I25" i="74"/>
  <c r="H25" i="74"/>
  <c r="F25" i="74"/>
  <c r="F23" i="74"/>
  <c r="H23" i="74"/>
  <c r="K23" i="74" s="1"/>
  <c r="I23" i="74"/>
  <c r="M23" i="74" s="1"/>
  <c r="I22" i="74"/>
  <c r="H22" i="74"/>
  <c r="L22" i="74" s="1"/>
  <c r="I20" i="74"/>
  <c r="M20" i="74" s="1"/>
  <c r="H20" i="74"/>
  <c r="L20" i="74" s="1"/>
  <c r="F20" i="74"/>
  <c r="I19" i="74"/>
  <c r="H19" i="74"/>
  <c r="F19" i="74"/>
  <c r="M19" i="74" s="1"/>
  <c r="I18" i="74"/>
  <c r="I17" i="74"/>
  <c r="H18" i="74"/>
  <c r="H17" i="74"/>
  <c r="F18" i="74"/>
  <c r="M18" i="74" s="1"/>
  <c r="F17" i="74"/>
  <c r="I14" i="74"/>
  <c r="I13" i="74"/>
  <c r="H14" i="74"/>
  <c r="H13" i="74"/>
  <c r="F14" i="74"/>
  <c r="F13" i="74"/>
  <c r="K19" i="74" l="1"/>
  <c r="M13" i="74"/>
  <c r="L19" i="74"/>
  <c r="K13" i="74"/>
  <c r="L14" i="74"/>
  <c r="K25" i="74"/>
  <c r="L25" i="74"/>
  <c r="K17" i="74"/>
  <c r="K26" i="74"/>
  <c r="K18" i="74"/>
  <c r="M26" i="74"/>
  <c r="M17" i="74"/>
  <c r="L18" i="74"/>
  <c r="K27" i="74"/>
  <c r="K14" i="74"/>
  <c r="K20" i="74"/>
  <c r="L27" i="74"/>
  <c r="K22" i="74"/>
  <c r="L13" i="74"/>
  <c r="L23" i="74"/>
  <c r="M14" i="74"/>
  <c r="M25" i="74"/>
  <c r="L17" i="74"/>
  <c r="L26" i="74"/>
  <c r="C199" i="72" l="1"/>
  <c r="C170" i="72"/>
  <c r="A1" i="72"/>
  <c r="A2" i="72"/>
  <c r="A9" i="72"/>
  <c r="A10" i="72" s="1"/>
  <c r="A11" i="72" s="1"/>
  <c r="A12" i="72" s="1"/>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112" i="72" s="1"/>
  <c r="A113" i="72" s="1"/>
  <c r="A114" i="72" s="1"/>
  <c r="A115" i="72" s="1"/>
  <c r="A116" i="72" s="1"/>
  <c r="A117" i="72" s="1"/>
  <c r="A118" i="72" s="1"/>
  <c r="A119" i="72" s="1"/>
  <c r="A120" i="72" s="1"/>
  <c r="A121" i="72" s="1"/>
  <c r="A122" i="72" s="1"/>
  <c r="A123" i="72" s="1"/>
  <c r="A124" i="72" s="1"/>
  <c r="A125" i="72" s="1"/>
  <c r="A126" i="72" s="1"/>
  <c r="A127" i="72" s="1"/>
  <c r="A128" i="72" s="1"/>
  <c r="A129" i="72" s="1"/>
  <c r="A130" i="72" s="1"/>
  <c r="A131" i="72" s="1"/>
  <c r="A132" i="72" s="1"/>
  <c r="A133" i="72" s="1"/>
  <c r="A134" i="72" s="1"/>
  <c r="A135" i="72" s="1"/>
  <c r="A136" i="72" s="1"/>
  <c r="A137" i="72" s="1"/>
  <c r="A138" i="72" s="1"/>
  <c r="A139" i="72" s="1"/>
  <c r="A140" i="72" s="1"/>
  <c r="A141" i="72" s="1"/>
  <c r="A142" i="72" s="1"/>
  <c r="A143" i="72" s="1"/>
  <c r="A144" i="72" s="1"/>
  <c r="A145" i="72" s="1"/>
  <c r="A146" i="72" s="1"/>
  <c r="A147" i="72" s="1"/>
  <c r="A148" i="72" s="1"/>
  <c r="A149" i="72" s="1"/>
  <c r="A150" i="72" s="1"/>
  <c r="A151" i="72" s="1"/>
  <c r="A152" i="72" s="1"/>
  <c r="A153" i="72" s="1"/>
  <c r="A154" i="72" s="1"/>
  <c r="A155" i="72" s="1"/>
  <c r="A156" i="72" s="1"/>
  <c r="A157" i="72" s="1"/>
  <c r="A158" i="72" s="1"/>
  <c r="A159" i="72" s="1"/>
  <c r="A160" i="72" s="1"/>
  <c r="A161" i="72" s="1"/>
  <c r="A162" i="72" s="1"/>
  <c r="A163" i="72" s="1"/>
  <c r="A164" i="72" s="1"/>
  <c r="A165" i="72" s="1"/>
  <c r="A166" i="72" s="1"/>
  <c r="A167" i="72" s="1"/>
  <c r="A168" i="72" s="1"/>
  <c r="A169" i="72" s="1"/>
  <c r="A170" i="72" s="1"/>
  <c r="B9" i="72"/>
  <c r="B10" i="72" s="1"/>
  <c r="B11" i="72" s="1"/>
  <c r="B12" i="72" s="1"/>
  <c r="B13" i="72" s="1"/>
  <c r="P13" i="72"/>
  <c r="T13" i="72"/>
  <c r="X13" i="72"/>
  <c r="B16" i="72"/>
  <c r="B17" i="72"/>
  <c r="B18" i="72"/>
  <c r="B19" i="72"/>
  <c r="P19" i="72"/>
  <c r="T19" i="72"/>
  <c r="X19" i="72"/>
  <c r="B20" i="72"/>
  <c r="P20" i="72"/>
  <c r="T20" i="72"/>
  <c r="X20" i="72"/>
  <c r="B23" i="72"/>
  <c r="B24" i="72"/>
  <c r="B25" i="72"/>
  <c r="P25" i="72"/>
  <c r="T25" i="72"/>
  <c r="X25" i="72"/>
  <c r="B26" i="72"/>
  <c r="P26" i="72"/>
  <c r="T26" i="72"/>
  <c r="X26" i="72"/>
  <c r="B27" i="72"/>
  <c r="P27" i="72"/>
  <c r="T27" i="72"/>
  <c r="X27" i="72"/>
  <c r="B28" i="72"/>
  <c r="B29" i="72"/>
  <c r="G29" i="72"/>
  <c r="J29" i="72"/>
  <c r="B30" i="72"/>
  <c r="P30" i="72"/>
  <c r="X30" i="72"/>
  <c r="B31" i="72"/>
  <c r="P31" i="72"/>
  <c r="X31" i="72"/>
  <c r="B32" i="72"/>
  <c r="B33" i="72"/>
  <c r="B36" i="72"/>
  <c r="B37" i="72"/>
  <c r="B38" i="72"/>
  <c r="P38" i="72"/>
  <c r="T38" i="72"/>
  <c r="X38" i="72"/>
  <c r="B39" i="72"/>
  <c r="B40" i="72"/>
  <c r="P40" i="72"/>
  <c r="X40" i="72"/>
  <c r="B41" i="72"/>
  <c r="P41" i="72"/>
  <c r="X41" i="72"/>
  <c r="B42" i="72"/>
  <c r="B43" i="72"/>
  <c r="P43" i="72"/>
  <c r="X43" i="72"/>
  <c r="B44" i="72"/>
  <c r="P44" i="72"/>
  <c r="X44" i="72"/>
  <c r="B45" i="72"/>
  <c r="B46" i="72"/>
  <c r="B47" i="72"/>
  <c r="B48" i="72"/>
  <c r="B49" i="72"/>
  <c r="B50" i="72"/>
  <c r="B51" i="72"/>
  <c r="B52" i="72"/>
  <c r="B53" i="72"/>
  <c r="B54" i="72"/>
  <c r="P54" i="72"/>
  <c r="X54" i="72"/>
  <c r="B55" i="72"/>
  <c r="P55" i="72"/>
  <c r="X55" i="72"/>
  <c r="B56" i="72"/>
  <c r="P56" i="72"/>
  <c r="T56" i="72"/>
  <c r="X56" i="72"/>
  <c r="B57" i="72"/>
  <c r="B60" i="72"/>
  <c r="B61" i="72"/>
  <c r="B62" i="72"/>
  <c r="B63" i="72"/>
  <c r="P63" i="72"/>
  <c r="T63" i="72"/>
  <c r="X63" i="72"/>
  <c r="B64" i="72"/>
  <c r="P64" i="72"/>
  <c r="T64" i="72"/>
  <c r="X64" i="72"/>
  <c r="B65" i="72"/>
  <c r="P65" i="72"/>
  <c r="T65" i="72"/>
  <c r="X65" i="72"/>
  <c r="B66" i="72"/>
  <c r="P66" i="72"/>
  <c r="T66" i="72"/>
  <c r="X66" i="72"/>
  <c r="B67" i="72"/>
  <c r="B68" i="72"/>
  <c r="G68" i="72"/>
  <c r="J68" i="72"/>
  <c r="B69" i="72"/>
  <c r="P69" i="72"/>
  <c r="X69" i="72"/>
  <c r="B70" i="72"/>
  <c r="P70" i="72"/>
  <c r="X70" i="72"/>
  <c r="B71" i="72"/>
  <c r="B72" i="72"/>
  <c r="B75" i="72"/>
  <c r="B76" i="72"/>
  <c r="B77" i="72"/>
  <c r="P77" i="72"/>
  <c r="T77" i="72"/>
  <c r="X77" i="72"/>
  <c r="B78" i="72"/>
  <c r="B79" i="72"/>
  <c r="P79" i="72"/>
  <c r="X79" i="72"/>
  <c r="B80" i="72"/>
  <c r="O80" i="72"/>
  <c r="P80" i="72"/>
  <c r="W80" i="72"/>
  <c r="X80" i="72"/>
  <c r="B81" i="72"/>
  <c r="B82" i="72"/>
  <c r="P82" i="72"/>
  <c r="X82" i="72"/>
  <c r="B83" i="72"/>
  <c r="O83" i="72"/>
  <c r="P83" i="72"/>
  <c r="W83" i="72"/>
  <c r="X83" i="72"/>
  <c r="B84" i="72"/>
  <c r="B85" i="72"/>
  <c r="B86" i="72"/>
  <c r="B89" i="72"/>
  <c r="B90" i="72"/>
  <c r="B91" i="72"/>
  <c r="P91" i="72"/>
  <c r="T91" i="72"/>
  <c r="X91" i="72"/>
  <c r="B92" i="72"/>
  <c r="B93" i="72"/>
  <c r="P93" i="72"/>
  <c r="X93" i="72"/>
  <c r="B94" i="72"/>
  <c r="P94" i="72"/>
  <c r="X94" i="72"/>
  <c r="B95" i="72"/>
  <c r="B96" i="72"/>
  <c r="B99" i="72"/>
  <c r="B100" i="72"/>
  <c r="B101" i="72"/>
  <c r="P101" i="72"/>
  <c r="T101" i="72"/>
  <c r="X101" i="72"/>
  <c r="B102" i="72"/>
  <c r="B103" i="72"/>
  <c r="P103" i="72"/>
  <c r="X103" i="72"/>
  <c r="B104" i="72"/>
  <c r="B105" i="72"/>
  <c r="B106" i="72"/>
  <c r="B107" i="72"/>
  <c r="B111" i="72"/>
  <c r="B112" i="72" s="1"/>
  <c r="B113" i="72" s="1"/>
  <c r="B114" i="72" s="1"/>
  <c r="B115" i="72" s="1"/>
  <c r="B116" i="72" s="1"/>
  <c r="B117" i="72" s="1"/>
  <c r="B118" i="72" s="1"/>
  <c r="B119" i="72" s="1"/>
  <c r="B120" i="72" s="1"/>
  <c r="B121" i="72" s="1"/>
  <c r="B122" i="72" s="1"/>
  <c r="B123" i="72" s="1"/>
  <c r="P111" i="72"/>
  <c r="T111" i="72"/>
  <c r="X111" i="72"/>
  <c r="I122" i="72"/>
  <c r="J122" i="72" s="1"/>
  <c r="I123" i="72"/>
  <c r="J123" i="72" s="1"/>
  <c r="B126" i="72"/>
  <c r="P126" i="72"/>
  <c r="T126" i="72"/>
  <c r="X126" i="72"/>
  <c r="B127" i="72"/>
  <c r="B128" i="72"/>
  <c r="P128" i="72"/>
  <c r="X128" i="72"/>
  <c r="B129" i="72"/>
  <c r="B130" i="72"/>
  <c r="B131" i="72"/>
  <c r="B134" i="72"/>
  <c r="P134" i="72"/>
  <c r="T134" i="72"/>
  <c r="X134" i="72"/>
  <c r="B135" i="72"/>
  <c r="B136" i="72"/>
  <c r="P136" i="72"/>
  <c r="X136" i="72"/>
  <c r="B139" i="72"/>
  <c r="P139" i="72"/>
  <c r="T139" i="72"/>
  <c r="X139" i="72"/>
  <c r="B142" i="72"/>
  <c r="P142" i="72"/>
  <c r="T142" i="72"/>
  <c r="X142" i="72"/>
  <c r="B147" i="72"/>
  <c r="B148" i="72" s="1"/>
  <c r="B149" i="72" s="1"/>
  <c r="B150" i="72" s="1"/>
  <c r="B151" i="72" s="1"/>
  <c r="B152" i="72" s="1"/>
  <c r="B153" i="72" s="1"/>
  <c r="B154" i="72" s="1"/>
  <c r="B155" i="72" s="1"/>
  <c r="B156" i="72" s="1"/>
  <c r="P150" i="72"/>
  <c r="T150" i="72"/>
  <c r="X150" i="72"/>
  <c r="D152" i="72"/>
  <c r="D153" i="72"/>
  <c r="D155" i="72"/>
  <c r="D156" i="72"/>
  <c r="B159" i="72"/>
  <c r="B160" i="72" s="1"/>
  <c r="B161" i="72" s="1"/>
  <c r="B162" i="72" s="1"/>
  <c r="B163" i="72" s="1"/>
  <c r="B164" i="72" s="1"/>
  <c r="B165" i="72" s="1"/>
  <c r="B166" i="72" s="1"/>
  <c r="B167" i="72" s="1"/>
  <c r="B168" i="72" s="1"/>
  <c r="B169" i="72" s="1"/>
  <c r="B170" i="72" s="1"/>
  <c r="P162" i="72"/>
  <c r="T162" i="72"/>
  <c r="X162" i="72"/>
  <c r="D164" i="72"/>
  <c r="D165" i="72"/>
  <c r="D167" i="72"/>
  <c r="D168" i="72"/>
  <c r="B173" i="72"/>
  <c r="B174" i="72" s="1"/>
  <c r="B175" i="72" s="1"/>
  <c r="B176" i="72" s="1"/>
  <c r="B177" i="72" s="1"/>
  <c r="B178" i="72" s="1"/>
  <c r="B179" i="72" s="1"/>
  <c r="B180" i="72" s="1"/>
  <c r="B181" i="72" s="1"/>
  <c r="B182" i="72" s="1"/>
  <c r="B183" i="72" s="1"/>
  <c r="B184" i="72" s="1"/>
  <c r="P176" i="72"/>
  <c r="T176" i="72"/>
  <c r="X176" i="72"/>
  <c r="D178" i="72"/>
  <c r="D179" i="72"/>
  <c r="D180" i="72"/>
  <c r="D182" i="72"/>
  <c r="D183" i="72"/>
  <c r="D184" i="72"/>
  <c r="B188" i="72"/>
  <c r="B189" i="72" s="1"/>
  <c r="B190" i="72" s="1"/>
  <c r="B191" i="72" s="1"/>
  <c r="B192" i="72" s="1"/>
  <c r="B193" i="72" s="1"/>
  <c r="B194" i="72" s="1"/>
  <c r="B195" i="72" s="1"/>
  <c r="B196" i="72" s="1"/>
  <c r="B197" i="72" s="1"/>
  <c r="B198" i="72" s="1"/>
  <c r="B199" i="72" s="1"/>
  <c r="P191" i="72"/>
  <c r="T191" i="72"/>
  <c r="X191" i="72"/>
  <c r="D193" i="72"/>
  <c r="D194" i="72"/>
  <c r="D196" i="72"/>
  <c r="D197" i="72"/>
  <c r="C29" i="69"/>
  <c r="C25" i="69"/>
  <c r="C37" i="69"/>
  <c r="C34" i="69"/>
  <c r="C19" i="69"/>
  <c r="C16" i="69"/>
  <c r="C11" i="69"/>
  <c r="C8" i="69"/>
  <c r="A171" i="72" l="1"/>
  <c r="A172" i="72" s="1"/>
  <c r="A173" i="72" s="1"/>
  <c r="A174" i="72" s="1"/>
  <c r="A175" i="72"/>
  <c r="A176" i="72" s="1"/>
  <c r="A177" i="72" s="1"/>
  <c r="A178" i="72" s="1"/>
  <c r="A179" i="72" s="1"/>
  <c r="A180" i="72" s="1"/>
  <c r="A181" i="72" s="1"/>
  <c r="A182" i="72" s="1"/>
  <c r="A183" i="72" s="1"/>
  <c r="A184" i="72" s="1"/>
  <c r="A185" i="72" s="1"/>
  <c r="A186" i="72" s="1"/>
  <c r="A187" i="72" s="1"/>
  <c r="A188" i="72" s="1"/>
  <c r="A189" i="72" s="1"/>
  <c r="A190" i="72" s="1"/>
  <c r="A191" i="72" s="1"/>
  <c r="A192" i="72" s="1"/>
  <c r="A193" i="72" s="1"/>
  <c r="A194" i="72" s="1"/>
  <c r="A195" i="72" s="1"/>
  <c r="A196" i="72" s="1"/>
  <c r="A197" i="72" s="1"/>
  <c r="A198" i="72" s="1"/>
  <c r="A199" i="72" s="1"/>
  <c r="G123" i="72"/>
  <c r="G121" i="72"/>
  <c r="G122" i="72"/>
  <c r="I121" i="72"/>
  <c r="J121" i="72" s="1"/>
  <c r="G126" i="65"/>
  <c r="D199" i="72" s="1"/>
  <c r="G135" i="65"/>
  <c r="G133" i="65"/>
  <c r="S36" i="68" l="1"/>
  <c r="S47" i="68"/>
  <c r="S48" i="68"/>
  <c r="S49" i="68"/>
  <c r="S69" i="68"/>
  <c r="S70" i="67"/>
  <c r="A8" i="68"/>
  <c r="A9" i="68" s="1"/>
  <c r="A10" i="68" s="1"/>
  <c r="A11" i="68" s="1"/>
  <c r="A12" i="68" s="1"/>
  <c r="A13" i="68" s="1"/>
  <c r="A14" i="68" s="1"/>
  <c r="A15" i="68" s="1"/>
  <c r="A16" i="68" s="1"/>
  <c r="A17" i="68" s="1"/>
  <c r="A18" i="68" s="1"/>
  <c r="A19" i="68" s="1"/>
  <c r="A20" i="68" s="1"/>
  <c r="A21" i="68" s="1"/>
  <c r="A22" i="68" s="1"/>
  <c r="A23" i="68" s="1"/>
  <c r="A24" i="68" s="1"/>
  <c r="A25" i="68" s="1"/>
  <c r="A26" i="68" s="1"/>
  <c r="A27" i="68" s="1"/>
  <c r="A28" i="68" s="1"/>
  <c r="A29" i="68" s="1"/>
  <c r="A30" i="68" s="1"/>
  <c r="A31" i="68" s="1"/>
  <c r="A32" i="68" s="1"/>
  <c r="A33" i="68" s="1"/>
  <c r="A34" i="68" s="1"/>
  <c r="A35" i="68" s="1"/>
  <c r="A36" i="68" s="1"/>
  <c r="A37" i="68" s="1"/>
  <c r="A38" i="68" s="1"/>
  <c r="A39" i="68" s="1"/>
  <c r="A40" i="68" s="1"/>
  <c r="A41" i="68" s="1"/>
  <c r="A42" i="68" s="1"/>
  <c r="A43" i="68" s="1"/>
  <c r="A44" i="68" s="1"/>
  <c r="A45" i="68" s="1"/>
  <c r="A46" i="68" s="1"/>
  <c r="A47" i="68" s="1"/>
  <c r="A48" i="68" s="1"/>
  <c r="A49" i="68" s="1"/>
  <c r="A50" i="68" s="1"/>
  <c r="A51" i="68" s="1"/>
  <c r="A52" i="68" s="1"/>
  <c r="A53" i="68" s="1"/>
  <c r="A54" i="68" s="1"/>
  <c r="A55" i="68" s="1"/>
  <c r="A56" i="68" s="1"/>
  <c r="A57" i="68" s="1"/>
  <c r="A58" i="68" s="1"/>
  <c r="A59" i="68" s="1"/>
  <c r="A60" i="68" s="1"/>
  <c r="A61" i="68" s="1"/>
  <c r="A62" i="68" s="1"/>
  <c r="A63" i="68" s="1"/>
  <c r="A64" i="68" s="1"/>
  <c r="A65" i="68" s="1"/>
  <c r="A66" i="68" s="1"/>
  <c r="A67" i="68" s="1"/>
  <c r="A68" i="68" s="1"/>
  <c r="A69" i="68" s="1"/>
  <c r="A70" i="68" s="1"/>
  <c r="A71" i="68" s="1"/>
  <c r="A72" i="68" s="1"/>
  <c r="A73" i="68" s="1"/>
  <c r="A74" i="68" s="1"/>
  <c r="A75" i="68" s="1"/>
  <c r="A76" i="68" s="1"/>
  <c r="A77" i="68" s="1"/>
  <c r="A78" i="68" s="1"/>
  <c r="A79" i="68" s="1"/>
  <c r="A80" i="68" s="1"/>
  <c r="A81" i="68" s="1"/>
  <c r="A82" i="68" s="1"/>
  <c r="A83" i="68" s="1"/>
  <c r="A84" i="68" s="1"/>
  <c r="A85" i="68" s="1"/>
  <c r="A86" i="68" s="1"/>
  <c r="A87" i="68" s="1"/>
  <c r="A88" i="68" s="1"/>
  <c r="A89" i="68" s="1"/>
  <c r="A90" i="68" s="1"/>
  <c r="A91" i="68" s="1"/>
  <c r="A92" i="68" s="1"/>
  <c r="A93" i="68" s="1"/>
  <c r="A94" i="68" s="1"/>
  <c r="A95" i="68" s="1"/>
  <c r="A96" i="68" s="1"/>
  <c r="A97" i="68" s="1"/>
  <c r="A98" i="68" s="1"/>
  <c r="A99" i="68" s="1"/>
  <c r="A100" i="68" s="1"/>
  <c r="A101" i="68" s="1"/>
  <c r="R12" i="68"/>
  <c r="R27" i="68" s="1"/>
  <c r="R13" i="68"/>
  <c r="R30" i="68" s="1"/>
  <c r="S13" i="68"/>
  <c r="R14" i="68"/>
  <c r="S14" i="68"/>
  <c r="E15" i="68"/>
  <c r="F15" i="68"/>
  <c r="G15" i="68"/>
  <c r="N15" i="68"/>
  <c r="O15" i="68"/>
  <c r="P15" i="68"/>
  <c r="R16" i="68"/>
  <c r="R33" i="68" s="1"/>
  <c r="R17" i="68"/>
  <c r="R36" i="68" s="1"/>
  <c r="S17" i="68"/>
  <c r="R18" i="68"/>
  <c r="R37" i="68" s="1"/>
  <c r="S18" i="68"/>
  <c r="H19" i="68"/>
  <c r="I19" i="68"/>
  <c r="J19" i="68"/>
  <c r="K19" i="68"/>
  <c r="L19" i="68"/>
  <c r="M19" i="68"/>
  <c r="S30" i="68"/>
  <c r="R31" i="68"/>
  <c r="S31" i="68"/>
  <c r="E32" i="68"/>
  <c r="F32" i="68"/>
  <c r="G32" i="68"/>
  <c r="N32" i="68"/>
  <c r="O32" i="68"/>
  <c r="P32" i="68"/>
  <c r="S37" i="68"/>
  <c r="H38" i="68"/>
  <c r="I38" i="68"/>
  <c r="J38" i="68"/>
  <c r="K38" i="68"/>
  <c r="L38" i="68"/>
  <c r="M38" i="68"/>
  <c r="R46" i="68"/>
  <c r="R47" i="68"/>
  <c r="R48" i="68"/>
  <c r="R49" i="68"/>
  <c r="E50" i="68"/>
  <c r="F50" i="68"/>
  <c r="G50" i="68"/>
  <c r="N50" i="68"/>
  <c r="O50" i="68"/>
  <c r="P50" i="68"/>
  <c r="R51" i="68"/>
  <c r="R52" i="68"/>
  <c r="S52" i="68"/>
  <c r="R53" i="68"/>
  <c r="S53" i="68"/>
  <c r="R54" i="68"/>
  <c r="S54" i="68"/>
  <c r="H55" i="68"/>
  <c r="I55" i="68"/>
  <c r="J55" i="68"/>
  <c r="K55" i="68"/>
  <c r="L55" i="68"/>
  <c r="M55" i="68"/>
  <c r="R66" i="68"/>
  <c r="R69" i="68"/>
  <c r="R70" i="68"/>
  <c r="S70" i="68"/>
  <c r="E71" i="68"/>
  <c r="F71" i="68"/>
  <c r="G71" i="68"/>
  <c r="N71" i="68"/>
  <c r="O71" i="68"/>
  <c r="P71" i="68"/>
  <c r="R72" i="68"/>
  <c r="R75" i="68"/>
  <c r="R76" i="68"/>
  <c r="H77" i="68"/>
  <c r="I77" i="68"/>
  <c r="J77" i="68"/>
  <c r="K77" i="68"/>
  <c r="L77" i="68"/>
  <c r="M77" i="68"/>
  <c r="A8" i="67"/>
  <c r="A9" i="67" s="1"/>
  <c r="A10" i="67" s="1"/>
  <c r="A11" i="67" s="1"/>
  <c r="A12" i="67" s="1"/>
  <c r="A13" i="67" s="1"/>
  <c r="A14" i="67" s="1"/>
  <c r="A15" i="67" s="1"/>
  <c r="A16" i="67" s="1"/>
  <c r="A17" i="67" s="1"/>
  <c r="A18" i="67" s="1"/>
  <c r="A19" i="67" s="1"/>
  <c r="A20" i="67" s="1"/>
  <c r="A21" i="67" s="1"/>
  <c r="R12" i="67"/>
  <c r="R26" i="67" s="1"/>
  <c r="R13" i="67"/>
  <c r="R29" i="67" s="1"/>
  <c r="S13" i="67"/>
  <c r="R14" i="67"/>
  <c r="R30" i="67" s="1"/>
  <c r="S14" i="67"/>
  <c r="E15" i="67"/>
  <c r="F15" i="67"/>
  <c r="G15" i="67"/>
  <c r="N15" i="67"/>
  <c r="O15" i="67"/>
  <c r="P15" i="67"/>
  <c r="R16" i="67"/>
  <c r="R32" i="67" s="1"/>
  <c r="R17" i="67"/>
  <c r="R35" i="67" s="1"/>
  <c r="R18" i="67"/>
  <c r="R36" i="67" s="1"/>
  <c r="S18" i="67"/>
  <c r="H19" i="67"/>
  <c r="I19" i="67"/>
  <c r="J19" i="67"/>
  <c r="K19" i="67"/>
  <c r="L19" i="67"/>
  <c r="M19" i="67"/>
  <c r="S29" i="67"/>
  <c r="S30" i="67"/>
  <c r="E31" i="67"/>
  <c r="F31" i="67"/>
  <c r="G31" i="67"/>
  <c r="N31" i="67"/>
  <c r="O31" i="67"/>
  <c r="P31" i="67"/>
  <c r="S35" i="67"/>
  <c r="S36" i="67"/>
  <c r="H37" i="67"/>
  <c r="I37" i="67"/>
  <c r="J37" i="67"/>
  <c r="K37" i="67"/>
  <c r="L37" i="67"/>
  <c r="M37" i="67"/>
  <c r="R44" i="67"/>
  <c r="R45" i="67"/>
  <c r="R46" i="67"/>
  <c r="R47" i="67"/>
  <c r="S47" i="67"/>
  <c r="E48" i="67"/>
  <c r="F48" i="67"/>
  <c r="G48" i="67"/>
  <c r="N48" i="67"/>
  <c r="O48" i="67"/>
  <c r="P48" i="67"/>
  <c r="R49" i="67"/>
  <c r="R50" i="67"/>
  <c r="S50" i="67"/>
  <c r="R51" i="67"/>
  <c r="S51" i="67"/>
  <c r="R52" i="67"/>
  <c r="S52" i="67"/>
  <c r="H53" i="67"/>
  <c r="I53" i="67"/>
  <c r="J53" i="67"/>
  <c r="K53" i="67"/>
  <c r="L53" i="67"/>
  <c r="M53" i="67"/>
  <c r="R60" i="67"/>
  <c r="R63" i="67"/>
  <c r="S63" i="67"/>
  <c r="R64" i="67"/>
  <c r="S64" i="67"/>
  <c r="E65" i="67"/>
  <c r="F65" i="67"/>
  <c r="G65" i="67"/>
  <c r="N65" i="67"/>
  <c r="O65" i="67"/>
  <c r="P65" i="67"/>
  <c r="R66" i="67"/>
  <c r="R69" i="67"/>
  <c r="S69" i="67"/>
  <c r="R70" i="67"/>
  <c r="H71" i="67"/>
  <c r="I71" i="67"/>
  <c r="J71" i="67"/>
  <c r="K71" i="67"/>
  <c r="L71" i="67"/>
  <c r="M71" i="67"/>
  <c r="E25" i="66"/>
  <c r="G44" i="66"/>
  <c r="H44" i="66"/>
  <c r="I44" i="66"/>
  <c r="J44" i="66"/>
  <c r="K10" i="66"/>
  <c r="L10" i="66"/>
  <c r="M25" i="66"/>
  <c r="N25" i="66"/>
  <c r="O10" i="66"/>
  <c r="P10" i="66"/>
  <c r="A8" i="66"/>
  <c r="A9" i="66" s="1"/>
  <c r="A10" i="66" s="1"/>
  <c r="A11" i="66" s="1"/>
  <c r="A12" i="66" s="1"/>
  <c r="A13" i="66" s="1"/>
  <c r="A14" i="66" s="1"/>
  <c r="A15" i="66" s="1"/>
  <c r="A16" i="66" s="1"/>
  <c r="A17" i="66" s="1"/>
  <c r="A18" i="66" s="1"/>
  <c r="A19" i="66" s="1"/>
  <c r="A20" i="66" s="1"/>
  <c r="A21" i="66" s="1"/>
  <c r="A22" i="66" s="1"/>
  <c r="A23" i="66" s="1"/>
  <c r="A24" i="66" s="1"/>
  <c r="A25" i="66" s="1"/>
  <c r="A26" i="66" s="1"/>
  <c r="A27" i="66" s="1"/>
  <c r="A28" i="66" s="1"/>
  <c r="A29" i="66" s="1"/>
  <c r="A30" i="66" s="1"/>
  <c r="A31" i="66" s="1"/>
  <c r="A32" i="66" s="1"/>
  <c r="A33" i="66" s="1"/>
  <c r="A34" i="66" s="1"/>
  <c r="A35" i="66" s="1"/>
  <c r="A36" i="66" s="1"/>
  <c r="A37" i="66" s="1"/>
  <c r="A38" i="66" s="1"/>
  <c r="A39" i="66" s="1"/>
  <c r="A40" i="66" s="1"/>
  <c r="A41" i="66" s="1"/>
  <c r="A42" i="66" s="1"/>
  <c r="A43" i="66" s="1"/>
  <c r="A44" i="66" s="1"/>
  <c r="A45" i="66" s="1"/>
  <c r="A46" i="66" s="1"/>
  <c r="A47" i="66" s="1"/>
  <c r="A48" i="66" s="1"/>
  <c r="A49" i="66" s="1"/>
  <c r="A50" i="66" s="1"/>
  <c r="A51" i="66" s="1"/>
  <c r="A52" i="66" s="1"/>
  <c r="A53" i="66" s="1"/>
  <c r="A54" i="66" s="1"/>
  <c r="A55" i="66" s="1"/>
  <c r="A56" i="66" s="1"/>
  <c r="A57" i="66" s="1"/>
  <c r="A58" i="66" s="1"/>
  <c r="A59" i="66" s="1"/>
  <c r="A60" i="66" s="1"/>
  <c r="A61" i="66" s="1"/>
  <c r="A62" i="66" s="1"/>
  <c r="A63" i="66" s="1"/>
  <c r="A64" i="66" s="1"/>
  <c r="A65" i="66" s="1"/>
  <c r="A66" i="66" s="1"/>
  <c r="A67" i="66" s="1"/>
  <c r="A68" i="66" s="1"/>
  <c r="A69" i="66" s="1"/>
  <c r="A70" i="66" s="1"/>
  <c r="A71" i="66" s="1"/>
  <c r="A72" i="66" s="1"/>
  <c r="A73" i="66" s="1"/>
  <c r="A74" i="66" s="1"/>
  <c r="A75" i="66" s="1"/>
  <c r="A76" i="66" s="1"/>
  <c r="A77" i="66" s="1"/>
  <c r="A78" i="66" s="1"/>
  <c r="A79" i="66" s="1"/>
  <c r="A80" i="66" s="1"/>
  <c r="A81" i="66" s="1"/>
  <c r="A82" i="66" s="1"/>
  <c r="A83" i="66" s="1"/>
  <c r="A84" i="66" s="1"/>
  <c r="A85" i="66" s="1"/>
  <c r="A86" i="66" s="1"/>
  <c r="A87" i="66" s="1"/>
  <c r="A88" i="66" s="1"/>
  <c r="A89" i="66" s="1"/>
  <c r="A90" i="66" s="1"/>
  <c r="A91" i="66" s="1"/>
  <c r="A92" i="66" s="1"/>
  <c r="A93" i="66" s="1"/>
  <c r="A94" i="66" s="1"/>
  <c r="A95" i="66" s="1"/>
  <c r="A96" i="66" s="1"/>
  <c r="A97" i="66" s="1"/>
  <c r="A98" i="66" s="1"/>
  <c r="A99" i="66" s="1"/>
  <c r="A100" i="66" s="1"/>
  <c r="A101" i="66" s="1"/>
  <c r="R12" i="66"/>
  <c r="R27" i="66" s="1"/>
  <c r="R13" i="66"/>
  <c r="R30" i="66" s="1"/>
  <c r="S13" i="66"/>
  <c r="R14" i="66"/>
  <c r="R31" i="66" s="1"/>
  <c r="S14" i="66"/>
  <c r="E15" i="66"/>
  <c r="F15" i="66"/>
  <c r="G15" i="66"/>
  <c r="N15" i="66"/>
  <c r="O15" i="66"/>
  <c r="P15" i="66"/>
  <c r="R16" i="66"/>
  <c r="R33" i="66" s="1"/>
  <c r="R17" i="66"/>
  <c r="R36" i="66" s="1"/>
  <c r="S17" i="66"/>
  <c r="R18" i="66"/>
  <c r="R37" i="66" s="1"/>
  <c r="S18" i="66"/>
  <c r="H19" i="66"/>
  <c r="I19" i="66"/>
  <c r="J19" i="66"/>
  <c r="K19" i="66"/>
  <c r="L19" i="66"/>
  <c r="M19" i="66"/>
  <c r="S30" i="66"/>
  <c r="S31" i="66"/>
  <c r="E32" i="66"/>
  <c r="F32" i="66"/>
  <c r="G32" i="66"/>
  <c r="N32" i="66"/>
  <c r="O32" i="66"/>
  <c r="P32" i="66"/>
  <c r="S36" i="66"/>
  <c r="S37" i="66"/>
  <c r="H38" i="66"/>
  <c r="I38" i="66"/>
  <c r="J38" i="66"/>
  <c r="K38" i="66"/>
  <c r="L38" i="66"/>
  <c r="M38" i="66"/>
  <c r="R46" i="66"/>
  <c r="R47" i="66"/>
  <c r="S47" i="66"/>
  <c r="R48" i="66"/>
  <c r="R49" i="66"/>
  <c r="S49" i="66"/>
  <c r="E50" i="66"/>
  <c r="F50" i="66"/>
  <c r="G50" i="66"/>
  <c r="N50" i="66"/>
  <c r="O50" i="66"/>
  <c r="P50" i="66"/>
  <c r="R51" i="66"/>
  <c r="R52" i="66"/>
  <c r="S52" i="66"/>
  <c r="R53" i="66"/>
  <c r="S53" i="66"/>
  <c r="R54" i="66"/>
  <c r="S54" i="66"/>
  <c r="H55" i="66"/>
  <c r="I55" i="66"/>
  <c r="J55" i="66"/>
  <c r="K55" i="66"/>
  <c r="L55" i="66"/>
  <c r="M55" i="66"/>
  <c r="E64" i="66"/>
  <c r="G64" i="66"/>
  <c r="H64" i="66"/>
  <c r="I64" i="66"/>
  <c r="J64" i="66"/>
  <c r="K64" i="66"/>
  <c r="L64" i="66"/>
  <c r="M64" i="66"/>
  <c r="N64" i="66"/>
  <c r="O64" i="66"/>
  <c r="P64" i="66"/>
  <c r="R66" i="66"/>
  <c r="R69" i="66"/>
  <c r="S69" i="66"/>
  <c r="R70" i="66"/>
  <c r="S70" i="66"/>
  <c r="E71" i="66"/>
  <c r="F71" i="66"/>
  <c r="G71" i="66"/>
  <c r="N71" i="66"/>
  <c r="O71" i="66"/>
  <c r="P71" i="66"/>
  <c r="R72" i="66"/>
  <c r="R75" i="66"/>
  <c r="R76" i="66"/>
  <c r="H77" i="66"/>
  <c r="I77" i="66"/>
  <c r="J77" i="66"/>
  <c r="K77" i="66"/>
  <c r="L77" i="66"/>
  <c r="M77" i="66"/>
  <c r="A3" i="65"/>
  <c r="K9" i="65"/>
  <c r="H9" i="65"/>
  <c r="L9" i="65" s="1"/>
  <c r="I9" i="65"/>
  <c r="P9" i="65" s="1"/>
  <c r="S9" i="65" s="1"/>
  <c r="A12" i="65"/>
  <c r="A13" i="65" s="1"/>
  <c r="A14" i="65" s="1"/>
  <c r="A15" i="65" s="1"/>
  <c r="A16" i="65" s="1"/>
  <c r="A17" i="65" s="1"/>
  <c r="A18" i="65" s="1"/>
  <c r="A19" i="65" s="1"/>
  <c r="A20" i="65" s="1"/>
  <c r="A21" i="65" s="1"/>
  <c r="A22" i="65" s="1"/>
  <c r="A23" i="65" s="1"/>
  <c r="A24" i="65" s="1"/>
  <c r="A25" i="65" s="1"/>
  <c r="A26" i="65" s="1"/>
  <c r="A27" i="65" s="1"/>
  <c r="A28" i="65" s="1"/>
  <c r="A29" i="65" s="1"/>
  <c r="A30" i="65" s="1"/>
  <c r="A31" i="65" s="1"/>
  <c r="A32" i="65" s="1"/>
  <c r="A33" i="65" s="1"/>
  <c r="A34" i="65" s="1"/>
  <c r="A35" i="65" s="1"/>
  <c r="A36" i="65" s="1"/>
  <c r="A37" i="65" s="1"/>
  <c r="A38" i="65" s="1"/>
  <c r="A39" i="65" s="1"/>
  <c r="A40" i="65" s="1"/>
  <c r="A41" i="65" s="1"/>
  <c r="A42" i="65" s="1"/>
  <c r="A43" i="65" s="1"/>
  <c r="A44" i="65" s="1"/>
  <c r="A45" i="65" s="1"/>
  <c r="A46" i="65" s="1"/>
  <c r="A47" i="65" s="1"/>
  <c r="A48" i="65" s="1"/>
  <c r="A49" i="65" s="1"/>
  <c r="A50" i="65" s="1"/>
  <c r="A51" i="65" s="1"/>
  <c r="A52" i="65" s="1"/>
  <c r="A53" i="65" s="1"/>
  <c r="A54" i="65" s="1"/>
  <c r="A55" i="65" s="1"/>
  <c r="A56" i="65" s="1"/>
  <c r="A57" i="65" s="1"/>
  <c r="A58" i="65" s="1"/>
  <c r="A59" i="65" s="1"/>
  <c r="A60" i="65" s="1"/>
  <c r="A61" i="65" s="1"/>
  <c r="A62" i="65" s="1"/>
  <c r="A63" i="65" s="1"/>
  <c r="A64" i="65" s="1"/>
  <c r="A65" i="65" s="1"/>
  <c r="A66" i="65" s="1"/>
  <c r="A67" i="65" s="1"/>
  <c r="A68" i="65" s="1"/>
  <c r="A69" i="65" s="1"/>
  <c r="A70" i="65" s="1"/>
  <c r="A71" i="65" s="1"/>
  <c r="A72" i="65" s="1"/>
  <c r="A73" i="65" s="1"/>
  <c r="A74" i="65" s="1"/>
  <c r="A75" i="65" s="1"/>
  <c r="A76" i="65" s="1"/>
  <c r="A77" i="65" s="1"/>
  <c r="A78" i="65" s="1"/>
  <c r="A79" i="65" s="1"/>
  <c r="A80" i="65" s="1"/>
  <c r="A81" i="65" s="1"/>
  <c r="A82" i="65" s="1"/>
  <c r="A83" i="65" s="1"/>
  <c r="A84" i="65" s="1"/>
  <c r="A85" i="65" s="1"/>
  <c r="A86" i="65" s="1"/>
  <c r="A87" i="65" s="1"/>
  <c r="A88" i="65" s="1"/>
  <c r="A89" i="65" s="1"/>
  <c r="A90" i="65" s="1"/>
  <c r="A91" i="65" s="1"/>
  <c r="A92" i="65" s="1"/>
  <c r="A93" i="65" s="1"/>
  <c r="A94" i="65" s="1"/>
  <c r="A95" i="65" s="1"/>
  <c r="A96" i="65" s="1"/>
  <c r="A97" i="65" s="1"/>
  <c r="A98" i="65" s="1"/>
  <c r="A99" i="65" s="1"/>
  <c r="A100" i="65" s="1"/>
  <c r="A101" i="65" s="1"/>
  <c r="A102" i="65" s="1"/>
  <c r="A103" i="65" s="1"/>
  <c r="A104" i="65" s="1"/>
  <c r="A105" i="65" s="1"/>
  <c r="A106" i="65" s="1"/>
  <c r="A107" i="65" s="1"/>
  <c r="A108" i="65" s="1"/>
  <c r="A109" i="65" s="1"/>
  <c r="A110" i="65" s="1"/>
  <c r="A111" i="65" s="1"/>
  <c r="A112" i="65" s="1"/>
  <c r="A113" i="65" s="1"/>
  <c r="A114" i="65" s="1"/>
  <c r="A115" i="65" s="1"/>
  <c r="A116" i="65" s="1"/>
  <c r="A117" i="65" s="1"/>
  <c r="A118" i="65" s="1"/>
  <c r="A119" i="65" s="1"/>
  <c r="A120" i="65" s="1"/>
  <c r="A121" i="65" s="1"/>
  <c r="A122" i="65" s="1"/>
  <c r="A123" i="65" s="1"/>
  <c r="A124" i="65" s="1"/>
  <c r="A125" i="65" s="1"/>
  <c r="A126" i="65" s="1"/>
  <c r="A127" i="65" s="1"/>
  <c r="A128" i="65" s="1"/>
  <c r="A129" i="65" s="1"/>
  <c r="A130" i="65" s="1"/>
  <c r="A131" i="65" s="1"/>
  <c r="A132" i="65" s="1"/>
  <c r="A133" i="65" s="1"/>
  <c r="A134" i="65" s="1"/>
  <c r="A135" i="65" s="1"/>
  <c r="A136" i="65" s="1"/>
  <c r="G35" i="65"/>
  <c r="O25" i="65"/>
  <c r="P25" i="65"/>
  <c r="O26" i="65"/>
  <c r="P26" i="65"/>
  <c r="O55" i="65"/>
  <c r="P55" i="65"/>
  <c r="O56" i="65"/>
  <c r="P56" i="65"/>
  <c r="G102" i="65"/>
  <c r="O88" i="65"/>
  <c r="P88" i="65"/>
  <c r="O89" i="65"/>
  <c r="P89" i="65"/>
  <c r="G98" i="65"/>
  <c r="O121" i="65"/>
  <c r="P121" i="65"/>
  <c r="O122" i="65"/>
  <c r="P122" i="65"/>
  <c r="H70" i="66" l="1"/>
  <c r="K13" i="66"/>
  <c r="O9" i="65"/>
  <c r="R9" i="65" s="1"/>
  <c r="M9" i="65"/>
  <c r="E77" i="65"/>
  <c r="D16" i="65"/>
  <c r="P44" i="66"/>
  <c r="P52" i="66" s="1"/>
  <c r="E44" i="66"/>
  <c r="E53" i="66" s="1"/>
  <c r="D44" i="65"/>
  <c r="O44" i="66"/>
  <c r="O52" i="66" s="1"/>
  <c r="H25" i="66"/>
  <c r="H31" i="66" s="1"/>
  <c r="H10" i="66"/>
  <c r="H13" i="66" s="1"/>
  <c r="G25" i="66"/>
  <c r="G37" i="66" s="1"/>
  <c r="G10" i="66"/>
  <c r="G17" i="66" s="1"/>
  <c r="D77" i="65"/>
  <c r="E44" i="65"/>
  <c r="O25" i="66"/>
  <c r="O37" i="66" s="1"/>
  <c r="P25" i="66"/>
  <c r="P37" i="66" s="1"/>
  <c r="G54" i="66"/>
  <c r="I25" i="66"/>
  <c r="I30" i="66" s="1"/>
  <c r="I10" i="66"/>
  <c r="I13" i="66" s="1"/>
  <c r="A22" i="67"/>
  <c r="A23" i="67" s="1"/>
  <c r="A24" i="67" s="1"/>
  <c r="A25" i="67" s="1"/>
  <c r="A26" i="67" s="1"/>
  <c r="A27" i="67" s="1"/>
  <c r="A28" i="67" s="1"/>
  <c r="A29" i="67" s="1"/>
  <c r="A30" i="67" s="1"/>
  <c r="A31" i="67" s="1"/>
  <c r="A32" i="67" s="1"/>
  <c r="A33" i="67" s="1"/>
  <c r="A34" i="67" s="1"/>
  <c r="A35" i="67" s="1"/>
  <c r="A36" i="67" s="1"/>
  <c r="A37" i="67" s="1"/>
  <c r="A38" i="67" s="1"/>
  <c r="A39" i="67" s="1"/>
  <c r="A40" i="67" s="1"/>
  <c r="A41" i="67" s="1"/>
  <c r="A42" i="67" s="1"/>
  <c r="A43" i="67" s="1"/>
  <c r="A44" i="67" s="1"/>
  <c r="A45" i="67" s="1"/>
  <c r="A46" i="67" s="1"/>
  <c r="A47" i="67" s="1"/>
  <c r="A48" i="67" s="1"/>
  <c r="A49" i="67" s="1"/>
  <c r="A50" i="67" s="1"/>
  <c r="A51" i="67" s="1"/>
  <c r="A52" i="67" s="1"/>
  <c r="A53" i="67" s="1"/>
  <c r="A54" i="67" s="1"/>
  <c r="A55" i="67" s="1"/>
  <c r="A56" i="67" s="1"/>
  <c r="A57" i="67" s="1"/>
  <c r="A58" i="67" s="1"/>
  <c r="A59" i="67" s="1"/>
  <c r="A60" i="67" s="1"/>
  <c r="A61" i="67" s="1"/>
  <c r="A62" i="67" s="1"/>
  <c r="A63" i="67" s="1"/>
  <c r="A64" i="67" s="1"/>
  <c r="A65" i="67" s="1"/>
  <c r="A66" i="67" s="1"/>
  <c r="A67" i="67" s="1"/>
  <c r="A68" i="67" s="1"/>
  <c r="A69" i="67" s="1"/>
  <c r="A70" i="67" s="1"/>
  <c r="A71" i="67" s="1"/>
  <c r="A72" i="67" s="1"/>
  <c r="A73" i="67" s="1"/>
  <c r="L70" i="66"/>
  <c r="I47" i="66"/>
  <c r="L69" i="66"/>
  <c r="L67" i="66" s="1"/>
  <c r="N36" i="66"/>
  <c r="N34" i="66" s="1"/>
  <c r="J69" i="66"/>
  <c r="J67" i="66" s="1"/>
  <c r="E16" i="65"/>
  <c r="M44" i="66"/>
  <c r="M47" i="66" s="1"/>
  <c r="D110" i="65"/>
  <c r="K25" i="66"/>
  <c r="K30" i="66" s="1"/>
  <c r="K28" i="66" s="1"/>
  <c r="G53" i="66"/>
  <c r="E10" i="66"/>
  <c r="E17" i="66" s="1"/>
  <c r="M31" i="66"/>
  <c r="H49" i="66"/>
  <c r="M10" i="66"/>
  <c r="M14" i="66" s="1"/>
  <c r="K70" i="66"/>
  <c r="K69" i="66"/>
  <c r="K67" i="66" s="1"/>
  <c r="S76" i="68"/>
  <c r="C110" i="65"/>
  <c r="I49" i="66"/>
  <c r="K44" i="66"/>
  <c r="K49" i="66" s="1"/>
  <c r="S17" i="67"/>
  <c r="C16" i="65"/>
  <c r="J49" i="66"/>
  <c r="S46" i="67"/>
  <c r="S75" i="68"/>
  <c r="H69" i="66"/>
  <c r="H67" i="66" s="1"/>
  <c r="H68" i="66" s="1"/>
  <c r="S75" i="66"/>
  <c r="N75" i="66" s="1"/>
  <c r="S48" i="66"/>
  <c r="J47" i="66"/>
  <c r="S76" i="66"/>
  <c r="G76" i="66" s="1"/>
  <c r="E110" i="65"/>
  <c r="G52" i="66"/>
  <c r="S45" i="67"/>
  <c r="M30" i="66"/>
  <c r="M28" i="66" s="1"/>
  <c r="M29" i="66" s="1"/>
  <c r="C77" i="65"/>
  <c r="M70" i="66"/>
  <c r="M69" i="66"/>
  <c r="G51" i="65"/>
  <c r="G69" i="65"/>
  <c r="G60" i="65"/>
  <c r="D170" i="72" s="1"/>
  <c r="E36" i="66"/>
  <c r="K14" i="66"/>
  <c r="F64" i="66"/>
  <c r="Q61" i="66"/>
  <c r="G99" i="65"/>
  <c r="G67" i="65"/>
  <c r="G36" i="65"/>
  <c r="G134" i="65"/>
  <c r="C44" i="65"/>
  <c r="O17" i="66"/>
  <c r="O18" i="66"/>
  <c r="N44" i="66"/>
  <c r="N10" i="66"/>
  <c r="F44" i="66"/>
  <c r="Q7" i="66"/>
  <c r="F25" i="66"/>
  <c r="F10" i="66"/>
  <c r="N37" i="66"/>
  <c r="E37" i="66"/>
  <c r="I69" i="66"/>
  <c r="I70" i="66"/>
  <c r="L13" i="66"/>
  <c r="L14" i="66"/>
  <c r="G101" i="65"/>
  <c r="E76" i="66"/>
  <c r="G68" i="65"/>
  <c r="P17" i="66"/>
  <c r="P18" i="66"/>
  <c r="J70" i="66"/>
  <c r="L44" i="66"/>
  <c r="L25" i="66"/>
  <c r="H47" i="66"/>
  <c r="J10" i="66"/>
  <c r="J25" i="66"/>
  <c r="K15" i="66" l="1"/>
  <c r="P54" i="66"/>
  <c r="P53" i="66"/>
  <c r="N76" i="66"/>
  <c r="E52" i="66"/>
  <c r="E54" i="66"/>
  <c r="G18" i="66"/>
  <c r="G19" i="66" s="1"/>
  <c r="H14" i="66"/>
  <c r="H15" i="66" s="1"/>
  <c r="O36" i="66"/>
  <c r="O34" i="66" s="1"/>
  <c r="O35" i="66" s="1"/>
  <c r="G36" i="66"/>
  <c r="G34" i="66" s="1"/>
  <c r="G35" i="66" s="1"/>
  <c r="I31" i="66"/>
  <c r="I14" i="66"/>
  <c r="I15" i="66" s="1"/>
  <c r="P36" i="66"/>
  <c r="P34" i="66" s="1"/>
  <c r="O53" i="66"/>
  <c r="O54" i="66"/>
  <c r="H30" i="66"/>
  <c r="H28" i="66" s="1"/>
  <c r="H29" i="66" s="1"/>
  <c r="L68" i="66"/>
  <c r="L71" i="66" s="1"/>
  <c r="M49" i="66"/>
  <c r="E18" i="66"/>
  <c r="E19" i="66" s="1"/>
  <c r="J68" i="66"/>
  <c r="J71" i="66" s="1"/>
  <c r="M48" i="66"/>
  <c r="G55" i="66"/>
  <c r="K29" i="66"/>
  <c r="O76" i="66"/>
  <c r="P76" i="66"/>
  <c r="K31" i="66"/>
  <c r="K68" i="66"/>
  <c r="K71" i="66" s="1"/>
  <c r="M13" i="66"/>
  <c r="M15" i="66" s="1"/>
  <c r="I48" i="66"/>
  <c r="I50" i="66" s="1"/>
  <c r="J48" i="66"/>
  <c r="J50" i="66" s="1"/>
  <c r="H48" i="66"/>
  <c r="H50" i="66" s="1"/>
  <c r="O75" i="66"/>
  <c r="P75" i="66"/>
  <c r="G75" i="66"/>
  <c r="E75" i="66"/>
  <c r="E73" i="66" s="1"/>
  <c r="E74" i="66" s="1"/>
  <c r="K48" i="66"/>
  <c r="K47" i="66"/>
  <c r="O19" i="66"/>
  <c r="F52" i="66"/>
  <c r="F53" i="66"/>
  <c r="D44" i="66"/>
  <c r="F54" i="66"/>
  <c r="N18" i="66"/>
  <c r="N17" i="66"/>
  <c r="L31" i="66"/>
  <c r="L30" i="66"/>
  <c r="I28" i="66"/>
  <c r="I29" i="66" s="1"/>
  <c r="L49" i="66"/>
  <c r="L48" i="66"/>
  <c r="L47" i="66"/>
  <c r="L15" i="66"/>
  <c r="E34" i="66"/>
  <c r="E35" i="66" s="1"/>
  <c r="D70" i="66"/>
  <c r="C115" i="65" s="1"/>
  <c r="K115" i="65" s="1"/>
  <c r="I67" i="66"/>
  <c r="I68" i="66" s="1"/>
  <c r="M32" i="66"/>
  <c r="N52" i="66"/>
  <c r="N53" i="66"/>
  <c r="N54" i="66"/>
  <c r="H71" i="66"/>
  <c r="D25" i="66"/>
  <c r="P19" i="66"/>
  <c r="J31" i="66"/>
  <c r="J30" i="66"/>
  <c r="F17" i="66"/>
  <c r="F18" i="66"/>
  <c r="D10" i="66"/>
  <c r="J14" i="66"/>
  <c r="J13" i="66"/>
  <c r="F37" i="66"/>
  <c r="D37" i="66" s="1"/>
  <c r="C53" i="65" s="1"/>
  <c r="K53" i="65" s="1"/>
  <c r="F36" i="66"/>
  <c r="N73" i="66"/>
  <c r="N74" i="66" s="1"/>
  <c r="N35" i="66"/>
  <c r="N38" i="66" s="1"/>
  <c r="F76" i="66"/>
  <c r="D64" i="66"/>
  <c r="F75" i="66"/>
  <c r="M67" i="66"/>
  <c r="M68" i="66" s="1"/>
  <c r="S9" i="55"/>
  <c r="P55" i="66" l="1"/>
  <c r="E55" i="66"/>
  <c r="K50" i="66"/>
  <c r="D14" i="66"/>
  <c r="C20" i="65" s="1"/>
  <c r="K20" i="65" s="1"/>
  <c r="M50" i="66"/>
  <c r="D76" i="66"/>
  <c r="C119" i="65" s="1"/>
  <c r="K119" i="65" s="1"/>
  <c r="D49" i="66"/>
  <c r="C82" i="65" s="1"/>
  <c r="K82" i="65" s="1"/>
  <c r="O55" i="66"/>
  <c r="D53" i="66"/>
  <c r="C85" i="65" s="1"/>
  <c r="K85" i="65" s="1"/>
  <c r="K32" i="66"/>
  <c r="L50" i="66"/>
  <c r="N19" i="66"/>
  <c r="D54" i="66"/>
  <c r="C86" i="65" s="1"/>
  <c r="K86" i="65" s="1"/>
  <c r="D18" i="66"/>
  <c r="C23" i="65" s="1"/>
  <c r="K23" i="65" s="1"/>
  <c r="D48" i="66"/>
  <c r="C81" i="65" s="1"/>
  <c r="K81" i="65" s="1"/>
  <c r="D67" i="66"/>
  <c r="C113" i="65" s="1"/>
  <c r="D17" i="66"/>
  <c r="C22" i="65" s="1"/>
  <c r="K22" i="65" s="1"/>
  <c r="G73" i="66"/>
  <c r="G74" i="66" s="1"/>
  <c r="G77" i="66" s="1"/>
  <c r="P73" i="66"/>
  <c r="P74" i="66" s="1"/>
  <c r="D47" i="66"/>
  <c r="C80" i="65" s="1"/>
  <c r="O73" i="66"/>
  <c r="O74" i="66" s="1"/>
  <c r="E77" i="66"/>
  <c r="D68" i="66"/>
  <c r="C114" i="65" s="1"/>
  <c r="K114" i="65" s="1"/>
  <c r="F55" i="66"/>
  <c r="D31" i="66"/>
  <c r="C49" i="65" s="1"/>
  <c r="K49" i="65" s="1"/>
  <c r="J28" i="66"/>
  <c r="J29" i="66" s="1"/>
  <c r="F73" i="66"/>
  <c r="N55" i="66"/>
  <c r="E38" i="66"/>
  <c r="I71" i="66"/>
  <c r="G38" i="66"/>
  <c r="I32" i="66"/>
  <c r="J15" i="66"/>
  <c r="D13" i="66"/>
  <c r="L28" i="66"/>
  <c r="L29" i="66" s="1"/>
  <c r="O38" i="66"/>
  <c r="H32" i="66"/>
  <c r="N77" i="66"/>
  <c r="F19" i="66"/>
  <c r="F34" i="66"/>
  <c r="D34" i="66" s="1"/>
  <c r="M71" i="66"/>
  <c r="P35" i="66"/>
  <c r="P38" i="66" s="1"/>
  <c r="D52" i="66"/>
  <c r="P41" i="55" l="1"/>
  <c r="D19" i="66"/>
  <c r="D71" i="66"/>
  <c r="O77" i="66"/>
  <c r="D50" i="66"/>
  <c r="P77" i="66"/>
  <c r="D29" i="66"/>
  <c r="C48" i="65" s="1"/>
  <c r="K48" i="65" s="1"/>
  <c r="C51" i="65"/>
  <c r="K51" i="65" s="1"/>
  <c r="D73" i="66"/>
  <c r="J32" i="66"/>
  <c r="L32" i="66"/>
  <c r="D15" i="66"/>
  <c r="C19" i="65"/>
  <c r="F74" i="66"/>
  <c r="D74" i="66" s="1"/>
  <c r="C118" i="65" s="1"/>
  <c r="K118" i="65" s="1"/>
  <c r="F35" i="66"/>
  <c r="D35" i="66" s="1"/>
  <c r="C52" i="65" s="1"/>
  <c r="K52" i="65" s="1"/>
  <c r="K80" i="65"/>
  <c r="C84" i="65"/>
  <c r="K84" i="65" s="1"/>
  <c r="D55" i="66"/>
  <c r="D28" i="66"/>
  <c r="K113" i="65"/>
  <c r="A3" i="64"/>
  <c r="A4" i="64"/>
  <c r="B16" i="64"/>
  <c r="G13" i="64"/>
  <c r="D13" i="64"/>
  <c r="H13" i="64" s="1"/>
  <c r="H12" i="64"/>
  <c r="C12" i="64"/>
  <c r="G12" i="64" s="1"/>
  <c r="H10" i="64"/>
  <c r="C10" i="64"/>
  <c r="G10" i="64" s="1"/>
  <c r="H9" i="64"/>
  <c r="C9" i="64"/>
  <c r="D57" i="66" l="1"/>
  <c r="D58" i="66" s="1"/>
  <c r="D21" i="66"/>
  <c r="D22" i="66" s="1"/>
  <c r="F38" i="66"/>
  <c r="D24" i="67"/>
  <c r="E36" i="67"/>
  <c r="E35" i="67"/>
  <c r="O17" i="68"/>
  <c r="O18" i="68"/>
  <c r="L30" i="67"/>
  <c r="L29" i="67"/>
  <c r="N51" i="67"/>
  <c r="N52" i="67"/>
  <c r="N50" i="67"/>
  <c r="J48" i="68"/>
  <c r="J49" i="68"/>
  <c r="J47" i="68"/>
  <c r="K48" i="68"/>
  <c r="K49" i="68"/>
  <c r="K47" i="68"/>
  <c r="C24" i="65"/>
  <c r="K19" i="65"/>
  <c r="K24" i="65" s="1"/>
  <c r="G76" i="68"/>
  <c r="G75" i="68"/>
  <c r="D64" i="68"/>
  <c r="E76" i="68"/>
  <c r="E75" i="68"/>
  <c r="E17" i="68"/>
  <c r="D10" i="68"/>
  <c r="E18" i="68"/>
  <c r="G18" i="68"/>
  <c r="G17" i="68"/>
  <c r="E69" i="67"/>
  <c r="D58" i="67"/>
  <c r="E70" i="67"/>
  <c r="E17" i="67"/>
  <c r="D10" i="67"/>
  <c r="E18" i="67"/>
  <c r="K14" i="67"/>
  <c r="K13" i="67"/>
  <c r="K30" i="68"/>
  <c r="K31" i="68"/>
  <c r="P53" i="68"/>
  <c r="P54" i="68"/>
  <c r="P52" i="68"/>
  <c r="K45" i="67"/>
  <c r="K47" i="67"/>
  <c r="K46" i="67"/>
  <c r="O75" i="68"/>
  <c r="O76" i="68"/>
  <c r="L30" i="68"/>
  <c r="L31" i="68"/>
  <c r="O53" i="68"/>
  <c r="O54" i="68"/>
  <c r="O52" i="68"/>
  <c r="J64" i="67"/>
  <c r="J63" i="67"/>
  <c r="H45" i="67"/>
  <c r="H47" i="67"/>
  <c r="H46" i="67"/>
  <c r="J45" i="67"/>
  <c r="J46" i="67"/>
  <c r="J47" i="67"/>
  <c r="G54" i="68"/>
  <c r="G52" i="68"/>
  <c r="G53" i="68"/>
  <c r="L70" i="68"/>
  <c r="L69" i="68"/>
  <c r="D77" i="66"/>
  <c r="D79" i="66" s="1"/>
  <c r="C117" i="65"/>
  <c r="K13" i="68"/>
  <c r="K14" i="68"/>
  <c r="L64" i="67"/>
  <c r="L63" i="67"/>
  <c r="O69" i="67"/>
  <c r="O70" i="67"/>
  <c r="G17" i="67"/>
  <c r="G18" i="67"/>
  <c r="N36" i="68"/>
  <c r="N37" i="68"/>
  <c r="I31" i="68"/>
  <c r="I30" i="68"/>
  <c r="M14" i="68"/>
  <c r="M13" i="68"/>
  <c r="H63" i="67"/>
  <c r="H64" i="67"/>
  <c r="P75" i="68"/>
  <c r="P76" i="68"/>
  <c r="F77" i="66"/>
  <c r="J13" i="68"/>
  <c r="J14" i="68"/>
  <c r="K63" i="67"/>
  <c r="K64" i="67"/>
  <c r="F70" i="67"/>
  <c r="F69" i="67"/>
  <c r="P18" i="67"/>
  <c r="P17" i="67"/>
  <c r="M30" i="68"/>
  <c r="M31" i="68"/>
  <c r="P37" i="68"/>
  <c r="P36" i="68"/>
  <c r="N35" i="67"/>
  <c r="N36" i="67"/>
  <c r="M70" i="68"/>
  <c r="M69" i="68"/>
  <c r="L13" i="67"/>
  <c r="L14" i="67"/>
  <c r="J29" i="67"/>
  <c r="J30" i="67"/>
  <c r="D23" i="66"/>
  <c r="L13" i="68"/>
  <c r="L14" i="68"/>
  <c r="O18" i="67"/>
  <c r="O17" i="67"/>
  <c r="O35" i="67"/>
  <c r="O36" i="67"/>
  <c r="K87" i="65"/>
  <c r="H69" i="68"/>
  <c r="H70" i="68"/>
  <c r="I13" i="68"/>
  <c r="I14" i="68"/>
  <c r="M63" i="67"/>
  <c r="M64" i="67"/>
  <c r="I64" i="67"/>
  <c r="I63" i="67"/>
  <c r="J14" i="67"/>
  <c r="J13" i="67"/>
  <c r="F36" i="68"/>
  <c r="F37" i="68"/>
  <c r="H31" i="68"/>
  <c r="H30" i="68"/>
  <c r="I14" i="67"/>
  <c r="I13" i="67"/>
  <c r="F52" i="67"/>
  <c r="F50" i="67"/>
  <c r="F51" i="67"/>
  <c r="E36" i="68"/>
  <c r="E37" i="68"/>
  <c r="D25" i="68"/>
  <c r="I29" i="67"/>
  <c r="I30" i="67"/>
  <c r="M46" i="67"/>
  <c r="M47" i="67"/>
  <c r="M45" i="67"/>
  <c r="N54" i="68"/>
  <c r="N53" i="68"/>
  <c r="N52" i="68"/>
  <c r="L47" i="67"/>
  <c r="L46" i="67"/>
  <c r="L45" i="67"/>
  <c r="F52" i="68"/>
  <c r="F54" i="68"/>
  <c r="F53" i="68"/>
  <c r="H29" i="67"/>
  <c r="H30" i="67"/>
  <c r="G36" i="67"/>
  <c r="G35" i="67"/>
  <c r="I46" i="67"/>
  <c r="I45" i="67"/>
  <c r="I47" i="67"/>
  <c r="I49" i="68"/>
  <c r="I48" i="68"/>
  <c r="I47" i="68"/>
  <c r="M47" i="68"/>
  <c r="M48" i="68"/>
  <c r="M49" i="68"/>
  <c r="C87" i="65"/>
  <c r="J69" i="68"/>
  <c r="J70" i="68"/>
  <c r="N76" i="68"/>
  <c r="N75" i="68"/>
  <c r="N18" i="68"/>
  <c r="N17" i="68"/>
  <c r="P17" i="68"/>
  <c r="P18" i="68"/>
  <c r="G69" i="67"/>
  <c r="G70" i="67"/>
  <c r="H13" i="67"/>
  <c r="H14" i="67"/>
  <c r="N17" i="67"/>
  <c r="N18" i="67"/>
  <c r="O37" i="68"/>
  <c r="O36" i="68"/>
  <c r="L47" i="68"/>
  <c r="L48" i="68"/>
  <c r="L49" i="68"/>
  <c r="N69" i="67"/>
  <c r="N70" i="67"/>
  <c r="P36" i="67"/>
  <c r="P35" i="67"/>
  <c r="E51" i="67"/>
  <c r="D42" i="67"/>
  <c r="E50" i="67"/>
  <c r="E52" i="67"/>
  <c r="I69" i="68"/>
  <c r="I70" i="68"/>
  <c r="J30" i="68"/>
  <c r="J31" i="68"/>
  <c r="K30" i="67"/>
  <c r="K29" i="67"/>
  <c r="O51" i="67"/>
  <c r="O50" i="67"/>
  <c r="O52" i="67"/>
  <c r="C47" i="65"/>
  <c r="D32" i="66"/>
  <c r="G50" i="67"/>
  <c r="G51" i="67"/>
  <c r="G52" i="67"/>
  <c r="F36" i="67"/>
  <c r="F35" i="67"/>
  <c r="M30" i="67"/>
  <c r="M29" i="67"/>
  <c r="P50" i="67"/>
  <c r="P52" i="67"/>
  <c r="P51" i="67"/>
  <c r="H49" i="68"/>
  <c r="H47" i="68"/>
  <c r="H48" i="68"/>
  <c r="D44" i="68"/>
  <c r="E53" i="68"/>
  <c r="E52" i="68"/>
  <c r="E54" i="68"/>
  <c r="K70" i="68"/>
  <c r="K69" i="68"/>
  <c r="F76" i="68"/>
  <c r="F75" i="68"/>
  <c r="F18" i="68"/>
  <c r="F17" i="68"/>
  <c r="H13" i="68"/>
  <c r="H14" i="68"/>
  <c r="P70" i="67"/>
  <c r="P69" i="67"/>
  <c r="M13" i="67"/>
  <c r="M14" i="67"/>
  <c r="F17" i="67"/>
  <c r="F18" i="67"/>
  <c r="G36" i="68"/>
  <c r="G37" i="68"/>
  <c r="D38" i="66"/>
  <c r="C16" i="64"/>
  <c r="G9" i="64"/>
  <c r="D16" i="64"/>
  <c r="D59" i="66" l="1"/>
  <c r="P19" i="67"/>
  <c r="I15" i="68"/>
  <c r="I50" i="68"/>
  <c r="N55" i="68"/>
  <c r="L50" i="68"/>
  <c r="F19" i="68"/>
  <c r="L48" i="67"/>
  <c r="J15" i="68"/>
  <c r="D54" i="68"/>
  <c r="E86" i="65" s="1"/>
  <c r="M86" i="65" s="1"/>
  <c r="F55" i="68"/>
  <c r="K15" i="67"/>
  <c r="G19" i="68"/>
  <c r="D53" i="68"/>
  <c r="E85" i="65" s="1"/>
  <c r="M85" i="65" s="1"/>
  <c r="G19" i="67"/>
  <c r="L15" i="67"/>
  <c r="D14" i="68"/>
  <c r="E20" i="65" s="1"/>
  <c r="M20" i="65" s="1"/>
  <c r="D49" i="68"/>
  <c r="E82" i="65" s="1"/>
  <c r="M82" i="65" s="1"/>
  <c r="I48" i="67"/>
  <c r="F53" i="67"/>
  <c r="J15" i="67"/>
  <c r="O19" i="68"/>
  <c r="J48" i="67"/>
  <c r="N19" i="67"/>
  <c r="M15" i="67"/>
  <c r="P67" i="67"/>
  <c r="P68" i="67" s="1"/>
  <c r="K67" i="68"/>
  <c r="K68" i="68" s="1"/>
  <c r="K27" i="67"/>
  <c r="K28" i="67" s="1"/>
  <c r="G67" i="67"/>
  <c r="J67" i="68"/>
  <c r="J68" i="68" s="1"/>
  <c r="M48" i="67"/>
  <c r="F34" i="68"/>
  <c r="F35" i="68" s="1"/>
  <c r="O19" i="67"/>
  <c r="M15" i="68"/>
  <c r="L67" i="68"/>
  <c r="D46" i="67"/>
  <c r="D81" i="65" s="1"/>
  <c r="D17" i="67"/>
  <c r="E19" i="67"/>
  <c r="E19" i="68"/>
  <c r="D17" i="68"/>
  <c r="K50" i="68"/>
  <c r="D70" i="68"/>
  <c r="E115" i="65" s="1"/>
  <c r="O67" i="67"/>
  <c r="O68" i="67" s="1"/>
  <c r="D47" i="67"/>
  <c r="D82" i="65" s="1"/>
  <c r="L28" i="68"/>
  <c r="L29" i="68" s="1"/>
  <c r="D70" i="67"/>
  <c r="D119" i="65" s="1"/>
  <c r="E73" i="68"/>
  <c r="E74" i="68" s="1"/>
  <c r="L27" i="67"/>
  <c r="L28" i="67" s="1"/>
  <c r="P33" i="67"/>
  <c r="P34" i="67" s="1"/>
  <c r="P19" i="68"/>
  <c r="H67" i="68"/>
  <c r="M67" i="68"/>
  <c r="M68" i="68" s="1"/>
  <c r="I28" i="68"/>
  <c r="I29" i="68" s="1"/>
  <c r="L61" i="67"/>
  <c r="L62" i="67" s="1"/>
  <c r="D45" i="67"/>
  <c r="H48" i="67"/>
  <c r="D76" i="68"/>
  <c r="E119" i="65" s="1"/>
  <c r="D40" i="66"/>
  <c r="J28" i="68"/>
  <c r="J29" i="68" s="1"/>
  <c r="N19" i="68"/>
  <c r="G33" i="67"/>
  <c r="G34" i="67" s="1"/>
  <c r="I15" i="67"/>
  <c r="I61" i="67"/>
  <c r="I62" i="67" s="1"/>
  <c r="L15" i="68"/>
  <c r="G55" i="68"/>
  <c r="J61" i="67"/>
  <c r="J62" i="67" s="1"/>
  <c r="O73" i="68"/>
  <c r="O74" i="68" s="1"/>
  <c r="K28" i="68"/>
  <c r="K29" i="68" s="1"/>
  <c r="E67" i="67"/>
  <c r="J50" i="68"/>
  <c r="M28" i="68"/>
  <c r="M50" i="68"/>
  <c r="I27" i="67"/>
  <c r="I28" i="67" s="1"/>
  <c r="F67" i="67"/>
  <c r="F68" i="67" s="1"/>
  <c r="P73" i="68"/>
  <c r="G73" i="68"/>
  <c r="G74" i="68" s="1"/>
  <c r="D51" i="67"/>
  <c r="D85" i="65" s="1"/>
  <c r="G34" i="68"/>
  <c r="E55" i="68"/>
  <c r="D52" i="68"/>
  <c r="M27" i="67"/>
  <c r="M28" i="67" s="1"/>
  <c r="I67" i="68"/>
  <c r="I68" i="68" s="1"/>
  <c r="N67" i="67"/>
  <c r="D14" i="67"/>
  <c r="D20" i="65" s="1"/>
  <c r="N73" i="68"/>
  <c r="N74" i="68" s="1"/>
  <c r="D30" i="67"/>
  <c r="D49" i="65" s="1"/>
  <c r="H28" i="68"/>
  <c r="H29" i="68" s="1"/>
  <c r="O33" i="67"/>
  <c r="O34" i="67" s="1"/>
  <c r="N33" i="67"/>
  <c r="N34" i="67" s="1"/>
  <c r="D64" i="67"/>
  <c r="D115" i="65" s="1"/>
  <c r="N34" i="68"/>
  <c r="K15" i="68"/>
  <c r="O55" i="68"/>
  <c r="E33" i="67"/>
  <c r="E34" i="67" s="1"/>
  <c r="G53" i="67"/>
  <c r="P53" i="67"/>
  <c r="C54" i="65"/>
  <c r="K47" i="65"/>
  <c r="K54" i="65" s="1"/>
  <c r="F19" i="67"/>
  <c r="F73" i="68"/>
  <c r="F74" i="68" s="1"/>
  <c r="D48" i="68"/>
  <c r="E81" i="65" s="1"/>
  <c r="F33" i="67"/>
  <c r="F34" i="67" s="1"/>
  <c r="O53" i="67"/>
  <c r="D52" i="67"/>
  <c r="D86" i="65" s="1"/>
  <c r="D13" i="67"/>
  <c r="H15" i="67"/>
  <c r="H27" i="67"/>
  <c r="H28" i="67" s="1"/>
  <c r="D37" i="68"/>
  <c r="E53" i="65" s="1"/>
  <c r="D31" i="68"/>
  <c r="E49" i="65" s="1"/>
  <c r="M61" i="67"/>
  <c r="P34" i="68"/>
  <c r="P35" i="68" s="1"/>
  <c r="H61" i="67"/>
  <c r="H62" i="67" s="1"/>
  <c r="K117" i="65"/>
  <c r="K120" i="65" s="1"/>
  <c r="C120" i="65"/>
  <c r="K48" i="67"/>
  <c r="D18" i="67"/>
  <c r="D23" i="65" s="1"/>
  <c r="D18" i="68"/>
  <c r="E23" i="65" s="1"/>
  <c r="N53" i="67"/>
  <c r="D36" i="67"/>
  <c r="D53" i="65" s="1"/>
  <c r="O34" i="68"/>
  <c r="O35" i="68" s="1"/>
  <c r="D13" i="68"/>
  <c r="H15" i="68"/>
  <c r="D47" i="68"/>
  <c r="H50" i="68"/>
  <c r="D50" i="67"/>
  <c r="E53" i="67"/>
  <c r="E34" i="68"/>
  <c r="J27" i="67"/>
  <c r="J28" i="67" s="1"/>
  <c r="K61" i="67"/>
  <c r="K62" i="67" s="1"/>
  <c r="D81" i="66"/>
  <c r="D80" i="66"/>
  <c r="P55" i="68"/>
  <c r="C17" i="64"/>
  <c r="D17" i="64" s="1"/>
  <c r="D28" i="67" l="1"/>
  <c r="D48" i="65" s="1"/>
  <c r="L48" i="65" s="1"/>
  <c r="D67" i="68"/>
  <c r="M49" i="65"/>
  <c r="F71" i="67"/>
  <c r="J65" i="67"/>
  <c r="G37" i="67"/>
  <c r="K31" i="67"/>
  <c r="D53" i="67"/>
  <c r="D84" i="65"/>
  <c r="M53" i="65"/>
  <c r="F37" i="67"/>
  <c r="H32" i="68"/>
  <c r="D28" i="68"/>
  <c r="I71" i="68"/>
  <c r="D67" i="67"/>
  <c r="L65" i="67"/>
  <c r="L32" i="68"/>
  <c r="F38" i="68"/>
  <c r="K65" i="67"/>
  <c r="L53" i="65"/>
  <c r="M81" i="65"/>
  <c r="N35" i="68"/>
  <c r="N38" i="68" s="1"/>
  <c r="L49" i="65"/>
  <c r="L85" i="65"/>
  <c r="I31" i="67"/>
  <c r="E68" i="67"/>
  <c r="E71" i="67" s="1"/>
  <c r="P37" i="67"/>
  <c r="L82" i="65"/>
  <c r="D19" i="67"/>
  <c r="D22" i="65"/>
  <c r="D19" i="68"/>
  <c r="E22" i="65"/>
  <c r="H31" i="67"/>
  <c r="D27" i="67"/>
  <c r="L115" i="65"/>
  <c r="M31" i="67"/>
  <c r="J32" i="68"/>
  <c r="I32" i="68"/>
  <c r="L81" i="65"/>
  <c r="L119" i="65"/>
  <c r="F77" i="68"/>
  <c r="N77" i="68"/>
  <c r="D55" i="68"/>
  <c r="E84" i="65"/>
  <c r="G77" i="68"/>
  <c r="K32" i="68"/>
  <c r="D41" i="66"/>
  <c r="D42" i="66"/>
  <c r="L31" i="67"/>
  <c r="O71" i="67"/>
  <c r="J71" i="68"/>
  <c r="K71" i="68"/>
  <c r="H65" i="67"/>
  <c r="D61" i="67"/>
  <c r="J31" i="67"/>
  <c r="D15" i="68"/>
  <c r="E19" i="65"/>
  <c r="M23" i="65"/>
  <c r="P38" i="68"/>
  <c r="D15" i="67"/>
  <c r="D19" i="65"/>
  <c r="D34" i="67"/>
  <c r="D52" i="65" s="1"/>
  <c r="N37" i="67"/>
  <c r="L20" i="65"/>
  <c r="I65" i="67"/>
  <c r="M119" i="65"/>
  <c r="M71" i="68"/>
  <c r="M115" i="65"/>
  <c r="L68" i="68"/>
  <c r="L71" i="68" s="1"/>
  <c r="D34" i="68"/>
  <c r="D48" i="67"/>
  <c r="D80" i="65"/>
  <c r="O38" i="68"/>
  <c r="D50" i="68"/>
  <c r="E80" i="65"/>
  <c r="E35" i="68"/>
  <c r="E38" i="68" s="1"/>
  <c r="L23" i="65"/>
  <c r="M62" i="67"/>
  <c r="D62" i="67" s="1"/>
  <c r="D114" i="65" s="1"/>
  <c r="L86" i="65"/>
  <c r="D33" i="67"/>
  <c r="E37" i="67"/>
  <c r="O37" i="67"/>
  <c r="N68" i="67"/>
  <c r="N71" i="67" s="1"/>
  <c r="G35" i="68"/>
  <c r="G38" i="68" s="1"/>
  <c r="P74" i="68"/>
  <c r="D74" i="68" s="1"/>
  <c r="E118" i="65" s="1"/>
  <c r="M29" i="68"/>
  <c r="D29" i="68" s="1"/>
  <c r="E48" i="65" s="1"/>
  <c r="O77" i="68"/>
  <c r="H68" i="68"/>
  <c r="E77" i="68"/>
  <c r="D73" i="68"/>
  <c r="G68" i="67"/>
  <c r="G71" i="67" s="1"/>
  <c r="P71" i="67"/>
  <c r="E14" i="64"/>
  <c r="G14" i="64" s="1"/>
  <c r="E15" i="64"/>
  <c r="G15" i="64" s="1"/>
  <c r="E11" i="64"/>
  <c r="F15" i="64"/>
  <c r="H15" i="64" s="1"/>
  <c r="F11" i="64"/>
  <c r="H11" i="64" s="1"/>
  <c r="F14" i="64"/>
  <c r="H14" i="64" s="1"/>
  <c r="F16" i="64" l="1"/>
  <c r="M65" i="67"/>
  <c r="P77" i="68"/>
  <c r="D68" i="68"/>
  <c r="E114" i="65" s="1"/>
  <c r="M114" i="65" s="1"/>
  <c r="D57" i="68"/>
  <c r="D58" i="68" s="1"/>
  <c r="L114" i="65"/>
  <c r="M48" i="65"/>
  <c r="M118" i="65"/>
  <c r="D117" i="65"/>
  <c r="L84" i="65"/>
  <c r="E87" i="65"/>
  <c r="E90" i="65" s="1"/>
  <c r="M80" i="65"/>
  <c r="D32" i="68"/>
  <c r="E47" i="65"/>
  <c r="H71" i="68"/>
  <c r="M84" i="65"/>
  <c r="M32" i="68"/>
  <c r="D21" i="68"/>
  <c r="D22" i="68" s="1"/>
  <c r="D31" i="67"/>
  <c r="D47" i="65"/>
  <c r="D55" i="67"/>
  <c r="D56" i="67" s="1"/>
  <c r="D24" i="65"/>
  <c r="L19" i="65"/>
  <c r="D77" i="68"/>
  <c r="E117" i="65"/>
  <c r="D37" i="67"/>
  <c r="D51" i="65"/>
  <c r="E24" i="65"/>
  <c r="M19" i="65"/>
  <c r="L22" i="65"/>
  <c r="E113" i="65"/>
  <c r="D87" i="65"/>
  <c r="L80" i="65"/>
  <c r="L52" i="65"/>
  <c r="D65" i="67"/>
  <c r="D113" i="65"/>
  <c r="E51" i="65"/>
  <c r="D21" i="67"/>
  <c r="D22" i="67" s="1"/>
  <c r="D35" i="68"/>
  <c r="E52" i="65" s="1"/>
  <c r="M22" i="65"/>
  <c r="D68" i="67"/>
  <c r="D118" i="65" s="1"/>
  <c r="G11" i="64"/>
  <c r="G16" i="64" s="1"/>
  <c r="E16" i="64"/>
  <c r="H16" i="64"/>
  <c r="M87" i="65" l="1"/>
  <c r="M93" i="65" s="1"/>
  <c r="G21" i="64"/>
  <c r="G22" i="64" s="1"/>
  <c r="D27" i="65"/>
  <c r="E27" i="65"/>
  <c r="L87" i="65"/>
  <c r="D90" i="65"/>
  <c r="D71" i="67"/>
  <c r="D73" i="67" s="1"/>
  <c r="D71" i="68"/>
  <c r="D79" i="68" s="1"/>
  <c r="D80" i="68" s="1"/>
  <c r="E54" i="65"/>
  <c r="E57" i="65" s="1"/>
  <c r="M47" i="65"/>
  <c r="L24" i="65"/>
  <c r="M24" i="65"/>
  <c r="M52" i="65"/>
  <c r="M51" i="65"/>
  <c r="L51" i="65"/>
  <c r="D54" i="65"/>
  <c r="L47" i="65"/>
  <c r="D38" i="68"/>
  <c r="D40" i="68" s="1"/>
  <c r="D41" i="68" s="1"/>
  <c r="E120" i="65"/>
  <c r="E123" i="65" s="1"/>
  <c r="M113" i="65"/>
  <c r="D39" i="67"/>
  <c r="D40" i="67" s="1"/>
  <c r="L118" i="65"/>
  <c r="D120" i="65"/>
  <c r="L113" i="65"/>
  <c r="M117" i="65"/>
  <c r="L117" i="65"/>
  <c r="H21" i="64"/>
  <c r="H22" i="64" s="1"/>
  <c r="H18" i="64"/>
  <c r="G17" i="64" s="1"/>
  <c r="L93" i="65" l="1"/>
  <c r="M54" i="65"/>
  <c r="D123" i="65"/>
  <c r="L54" i="65"/>
  <c r="D57" i="65"/>
  <c r="M120" i="65"/>
  <c r="L120" i="65"/>
  <c r="H19" i="64"/>
  <c r="H17" i="64" l="1"/>
  <c r="R12" i="55" s="1"/>
  <c r="R9" i="55"/>
  <c r="R219" i="13"/>
  <c r="S219" i="13"/>
  <c r="S110" i="13"/>
  <c r="K356" i="13"/>
  <c r="K327" i="13"/>
  <c r="K321" i="13"/>
  <c r="C270" i="13"/>
  <c r="C264" i="13"/>
  <c r="C191" i="13"/>
  <c r="C132" i="13"/>
  <c r="C135" i="13" s="1"/>
  <c r="C83" i="13"/>
  <c r="P380" i="13"/>
  <c r="O380" i="13"/>
  <c r="P379" i="13"/>
  <c r="O379" i="13"/>
  <c r="P366" i="13"/>
  <c r="O366" i="13"/>
  <c r="M366" i="13"/>
  <c r="L366" i="13"/>
  <c r="P345" i="13"/>
  <c r="O345" i="13"/>
  <c r="P344" i="13"/>
  <c r="O344" i="13"/>
  <c r="M344" i="13"/>
  <c r="L344" i="13"/>
  <c r="K344" i="13"/>
  <c r="P324" i="13"/>
  <c r="O324" i="13"/>
  <c r="P323" i="13"/>
  <c r="O323" i="13"/>
  <c r="P322" i="13"/>
  <c r="O322" i="13"/>
  <c r="P327" i="13"/>
  <c r="O327" i="13"/>
  <c r="M327" i="13"/>
  <c r="L327" i="13"/>
  <c r="P306" i="13"/>
  <c r="O306" i="13"/>
  <c r="P288" i="13"/>
  <c r="O288" i="13"/>
  <c r="P266" i="13"/>
  <c r="O266" i="13"/>
  <c r="P265" i="13"/>
  <c r="O265" i="13"/>
  <c r="P242" i="13"/>
  <c r="O242" i="13"/>
  <c r="P241" i="13"/>
  <c r="O241" i="13"/>
  <c r="P194" i="13"/>
  <c r="O194" i="13"/>
  <c r="P193" i="13"/>
  <c r="O193" i="13"/>
  <c r="P192" i="13"/>
  <c r="O192" i="13"/>
  <c r="P170" i="13"/>
  <c r="O170" i="13"/>
  <c r="M170" i="13"/>
  <c r="L170" i="13"/>
  <c r="P169" i="13"/>
  <c r="O169" i="13"/>
  <c r="M169" i="13"/>
  <c r="L169" i="13"/>
  <c r="K169" i="13"/>
  <c r="P168" i="13"/>
  <c r="O168" i="13"/>
  <c r="M168" i="13"/>
  <c r="L168" i="13"/>
  <c r="K168" i="13"/>
  <c r="P134" i="13"/>
  <c r="O134" i="13"/>
  <c r="M134" i="13"/>
  <c r="L134" i="13"/>
  <c r="K134" i="13"/>
  <c r="P133" i="13"/>
  <c r="O133" i="13"/>
  <c r="M133" i="13"/>
  <c r="L133" i="13"/>
  <c r="K133" i="13"/>
  <c r="P85" i="13"/>
  <c r="O85" i="13"/>
  <c r="P84" i="13"/>
  <c r="O84" i="13"/>
  <c r="P60" i="13"/>
  <c r="O60" i="13"/>
  <c r="P59" i="13"/>
  <c r="O59" i="13"/>
  <c r="P42" i="13"/>
  <c r="O42" i="13"/>
  <c r="P41" i="13"/>
  <c r="O41" i="13"/>
  <c r="P40" i="13"/>
  <c r="O40" i="13"/>
  <c r="P22" i="13"/>
  <c r="O22" i="13"/>
  <c r="P21" i="13"/>
  <c r="O21" i="13"/>
  <c r="S30" i="55"/>
  <c r="S14" i="13"/>
  <c r="C38" i="56"/>
  <c r="C36" i="56"/>
  <c r="C32" i="56"/>
  <c r="C30" i="56"/>
  <c r="C28" i="56"/>
  <c r="C26" i="56"/>
  <c r="C24" i="56"/>
  <c r="C22" i="56"/>
  <c r="C20" i="56"/>
  <c r="C18" i="56"/>
  <c r="C16" i="56"/>
  <c r="C14" i="56"/>
  <c r="C12" i="56"/>
  <c r="C10" i="56"/>
  <c r="C54" i="62"/>
  <c r="C52" i="62"/>
  <c r="C48" i="62"/>
  <c r="C46" i="62"/>
  <c r="C42" i="62"/>
  <c r="C43" i="62" s="1"/>
  <c r="C44" i="62" s="1"/>
  <c r="C38" i="62"/>
  <c r="C39" i="62" s="1"/>
  <c r="C40" i="62" s="1"/>
  <c r="C34" i="62"/>
  <c r="C35" i="62" s="1"/>
  <c r="C36" i="62" s="1"/>
  <c r="C30" i="62"/>
  <c r="C31" i="62" s="1"/>
  <c r="C32" i="62" s="1"/>
  <c r="C26" i="62"/>
  <c r="C27" i="62" s="1"/>
  <c r="C28" i="62" s="1"/>
  <c r="C22" i="62"/>
  <c r="C23" i="62" s="1"/>
  <c r="C24" i="62" s="1"/>
  <c r="C18" i="62"/>
  <c r="C19" i="62" s="1"/>
  <c r="C20" i="62" s="1"/>
  <c r="C14" i="62"/>
  <c r="C15" i="62" s="1"/>
  <c r="C16" i="62" s="1"/>
  <c r="C12" i="62"/>
  <c r="C10" i="62"/>
  <c r="C54" i="43"/>
  <c r="C52" i="43"/>
  <c r="C42" i="43"/>
  <c r="C43" i="43" s="1"/>
  <c r="C44" i="43" s="1"/>
  <c r="C38" i="43"/>
  <c r="C39" i="43" s="1"/>
  <c r="C40" i="43" s="1"/>
  <c r="C34" i="43"/>
  <c r="C35" i="43" s="1"/>
  <c r="C36" i="43" s="1"/>
  <c r="C30" i="43"/>
  <c r="C31" i="43" s="1"/>
  <c r="C32" i="43" s="1"/>
  <c r="C26" i="43"/>
  <c r="C27" i="43" s="1"/>
  <c r="C28" i="43" s="1"/>
  <c r="C22" i="43"/>
  <c r="C23" i="43" s="1"/>
  <c r="C24" i="43" s="1"/>
  <c r="C18" i="43"/>
  <c r="C19" i="43" s="1"/>
  <c r="C20" i="43" s="1"/>
  <c r="C14" i="43"/>
  <c r="C15" i="43" s="1"/>
  <c r="C16" i="43" s="1"/>
  <c r="C12" i="43"/>
  <c r="C10" i="43"/>
  <c r="B337" i="13"/>
  <c r="B317" i="13"/>
  <c r="B301" i="13"/>
  <c r="B283" i="13"/>
  <c r="B258" i="13"/>
  <c r="B234" i="13"/>
  <c r="B185" i="13"/>
  <c r="B155" i="13"/>
  <c r="B30" i="13"/>
  <c r="B11" i="13"/>
  <c r="A3" i="13"/>
  <c r="A2" i="55"/>
  <c r="A1" i="55"/>
  <c r="C28" i="55"/>
  <c r="C20" i="55"/>
  <c r="C19" i="55"/>
  <c r="C15" i="55"/>
  <c r="C14" i="55"/>
  <c r="C13" i="55"/>
  <c r="S53" i="13"/>
  <c r="S63" i="13"/>
  <c r="S67" i="13"/>
  <c r="R127" i="13"/>
  <c r="Z30" i="55"/>
  <c r="S177" i="13"/>
  <c r="S173" i="13"/>
  <c r="S174" i="13" s="1"/>
  <c r="S159" i="13"/>
  <c r="R15" i="55"/>
  <c r="Y15" i="55" s="1"/>
  <c r="Z15" i="55" s="1"/>
  <c r="Z34" i="55"/>
  <c r="Z28" i="55"/>
  <c r="Z26" i="55"/>
  <c r="S34" i="55"/>
  <c r="S28" i="55"/>
  <c r="S26" i="55"/>
  <c r="Y9" i="55"/>
  <c r="Z9" i="55" s="1"/>
  <c r="S12" i="55"/>
  <c r="R14" i="55"/>
  <c r="S14" i="55" s="1"/>
  <c r="R19" i="55"/>
  <c r="S19" i="55" s="1"/>
  <c r="R13" i="55"/>
  <c r="S13" i="55" s="1"/>
  <c r="R20" i="55"/>
  <c r="S20" i="55" s="1"/>
  <c r="R21" i="55"/>
  <c r="S21" i="55" s="1"/>
  <c r="R24" i="55"/>
  <c r="Y24" i="55" s="1"/>
  <c r="Z24" i="55" s="1"/>
  <c r="Y12" i="55"/>
  <c r="Z12" i="55" s="1"/>
  <c r="N389" i="13"/>
  <c r="I32" i="55"/>
  <c r="F32" i="55"/>
  <c r="A11" i="62"/>
  <c r="A12" i="62" s="1"/>
  <c r="A13" i="62" s="1"/>
  <c r="A14" i="62" s="1"/>
  <c r="A15" i="62" s="1"/>
  <c r="A16" i="62" s="1"/>
  <c r="A17" i="62" s="1"/>
  <c r="A18" i="62" s="1"/>
  <c r="A19" i="62" s="1"/>
  <c r="A20" i="62" s="1"/>
  <c r="A21" i="62" s="1"/>
  <c r="A22" i="62" s="1"/>
  <c r="A23" i="62" s="1"/>
  <c r="A24" i="62" s="1"/>
  <c r="A25" i="62" s="1"/>
  <c r="A26" i="62" s="1"/>
  <c r="A27" i="62" s="1"/>
  <c r="A28" i="62" s="1"/>
  <c r="A29" i="62" s="1"/>
  <c r="A30" i="62" s="1"/>
  <c r="A31" i="62" s="1"/>
  <c r="A32" i="62" s="1"/>
  <c r="A33" i="62" s="1"/>
  <c r="A34" i="62" s="1"/>
  <c r="A35" i="62" s="1"/>
  <c r="A36" i="62" s="1"/>
  <c r="A37" i="62" s="1"/>
  <c r="A38" i="62" s="1"/>
  <c r="A39" i="62" s="1"/>
  <c r="A40" i="62" s="1"/>
  <c r="A41" i="62" s="1"/>
  <c r="A42" i="62" s="1"/>
  <c r="A43" i="62" s="1"/>
  <c r="A44" i="62" s="1"/>
  <c r="A45" i="62" s="1"/>
  <c r="A46" i="62" s="1"/>
  <c r="A47" i="62" s="1"/>
  <c r="A48" i="62" s="1"/>
  <c r="A49" i="62" s="1"/>
  <c r="A50" i="62" s="1"/>
  <c r="A51" i="62" s="1"/>
  <c r="A52" i="62" s="1"/>
  <c r="A53" i="62" s="1"/>
  <c r="A54" i="62" s="1"/>
  <c r="A55" i="62" s="1"/>
  <c r="A56" i="62" s="1"/>
  <c r="C12" i="55"/>
  <c r="C9" i="55"/>
  <c r="A11" i="56"/>
  <c r="A12" i="56" s="1"/>
  <c r="A13" i="56" s="1"/>
  <c r="A14" i="56" s="1"/>
  <c r="A15" i="56" s="1"/>
  <c r="A16" i="56" s="1"/>
  <c r="A17" i="56" s="1"/>
  <c r="A18" i="56" s="1"/>
  <c r="A19" i="56" s="1"/>
  <c r="A20" i="56" s="1"/>
  <c r="A21" i="56" s="1"/>
  <c r="A22" i="56" s="1"/>
  <c r="A23" i="56" s="1"/>
  <c r="A24" i="56" s="1"/>
  <c r="A25" i="56" s="1"/>
  <c r="A26" i="56" s="1"/>
  <c r="A27" i="56" s="1"/>
  <c r="A28" i="56" s="1"/>
  <c r="A29" i="56" s="1"/>
  <c r="A30" i="56" s="1"/>
  <c r="A31" i="56" s="1"/>
  <c r="A32" i="56" s="1"/>
  <c r="A33" i="56" s="1"/>
  <c r="A34" i="56" s="1"/>
  <c r="A35" i="56" s="1"/>
  <c r="A36" i="56" s="1"/>
  <c r="A37" i="56" s="1"/>
  <c r="A38" i="56" s="1"/>
  <c r="A39" i="56" s="1"/>
  <c r="A40" i="56" s="1"/>
  <c r="A41" i="56" s="1"/>
  <c r="A10" i="55"/>
  <c r="A11" i="55" s="1"/>
  <c r="A12" i="55" s="1"/>
  <c r="A13" i="55" s="1"/>
  <c r="A14" i="55" s="1"/>
  <c r="A15" i="55" s="1"/>
  <c r="A16" i="55" s="1"/>
  <c r="A17" i="55" s="1"/>
  <c r="A18" i="55" s="1"/>
  <c r="A19" i="55" s="1"/>
  <c r="A20" i="55" s="1"/>
  <c r="A21" i="55" s="1"/>
  <c r="A22" i="55" s="1"/>
  <c r="A23" i="55" s="1"/>
  <c r="A24" i="55" s="1"/>
  <c r="A25" i="55" s="1"/>
  <c r="A26" i="55" s="1"/>
  <c r="A27" i="55" s="1"/>
  <c r="A28" i="55" s="1"/>
  <c r="A29" i="55" s="1"/>
  <c r="A30" i="55" s="1"/>
  <c r="A31" i="55" s="1"/>
  <c r="A32" i="55" s="1"/>
  <c r="A33" i="55" s="1"/>
  <c r="A34" i="55" s="1"/>
  <c r="A35" i="55" s="1"/>
  <c r="A36" i="55" s="1"/>
  <c r="A37" i="55" s="1"/>
  <c r="A38" i="55" s="1"/>
  <c r="A39" i="55" s="1"/>
  <c r="A40" i="55" s="1"/>
  <c r="A41" i="55" s="1"/>
  <c r="A43" i="55" s="1"/>
  <c r="A44" i="55" s="1"/>
  <c r="A45" i="55" s="1"/>
  <c r="A46" i="55" s="1"/>
  <c r="A47" i="55" s="1"/>
  <c r="B50" i="13"/>
  <c r="S309" i="13"/>
  <c r="S291" i="13"/>
  <c r="S274" i="13"/>
  <c r="S272" i="13"/>
  <c r="S269" i="13"/>
  <c r="S261" i="13"/>
  <c r="S249" i="13"/>
  <c r="S245" i="13"/>
  <c r="S246" i="13" s="1"/>
  <c r="S237" i="13"/>
  <c r="S201" i="13"/>
  <c r="S197" i="13"/>
  <c r="S198" i="13" s="1"/>
  <c r="S188" i="13"/>
  <c r="S92" i="13"/>
  <c r="S88" i="13"/>
  <c r="S89" i="13" s="1"/>
  <c r="S80" i="13"/>
  <c r="S127" i="13" s="1"/>
  <c r="S128" i="13" s="1"/>
  <c r="S33" i="13"/>
  <c r="S34" i="13" s="1"/>
  <c r="A12" i="13"/>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6" i="13" s="1"/>
  <c r="A167" i="13" s="1"/>
  <c r="A168" i="13" s="1"/>
  <c r="A169" i="13" s="1"/>
  <c r="A170" i="13" s="1"/>
  <c r="A171" i="13" s="1"/>
  <c r="A172" i="13" s="1"/>
  <c r="A173" i="13" s="1"/>
  <c r="A174" i="13" s="1"/>
  <c r="A175" i="13" s="1"/>
  <c r="A176" i="13" s="1"/>
  <c r="A177" i="13" s="1"/>
  <c r="A178" i="13" s="1"/>
  <c r="A179" i="13" s="1"/>
  <c r="A180" i="13" s="1"/>
  <c r="A181" i="13" s="1"/>
  <c r="A182" i="13" s="1"/>
  <c r="A183" i="13" s="1"/>
  <c r="A184" i="13" s="1"/>
  <c r="A185" i="13" s="1"/>
  <c r="A186" i="13" s="1"/>
  <c r="A187" i="13" s="1"/>
  <c r="A188" i="13" s="1"/>
  <c r="A189" i="13" s="1"/>
  <c r="A190" i="13" s="1"/>
  <c r="A191" i="13" s="1"/>
  <c r="A192" i="13" s="1"/>
  <c r="A193" i="13" s="1"/>
  <c r="A194" i="13" s="1"/>
  <c r="A195" i="13" s="1"/>
  <c r="A196" i="13" s="1"/>
  <c r="A197" i="13" s="1"/>
  <c r="A198" i="13" s="1"/>
  <c r="A199" i="13" s="1"/>
  <c r="A200" i="13" s="1"/>
  <c r="A201" i="13" s="1"/>
  <c r="A202" i="13" s="1"/>
  <c r="A203" i="13" s="1"/>
  <c r="A204" i="13" s="1"/>
  <c r="A205" i="13" s="1"/>
  <c r="A206" i="13" s="1"/>
  <c r="A207" i="13" s="1"/>
  <c r="A208" i="13" s="1"/>
  <c r="A209" i="13" s="1"/>
  <c r="A210" i="13" s="1"/>
  <c r="A211" i="13" s="1"/>
  <c r="A212" i="13" s="1"/>
  <c r="A213" i="13" s="1"/>
  <c r="A214" i="13" s="1"/>
  <c r="A215" i="13" s="1"/>
  <c r="A216" i="13" s="1"/>
  <c r="A217" i="13" s="1"/>
  <c r="A218" i="13" s="1"/>
  <c r="A219" i="13" s="1"/>
  <c r="A220" i="13" s="1"/>
  <c r="A221" i="13" s="1"/>
  <c r="A222" i="13" s="1"/>
  <c r="A223" i="13" s="1"/>
  <c r="A224" i="13" s="1"/>
  <c r="A225" i="13" s="1"/>
  <c r="A226" i="13" s="1"/>
  <c r="A227" i="13" s="1"/>
  <c r="A228" i="13" s="1"/>
  <c r="A229" i="13" s="1"/>
  <c r="A230" i="13" s="1"/>
  <c r="A231" i="13" s="1"/>
  <c r="A232" i="13" s="1"/>
  <c r="A233" i="13" s="1"/>
  <c r="A234" i="13" s="1"/>
  <c r="A235" i="13" s="1"/>
  <c r="A236" i="13" s="1"/>
  <c r="A237" i="13" s="1"/>
  <c r="A238" i="13" s="1"/>
  <c r="A239" i="13" s="1"/>
  <c r="A240" i="13" s="1"/>
  <c r="A241" i="13" s="1"/>
  <c r="A242" i="13" s="1"/>
  <c r="A243" i="13" s="1"/>
  <c r="A244" i="13" s="1"/>
  <c r="A245" i="13" s="1"/>
  <c r="A246" i="13" s="1"/>
  <c r="A247" i="13" s="1"/>
  <c r="A248" i="13" s="1"/>
  <c r="A249" i="13" s="1"/>
  <c r="A250" i="13" s="1"/>
  <c r="A251" i="13" s="1"/>
  <c r="A252" i="13" s="1"/>
  <c r="A253" i="13" s="1"/>
  <c r="A254" i="13" s="1"/>
  <c r="A255" i="13" s="1"/>
  <c r="A256" i="13" s="1"/>
  <c r="A257" i="13" s="1"/>
  <c r="A258" i="13" s="1"/>
  <c r="A259" i="13" s="1"/>
  <c r="A260" i="13" s="1"/>
  <c r="A261" i="13" s="1"/>
  <c r="A262" i="13" s="1"/>
  <c r="A263" i="13" s="1"/>
  <c r="A264" i="13" s="1"/>
  <c r="A265" i="13" s="1"/>
  <c r="A266" i="13" s="1"/>
  <c r="A267" i="13" s="1"/>
  <c r="A268" i="13" s="1"/>
  <c r="A269" i="13" s="1"/>
  <c r="A270" i="13" s="1"/>
  <c r="A271" i="13" s="1"/>
  <c r="A272" i="13" s="1"/>
  <c r="A273" i="13" s="1"/>
  <c r="A274" i="13" s="1"/>
  <c r="A275" i="13" s="1"/>
  <c r="A276" i="13" s="1"/>
  <c r="A277" i="13" s="1"/>
  <c r="A278" i="13" s="1"/>
  <c r="A279" i="13" s="1"/>
  <c r="A280" i="13" s="1"/>
  <c r="A281" i="13" s="1"/>
  <c r="A282" i="13" s="1"/>
  <c r="A283" i="13" s="1"/>
  <c r="A284" i="13" s="1"/>
  <c r="A285" i="13" s="1"/>
  <c r="A286" i="13" s="1"/>
  <c r="A287" i="13" s="1"/>
  <c r="A288" i="13" s="1"/>
  <c r="A289" i="13" s="1"/>
  <c r="A290" i="13" s="1"/>
  <c r="A291" i="13" s="1"/>
  <c r="A292" i="13" s="1"/>
  <c r="A293" i="13" s="1"/>
  <c r="A294" i="13" s="1"/>
  <c r="A295" i="13" s="1"/>
  <c r="A296" i="13" s="1"/>
  <c r="A297" i="13" s="1"/>
  <c r="A298" i="13" s="1"/>
  <c r="A299" i="13" s="1"/>
  <c r="A300" i="13" s="1"/>
  <c r="A301" i="13" s="1"/>
  <c r="A302" i="13" s="1"/>
  <c r="A303" i="13" s="1"/>
  <c r="A304" i="13" s="1"/>
  <c r="A305" i="13" s="1"/>
  <c r="A306" i="13" s="1"/>
  <c r="A307" i="13" s="1"/>
  <c r="A308" i="13" s="1"/>
  <c r="A309" i="13" s="1"/>
  <c r="A310" i="13" s="1"/>
  <c r="A311" i="13" s="1"/>
  <c r="A312" i="13" s="1"/>
  <c r="A313" i="13" s="1"/>
  <c r="A314" i="13" s="1"/>
  <c r="A315" i="13" s="1"/>
  <c r="A316" i="13" s="1"/>
  <c r="A317" i="13" s="1"/>
  <c r="A318" i="13" s="1"/>
  <c r="A319" i="13" s="1"/>
  <c r="A320" i="13" s="1"/>
  <c r="A321" i="13" s="1"/>
  <c r="A322" i="13" s="1"/>
  <c r="A323" i="13" s="1"/>
  <c r="A324" i="13" s="1"/>
  <c r="A325" i="13" s="1"/>
  <c r="A326" i="13" s="1"/>
  <c r="A327" i="13" s="1"/>
  <c r="A328" i="13" s="1"/>
  <c r="A329" i="13" s="1"/>
  <c r="A330" i="13" s="1"/>
  <c r="A331" i="13" s="1"/>
  <c r="A332" i="13" s="1"/>
  <c r="A333" i="13" s="1"/>
  <c r="A334" i="13" s="1"/>
  <c r="A335" i="13" s="1"/>
  <c r="A336" i="13" s="1"/>
  <c r="A337" i="13" s="1"/>
  <c r="A338" i="13" s="1"/>
  <c r="A339" i="13" s="1"/>
  <c r="A340" i="13" s="1"/>
  <c r="A341" i="13" s="1"/>
  <c r="A342" i="13" s="1"/>
  <c r="A343" i="13" s="1"/>
  <c r="A344" i="13" s="1"/>
  <c r="A345" i="13" s="1"/>
  <c r="A346" i="13" s="1"/>
  <c r="A347" i="13" s="1"/>
  <c r="A348" i="13" s="1"/>
  <c r="A349" i="13" s="1"/>
  <c r="A350" i="13" s="1"/>
  <c r="A351" i="13" s="1"/>
  <c r="A352" i="13" s="1"/>
  <c r="A353" i="13" s="1"/>
  <c r="A354" i="13" s="1"/>
  <c r="A355" i="13" s="1"/>
  <c r="A356" i="13" s="1"/>
  <c r="A357" i="13" s="1"/>
  <c r="A358" i="13" s="1"/>
  <c r="A359" i="13" s="1"/>
  <c r="A360" i="13" s="1"/>
  <c r="A361" i="13" s="1"/>
  <c r="A362" i="13" s="1"/>
  <c r="A363" i="13" s="1"/>
  <c r="A364" i="13" s="1"/>
  <c r="A365" i="13" s="1"/>
  <c r="A366" i="13" s="1"/>
  <c r="A367" i="13" s="1"/>
  <c r="A368" i="13" s="1"/>
  <c r="A369" i="13" s="1"/>
  <c r="A370" i="13" s="1"/>
  <c r="A371" i="13" s="1"/>
  <c r="A372" i="13" s="1"/>
  <c r="A373" i="13" s="1"/>
  <c r="A374" i="13" s="1"/>
  <c r="A375" i="13" s="1"/>
  <c r="A376" i="13" s="1"/>
  <c r="A377" i="13" s="1"/>
  <c r="A378" i="13" s="1"/>
  <c r="A379" i="13" s="1"/>
  <c r="A380" i="13" s="1"/>
  <c r="A381" i="13" s="1"/>
  <c r="A382" i="13" s="1"/>
  <c r="A383" i="13" s="1"/>
  <c r="A384" i="13" s="1"/>
  <c r="A385" i="13" s="1"/>
  <c r="A386" i="13" s="1"/>
  <c r="A387" i="13" s="1"/>
  <c r="A388" i="13" s="1"/>
  <c r="A389" i="13" s="1"/>
  <c r="A390" i="13" s="1"/>
  <c r="A391" i="13" s="1"/>
  <c r="A392" i="13" s="1"/>
  <c r="A393" i="13" s="1"/>
  <c r="A394" i="13" s="1"/>
  <c r="C240" i="13"/>
  <c r="R246" i="13"/>
  <c r="S220" i="13"/>
  <c r="R220" i="13"/>
  <c r="R198" i="13"/>
  <c r="S111" i="13"/>
  <c r="R111" i="13"/>
  <c r="S142" i="13"/>
  <c r="R142" i="13"/>
  <c r="R137" i="13"/>
  <c r="R138" i="13" s="1"/>
  <c r="R174" i="13"/>
  <c r="S160" i="13"/>
  <c r="R160" i="13"/>
  <c r="R89" i="13"/>
  <c r="S64" i="13"/>
  <c r="R64" i="13"/>
  <c r="R34" i="13"/>
  <c r="I9" i="13"/>
  <c r="P9" i="13" s="1"/>
  <c r="S9" i="13" s="1"/>
  <c r="H9" i="13"/>
  <c r="O9" i="13" s="1"/>
  <c r="R9" i="13" s="1"/>
  <c r="G9" i="13"/>
  <c r="K9" i="13" s="1"/>
  <c r="L9" i="13"/>
  <c r="C128" i="13"/>
  <c r="A11" i="43"/>
  <c r="A12" i="43" s="1"/>
  <c r="A13" i="43" s="1"/>
  <c r="A14" i="43" s="1"/>
  <c r="A15" i="43" s="1"/>
  <c r="A16" i="43" s="1"/>
  <c r="A17" i="43" s="1"/>
  <c r="A18" i="43" s="1"/>
  <c r="A19" i="43" s="1"/>
  <c r="A20" i="43" s="1"/>
  <c r="A21" i="43" s="1"/>
  <c r="A22" i="43" s="1"/>
  <c r="A23" i="43" s="1"/>
  <c r="A24" i="43" s="1"/>
  <c r="A25" i="43" s="1"/>
  <c r="A26" i="43" s="1"/>
  <c r="A27" i="43" s="1"/>
  <c r="A28" i="43" s="1"/>
  <c r="A29" i="43" s="1"/>
  <c r="A30" i="43" s="1"/>
  <c r="A31" i="43" s="1"/>
  <c r="A32" i="43" s="1"/>
  <c r="A33" i="43" s="1"/>
  <c r="A34" i="43" s="1"/>
  <c r="A35" i="43" s="1"/>
  <c r="A36" i="43" s="1"/>
  <c r="A37" i="43" s="1"/>
  <c r="A38" i="43" s="1"/>
  <c r="A39" i="43" s="1"/>
  <c r="A40" i="43" s="1"/>
  <c r="A41" i="43" s="1"/>
  <c r="A42" i="43" s="1"/>
  <c r="A43" i="43" s="1"/>
  <c r="A44" i="43" s="1"/>
  <c r="A45" i="43" s="1"/>
  <c r="A46" i="43" s="1"/>
  <c r="A47" i="43" s="1"/>
  <c r="A48" i="43" s="1"/>
  <c r="A49" i="43" s="1"/>
  <c r="A50" i="43" s="1"/>
  <c r="A51" i="43" s="1"/>
  <c r="A52" i="43" s="1"/>
  <c r="A53" i="43" s="1"/>
  <c r="A54" i="43" s="1"/>
  <c r="A55" i="43" s="1"/>
  <c r="A56" i="43" s="1"/>
  <c r="R15" i="13"/>
  <c r="S15" i="13"/>
  <c r="R128" i="13"/>
  <c r="S137" i="13" l="1"/>
  <c r="S138" i="13" s="1"/>
  <c r="C90" i="13"/>
  <c r="C39" i="13"/>
  <c r="M9" i="13"/>
  <c r="Y20" i="55"/>
  <c r="Z20" i="55" s="1"/>
  <c r="Y13" i="55"/>
  <c r="Z13" i="55" s="1"/>
  <c r="A2" i="65"/>
  <c r="A2" i="66"/>
  <c r="A2" i="68"/>
  <c r="A2" i="70"/>
  <c r="A2" i="67"/>
  <c r="A1" i="65"/>
  <c r="A1" i="70"/>
  <c r="A1" i="68"/>
  <c r="A1" i="66"/>
  <c r="A1" i="67"/>
  <c r="R36" i="55"/>
  <c r="Y21" i="55"/>
  <c r="Z21" i="55" s="1"/>
  <c r="S24" i="55"/>
  <c r="C161" i="13"/>
  <c r="C221" i="13"/>
  <c r="C112" i="13"/>
  <c r="G322" i="13"/>
  <c r="C199" i="13"/>
  <c r="A2" i="64"/>
  <c r="A2" i="13"/>
  <c r="A2" i="43" s="1"/>
  <c r="A2" i="56" s="1"/>
  <c r="A2" i="62" s="1"/>
  <c r="A1" i="64"/>
  <c r="A1" i="13"/>
  <c r="A1" i="43" s="1"/>
  <c r="A1" i="56" s="1"/>
  <c r="A1" i="62" s="1"/>
  <c r="S15" i="55"/>
  <c r="S16" i="55" s="1"/>
  <c r="K343" i="13"/>
  <c r="S22" i="55"/>
  <c r="C175" i="13"/>
  <c r="C58" i="13"/>
  <c r="C16" i="13"/>
  <c r="C139" i="13"/>
  <c r="C35" i="13"/>
  <c r="C20" i="13"/>
  <c r="C65" i="13"/>
  <c r="C107" i="13"/>
  <c r="G379" i="13"/>
  <c r="M379" i="13" s="1"/>
  <c r="C216" i="13"/>
  <c r="G241" i="13"/>
  <c r="L241" i="13" s="1"/>
  <c r="C247" i="13"/>
  <c r="C167" i="13"/>
  <c r="Y14" i="55"/>
  <c r="Y19" i="55"/>
  <c r="Z19" i="55" s="1"/>
  <c r="Z22" i="55" l="1"/>
  <c r="C88" i="65"/>
  <c r="C25" i="65"/>
  <c r="C121" i="65"/>
  <c r="C55" i="65"/>
  <c r="M322" i="13"/>
  <c r="L322" i="13"/>
  <c r="S32" i="55"/>
  <c r="S36" i="55" s="1"/>
  <c r="S37" i="55" s="1"/>
  <c r="C388" i="13"/>
  <c r="L379" i="13"/>
  <c r="M241" i="13"/>
  <c r="Y36" i="55"/>
  <c r="Z14" i="55"/>
  <c r="Z16" i="55" s="1"/>
  <c r="Z32" i="55" l="1"/>
  <c r="Z36" i="55" s="1"/>
  <c r="Z37" i="55" s="1"/>
  <c r="G274" i="13" l="1"/>
  <c r="H274" i="13" s="1"/>
  <c r="F107" i="72" s="1"/>
  <c r="G107" i="72" s="1"/>
  <c r="G219" i="13"/>
  <c r="K219" i="13" s="1"/>
  <c r="G106" i="13"/>
  <c r="K106" i="13" s="1"/>
  <c r="G245" i="13"/>
  <c r="H245" i="13" s="1"/>
  <c r="F93" i="72" s="1"/>
  <c r="G93" i="72" s="1"/>
  <c r="G338" i="13"/>
  <c r="G249" i="13"/>
  <c r="H249" i="13" s="1"/>
  <c r="F96" i="72" s="1"/>
  <c r="G96" i="72" s="1"/>
  <c r="G105" i="13"/>
  <c r="K105" i="13" s="1"/>
  <c r="G246" i="13"/>
  <c r="H246" i="13" s="1"/>
  <c r="F94" i="72" s="1"/>
  <c r="G94" i="72" s="1"/>
  <c r="G131" i="13"/>
  <c r="G132" i="13" s="1"/>
  <c r="G137" i="13"/>
  <c r="H137" i="13" s="1"/>
  <c r="F54" i="72" s="1"/>
  <c r="G150" i="13"/>
  <c r="I150" i="13" s="1"/>
  <c r="I52" i="72" s="1"/>
  <c r="G128" i="13"/>
  <c r="H128" i="13" s="1"/>
  <c r="F50" i="72" s="1"/>
  <c r="G50" i="72" s="1"/>
  <c r="G272" i="13"/>
  <c r="M272" i="13" s="1"/>
  <c r="G215" i="13"/>
  <c r="K215" i="13" s="1"/>
  <c r="G263" i="13"/>
  <c r="K263" i="13" s="1"/>
  <c r="K264" i="13" s="1"/>
  <c r="G111" i="13"/>
  <c r="K111" i="13" s="1"/>
  <c r="G197" i="13"/>
  <c r="G14" i="13"/>
  <c r="G177" i="13"/>
  <c r="G53" i="13"/>
  <c r="G55" i="13"/>
  <c r="K55" i="13" s="1"/>
  <c r="G57" i="13"/>
  <c r="K57" i="13" s="1"/>
  <c r="G305" i="13"/>
  <c r="K305" i="13" s="1"/>
  <c r="G160" i="13"/>
  <c r="G287" i="13"/>
  <c r="G164" i="13"/>
  <c r="K164" i="13" s="1"/>
  <c r="G309" i="13"/>
  <c r="G19" i="13"/>
  <c r="K19" i="13" s="1"/>
  <c r="G64" i="13"/>
  <c r="G173" i="13"/>
  <c r="G34" i="13"/>
  <c r="G109" i="65" s="1"/>
  <c r="D189" i="72" s="1"/>
  <c r="G165" i="13"/>
  <c r="K165" i="13" s="1"/>
  <c r="G67" i="13"/>
  <c r="G159" i="13"/>
  <c r="G198" i="13"/>
  <c r="G80" i="13"/>
  <c r="G127" i="13"/>
  <c r="G33" i="13"/>
  <c r="G108" i="65" s="1"/>
  <c r="D188" i="72" s="1"/>
  <c r="C171" i="13"/>
  <c r="D15" i="55" s="1"/>
  <c r="K14" i="13" l="1"/>
  <c r="G54" i="72"/>
  <c r="K107" i="13"/>
  <c r="K274" i="13"/>
  <c r="G75" i="65"/>
  <c r="D173" i="72" s="1"/>
  <c r="G14" i="65"/>
  <c r="G42" i="65"/>
  <c r="D159" i="72" s="1"/>
  <c r="L272" i="13"/>
  <c r="K272" i="13"/>
  <c r="H272" i="13"/>
  <c r="F105" i="72" s="1"/>
  <c r="G105" i="72" s="1"/>
  <c r="K246" i="13"/>
  <c r="G151" i="13"/>
  <c r="G152" i="13" s="1"/>
  <c r="H150" i="13"/>
  <c r="F52" i="72" s="1"/>
  <c r="G52" i="72" s="1"/>
  <c r="K338" i="13"/>
  <c r="K131" i="13"/>
  <c r="K132" i="13" s="1"/>
  <c r="K135" i="13" s="1"/>
  <c r="K245" i="13"/>
  <c r="K128" i="13"/>
  <c r="K249" i="13"/>
  <c r="K137" i="13"/>
  <c r="G138" i="13"/>
  <c r="H138" i="13" s="1"/>
  <c r="F55" i="72" s="1"/>
  <c r="G55" i="72" s="1"/>
  <c r="G269" i="13"/>
  <c r="G220" i="13"/>
  <c r="K220" i="13" s="1"/>
  <c r="K221" i="13" s="1"/>
  <c r="G214" i="13"/>
  <c r="K214" i="13" s="1"/>
  <c r="K216" i="13" s="1"/>
  <c r="G237" i="13"/>
  <c r="K237" i="13" s="1"/>
  <c r="G319" i="13"/>
  <c r="K319" i="13" s="1"/>
  <c r="G110" i="13"/>
  <c r="K110" i="13" s="1"/>
  <c r="K112" i="13" s="1"/>
  <c r="M108" i="65"/>
  <c r="K108" i="65"/>
  <c r="L108" i="65"/>
  <c r="G142" i="13"/>
  <c r="H142" i="13" s="1"/>
  <c r="G239" i="13"/>
  <c r="K239" i="13" s="1"/>
  <c r="K240" i="13" s="1"/>
  <c r="G261" i="13"/>
  <c r="K261" i="13" s="1"/>
  <c r="G174" i="13"/>
  <c r="H174" i="13" s="1"/>
  <c r="F70" i="72" s="1"/>
  <c r="G70" i="72" s="1"/>
  <c r="G201" i="13"/>
  <c r="H80" i="13"/>
  <c r="F36" i="72" s="1"/>
  <c r="G36" i="72" s="1"/>
  <c r="K80" i="13"/>
  <c r="G166" i="13"/>
  <c r="K166" i="13" s="1"/>
  <c r="G180" i="13" s="1"/>
  <c r="K309" i="13"/>
  <c r="H309" i="13"/>
  <c r="F136" i="72" s="1"/>
  <c r="G136" i="72" s="1"/>
  <c r="H67" i="13"/>
  <c r="F33" i="72" s="1"/>
  <c r="G33" i="72" s="1"/>
  <c r="K67" i="13"/>
  <c r="H34" i="13"/>
  <c r="F17" i="72" s="1"/>
  <c r="G17" i="72" s="1"/>
  <c r="K34" i="13"/>
  <c r="K64" i="13"/>
  <c r="H64" i="13"/>
  <c r="F31" i="72" s="1"/>
  <c r="G31" i="72" s="1"/>
  <c r="I151" i="13"/>
  <c r="I249" i="13"/>
  <c r="I96" i="72" s="1"/>
  <c r="J96" i="72" s="1"/>
  <c r="I246" i="13"/>
  <c r="I94" i="72" s="1"/>
  <c r="J94" i="72" s="1"/>
  <c r="K33" i="13"/>
  <c r="H33" i="13"/>
  <c r="F16" i="72" s="1"/>
  <c r="G16" i="72" s="1"/>
  <c r="H198" i="13"/>
  <c r="F82" i="72" s="1"/>
  <c r="G82" i="72" s="1"/>
  <c r="K198" i="13"/>
  <c r="G37" i="13"/>
  <c r="K37" i="13" s="1"/>
  <c r="H173" i="13"/>
  <c r="F69" i="72" s="1"/>
  <c r="G69" i="72" s="1"/>
  <c r="K173" i="13"/>
  <c r="G18" i="13"/>
  <c r="G297" i="13"/>
  <c r="K287" i="13"/>
  <c r="H160" i="13"/>
  <c r="F61" i="72" s="1"/>
  <c r="G61" i="72" s="1"/>
  <c r="K160" i="13"/>
  <c r="G15" i="13"/>
  <c r="G63" i="13"/>
  <c r="G163" i="13"/>
  <c r="K163" i="13" s="1"/>
  <c r="G190" i="13"/>
  <c r="K190" i="13" s="1"/>
  <c r="K191" i="13" s="1"/>
  <c r="I245" i="13"/>
  <c r="I93" i="72" s="1"/>
  <c r="J93" i="72" s="1"/>
  <c r="H177" i="13"/>
  <c r="F72" i="72" s="1"/>
  <c r="G72" i="72" s="1"/>
  <c r="K177" i="13"/>
  <c r="L329" i="13"/>
  <c r="G291" i="13"/>
  <c r="G89" i="13"/>
  <c r="G38" i="13"/>
  <c r="K38" i="13" s="1"/>
  <c r="I274" i="13"/>
  <c r="I107" i="72" s="1"/>
  <c r="J107" i="72" s="1"/>
  <c r="K53" i="13"/>
  <c r="H53" i="13"/>
  <c r="F23" i="72" s="1"/>
  <c r="G23" i="72" s="1"/>
  <c r="H14" i="13"/>
  <c r="G188" i="13"/>
  <c r="K127" i="13"/>
  <c r="G129" i="13"/>
  <c r="H127" i="13"/>
  <c r="H159" i="13"/>
  <c r="F60" i="72" s="1"/>
  <c r="G60" i="72" s="1"/>
  <c r="K159" i="13"/>
  <c r="I137" i="13"/>
  <c r="I54" i="72" s="1"/>
  <c r="G56" i="13"/>
  <c r="K56" i="13" s="1"/>
  <c r="K58" i="13" s="1"/>
  <c r="G92" i="13"/>
  <c r="G82" i="13"/>
  <c r="K82" i="13" s="1"/>
  <c r="K83" i="13" s="1"/>
  <c r="H197" i="13"/>
  <c r="F79" i="72" s="1"/>
  <c r="G79" i="72" s="1"/>
  <c r="K197" i="13"/>
  <c r="G88" i="13"/>
  <c r="I128" i="13"/>
  <c r="I50" i="72" s="1"/>
  <c r="J50" i="72" s="1"/>
  <c r="G323" i="13"/>
  <c r="D147" i="72" l="1"/>
  <c r="L14" i="65"/>
  <c r="K14" i="65"/>
  <c r="M14" i="65"/>
  <c r="F9" i="72"/>
  <c r="G9" i="72" s="1"/>
  <c r="J54" i="72"/>
  <c r="J52" i="72"/>
  <c r="K114" i="13"/>
  <c r="K75" i="65"/>
  <c r="M75" i="65"/>
  <c r="L75" i="65"/>
  <c r="I272" i="13"/>
  <c r="I105" i="72" s="1"/>
  <c r="J105" i="72" s="1"/>
  <c r="K42" i="65"/>
  <c r="M42" i="65"/>
  <c r="O272" i="13"/>
  <c r="K18" i="13"/>
  <c r="K20" i="13" s="1"/>
  <c r="L42" i="65"/>
  <c r="G43" i="65"/>
  <c r="D160" i="72" s="1"/>
  <c r="G76" i="65"/>
  <c r="D174" i="72" s="1"/>
  <c r="G15" i="65"/>
  <c r="D148" i="72" s="1"/>
  <c r="H42" i="65"/>
  <c r="F159" i="72" s="1"/>
  <c r="G159" i="72" s="1"/>
  <c r="H14" i="65"/>
  <c r="H75" i="65"/>
  <c r="F173" i="72" s="1"/>
  <c r="G173" i="72" s="1"/>
  <c r="H109" i="65"/>
  <c r="F189" i="72" s="1"/>
  <c r="G189" i="72" s="1"/>
  <c r="H108" i="65"/>
  <c r="F188" i="72" s="1"/>
  <c r="G188" i="72" s="1"/>
  <c r="H151" i="13"/>
  <c r="H152" i="13" s="1"/>
  <c r="G224" i="13"/>
  <c r="K247" i="13"/>
  <c r="G255" i="13" s="1"/>
  <c r="K129" i="13"/>
  <c r="H237" i="13"/>
  <c r="F89" i="72" s="1"/>
  <c r="G89" i="72" s="1"/>
  <c r="K223" i="13"/>
  <c r="I152" i="13"/>
  <c r="K174" i="13"/>
  <c r="K175" i="13" s="1"/>
  <c r="G181" i="13" s="1"/>
  <c r="G143" i="13"/>
  <c r="H261" i="13"/>
  <c r="F99" i="72" s="1"/>
  <c r="G99" i="72" s="1"/>
  <c r="K142" i="13"/>
  <c r="K143" i="13" s="1"/>
  <c r="G225" i="13"/>
  <c r="K138" i="13"/>
  <c r="K139" i="13" s="1"/>
  <c r="L109" i="65"/>
  <c r="L110" i="65" s="1"/>
  <c r="M109" i="65"/>
  <c r="M110" i="65" s="1"/>
  <c r="K109" i="65"/>
  <c r="K110" i="65" s="1"/>
  <c r="K269" i="13"/>
  <c r="K270" i="13" s="1"/>
  <c r="G280" i="13" s="1"/>
  <c r="H269" i="13"/>
  <c r="F103" i="72" s="1"/>
  <c r="G103" i="72" s="1"/>
  <c r="K161" i="13"/>
  <c r="K39" i="13"/>
  <c r="K188" i="13"/>
  <c r="H188" i="13"/>
  <c r="F75" i="72" s="1"/>
  <c r="G75" i="72" s="1"/>
  <c r="H201" i="13"/>
  <c r="F86" i="72" s="1"/>
  <c r="G86" i="72" s="1"/>
  <c r="K201" i="13"/>
  <c r="H63" i="13"/>
  <c r="F30" i="72" s="1"/>
  <c r="G30" i="72" s="1"/>
  <c r="K63" i="13"/>
  <c r="K65" i="13" s="1"/>
  <c r="G74" i="13" s="1"/>
  <c r="I198" i="13"/>
  <c r="I82" i="72" s="1"/>
  <c r="J82" i="72" s="1"/>
  <c r="I34" i="13"/>
  <c r="I17" i="72" s="1"/>
  <c r="J17" i="72" s="1"/>
  <c r="I33" i="13"/>
  <c r="I16" i="72" s="1"/>
  <c r="J16" i="72" s="1"/>
  <c r="I174" i="13"/>
  <c r="I70" i="72" s="1"/>
  <c r="J70" i="72" s="1"/>
  <c r="I309" i="13"/>
  <c r="I136" i="72" s="1"/>
  <c r="J136" i="72" s="1"/>
  <c r="H88" i="13"/>
  <c r="F40" i="72" s="1"/>
  <c r="G115" i="13"/>
  <c r="K88" i="13"/>
  <c r="I159" i="13"/>
  <c r="I60" i="72" s="1"/>
  <c r="J60" i="72" s="1"/>
  <c r="I14" i="13"/>
  <c r="K35" i="13"/>
  <c r="I80" i="13"/>
  <c r="I36" i="72" s="1"/>
  <c r="J36" i="72" s="1"/>
  <c r="H92" i="13"/>
  <c r="F47" i="72" s="1"/>
  <c r="G47" i="72" s="1"/>
  <c r="K92" i="13"/>
  <c r="I53" i="13"/>
  <c r="I23" i="72" s="1"/>
  <c r="J23" i="72" s="1"/>
  <c r="G298" i="13"/>
  <c r="H291" i="13"/>
  <c r="F128" i="72" s="1"/>
  <c r="G128" i="72" s="1"/>
  <c r="K291" i="13"/>
  <c r="I160" i="13"/>
  <c r="I61" i="72" s="1"/>
  <c r="J61" i="72" s="1"/>
  <c r="I173" i="13"/>
  <c r="I69" i="72" s="1"/>
  <c r="J69" i="72" s="1"/>
  <c r="P272" i="13"/>
  <c r="C243" i="13"/>
  <c r="D20" i="55" s="1"/>
  <c r="K199" i="13"/>
  <c r="G207" i="13" s="1"/>
  <c r="I67" i="13"/>
  <c r="I33" i="72" s="1"/>
  <c r="J33" i="72" s="1"/>
  <c r="M329" i="13"/>
  <c r="P329" i="13" s="1"/>
  <c r="O329" i="13"/>
  <c r="I197" i="13"/>
  <c r="I79" i="72" s="1"/>
  <c r="J79" i="72" s="1"/>
  <c r="G73" i="13"/>
  <c r="I64" i="13"/>
  <c r="I31" i="72" s="1"/>
  <c r="J31" i="72" s="1"/>
  <c r="H143" i="13"/>
  <c r="F57" i="72" s="1"/>
  <c r="G57" i="72" s="1"/>
  <c r="I142" i="13"/>
  <c r="I143" i="13" s="1"/>
  <c r="I57" i="72" s="1"/>
  <c r="K89" i="13"/>
  <c r="H89" i="13"/>
  <c r="F43" i="72" s="1"/>
  <c r="G43" i="72" s="1"/>
  <c r="G116" i="13"/>
  <c r="I177" i="13"/>
  <c r="I72" i="72" s="1"/>
  <c r="J72" i="72" s="1"/>
  <c r="I138" i="13"/>
  <c r="I55" i="72" s="1"/>
  <c r="J55" i="72" s="1"/>
  <c r="H129" i="13"/>
  <c r="F53" i="72" s="1"/>
  <c r="G53" i="72" s="1"/>
  <c r="I127" i="13"/>
  <c r="I129" i="13" s="1"/>
  <c r="I53" i="72" s="1"/>
  <c r="G179" i="13"/>
  <c r="K167" i="13"/>
  <c r="H15" i="13"/>
  <c r="F10" i="72" s="1"/>
  <c r="G10" i="72" s="1"/>
  <c r="K15" i="13"/>
  <c r="K16" i="13" s="1"/>
  <c r="M323" i="13"/>
  <c r="L323" i="13"/>
  <c r="C361" i="13"/>
  <c r="D34" i="55" s="1"/>
  <c r="F147" i="72" l="1"/>
  <c r="G147" i="72" s="1"/>
  <c r="O14" i="65"/>
  <c r="I9" i="72"/>
  <c r="J9" i="72" s="1"/>
  <c r="J57" i="72"/>
  <c r="J53" i="72"/>
  <c r="G40" i="72"/>
  <c r="F51" i="72"/>
  <c r="G51" i="72" s="1"/>
  <c r="L43" i="65"/>
  <c r="L44" i="65" s="1"/>
  <c r="K76" i="65"/>
  <c r="K77" i="65" s="1"/>
  <c r="K43" i="65"/>
  <c r="K44" i="65" s="1"/>
  <c r="K15" i="65"/>
  <c r="K16" i="65" s="1"/>
  <c r="M43" i="65"/>
  <c r="M44" i="65" s="1"/>
  <c r="L15" i="65"/>
  <c r="L16" i="65" s="1"/>
  <c r="M15" i="65"/>
  <c r="M16" i="65" s="1"/>
  <c r="L76" i="65"/>
  <c r="L77" i="65" s="1"/>
  <c r="M76" i="65"/>
  <c r="M77" i="65" s="1"/>
  <c r="I14" i="65"/>
  <c r="I42" i="65"/>
  <c r="I159" i="72" s="1"/>
  <c r="J159" i="72" s="1"/>
  <c r="I75" i="65"/>
  <c r="I173" i="72" s="1"/>
  <c r="J173" i="72" s="1"/>
  <c r="H43" i="65"/>
  <c r="F160" i="72" s="1"/>
  <c r="G160" i="72" s="1"/>
  <c r="H15" i="65"/>
  <c r="F148" i="72" s="1"/>
  <c r="G148" i="72" s="1"/>
  <c r="H76" i="65"/>
  <c r="F174" i="72" s="1"/>
  <c r="G174" i="72" s="1"/>
  <c r="I108" i="65"/>
  <c r="I188" i="72" s="1"/>
  <c r="J188" i="72" s="1"/>
  <c r="I109" i="65"/>
  <c r="I189" i="72" s="1"/>
  <c r="J189" i="72" s="1"/>
  <c r="R14" i="65"/>
  <c r="R15" i="65" s="1"/>
  <c r="O42" i="65"/>
  <c r="R42" i="65"/>
  <c r="R43" i="65" s="1"/>
  <c r="O108" i="65"/>
  <c r="R108" i="65"/>
  <c r="R109" i="65" s="1"/>
  <c r="O75" i="65"/>
  <c r="R75" i="65"/>
  <c r="R76" i="65" s="1"/>
  <c r="I261" i="13"/>
  <c r="I99" i="72" s="1"/>
  <c r="J99" i="72" s="1"/>
  <c r="I237" i="13"/>
  <c r="I89" i="72" s="1"/>
  <c r="J89" i="72" s="1"/>
  <c r="K145" i="13"/>
  <c r="I269" i="13"/>
  <c r="I103" i="72" s="1"/>
  <c r="J103" i="72" s="1"/>
  <c r="I15" i="13"/>
  <c r="I10" i="72" s="1"/>
  <c r="J10" i="72" s="1"/>
  <c r="I89" i="13"/>
  <c r="I43" i="72" s="1"/>
  <c r="J43" i="72" s="1"/>
  <c r="I92" i="13"/>
  <c r="I47" i="72" s="1"/>
  <c r="J47" i="72" s="1"/>
  <c r="K90" i="13"/>
  <c r="G98" i="13" s="1"/>
  <c r="I201" i="13"/>
  <c r="I86" i="72" s="1"/>
  <c r="J86" i="72" s="1"/>
  <c r="I63" i="13"/>
  <c r="I30" i="72" s="1"/>
  <c r="J30" i="72" s="1"/>
  <c r="I188" i="13"/>
  <c r="I75" i="72" s="1"/>
  <c r="J75" i="72" s="1"/>
  <c r="I88" i="13"/>
  <c r="I40" i="72" s="1"/>
  <c r="H298" i="13"/>
  <c r="F130" i="72" s="1"/>
  <c r="G130" i="72" s="1"/>
  <c r="I291" i="13"/>
  <c r="I128" i="72" s="1"/>
  <c r="J128" i="72" s="1"/>
  <c r="C346" i="13"/>
  <c r="D28" i="55" s="1"/>
  <c r="C307" i="13"/>
  <c r="C195" i="13"/>
  <c r="D19" i="55" s="1"/>
  <c r="C43" i="13"/>
  <c r="D12" i="55" s="1"/>
  <c r="C86" i="13"/>
  <c r="D14" i="55" s="1"/>
  <c r="C61" i="13"/>
  <c r="D13" i="55" s="1"/>
  <c r="C267" i="13"/>
  <c r="D21" i="55" s="1"/>
  <c r="C289" i="13"/>
  <c r="I147" i="72" l="1"/>
  <c r="J147" i="72" s="1"/>
  <c r="P14" i="65"/>
  <c r="J40" i="72"/>
  <c r="I51" i="72"/>
  <c r="J51" i="72" s="1"/>
  <c r="I43" i="65"/>
  <c r="I160" i="72" s="1"/>
  <c r="J160" i="72" s="1"/>
  <c r="I76" i="65"/>
  <c r="I174" i="72" s="1"/>
  <c r="J174" i="72" s="1"/>
  <c r="I15" i="65"/>
  <c r="I148" i="72" s="1"/>
  <c r="J148" i="72" s="1"/>
  <c r="D24" i="55"/>
  <c r="O109" i="65"/>
  <c r="O110" i="65" s="1"/>
  <c r="O76" i="65"/>
  <c r="O77" i="65" s="1"/>
  <c r="O43" i="65"/>
  <c r="O44" i="65" s="1"/>
  <c r="S14" i="65"/>
  <c r="S15" i="65" s="1"/>
  <c r="P75" i="65"/>
  <c r="S75" i="65"/>
  <c r="S76" i="65" s="1"/>
  <c r="P42" i="65"/>
  <c r="S42" i="65"/>
  <c r="S43" i="65" s="1"/>
  <c r="P108" i="65"/>
  <c r="S108" i="65"/>
  <c r="S109" i="65" s="1"/>
  <c r="O15" i="65"/>
  <c r="O16" i="65" s="1"/>
  <c r="C26" i="65"/>
  <c r="C56" i="65"/>
  <c r="C122" i="65"/>
  <c r="C89" i="65"/>
  <c r="D22" i="55"/>
  <c r="D16" i="55"/>
  <c r="I298" i="13"/>
  <c r="I130" i="72" s="1"/>
  <c r="J130" i="72" s="1"/>
  <c r="C23" i="13"/>
  <c r="G193" i="13"/>
  <c r="C325" i="13"/>
  <c r="D26" i="55" s="1"/>
  <c r="P109" i="65" l="1"/>
  <c r="P110" i="65" s="1"/>
  <c r="P76" i="65"/>
  <c r="P77" i="65" s="1"/>
  <c r="P43" i="65"/>
  <c r="P44" i="65" s="1"/>
  <c r="P15" i="65"/>
  <c r="P16" i="65" s="1"/>
  <c r="C90" i="65"/>
  <c r="K93" i="65" s="1"/>
  <c r="C57" i="65"/>
  <c r="C27" i="65"/>
  <c r="C123" i="65"/>
  <c r="D9" i="55"/>
  <c r="M193" i="13"/>
  <c r="L193" i="13"/>
  <c r="C381" i="13" l="1"/>
  <c r="G380" i="13"/>
  <c r="D30" i="55" l="1"/>
  <c r="D32" i="55" s="1"/>
  <c r="D36" i="55" s="1"/>
  <c r="C387" i="13"/>
  <c r="K381" i="13"/>
  <c r="L380" i="13"/>
  <c r="M380" i="13"/>
  <c r="D37" i="55" l="1"/>
  <c r="E30" i="55"/>
  <c r="K346" i="13" l="1"/>
  <c r="G345" i="13"/>
  <c r="G40" i="13"/>
  <c r="M40" i="13" l="1"/>
  <c r="L40" i="13"/>
  <c r="M345" i="13"/>
  <c r="L345" i="13"/>
  <c r="K348" i="13"/>
  <c r="G340" i="13"/>
  <c r="E28" i="55" l="1"/>
  <c r="G359" i="13"/>
  <c r="G42" i="13"/>
  <c r="G358" i="13" l="1"/>
  <c r="M359" i="13"/>
  <c r="L359" i="13"/>
  <c r="G192" i="13"/>
  <c r="G59" i="13"/>
  <c r="L42" i="13"/>
  <c r="M42" i="13"/>
  <c r="G265" i="13"/>
  <c r="G84" i="13"/>
  <c r="G41" i="13"/>
  <c r="K43" i="13"/>
  <c r="M84" i="13" l="1"/>
  <c r="L84" i="13"/>
  <c r="G324" i="13"/>
  <c r="K325" i="13"/>
  <c r="K331" i="13" s="1"/>
  <c r="E26" i="55" s="1"/>
  <c r="M265" i="13"/>
  <c r="L265" i="13"/>
  <c r="K44" i="13"/>
  <c r="E12" i="55" s="1"/>
  <c r="G44" i="13"/>
  <c r="L192" i="13"/>
  <c r="M192" i="13"/>
  <c r="L41" i="13"/>
  <c r="M41" i="13"/>
  <c r="L59" i="13"/>
  <c r="M59" i="13"/>
  <c r="G360" i="13" l="1"/>
  <c r="K361" i="13"/>
  <c r="K369" i="13" s="1"/>
  <c r="E34" i="55" s="1"/>
  <c r="G266" i="13"/>
  <c r="K267" i="13"/>
  <c r="K276" i="13" s="1"/>
  <c r="E21" i="55" s="1"/>
  <c r="L324" i="13"/>
  <c r="M324" i="13"/>
  <c r="G21" i="13"/>
  <c r="K171" i="13"/>
  <c r="K179" i="13" s="1"/>
  <c r="G22" i="13"/>
  <c r="G88" i="65" l="1"/>
  <c r="G121" i="65"/>
  <c r="G55" i="65"/>
  <c r="G25" i="65"/>
  <c r="G26" i="65"/>
  <c r="G56" i="65"/>
  <c r="G89" i="65"/>
  <c r="G122" i="65"/>
  <c r="G60" i="13"/>
  <c r="K61" i="13"/>
  <c r="K69" i="13" s="1"/>
  <c r="K180" i="13" s="1"/>
  <c r="L21" i="13"/>
  <c r="M21" i="13"/>
  <c r="G288" i="13"/>
  <c r="K289" i="13"/>
  <c r="K293" i="13" s="1"/>
  <c r="G194" i="13"/>
  <c r="K195" i="13"/>
  <c r="K203" i="13" s="1"/>
  <c r="E19" i="55" s="1"/>
  <c r="L22" i="13"/>
  <c r="M22" i="13"/>
  <c r="G85" i="13"/>
  <c r="K86" i="13"/>
  <c r="K94" i="13" s="1"/>
  <c r="E14" i="55" s="1"/>
  <c r="M266" i="13"/>
  <c r="L266" i="13"/>
  <c r="G242" i="13"/>
  <c r="K243" i="13"/>
  <c r="K251" i="13" s="1"/>
  <c r="E20" i="55" s="1"/>
  <c r="L360" i="13"/>
  <c r="M360" i="13"/>
  <c r="G306" i="13"/>
  <c r="K307" i="13"/>
  <c r="K311" i="13" s="1"/>
  <c r="E15" i="55"/>
  <c r="K23" i="13"/>
  <c r="K24" i="13" s="1"/>
  <c r="L122" i="65" l="1"/>
  <c r="M122" i="65"/>
  <c r="K122" i="65"/>
  <c r="M55" i="65"/>
  <c r="L55" i="65"/>
  <c r="K55" i="65"/>
  <c r="L89" i="65"/>
  <c r="M89" i="65"/>
  <c r="K89" i="65"/>
  <c r="L56" i="65"/>
  <c r="M56" i="65"/>
  <c r="K56" i="65"/>
  <c r="L26" i="65"/>
  <c r="M26" i="65"/>
  <c r="K26" i="65"/>
  <c r="M25" i="65"/>
  <c r="L25" i="65"/>
  <c r="K25" i="65"/>
  <c r="L121" i="65"/>
  <c r="L123" i="65" s="1"/>
  <c r="L124" i="65" s="1"/>
  <c r="M121" i="65"/>
  <c r="K121" i="65"/>
  <c r="L88" i="65"/>
  <c r="M88" i="65"/>
  <c r="K88" i="65"/>
  <c r="E9" i="55"/>
  <c r="G24" i="13"/>
  <c r="K389" i="13"/>
  <c r="M242" i="13"/>
  <c r="L242" i="13"/>
  <c r="E22" i="55"/>
  <c r="M194" i="13"/>
  <c r="L194" i="13"/>
  <c r="M306" i="13"/>
  <c r="L306" i="13"/>
  <c r="L85" i="13"/>
  <c r="M85" i="13"/>
  <c r="E24" i="55"/>
  <c r="L288" i="13"/>
  <c r="M288" i="13"/>
  <c r="E13" i="55"/>
  <c r="M60" i="13"/>
  <c r="L60" i="13"/>
  <c r="M27" i="65" l="1"/>
  <c r="M28" i="65" s="1"/>
  <c r="K90" i="65"/>
  <c r="K91" i="65" s="1"/>
  <c r="G91" i="65" s="1"/>
  <c r="K123" i="65"/>
  <c r="K124" i="65" s="1"/>
  <c r="G124" i="65" s="1"/>
  <c r="M123" i="65"/>
  <c r="M124" i="65" s="1"/>
  <c r="L57" i="65"/>
  <c r="L58" i="65" s="1"/>
  <c r="M57" i="65"/>
  <c r="M58" i="65" s="1"/>
  <c r="K57" i="65"/>
  <c r="K58" i="65" s="1"/>
  <c r="G58" i="65" s="1"/>
  <c r="M90" i="65"/>
  <c r="M91" i="65" s="1"/>
  <c r="L90" i="65"/>
  <c r="L91" i="65" s="1"/>
  <c r="K27" i="65"/>
  <c r="K28" i="65" s="1"/>
  <c r="G28" i="65" s="1"/>
  <c r="L27" i="65"/>
  <c r="L28" i="65" s="1"/>
  <c r="E16" i="55"/>
  <c r="E32" i="55" s="1"/>
  <c r="E36" i="55" s="1"/>
  <c r="E37" i="55" l="1"/>
  <c r="L38" i="13" l="1"/>
  <c r="M106" i="13"/>
  <c r="M111" i="13"/>
  <c r="M363" i="13"/>
  <c r="O197" i="13" l="1"/>
  <c r="M197" i="13"/>
  <c r="L88" i="13"/>
  <c r="L363" i="13"/>
  <c r="F52" i="56"/>
  <c r="G50" i="56" s="1"/>
  <c r="J39" i="43"/>
  <c r="I39" i="62"/>
  <c r="M291" i="13"/>
  <c r="P291" i="13"/>
  <c r="O246" i="13"/>
  <c r="L246" i="13"/>
  <c r="M173" i="13"/>
  <c r="P173" i="13"/>
  <c r="L174" i="13"/>
  <c r="O174" i="13"/>
  <c r="I43" i="62"/>
  <c r="J43" i="43"/>
  <c r="M309" i="13"/>
  <c r="P309" i="13"/>
  <c r="L166" i="13"/>
  <c r="I75" i="43"/>
  <c r="J73" i="43" s="1"/>
  <c r="L356" i="13"/>
  <c r="O356" i="13"/>
  <c r="F57" i="56"/>
  <c r="G56" i="56" s="1"/>
  <c r="D175" i="13"/>
  <c r="L173" i="13"/>
  <c r="O173" i="13"/>
  <c r="M365" i="13"/>
  <c r="L19" i="13"/>
  <c r="D52" i="56"/>
  <c r="E51" i="56" s="1"/>
  <c r="L214" i="13"/>
  <c r="M166" i="13"/>
  <c r="M220" i="13"/>
  <c r="M215" i="13"/>
  <c r="M164" i="13"/>
  <c r="L57" i="13"/>
  <c r="D57" i="56"/>
  <c r="E55" i="56" s="1"/>
  <c r="M138" i="13"/>
  <c r="P138" i="13"/>
  <c r="M37" i="13"/>
  <c r="L219" i="13"/>
  <c r="L137" i="13"/>
  <c r="O137" i="13"/>
  <c r="L131" i="13"/>
  <c r="L132" i="13" s="1"/>
  <c r="L135" i="13" s="1"/>
  <c r="D132" i="13"/>
  <c r="D135" i="13" s="1"/>
  <c r="M245" i="13"/>
  <c r="P245" i="13"/>
  <c r="M305" i="13"/>
  <c r="M307" i="13" s="1"/>
  <c r="E307" i="13"/>
  <c r="M131" i="13"/>
  <c r="M132" i="13" s="1"/>
  <c r="M135" i="13" s="1"/>
  <c r="E132" i="13"/>
  <c r="E135" i="13" s="1"/>
  <c r="L110" i="13"/>
  <c r="L105" i="13"/>
  <c r="M219" i="13"/>
  <c r="M165" i="13"/>
  <c r="L164" i="13"/>
  <c r="P356" i="13"/>
  <c r="M356" i="13"/>
  <c r="M214" i="13"/>
  <c r="G39" i="43"/>
  <c r="F39" i="62"/>
  <c r="L291" i="13"/>
  <c r="O291" i="13"/>
  <c r="E128" i="13"/>
  <c r="M127" i="13"/>
  <c r="P127" i="13"/>
  <c r="M311" i="13" l="1"/>
  <c r="O88" i="13"/>
  <c r="J74" i="43"/>
  <c r="J75" i="43" s="1"/>
  <c r="L197" i="13"/>
  <c r="O175" i="13"/>
  <c r="H181" i="13" s="1"/>
  <c r="M216" i="13"/>
  <c r="E221" i="13"/>
  <c r="M221" i="13"/>
  <c r="E56" i="56"/>
  <c r="E57" i="56" s="1"/>
  <c r="P197" i="13"/>
  <c r="G51" i="56"/>
  <c r="G52" i="56" s="1"/>
  <c r="E65" i="13"/>
  <c r="E216" i="13"/>
  <c r="M198" i="13"/>
  <c r="M199" i="13" s="1"/>
  <c r="G55" i="56"/>
  <c r="G57" i="56" s="1"/>
  <c r="E90" i="13"/>
  <c r="L175" i="13"/>
  <c r="M105" i="13"/>
  <c r="M107" i="13" s="1"/>
  <c r="E107" i="13"/>
  <c r="G75" i="43"/>
  <c r="H73" i="43" s="1"/>
  <c r="L37" i="13"/>
  <c r="L39" i="13" s="1"/>
  <c r="L43" i="13" s="1"/>
  <c r="D39" i="13"/>
  <c r="D43" i="13" s="1"/>
  <c r="M239" i="13"/>
  <c r="M240" i="13" s="1"/>
  <c r="M243" i="13" s="1"/>
  <c r="E240" i="13"/>
  <c r="E243" i="13" s="1"/>
  <c r="M137" i="13"/>
  <c r="M139" i="13" s="1"/>
  <c r="E139" i="13"/>
  <c r="P137" i="13"/>
  <c r="P139" i="13" s="1"/>
  <c r="M56" i="13"/>
  <c r="M274" i="13"/>
  <c r="P274" i="13"/>
  <c r="M64" i="13"/>
  <c r="P64" i="13"/>
  <c r="O142" i="13"/>
  <c r="O143" i="13" s="1"/>
  <c r="L142" i="13"/>
  <c r="L143" i="13" s="1"/>
  <c r="D381" i="13"/>
  <c r="L378" i="13"/>
  <c r="L381" i="13" s="1"/>
  <c r="H30" i="55" s="1"/>
  <c r="E50" i="56"/>
  <c r="E289" i="13"/>
  <c r="M287" i="13"/>
  <c r="M289" i="13" s="1"/>
  <c r="M293" i="13" s="1"/>
  <c r="L56" i="13"/>
  <c r="M57" i="13"/>
  <c r="M269" i="13"/>
  <c r="M270" i="13" s="1"/>
  <c r="E270" i="13"/>
  <c r="P269" i="13"/>
  <c r="P270" i="13" s="1"/>
  <c r="E381" i="13"/>
  <c r="M378" i="13"/>
  <c r="M381" i="13" s="1"/>
  <c r="K30" i="55" s="1"/>
  <c r="M89" i="13"/>
  <c r="P89" i="13"/>
  <c r="E361" i="13"/>
  <c r="M358" i="13"/>
  <c r="M361" i="13" s="1"/>
  <c r="M369" i="13" s="1"/>
  <c r="K34" i="55" s="1"/>
  <c r="L365" i="13"/>
  <c r="P142" i="13"/>
  <c r="P143" i="13" s="1"/>
  <c r="M142" i="13"/>
  <c r="M143" i="13" s="1"/>
  <c r="L165" i="13"/>
  <c r="D240" i="13"/>
  <c r="D243" i="13" s="1"/>
  <c r="L239" i="13"/>
  <c r="L240" i="13" s="1"/>
  <c r="L243" i="13" s="1"/>
  <c r="L287" i="13"/>
  <c r="L289" i="13" s="1"/>
  <c r="L293" i="13" s="1"/>
  <c r="D289" i="13"/>
  <c r="L269" i="13"/>
  <c r="L270" i="13" s="1"/>
  <c r="D270" i="13"/>
  <c r="O269" i="13"/>
  <c r="O270" i="13" s="1"/>
  <c r="M19" i="13"/>
  <c r="M82" i="13"/>
  <c r="M83" i="13" s="1"/>
  <c r="M86" i="13" s="1"/>
  <c r="E83" i="13"/>
  <c r="E86" i="13" s="1"/>
  <c r="L82" i="13"/>
  <c r="L83" i="13" s="1"/>
  <c r="L86" i="13" s="1"/>
  <c r="D83" i="13"/>
  <c r="D86" i="13" s="1"/>
  <c r="F43" i="62"/>
  <c r="L309" i="13"/>
  <c r="O309" i="13"/>
  <c r="G43" i="43"/>
  <c r="L274" i="13"/>
  <c r="O274" i="13"/>
  <c r="E264" i="13"/>
  <c r="E267" i="13" s="1"/>
  <c r="M263" i="13"/>
  <c r="M264" i="13" s="1"/>
  <c r="M267" i="13" s="1"/>
  <c r="G23" i="43"/>
  <c r="F23" i="62"/>
  <c r="D346" i="13"/>
  <c r="L343" i="13"/>
  <c r="L346" i="13" s="1"/>
  <c r="O343" i="13"/>
  <c r="O346" i="13" s="1"/>
  <c r="L64" i="13"/>
  <c r="O64" i="13"/>
  <c r="J42" i="43"/>
  <c r="I28" i="56"/>
  <c r="I42" i="62"/>
  <c r="M18" i="13"/>
  <c r="O249" i="13"/>
  <c r="L249" i="13"/>
  <c r="E112" i="13"/>
  <c r="M110" i="13"/>
  <c r="M112" i="13" s="1"/>
  <c r="E346" i="13"/>
  <c r="M343" i="13"/>
  <c r="M346" i="13" s="1"/>
  <c r="P343" i="13"/>
  <c r="P346" i="13" s="1"/>
  <c r="D307" i="13"/>
  <c r="L305" i="13"/>
  <c r="L307" i="13" s="1"/>
  <c r="L319" i="13"/>
  <c r="D128" i="13"/>
  <c r="L127" i="13"/>
  <c r="O127" i="13"/>
  <c r="M80" i="13"/>
  <c r="P80" i="13"/>
  <c r="P237" i="13"/>
  <c r="M237" i="13"/>
  <c r="D35" i="13"/>
  <c r="L33" i="13"/>
  <c r="O33" i="13"/>
  <c r="L15" i="13"/>
  <c r="O15" i="13"/>
  <c r="M159" i="13"/>
  <c r="E161" i="13"/>
  <c r="P159" i="13"/>
  <c r="M261" i="13"/>
  <c r="P261" i="13"/>
  <c r="L237" i="13"/>
  <c r="O237" i="13"/>
  <c r="M34" i="13"/>
  <c r="P34" i="13"/>
  <c r="E35" i="13"/>
  <c r="M33" i="13"/>
  <c r="P33" i="13"/>
  <c r="O159" i="13"/>
  <c r="D161" i="13"/>
  <c r="L159" i="13"/>
  <c r="M160" i="13"/>
  <c r="P160" i="13"/>
  <c r="L34" i="13"/>
  <c r="O34" i="13"/>
  <c r="M319" i="13"/>
  <c r="L160" i="13"/>
  <c r="O160" i="13"/>
  <c r="P128" i="13"/>
  <c r="P129" i="13" s="1"/>
  <c r="M128" i="13"/>
  <c r="M129" i="13" s="1"/>
  <c r="M15" i="13"/>
  <c r="P15" i="13"/>
  <c r="L14" i="13" l="1"/>
  <c r="L16" i="13" s="1"/>
  <c r="O14" i="13"/>
  <c r="M14" i="13"/>
  <c r="P14" i="13"/>
  <c r="M223" i="13"/>
  <c r="M88" i="13"/>
  <c r="M90" i="13" s="1"/>
  <c r="H74" i="43"/>
  <c r="H75" i="43" s="1"/>
  <c r="E199" i="13"/>
  <c r="J27" i="43" s="1"/>
  <c r="P88" i="13"/>
  <c r="P90" i="13" s="1"/>
  <c r="I98" i="13" s="1"/>
  <c r="P198" i="13"/>
  <c r="P199" i="13" s="1"/>
  <c r="M145" i="13"/>
  <c r="M20" i="13"/>
  <c r="M23" i="13" s="1"/>
  <c r="M63" i="13"/>
  <c r="M65" i="13" s="1"/>
  <c r="P63" i="13"/>
  <c r="P65" i="13" s="1"/>
  <c r="I74" i="13" s="1"/>
  <c r="O198" i="13"/>
  <c r="O199" i="13" s="1"/>
  <c r="O161" i="13"/>
  <c r="O138" i="13"/>
  <c r="O139" i="13" s="1"/>
  <c r="D139" i="13"/>
  <c r="L138" i="13"/>
  <c r="L139" i="13" s="1"/>
  <c r="D264" i="13"/>
  <c r="D267" i="13" s="1"/>
  <c r="L263" i="13"/>
  <c r="L264" i="13" s="1"/>
  <c r="L267" i="13" s="1"/>
  <c r="L106" i="13"/>
  <c r="L107" i="13" s="1"/>
  <c r="D107" i="13"/>
  <c r="H280" i="13"/>
  <c r="M114" i="13"/>
  <c r="L111" i="13"/>
  <c r="L112" i="13" s="1"/>
  <c r="D112" i="13"/>
  <c r="L161" i="13"/>
  <c r="D247" i="13"/>
  <c r="L245" i="13"/>
  <c r="L247" i="13" s="1"/>
  <c r="L251" i="13" s="1"/>
  <c r="O245" i="13"/>
  <c r="O247" i="13" s="1"/>
  <c r="E247" i="13"/>
  <c r="M246" i="13"/>
  <c r="M247" i="13" s="1"/>
  <c r="P246" i="13"/>
  <c r="P247" i="13" s="1"/>
  <c r="M276" i="13"/>
  <c r="L63" i="13"/>
  <c r="L65" i="13" s="1"/>
  <c r="O63" i="13"/>
  <c r="O65" i="13" s="1"/>
  <c r="D65" i="13"/>
  <c r="M92" i="13"/>
  <c r="P92" i="13"/>
  <c r="J19" i="43"/>
  <c r="I19" i="62"/>
  <c r="O35" i="13"/>
  <c r="P161" i="13"/>
  <c r="L311" i="13"/>
  <c r="L55" i="13"/>
  <c r="L58" i="13" s="1"/>
  <c r="L61" i="13" s="1"/>
  <c r="D58" i="13"/>
  <c r="D61" i="13" s="1"/>
  <c r="O92" i="13"/>
  <c r="L92" i="13"/>
  <c r="J15" i="43"/>
  <c r="I15" i="62"/>
  <c r="M35" i="13"/>
  <c r="F28" i="56"/>
  <c r="F42" i="62"/>
  <c r="G42" i="43"/>
  <c r="I36" i="56"/>
  <c r="J52" i="43"/>
  <c r="J28" i="55"/>
  <c r="I52" i="62"/>
  <c r="M38" i="13"/>
  <c r="M39" i="13" s="1"/>
  <c r="M43" i="13" s="1"/>
  <c r="E39" i="13"/>
  <c r="E43" i="13" s="1"/>
  <c r="M174" i="13"/>
  <c r="M175" i="13" s="1"/>
  <c r="P174" i="13"/>
  <c r="P175" i="13" s="1"/>
  <c r="E175" i="13"/>
  <c r="G12" i="55"/>
  <c r="F12" i="62"/>
  <c r="F12" i="56"/>
  <c r="G12" i="43"/>
  <c r="G14" i="55"/>
  <c r="F18" i="62"/>
  <c r="F16" i="56"/>
  <c r="G18" i="43"/>
  <c r="E20" i="13"/>
  <c r="E23" i="13" s="1"/>
  <c r="I10" i="62" s="1"/>
  <c r="F30" i="62"/>
  <c r="F22" i="56"/>
  <c r="G30" i="43"/>
  <c r="G20" i="55"/>
  <c r="L220" i="13"/>
  <c r="L221" i="13" s="1"/>
  <c r="D221" i="13"/>
  <c r="I280" i="13"/>
  <c r="D167" i="13"/>
  <c r="D171" i="13" s="1"/>
  <c r="L163" i="13"/>
  <c r="L167" i="13" s="1"/>
  <c r="L171" i="13" s="1"/>
  <c r="D361" i="13"/>
  <c r="L358" i="13"/>
  <c r="L361" i="13" s="1"/>
  <c r="L369" i="13" s="1"/>
  <c r="H34" i="55" s="1"/>
  <c r="M163" i="13"/>
  <c r="M167" i="13" s="1"/>
  <c r="M171" i="13" s="1"/>
  <c r="E167" i="13"/>
  <c r="E171" i="13" s="1"/>
  <c r="L215" i="13"/>
  <c r="L216" i="13" s="1"/>
  <c r="D216" i="13"/>
  <c r="J46" i="43"/>
  <c r="I30" i="56"/>
  <c r="I46" i="62"/>
  <c r="J30" i="55"/>
  <c r="I35" i="62"/>
  <c r="J35" i="43"/>
  <c r="K24" i="55"/>
  <c r="F35" i="62"/>
  <c r="G35" i="43"/>
  <c r="M55" i="13"/>
  <c r="M58" i="13" s="1"/>
  <c r="M61" i="13" s="1"/>
  <c r="E58" i="13"/>
  <c r="E61" i="13" s="1"/>
  <c r="J48" i="43"/>
  <c r="I48" i="62"/>
  <c r="J34" i="55"/>
  <c r="I32" i="56"/>
  <c r="I38" i="62"/>
  <c r="I26" i="56"/>
  <c r="J24" i="55"/>
  <c r="J38" i="43"/>
  <c r="E52" i="56"/>
  <c r="J20" i="55"/>
  <c r="I30" i="62"/>
  <c r="I22" i="56"/>
  <c r="J30" i="43"/>
  <c r="M249" i="13"/>
  <c r="P249" i="13"/>
  <c r="J14" i="55"/>
  <c r="J18" i="43"/>
  <c r="I18" i="62"/>
  <c r="I16" i="56"/>
  <c r="L18" i="13"/>
  <c r="L20" i="13" s="1"/>
  <c r="L23" i="13" s="1"/>
  <c r="D20" i="13"/>
  <c r="D23" i="13" s="1"/>
  <c r="G28" i="55"/>
  <c r="F52" i="62"/>
  <c r="G52" i="43"/>
  <c r="F36" i="56"/>
  <c r="I24" i="56"/>
  <c r="J21" i="55"/>
  <c r="I34" i="62"/>
  <c r="J34" i="43"/>
  <c r="F38" i="62"/>
  <c r="F26" i="56"/>
  <c r="G38" i="43"/>
  <c r="G24" i="55"/>
  <c r="G46" i="43"/>
  <c r="G30" i="55"/>
  <c r="F30" i="56"/>
  <c r="F46" i="62"/>
  <c r="M53" i="13"/>
  <c r="P53" i="13"/>
  <c r="L188" i="13"/>
  <c r="O188" i="13"/>
  <c r="L338" i="13"/>
  <c r="E16" i="13"/>
  <c r="P16" i="13"/>
  <c r="M16" i="13"/>
  <c r="P35" i="13"/>
  <c r="M338" i="13"/>
  <c r="L35" i="13"/>
  <c r="L44" i="13" s="1"/>
  <c r="H12" i="55" s="1"/>
  <c r="O16" i="13"/>
  <c r="D16" i="13"/>
  <c r="L128" i="13"/>
  <c r="L129" i="13" s="1"/>
  <c r="O128" i="13"/>
  <c r="O129" i="13" s="1"/>
  <c r="M188" i="13"/>
  <c r="P188" i="13"/>
  <c r="L80" i="13"/>
  <c r="O80" i="13"/>
  <c r="L53" i="13"/>
  <c r="O53" i="13"/>
  <c r="L261" i="13"/>
  <c r="O261" i="13"/>
  <c r="M161" i="13"/>
  <c r="I27" i="62" l="1"/>
  <c r="E388" i="13"/>
  <c r="I63" i="62" s="1"/>
  <c r="L276" i="13"/>
  <c r="H21" i="55" s="1"/>
  <c r="M24" i="13"/>
  <c r="K9" i="55" s="1"/>
  <c r="I207" i="13"/>
  <c r="M251" i="13"/>
  <c r="K20" i="55" s="1"/>
  <c r="L198" i="13"/>
  <c r="L199" i="13" s="1"/>
  <c r="L145" i="13"/>
  <c r="D199" i="13"/>
  <c r="F27" i="62" s="1"/>
  <c r="I255" i="13"/>
  <c r="I31" i="62"/>
  <c r="J31" i="43"/>
  <c r="H255" i="13"/>
  <c r="L89" i="13"/>
  <c r="L90" i="13" s="1"/>
  <c r="L94" i="13" s="1"/>
  <c r="O89" i="13"/>
  <c r="O90" i="13" s="1"/>
  <c r="H98" i="13" s="1"/>
  <c r="D90" i="13"/>
  <c r="G31" i="43"/>
  <c r="F31" i="62"/>
  <c r="L114" i="13"/>
  <c r="L24" i="13"/>
  <c r="M94" i="13"/>
  <c r="K14" i="55" s="1"/>
  <c r="G34" i="43"/>
  <c r="F24" i="56"/>
  <c r="G21" i="55"/>
  <c r="F34" i="62"/>
  <c r="M44" i="13"/>
  <c r="K12" i="55" s="1"/>
  <c r="H24" i="55"/>
  <c r="L177" i="13"/>
  <c r="L179" i="13" s="1"/>
  <c r="H15" i="55" s="1"/>
  <c r="O177" i="13"/>
  <c r="L223" i="13"/>
  <c r="L67" i="13"/>
  <c r="L69" i="13" s="1"/>
  <c r="H13" i="55" s="1"/>
  <c r="O67" i="13"/>
  <c r="J14" i="43"/>
  <c r="I14" i="62"/>
  <c r="J13" i="55"/>
  <c r="I14" i="56"/>
  <c r="J22" i="43"/>
  <c r="I22" i="62"/>
  <c r="I18" i="56"/>
  <c r="J15" i="55"/>
  <c r="F14" i="56"/>
  <c r="F14" i="62"/>
  <c r="G14" i="43"/>
  <c r="G13" i="55"/>
  <c r="K21" i="55"/>
  <c r="G9" i="55"/>
  <c r="F10" i="62"/>
  <c r="G10" i="43"/>
  <c r="F10" i="56"/>
  <c r="J9" i="55"/>
  <c r="I10" i="56"/>
  <c r="J10" i="43"/>
  <c r="H20" i="55"/>
  <c r="G70" i="43"/>
  <c r="H69" i="43" s="1"/>
  <c r="P67" i="13"/>
  <c r="M67" i="13"/>
  <c r="M69" i="13" s="1"/>
  <c r="K13" i="55" s="1"/>
  <c r="I23" i="62"/>
  <c r="J23" i="43"/>
  <c r="F32" i="56"/>
  <c r="G48" i="43"/>
  <c r="F48" i="62"/>
  <c r="G34" i="55"/>
  <c r="I181" i="13"/>
  <c r="P177" i="13"/>
  <c r="M177" i="13"/>
  <c r="M179" i="13" s="1"/>
  <c r="F15" i="62"/>
  <c r="G15" i="43"/>
  <c r="H74" i="13"/>
  <c r="G15" i="55"/>
  <c r="F22" i="62"/>
  <c r="G22" i="43"/>
  <c r="F18" i="56"/>
  <c r="J12" i="43"/>
  <c r="J12" i="55"/>
  <c r="I12" i="62"/>
  <c r="I12" i="56"/>
  <c r="I70" i="43"/>
  <c r="J69" i="43" s="1"/>
  <c r="J63" i="43" l="1"/>
  <c r="J64" i="43" s="1"/>
  <c r="H9" i="55"/>
  <c r="H207" i="13"/>
  <c r="G27" i="43"/>
  <c r="J68" i="43"/>
  <c r="H14" i="55"/>
  <c r="F19" i="62"/>
  <c r="G19" i="43"/>
  <c r="D388" i="13"/>
  <c r="K15" i="55"/>
  <c r="K16" i="55" s="1"/>
  <c r="G16" i="55"/>
  <c r="H68" i="43"/>
  <c r="J16" i="55"/>
  <c r="D325" i="13"/>
  <c r="O321" i="13"/>
  <c r="O325" i="13" s="1"/>
  <c r="L321" i="13"/>
  <c r="L325" i="13" s="1"/>
  <c r="L331" i="13" s="1"/>
  <c r="H26" i="55" s="1"/>
  <c r="I64" i="62"/>
  <c r="J70" i="43" l="1"/>
  <c r="H16" i="55"/>
  <c r="F63" i="62"/>
  <c r="F64" i="62" s="1"/>
  <c r="G63" i="43"/>
  <c r="G64" i="43" s="1"/>
  <c r="G54" i="43"/>
  <c r="F38" i="56"/>
  <c r="F54" i="62"/>
  <c r="G26" i="55"/>
  <c r="H70" i="43"/>
  <c r="D191" i="13"/>
  <c r="D195" i="13" s="1"/>
  <c r="L190" i="13"/>
  <c r="L191" i="13" s="1"/>
  <c r="L195" i="13" s="1"/>
  <c r="M321" i="13"/>
  <c r="M325" i="13" s="1"/>
  <c r="M331" i="13" s="1"/>
  <c r="K26" i="55" s="1"/>
  <c r="E325" i="13"/>
  <c r="P321" i="13"/>
  <c r="P325" i="13" s="1"/>
  <c r="L201" i="13" l="1"/>
  <c r="L203" i="13" s="1"/>
  <c r="O201" i="13"/>
  <c r="J26" i="55"/>
  <c r="I38" i="56"/>
  <c r="I54" i="62"/>
  <c r="J54" i="43"/>
  <c r="M190" i="13"/>
  <c r="M191" i="13" s="1"/>
  <c r="M195" i="13" s="1"/>
  <c r="E191" i="13"/>
  <c r="E195" i="13" s="1"/>
  <c r="F26" i="62"/>
  <c r="G19" i="55"/>
  <c r="G26" i="43"/>
  <c r="F20" i="56"/>
  <c r="D387" i="13"/>
  <c r="P201" i="13" l="1"/>
  <c r="M201" i="13"/>
  <c r="M203" i="13" s="1"/>
  <c r="G61" i="43"/>
  <c r="G62" i="43" s="1"/>
  <c r="F61" i="62"/>
  <c r="F62" i="62" s="1"/>
  <c r="F45" i="56"/>
  <c r="F46" i="56" s="1"/>
  <c r="H19" i="55"/>
  <c r="J19" i="55"/>
  <c r="I26" i="62"/>
  <c r="I20" i="56"/>
  <c r="J26" i="43"/>
  <c r="E387" i="13"/>
  <c r="G22" i="55"/>
  <c r="G32" i="55" s="1"/>
  <c r="G36" i="55" s="1"/>
  <c r="G37" i="55" l="1"/>
  <c r="J61" i="43"/>
  <c r="J62" i="43" s="1"/>
  <c r="I61" i="62"/>
  <c r="I62" i="62" s="1"/>
  <c r="I45" i="56"/>
  <c r="I46" i="56" s="1"/>
  <c r="H22" i="55"/>
  <c r="K19" i="55"/>
  <c r="J22" i="55"/>
  <c r="J32" i="55" s="1"/>
  <c r="J36" i="55" s="1"/>
  <c r="K22" i="55" l="1"/>
  <c r="J37" i="55"/>
  <c r="I12" i="43" l="1"/>
  <c r="K12" i="43" s="1"/>
  <c r="F12" i="43"/>
  <c r="H12" i="43" s="1"/>
  <c r="N19" i="72" s="1"/>
  <c r="F20" i="43"/>
  <c r="I20" i="43"/>
  <c r="F48" i="43"/>
  <c r="H48" i="43" s="1"/>
  <c r="I48" i="43"/>
  <c r="K48" i="43" s="1"/>
  <c r="I10" i="43"/>
  <c r="F10" i="43"/>
  <c r="I54" i="43"/>
  <c r="K54" i="43" s="1"/>
  <c r="F54" i="43"/>
  <c r="H54" i="43" s="1"/>
  <c r="N139" i="72" s="1"/>
  <c r="N142" i="72" s="1"/>
  <c r="I52" i="43"/>
  <c r="K52" i="43" s="1"/>
  <c r="F52" i="43"/>
  <c r="H52" i="43" s="1"/>
  <c r="N111" i="72" s="1"/>
  <c r="F28" i="43"/>
  <c r="I28" i="43"/>
  <c r="F32" i="43"/>
  <c r="I32" i="43"/>
  <c r="F46" i="43"/>
  <c r="I46" i="43"/>
  <c r="F36" i="43"/>
  <c r="I36" i="43"/>
  <c r="I40" i="43"/>
  <c r="I44" i="43"/>
  <c r="F40" i="43"/>
  <c r="F44" i="43"/>
  <c r="D56" i="43"/>
  <c r="N20" i="72" l="1"/>
  <c r="N191" i="72"/>
  <c r="K46" i="43"/>
  <c r="H46" i="43"/>
  <c r="H38" i="43"/>
  <c r="N126" i="72" s="1"/>
  <c r="H39" i="43"/>
  <c r="N128" i="72" s="1"/>
  <c r="H31" i="43"/>
  <c r="N93" i="72" s="1"/>
  <c r="N94" i="72" s="1"/>
  <c r="H30" i="43"/>
  <c r="N91" i="72" s="1"/>
  <c r="K43" i="43"/>
  <c r="K42" i="43"/>
  <c r="K27" i="43"/>
  <c r="K26" i="43"/>
  <c r="K10" i="43"/>
  <c r="K38" i="43"/>
  <c r="K39" i="43"/>
  <c r="H26" i="43"/>
  <c r="N77" i="72" s="1"/>
  <c r="H27" i="43"/>
  <c r="N79" i="72" s="1"/>
  <c r="K35" i="43"/>
  <c r="K34" i="43"/>
  <c r="H34" i="43"/>
  <c r="N101" i="72" s="1"/>
  <c r="H35" i="43"/>
  <c r="N103" i="72" s="1"/>
  <c r="K19" i="43"/>
  <c r="K18" i="43"/>
  <c r="H18" i="43"/>
  <c r="N38" i="72" s="1"/>
  <c r="N56" i="72" s="1"/>
  <c r="H19" i="43"/>
  <c r="N40" i="72" s="1"/>
  <c r="F24" i="43"/>
  <c r="I24" i="43"/>
  <c r="F16" i="43"/>
  <c r="I16" i="43"/>
  <c r="H42" i="43"/>
  <c r="N134" i="72" s="1"/>
  <c r="H43" i="43"/>
  <c r="N136" i="72" s="1"/>
  <c r="K31" i="43"/>
  <c r="K30" i="43"/>
  <c r="H10" i="43"/>
  <c r="N12" i="72" s="1"/>
  <c r="N150" i="72" l="1"/>
  <c r="N162" i="72" s="1"/>
  <c r="N176" i="72" s="1"/>
  <c r="N13" i="72"/>
  <c r="N55" i="72"/>
  <c r="N41" i="72"/>
  <c r="N43" i="72"/>
  <c r="N44" i="72" s="1"/>
  <c r="N54" i="72"/>
  <c r="N80" i="72"/>
  <c r="N82" i="72"/>
  <c r="N83" i="72" s="1"/>
  <c r="F50" i="43"/>
  <c r="F56" i="43" s="1"/>
  <c r="K22" i="43"/>
  <c r="K23" i="43"/>
  <c r="H23" i="43"/>
  <c r="N69" i="72" s="1"/>
  <c r="N70" i="72" s="1"/>
  <c r="H22" i="43"/>
  <c r="N63" i="72" s="1"/>
  <c r="N64" i="72" s="1"/>
  <c r="N65" i="72" s="1"/>
  <c r="N66" i="72" s="1"/>
  <c r="K14" i="43"/>
  <c r="K15" i="43"/>
  <c r="I50" i="43"/>
  <c r="I56" i="43" s="1"/>
  <c r="H14" i="43"/>
  <c r="N25" i="72" s="1"/>
  <c r="N26" i="72" s="1"/>
  <c r="N27" i="72" s="1"/>
  <c r="H15" i="43"/>
  <c r="N30" i="72" s="1"/>
  <c r="N31" i="72" s="1"/>
  <c r="F62" i="43" l="1"/>
  <c r="I62" i="43"/>
  <c r="E30" i="56" l="1"/>
  <c r="H30" i="56"/>
  <c r="J30" i="56" s="1"/>
  <c r="G30" i="56" l="1"/>
  <c r="E16" i="56"/>
  <c r="G16" i="56" s="1"/>
  <c r="R38" i="72" s="1"/>
  <c r="R56" i="72" s="1"/>
  <c r="H16" i="56"/>
  <c r="J16" i="56" s="1"/>
  <c r="E20" i="56"/>
  <c r="G20" i="56" s="1"/>
  <c r="R77" i="72" s="1"/>
  <c r="H20" i="56"/>
  <c r="J20" i="56" s="1"/>
  <c r="H24" i="56"/>
  <c r="J24" i="56" s="1"/>
  <c r="E24" i="56"/>
  <c r="G24" i="56" s="1"/>
  <c r="R101" i="72" s="1"/>
  <c r="E12" i="56"/>
  <c r="G12" i="56" s="1"/>
  <c r="R19" i="72" s="1"/>
  <c r="H12" i="56"/>
  <c r="J12" i="56" s="1"/>
  <c r="E28" i="56"/>
  <c r="G28" i="56" s="1"/>
  <c r="R134" i="72" s="1"/>
  <c r="H28" i="56"/>
  <c r="J28" i="56" s="1"/>
  <c r="H26" i="56"/>
  <c r="J26" i="56" s="1"/>
  <c r="E26" i="56"/>
  <c r="G26" i="56" s="1"/>
  <c r="R126" i="72" s="1"/>
  <c r="E36" i="56"/>
  <c r="G36" i="56" s="1"/>
  <c r="R111" i="72" s="1"/>
  <c r="H36" i="56"/>
  <c r="J36" i="56" s="1"/>
  <c r="H32" i="56"/>
  <c r="J32" i="56" s="1"/>
  <c r="E32" i="56"/>
  <c r="G32" i="56" s="1"/>
  <c r="E18" i="56"/>
  <c r="G18" i="56" s="1"/>
  <c r="R63" i="72" s="1"/>
  <c r="R64" i="72" s="1"/>
  <c r="R65" i="72" s="1"/>
  <c r="R66" i="72" s="1"/>
  <c r="H18" i="56"/>
  <c r="J18" i="56" s="1"/>
  <c r="H14" i="56"/>
  <c r="J14" i="56" s="1"/>
  <c r="E14" i="56"/>
  <c r="G14" i="56" s="1"/>
  <c r="R25" i="72" s="1"/>
  <c r="R26" i="72" s="1"/>
  <c r="R27" i="72" s="1"/>
  <c r="H38" i="56"/>
  <c r="J38" i="56" s="1"/>
  <c r="E38" i="56"/>
  <c r="G38" i="56" s="1"/>
  <c r="R139" i="72" s="1"/>
  <c r="R142" i="72" s="1"/>
  <c r="H10" i="56"/>
  <c r="E10" i="56"/>
  <c r="D34" i="56"/>
  <c r="D40" i="56" s="1"/>
  <c r="H22" i="56"/>
  <c r="J22" i="56" s="1"/>
  <c r="E22" i="56"/>
  <c r="G22" i="56" s="1"/>
  <c r="R91" i="72" s="1"/>
  <c r="R20" i="72" l="1"/>
  <c r="R191" i="72"/>
  <c r="E34" i="56"/>
  <c r="E40" i="56" s="1"/>
  <c r="G10" i="56"/>
  <c r="R12" i="72" s="1"/>
  <c r="J10" i="56"/>
  <c r="H34" i="56"/>
  <c r="H40" i="56" s="1"/>
  <c r="R13" i="72" l="1"/>
  <c r="R150" i="72"/>
  <c r="R162" i="72" s="1"/>
  <c r="R176" i="72" s="1"/>
  <c r="H46" i="56"/>
  <c r="E46" i="56"/>
  <c r="F139" i="72" l="1"/>
  <c r="F110" i="72"/>
  <c r="G110" i="72" s="1"/>
  <c r="F142" i="72" l="1"/>
  <c r="G142" i="72" s="1"/>
  <c r="G139" i="72"/>
  <c r="I319" i="13"/>
  <c r="I139" i="72" s="1"/>
  <c r="R319" i="13"/>
  <c r="O319" i="13"/>
  <c r="O331" i="13" s="1"/>
  <c r="Q26" i="55" s="1"/>
  <c r="R338" i="13"/>
  <c r="O338" i="13"/>
  <c r="I338" i="13"/>
  <c r="I110" i="72" s="1"/>
  <c r="J110" i="72" s="1"/>
  <c r="J139" i="72" l="1"/>
  <c r="I142" i="72"/>
  <c r="J142" i="72" s="1"/>
  <c r="P338" i="13"/>
  <c r="S338" i="13"/>
  <c r="P26" i="55"/>
  <c r="T26" i="55"/>
  <c r="U26" i="55"/>
  <c r="S319" i="13"/>
  <c r="P319" i="13"/>
  <c r="P331" i="13" s="1"/>
  <c r="X26" i="55" s="1"/>
  <c r="R331" i="13" l="1"/>
  <c r="R334" i="13" s="1"/>
  <c r="P229" i="13"/>
  <c r="W26" i="55"/>
  <c r="AA26" i="55"/>
  <c r="AB26" i="55"/>
  <c r="R332" i="13" l="1"/>
  <c r="R333" i="13" s="1"/>
  <c r="S331" i="13"/>
  <c r="S334" i="13" s="1"/>
  <c r="P120" i="13"/>
  <c r="P118" i="13"/>
  <c r="S332" i="13" l="1"/>
  <c r="S333" i="13" s="1"/>
  <c r="P227" i="13" l="1"/>
  <c r="P119" i="13" l="1"/>
  <c r="O121" i="13"/>
  <c r="L119" i="13" s="1"/>
  <c r="P228" i="13"/>
  <c r="O230" i="13"/>
  <c r="D23" i="62" l="1"/>
  <c r="P230" i="13"/>
  <c r="U34" i="55"/>
  <c r="P34" i="55"/>
  <c r="T34" i="55"/>
  <c r="L118" i="13"/>
  <c r="H111" i="13" s="1"/>
  <c r="F45" i="72" s="1"/>
  <c r="G45" i="72" s="1"/>
  <c r="L120" i="13"/>
  <c r="P121" i="13"/>
  <c r="L229" i="13"/>
  <c r="L227" i="13"/>
  <c r="L228" i="13"/>
  <c r="D43" i="62" l="1"/>
  <c r="D22" i="62"/>
  <c r="M227" i="13"/>
  <c r="M229" i="13"/>
  <c r="L121" i="13"/>
  <c r="H110" i="13"/>
  <c r="F42" i="72" s="1"/>
  <c r="G42" i="72" s="1"/>
  <c r="H106" i="13"/>
  <c r="F44" i="72" s="1"/>
  <c r="G44" i="72" s="1"/>
  <c r="O111" i="13"/>
  <c r="M228" i="13"/>
  <c r="H220" i="13"/>
  <c r="F84" i="72" s="1"/>
  <c r="G84" i="72" s="1"/>
  <c r="L230" i="13"/>
  <c r="H219" i="13"/>
  <c r="F81" i="72" s="1"/>
  <c r="G81" i="72" s="1"/>
  <c r="M118" i="13"/>
  <c r="M120" i="13"/>
  <c r="M119" i="13"/>
  <c r="R369" i="13"/>
  <c r="R370" i="13" s="1"/>
  <c r="R371" i="13" s="1"/>
  <c r="R363" i="13" s="1"/>
  <c r="D42" i="62" l="1"/>
  <c r="O219" i="13"/>
  <c r="H214" i="13"/>
  <c r="F80" i="72" s="1"/>
  <c r="G80" i="72" s="1"/>
  <c r="AB34" i="55"/>
  <c r="W34" i="55"/>
  <c r="AA34" i="55"/>
  <c r="H215" i="13"/>
  <c r="F83" i="72" s="1"/>
  <c r="G83" i="72" s="1"/>
  <c r="O220" i="13"/>
  <c r="M230" i="13"/>
  <c r="I220" i="13"/>
  <c r="I84" i="72" s="1"/>
  <c r="J84" i="72" s="1"/>
  <c r="I219" i="13"/>
  <c r="I81" i="72" s="1"/>
  <c r="J81" i="72" s="1"/>
  <c r="H363" i="13"/>
  <c r="R365" i="13"/>
  <c r="H365" i="13" s="1"/>
  <c r="H116" i="13"/>
  <c r="O106" i="13"/>
  <c r="I110" i="13"/>
  <c r="I42" i="72" s="1"/>
  <c r="J42" i="72" s="1"/>
  <c r="M121" i="13"/>
  <c r="I111" i="13"/>
  <c r="I45" i="72" s="1"/>
  <c r="J45" i="72" s="1"/>
  <c r="O110" i="13"/>
  <c r="O112" i="13" s="1"/>
  <c r="H105" i="13"/>
  <c r="F41" i="72" s="1"/>
  <c r="G41" i="72" s="1"/>
  <c r="E10" i="62" l="1"/>
  <c r="G10" i="62" s="1"/>
  <c r="H10" i="62"/>
  <c r="J10" i="62" s="1"/>
  <c r="E48" i="62"/>
  <c r="G48" i="62" s="1"/>
  <c r="H48" i="62"/>
  <c r="J48" i="62" s="1"/>
  <c r="H20" i="62"/>
  <c r="E20" i="62"/>
  <c r="E28" i="62"/>
  <c r="H28" i="62"/>
  <c r="H46" i="62"/>
  <c r="E46" i="62"/>
  <c r="H52" i="62"/>
  <c r="J52" i="62" s="1"/>
  <c r="E52" i="62"/>
  <c r="G52" i="62" s="1"/>
  <c r="V111" i="72" s="1"/>
  <c r="E54" i="62"/>
  <c r="G54" i="62" s="1"/>
  <c r="V139" i="72" s="1"/>
  <c r="V142" i="72" s="1"/>
  <c r="H54" i="62"/>
  <c r="J54" i="62" s="1"/>
  <c r="E36" i="62"/>
  <c r="H36" i="62"/>
  <c r="H32" i="62"/>
  <c r="E32" i="62"/>
  <c r="H12" i="62"/>
  <c r="J12" i="62" s="1"/>
  <c r="E12" i="62"/>
  <c r="G12" i="62" s="1"/>
  <c r="V19" i="72" s="1"/>
  <c r="H224" i="13"/>
  <c r="O214" i="13"/>
  <c r="O105" i="13"/>
  <c r="O107" i="13" s="1"/>
  <c r="O114" i="13" s="1"/>
  <c r="H115" i="13"/>
  <c r="H225" i="13"/>
  <c r="O215" i="13"/>
  <c r="O221" i="13"/>
  <c r="O365" i="13"/>
  <c r="O363" i="13"/>
  <c r="I106" i="13"/>
  <c r="I44" i="72" s="1"/>
  <c r="J44" i="72" s="1"/>
  <c r="P111" i="13"/>
  <c r="I214" i="13"/>
  <c r="I80" i="72" s="1"/>
  <c r="J80" i="72" s="1"/>
  <c r="P219" i="13"/>
  <c r="I215" i="13"/>
  <c r="I83" i="72" s="1"/>
  <c r="J83" i="72" s="1"/>
  <c r="P220" i="13"/>
  <c r="I105" i="13"/>
  <c r="I41" i="72" s="1"/>
  <c r="J41" i="72" s="1"/>
  <c r="P110" i="13"/>
  <c r="S369" i="13"/>
  <c r="S370" i="13" s="1"/>
  <c r="V20" i="72" l="1"/>
  <c r="V191" i="72"/>
  <c r="E34" i="62"/>
  <c r="G34" i="62" s="1"/>
  <c r="V101" i="72" s="1"/>
  <c r="E35" i="62"/>
  <c r="G35" i="62" s="1"/>
  <c r="V103" i="72" s="1"/>
  <c r="J46" i="62"/>
  <c r="E40" i="62"/>
  <c r="H40" i="62"/>
  <c r="E16" i="62"/>
  <c r="H16" i="62"/>
  <c r="H26" i="62"/>
  <c r="J26" i="62" s="1"/>
  <c r="H27" i="62"/>
  <c r="J27" i="62" s="1"/>
  <c r="H44" i="62"/>
  <c r="E44" i="62"/>
  <c r="E24" i="62"/>
  <c r="H24" i="62"/>
  <c r="E26" i="62"/>
  <c r="G26" i="62" s="1"/>
  <c r="V77" i="72" s="1"/>
  <c r="E27" i="62"/>
  <c r="G27" i="62" s="1"/>
  <c r="V79" i="72" s="1"/>
  <c r="E19" i="62"/>
  <c r="G19" i="62" s="1"/>
  <c r="V40" i="72" s="1"/>
  <c r="E18" i="62"/>
  <c r="G18" i="62" s="1"/>
  <c r="V38" i="72" s="1"/>
  <c r="V56" i="72" s="1"/>
  <c r="H19" i="62"/>
  <c r="J19" i="62" s="1"/>
  <c r="H18" i="62"/>
  <c r="J18" i="62" s="1"/>
  <c r="E31" i="62"/>
  <c r="G31" i="62" s="1"/>
  <c r="V93" i="72" s="1"/>
  <c r="V94" i="72" s="1"/>
  <c r="E30" i="62"/>
  <c r="G30" i="62" s="1"/>
  <c r="V91" i="72" s="1"/>
  <c r="H31" i="62"/>
  <c r="J31" i="62" s="1"/>
  <c r="H30" i="62"/>
  <c r="J30" i="62" s="1"/>
  <c r="H34" i="62"/>
  <c r="J34" i="62" s="1"/>
  <c r="H35" i="62"/>
  <c r="J35" i="62" s="1"/>
  <c r="G46" i="62"/>
  <c r="V12" i="72"/>
  <c r="P112" i="13"/>
  <c r="O216" i="13"/>
  <c r="O223" i="13" s="1"/>
  <c r="P221" i="13"/>
  <c r="I224" i="13"/>
  <c r="P214" i="13"/>
  <c r="P105" i="13"/>
  <c r="I115" i="13"/>
  <c r="S371" i="13"/>
  <c r="S363" i="13" s="1"/>
  <c r="I116" i="13"/>
  <c r="P106" i="13"/>
  <c r="P215" i="13"/>
  <c r="I225" i="13"/>
  <c r="R358" i="13"/>
  <c r="V13" i="72" l="1"/>
  <c r="V150" i="72"/>
  <c r="V162" i="72" s="1"/>
  <c r="V176" i="72" s="1"/>
  <c r="V43" i="72"/>
  <c r="V44" i="72" s="1"/>
  <c r="V55" i="72"/>
  <c r="V41" i="72"/>
  <c r="V54" i="72"/>
  <c r="V82" i="72"/>
  <c r="V83" i="72" s="1"/>
  <c r="V80" i="72"/>
  <c r="H50" i="62"/>
  <c r="H56" i="62" s="1"/>
  <c r="H15" i="62"/>
  <c r="J15" i="62" s="1"/>
  <c r="H14" i="62"/>
  <c r="J14" i="62" s="1"/>
  <c r="E15" i="62"/>
  <c r="G15" i="62" s="1"/>
  <c r="V30" i="72" s="1"/>
  <c r="V31" i="72" s="1"/>
  <c r="E14" i="62"/>
  <c r="G14" i="62" s="1"/>
  <c r="V25" i="72" s="1"/>
  <c r="V26" i="72" s="1"/>
  <c r="V27" i="72" s="1"/>
  <c r="H23" i="62"/>
  <c r="J23" i="62" s="1"/>
  <c r="H22" i="62"/>
  <c r="J22" i="62" s="1"/>
  <c r="H39" i="62"/>
  <c r="J39" i="62" s="1"/>
  <c r="H38" i="62"/>
  <c r="J38" i="62" s="1"/>
  <c r="E23" i="62"/>
  <c r="G23" i="62" s="1"/>
  <c r="V69" i="72" s="1"/>
  <c r="V70" i="72" s="1"/>
  <c r="E22" i="62"/>
  <c r="G22" i="62" s="1"/>
  <c r="V63" i="72" s="1"/>
  <c r="V64" i="72" s="1"/>
  <c r="V65" i="72" s="1"/>
  <c r="V66" i="72" s="1"/>
  <c r="E39" i="62"/>
  <c r="G39" i="62" s="1"/>
  <c r="V128" i="72" s="1"/>
  <c r="E38" i="62"/>
  <c r="G38" i="62" s="1"/>
  <c r="V126" i="72" s="1"/>
  <c r="E43" i="62"/>
  <c r="G43" i="62" s="1"/>
  <c r="V136" i="72" s="1"/>
  <c r="E42" i="62"/>
  <c r="G42" i="62" s="1"/>
  <c r="V134" i="72" s="1"/>
  <c r="H43" i="62"/>
  <c r="J43" i="62" s="1"/>
  <c r="H42" i="62"/>
  <c r="J42" i="62" s="1"/>
  <c r="E50" i="62"/>
  <c r="E56" i="62" s="1"/>
  <c r="P216" i="13"/>
  <c r="P223" i="13" s="1"/>
  <c r="R359" i="13"/>
  <c r="H358" i="13"/>
  <c r="S365" i="13"/>
  <c r="I365" i="13" s="1"/>
  <c r="P365" i="13" s="1"/>
  <c r="I363" i="13"/>
  <c r="P363" i="13" s="1"/>
  <c r="P107" i="13"/>
  <c r="P114" i="13" s="1"/>
  <c r="H62" i="62" l="1"/>
  <c r="E62" i="62"/>
  <c r="H359" i="13"/>
  <c r="R360" i="13"/>
  <c r="H360" i="13" s="1"/>
  <c r="O358" i="13"/>
  <c r="S358" i="13"/>
  <c r="S359" i="13" s="1"/>
  <c r="S360" i="13" s="1"/>
  <c r="I358" i="13" l="1"/>
  <c r="P358" i="13" s="1"/>
  <c r="I360" i="13"/>
  <c r="P360" i="13" s="1"/>
  <c r="O360" i="13"/>
  <c r="I359" i="13"/>
  <c r="P359" i="13" s="1"/>
  <c r="O359" i="13"/>
  <c r="O361" i="13" l="1"/>
  <c r="O369" i="13" s="1"/>
  <c r="R372" i="13" s="1"/>
  <c r="P361" i="13"/>
  <c r="P369" i="13" s="1"/>
  <c r="S372" i="13" s="1"/>
  <c r="N15" i="55" l="1"/>
  <c r="G118" i="72" l="1"/>
  <c r="I118" i="72"/>
  <c r="J118" i="72" s="1"/>
  <c r="I112" i="72" l="1"/>
  <c r="J112" i="72" s="1"/>
  <c r="G112" i="72"/>
  <c r="G113" i="72" l="1"/>
  <c r="I113" i="72"/>
  <c r="J113" i="72" s="1"/>
  <c r="F114" i="72"/>
  <c r="G114" i="72" l="1"/>
  <c r="I114" i="72"/>
  <c r="J114" i="72" s="1"/>
  <c r="G115" i="72" l="1"/>
  <c r="I115" i="72"/>
  <c r="J115" i="72" s="1"/>
  <c r="I116" i="72"/>
  <c r="J116" i="72" s="1"/>
  <c r="G116" i="72"/>
  <c r="L348" i="13" l="1"/>
  <c r="M348" i="13"/>
  <c r="K28" i="55" l="1"/>
  <c r="M389" i="13"/>
  <c r="H28" i="55"/>
  <c r="L389" i="13"/>
  <c r="H32" i="55" l="1"/>
  <c r="K32" i="55"/>
  <c r="O348" i="13" l="1"/>
  <c r="Q28" i="55" s="1"/>
  <c r="H340" i="13"/>
  <c r="R340" i="13" s="1"/>
  <c r="I340" i="13"/>
  <c r="S340" i="13" s="1"/>
  <c r="P348" i="13"/>
  <c r="X28" i="55" s="1"/>
  <c r="K36" i="55"/>
  <c r="N46" i="55"/>
  <c r="H36" i="55"/>
  <c r="M46" i="55"/>
  <c r="AA28" i="55" l="1"/>
  <c r="N45" i="55"/>
  <c r="N47" i="55" s="1"/>
  <c r="W28" i="55"/>
  <c r="AB28" i="55"/>
  <c r="S348" i="13" s="1"/>
  <c r="M44" i="55"/>
  <c r="P36" i="55"/>
  <c r="H37" i="55"/>
  <c r="N44" i="55"/>
  <c r="W36" i="55"/>
  <c r="K37" i="55"/>
  <c r="T28" i="55"/>
  <c r="M45" i="55"/>
  <c r="M47" i="55" s="1"/>
  <c r="P28" i="55"/>
  <c r="U28" i="55"/>
  <c r="R348" i="13" s="1"/>
  <c r="P21" i="55" l="1"/>
  <c r="Q21" i="55" s="1"/>
  <c r="P12" i="55"/>
  <c r="Q12" i="55" s="1"/>
  <c r="P20" i="55"/>
  <c r="Q20" i="55" s="1"/>
  <c r="P13" i="55"/>
  <c r="Q13" i="55" s="1"/>
  <c r="P19" i="55"/>
  <c r="Q19" i="55" s="1"/>
  <c r="P30" i="55"/>
  <c r="Q30" i="55" s="1"/>
  <c r="P15" i="55"/>
  <c r="Q15" i="55" s="1"/>
  <c r="P9" i="55"/>
  <c r="Q9" i="55" s="1"/>
  <c r="P14" i="55"/>
  <c r="Q14" i="55" s="1"/>
  <c r="P24" i="55"/>
  <c r="Q24" i="55" s="1"/>
  <c r="R351" i="13"/>
  <c r="R349" i="13"/>
  <c r="R350" i="13" s="1"/>
  <c r="S351" i="13"/>
  <c r="W14" i="55"/>
  <c r="X14" i="55" s="1"/>
  <c r="AA14" i="55" s="1"/>
  <c r="W9" i="55"/>
  <c r="X9" i="55" s="1"/>
  <c r="W19" i="55"/>
  <c r="X19" i="55" s="1"/>
  <c r="W20" i="55"/>
  <c r="X20" i="55" s="1"/>
  <c r="W15" i="55"/>
  <c r="X15" i="55" s="1"/>
  <c r="W30" i="55"/>
  <c r="X30" i="55" s="1"/>
  <c r="W21" i="55"/>
  <c r="X21" i="55" s="1"/>
  <c r="W12" i="55"/>
  <c r="X12" i="55" s="1"/>
  <c r="W24" i="55"/>
  <c r="X24" i="55" s="1"/>
  <c r="W13" i="55"/>
  <c r="X13" i="55" s="1"/>
  <c r="T9" i="55" l="1"/>
  <c r="U9" i="55"/>
  <c r="AB13" i="55"/>
  <c r="S69" i="13" s="1"/>
  <c r="AA13" i="55"/>
  <c r="Q22" i="55"/>
  <c r="T19" i="55"/>
  <c r="U19" i="55"/>
  <c r="U20" i="55"/>
  <c r="R251" i="13" s="1"/>
  <c r="T20" i="55"/>
  <c r="AB9" i="55"/>
  <c r="S24" i="13" s="1"/>
  <c r="AA9" i="55"/>
  <c r="T15" i="55"/>
  <c r="U15" i="55"/>
  <c r="R179" i="13" s="1"/>
  <c r="S349" i="13"/>
  <c r="S350" i="13" s="1"/>
  <c r="AA30" i="55"/>
  <c r="AB30" i="55"/>
  <c r="AA15" i="55"/>
  <c r="AB15" i="55"/>
  <c r="S179" i="13" s="1"/>
  <c r="AA20" i="55"/>
  <c r="AB20" i="55"/>
  <c r="S251" i="13" s="1"/>
  <c r="U12" i="55"/>
  <c r="T12" i="55"/>
  <c r="Q16" i="55"/>
  <c r="Q32" i="55" s="1"/>
  <c r="R24" i="13"/>
  <c r="AA24" i="55"/>
  <c r="AB24" i="55"/>
  <c r="X16" i="55"/>
  <c r="AA12" i="55"/>
  <c r="AB12" i="55"/>
  <c r="U30" i="55"/>
  <c r="T30" i="55"/>
  <c r="AA21" i="55"/>
  <c r="AB21" i="55"/>
  <c r="S276" i="13" s="1"/>
  <c r="U13" i="55"/>
  <c r="R69" i="13" s="1"/>
  <c r="T13" i="55"/>
  <c r="U24" i="55"/>
  <c r="T24" i="55"/>
  <c r="AA19" i="55"/>
  <c r="X22" i="55"/>
  <c r="X32" i="55" s="1"/>
  <c r="AB19" i="55"/>
  <c r="AB14" i="55"/>
  <c r="S94" i="13" s="1"/>
  <c r="U14" i="55"/>
  <c r="R94" i="13" s="1"/>
  <c r="T14" i="55"/>
  <c r="T21" i="55"/>
  <c r="U21" i="55"/>
  <c r="R276" i="13" s="1"/>
  <c r="X36" i="55" l="1"/>
  <c r="AA32" i="55"/>
  <c r="R252" i="13"/>
  <c r="R203" i="13"/>
  <c r="U22" i="55"/>
  <c r="P32" i="55"/>
  <c r="T32" i="55"/>
  <c r="Q36" i="55"/>
  <c r="R277" i="13"/>
  <c r="R293" i="13"/>
  <c r="R311" i="13"/>
  <c r="S252" i="13"/>
  <c r="R180" i="13"/>
  <c r="R381" i="13"/>
  <c r="AB16" i="55"/>
  <c r="S44" i="13"/>
  <c r="R44" i="13"/>
  <c r="U16" i="55"/>
  <c r="R95" i="13"/>
  <c r="S293" i="13"/>
  <c r="S311" i="13"/>
  <c r="R25" i="13"/>
  <c r="S25" i="13" s="1"/>
  <c r="S381" i="13"/>
  <c r="R70" i="13"/>
  <c r="S203" i="13"/>
  <c r="AB22" i="55"/>
  <c r="U32" i="55" l="1"/>
  <c r="AB32" i="55"/>
  <c r="AB36" i="55" s="1"/>
  <c r="S26" i="13"/>
  <c r="U36" i="55"/>
  <c r="W32" i="55"/>
  <c r="AB37" i="55"/>
  <c r="AB41" i="55"/>
  <c r="S253" i="13"/>
  <c r="R71" i="13"/>
  <c r="R55" i="13"/>
  <c r="R181" i="13"/>
  <c r="R163" i="13"/>
  <c r="R204" i="13"/>
  <c r="R263" i="13"/>
  <c r="H263" i="13" s="1"/>
  <c r="R278" i="13"/>
  <c r="S45" i="13"/>
  <c r="R312" i="13"/>
  <c r="S277" i="13"/>
  <c r="R253" i="13"/>
  <c r="R239" i="13"/>
  <c r="H239" i="13" s="1"/>
  <c r="S70" i="13"/>
  <c r="I378" i="13"/>
  <c r="Q37" i="55"/>
  <c r="T36" i="55"/>
  <c r="R26" i="13"/>
  <c r="R18" i="13"/>
  <c r="R45" i="13"/>
  <c r="R294" i="13"/>
  <c r="R382" i="13"/>
  <c r="R383" i="13" s="1"/>
  <c r="H378" i="13"/>
  <c r="S95" i="13"/>
  <c r="S96" i="13" s="1"/>
  <c r="R82" i="13"/>
  <c r="R96" i="13"/>
  <c r="S180" i="13"/>
  <c r="X37" i="55"/>
  <c r="AA36" i="55"/>
  <c r="S239" i="13" l="1"/>
  <c r="I239" i="13" s="1"/>
  <c r="F101" i="72"/>
  <c r="G101" i="72" s="1"/>
  <c r="O263" i="13"/>
  <c r="O264" i="13" s="1"/>
  <c r="O267" i="13" s="1"/>
  <c r="O276" i="13" s="1"/>
  <c r="R279" i="13" s="1"/>
  <c r="S294" i="13"/>
  <c r="R287" i="13"/>
  <c r="H287" i="13" s="1"/>
  <c r="R295" i="13"/>
  <c r="R164" i="13"/>
  <c r="H163" i="13"/>
  <c r="R19" i="13"/>
  <c r="H19" i="13" s="1"/>
  <c r="H18" i="13"/>
  <c r="S204" i="13"/>
  <c r="R205" i="13"/>
  <c r="R190" i="13"/>
  <c r="H190" i="13" s="1"/>
  <c r="P378" i="13"/>
  <c r="P381" i="13" s="1"/>
  <c r="S384" i="13" s="1"/>
  <c r="S378" i="13"/>
  <c r="S46" i="13"/>
  <c r="U37" i="55"/>
  <c r="U41" i="55"/>
  <c r="O378" i="13"/>
  <c r="O381" i="13" s="1"/>
  <c r="R384" i="13" s="1"/>
  <c r="R378" i="13"/>
  <c r="S278" i="13"/>
  <c r="S263" i="13"/>
  <c r="I263" i="13" s="1"/>
  <c r="S181" i="13"/>
  <c r="S163" i="13"/>
  <c r="S382" i="13"/>
  <c r="S383" i="13" s="1"/>
  <c r="S82" i="13"/>
  <c r="S131" i="13" s="1"/>
  <c r="R131" i="13"/>
  <c r="H131" i="13" s="1"/>
  <c r="H82" i="13"/>
  <c r="S55" i="13"/>
  <c r="S71" i="13"/>
  <c r="H55" i="13"/>
  <c r="R56" i="13"/>
  <c r="S18" i="13"/>
  <c r="S19" i="13" s="1"/>
  <c r="I91" i="72"/>
  <c r="P239" i="13"/>
  <c r="P240" i="13" s="1"/>
  <c r="P243" i="13" s="1"/>
  <c r="P251" i="13" s="1"/>
  <c r="S254" i="13" s="1"/>
  <c r="R305" i="13"/>
  <c r="H305" i="13" s="1"/>
  <c r="R313" i="13"/>
  <c r="R46" i="13"/>
  <c r="R37" i="13"/>
  <c r="F91" i="72"/>
  <c r="G91" i="72" s="1"/>
  <c r="O239" i="13"/>
  <c r="O240" i="13" s="1"/>
  <c r="O243" i="13" s="1"/>
  <c r="O251" i="13" s="1"/>
  <c r="R254" i="13" s="1"/>
  <c r="S312" i="13"/>
  <c r="R38" i="13" l="1"/>
  <c r="H38" i="13" s="1"/>
  <c r="H37" i="13"/>
  <c r="F25" i="72"/>
  <c r="G25" i="72" s="1"/>
  <c r="O55" i="13"/>
  <c r="I55" i="13"/>
  <c r="S37" i="13"/>
  <c r="S38" i="13" s="1"/>
  <c r="F63" i="72"/>
  <c r="G63" i="72" s="1"/>
  <c r="O163" i="13"/>
  <c r="I163" i="13"/>
  <c r="I101" i="72"/>
  <c r="J101" i="72" s="1"/>
  <c r="P263" i="13"/>
  <c r="P264" i="13" s="1"/>
  <c r="P267" i="13" s="1"/>
  <c r="P276" i="13" s="1"/>
  <c r="S279" i="13" s="1"/>
  <c r="R165" i="13"/>
  <c r="H164" i="13"/>
  <c r="F13" i="72"/>
  <c r="G13" i="72" s="1"/>
  <c r="O19" i="13"/>
  <c r="S57" i="13"/>
  <c r="S56" i="13"/>
  <c r="S164" i="13"/>
  <c r="S165" i="13"/>
  <c r="S166" i="13" s="1"/>
  <c r="F134" i="72"/>
  <c r="G134" i="72" s="1"/>
  <c r="O305" i="13"/>
  <c r="O307" i="13" s="1"/>
  <c r="O311" i="13" s="1"/>
  <c r="R314" i="13" s="1"/>
  <c r="F38" i="72"/>
  <c r="G38" i="72" s="1"/>
  <c r="O82" i="13"/>
  <c r="O83" i="13" s="1"/>
  <c r="O86" i="13" s="1"/>
  <c r="O94" i="13" s="1"/>
  <c r="I82" i="13"/>
  <c r="F77" i="72"/>
  <c r="G77" i="72" s="1"/>
  <c r="O190" i="13"/>
  <c r="O191" i="13" s="1"/>
  <c r="O195" i="13" s="1"/>
  <c r="O203" i="13" s="1"/>
  <c r="R206" i="13" s="1"/>
  <c r="F126" i="72"/>
  <c r="G126" i="72" s="1"/>
  <c r="O287" i="13"/>
  <c r="O289" i="13" s="1"/>
  <c r="O293" i="13" s="1"/>
  <c r="R296" i="13" s="1"/>
  <c r="H297" i="13"/>
  <c r="F131" i="72" s="1"/>
  <c r="G131" i="72" s="1"/>
  <c r="O131" i="13"/>
  <c r="O132" i="13" s="1"/>
  <c r="O135" i="13" s="1"/>
  <c r="O145" i="13" s="1"/>
  <c r="I131" i="13"/>
  <c r="H132" i="13"/>
  <c r="F56" i="72" s="1"/>
  <c r="G56" i="72" s="1"/>
  <c r="S295" i="13"/>
  <c r="S287" i="13"/>
  <c r="I287" i="13" s="1"/>
  <c r="S305" i="13"/>
  <c r="I305" i="13" s="1"/>
  <c r="S313" i="13"/>
  <c r="J91" i="72"/>
  <c r="S205" i="13"/>
  <c r="S190" i="13"/>
  <c r="I190" i="13" s="1"/>
  <c r="R57" i="13"/>
  <c r="H57" i="13" s="1"/>
  <c r="H56" i="13"/>
  <c r="I19" i="13"/>
  <c r="F12" i="72"/>
  <c r="G12" i="72" s="1"/>
  <c r="O18" i="13"/>
  <c r="I18" i="13"/>
  <c r="R97" i="13" l="1"/>
  <c r="I38" i="72"/>
  <c r="J38" i="72" s="1"/>
  <c r="P82" i="13"/>
  <c r="P83" i="13" s="1"/>
  <c r="P86" i="13" s="1"/>
  <c r="P94" i="13" s="1"/>
  <c r="I77" i="72"/>
  <c r="J77" i="72" s="1"/>
  <c r="P190" i="13"/>
  <c r="P191" i="13" s="1"/>
  <c r="P195" i="13" s="1"/>
  <c r="P203" i="13" s="1"/>
  <c r="S206" i="13" s="1"/>
  <c r="P131" i="13"/>
  <c r="P132" i="13" s="1"/>
  <c r="P135" i="13" s="1"/>
  <c r="P145" i="13" s="1"/>
  <c r="I132" i="13"/>
  <c r="I56" i="72" s="1"/>
  <c r="J56" i="72" s="1"/>
  <c r="F64" i="72"/>
  <c r="G64" i="72" s="1"/>
  <c r="O164" i="13"/>
  <c r="I164" i="13"/>
  <c r="I25" i="72"/>
  <c r="J25" i="72" s="1"/>
  <c r="P55" i="13"/>
  <c r="I12" i="72"/>
  <c r="J12" i="72" s="1"/>
  <c r="P18" i="13"/>
  <c r="H165" i="13"/>
  <c r="R166" i="13"/>
  <c r="H166" i="13" s="1"/>
  <c r="F27" i="72"/>
  <c r="G27" i="72" s="1"/>
  <c r="I57" i="13"/>
  <c r="O57" i="13"/>
  <c r="O20" i="13"/>
  <c r="F19" i="72"/>
  <c r="G19" i="72" s="1"/>
  <c r="I37" i="13"/>
  <c r="O37" i="13"/>
  <c r="I134" i="72"/>
  <c r="J134" i="72" s="1"/>
  <c r="P305" i="13"/>
  <c r="P307" i="13" s="1"/>
  <c r="P311" i="13" s="1"/>
  <c r="S314" i="13" s="1"/>
  <c r="I13" i="72"/>
  <c r="J13" i="72" s="1"/>
  <c r="P19" i="13"/>
  <c r="I126" i="72"/>
  <c r="J126" i="72" s="1"/>
  <c r="I297" i="13"/>
  <c r="I131" i="72" s="1"/>
  <c r="J131" i="72" s="1"/>
  <c r="P287" i="13"/>
  <c r="P289" i="13" s="1"/>
  <c r="P293" i="13" s="1"/>
  <c r="S296" i="13" s="1"/>
  <c r="F26" i="72"/>
  <c r="G26" i="72" s="1"/>
  <c r="O56" i="13"/>
  <c r="H73" i="13" s="1"/>
  <c r="I56" i="13"/>
  <c r="I63" i="72"/>
  <c r="J63" i="72" s="1"/>
  <c r="P163" i="13"/>
  <c r="F20" i="72"/>
  <c r="G20" i="72" s="1"/>
  <c r="I38" i="13"/>
  <c r="O38" i="13"/>
  <c r="O39" i="13" l="1"/>
  <c r="R126" i="65"/>
  <c r="R113" i="65" s="1"/>
  <c r="O43" i="13"/>
  <c r="O23" i="13"/>
  <c r="O24" i="13" s="1"/>
  <c r="R30" i="65"/>
  <c r="I19" i="72"/>
  <c r="J19" i="72" s="1"/>
  <c r="P37" i="13"/>
  <c r="I20" i="72"/>
  <c r="J20" i="72" s="1"/>
  <c r="P38" i="13"/>
  <c r="F66" i="72"/>
  <c r="G66" i="72" s="1"/>
  <c r="I166" i="13"/>
  <c r="O166" i="13"/>
  <c r="H180" i="13" s="1"/>
  <c r="F65" i="72"/>
  <c r="G65" i="72" s="1"/>
  <c r="I165" i="13"/>
  <c r="O165" i="13"/>
  <c r="P20" i="13"/>
  <c r="I64" i="72"/>
  <c r="J64" i="72" s="1"/>
  <c r="P164" i="13"/>
  <c r="S97" i="13"/>
  <c r="I27" i="72"/>
  <c r="J27" i="72" s="1"/>
  <c r="P57" i="13"/>
  <c r="I26" i="72"/>
  <c r="J26" i="72" s="1"/>
  <c r="P56" i="13"/>
  <c r="O58" i="13"/>
  <c r="O61" i="13" s="1"/>
  <c r="O69" i="13" s="1"/>
  <c r="R72" i="13" s="1"/>
  <c r="P58" i="13" l="1"/>
  <c r="P61" i="13" s="1"/>
  <c r="P69" i="13" s="1"/>
  <c r="S72" i="13" s="1"/>
  <c r="I73" i="13"/>
  <c r="P39" i="13"/>
  <c r="I66" i="72"/>
  <c r="J66" i="72" s="1"/>
  <c r="P166" i="13"/>
  <c r="I180" i="13" s="1"/>
  <c r="H179" i="13"/>
  <c r="O167" i="13"/>
  <c r="O171" i="13" s="1"/>
  <c r="O179" i="13" s="1"/>
  <c r="R182" i="13" s="1"/>
  <c r="H24" i="13"/>
  <c r="R27" i="13"/>
  <c r="I65" i="72"/>
  <c r="J65" i="72" s="1"/>
  <c r="P165" i="13"/>
  <c r="I179" i="13" s="1"/>
  <c r="H44" i="13"/>
  <c r="O44" i="13"/>
  <c r="R47" i="13" s="1"/>
  <c r="P43" i="13"/>
  <c r="S126" i="65"/>
  <c r="R19" i="65"/>
  <c r="R93" i="65"/>
  <c r="R80" i="65" s="1"/>
  <c r="R60" i="65"/>
  <c r="R47" i="65" s="1"/>
  <c r="P23" i="13"/>
  <c r="P24" i="13" s="1"/>
  <c r="S30" i="65"/>
  <c r="R114" i="65"/>
  <c r="H113" i="65"/>
  <c r="O389" i="13" l="1"/>
  <c r="O391" i="13" s="1"/>
  <c r="R20" i="65"/>
  <c r="H19" i="65"/>
  <c r="O113" i="65"/>
  <c r="H80" i="65"/>
  <c r="R81" i="65"/>
  <c r="P44" i="13"/>
  <c r="S47" i="13" s="1"/>
  <c r="I44" i="13"/>
  <c r="S93" i="65"/>
  <c r="S60" i="65"/>
  <c r="H114" i="65"/>
  <c r="R115" i="65"/>
  <c r="I24" i="13"/>
  <c r="S27" i="13"/>
  <c r="R48" i="65"/>
  <c r="H47" i="65"/>
  <c r="P167" i="13"/>
  <c r="P171" i="13" s="1"/>
  <c r="P179" i="13" s="1"/>
  <c r="S182" i="13" s="1"/>
  <c r="R82" i="65" l="1"/>
  <c r="H81" i="65"/>
  <c r="F152" i="72"/>
  <c r="G152" i="72" s="1"/>
  <c r="O19" i="65"/>
  <c r="H115" i="65"/>
  <c r="H133" i="65" s="1"/>
  <c r="R117" i="65"/>
  <c r="F193" i="72"/>
  <c r="G193" i="72" s="1"/>
  <c r="O114" i="65"/>
  <c r="F178" i="72"/>
  <c r="G178" i="72" s="1"/>
  <c r="O80" i="65"/>
  <c r="O47" i="65"/>
  <c r="R49" i="65"/>
  <c r="H48" i="65"/>
  <c r="H126" i="65"/>
  <c r="F199" i="72" s="1"/>
  <c r="G199" i="72" s="1"/>
  <c r="P389" i="13"/>
  <c r="P391" i="13" s="1"/>
  <c r="H20" i="65"/>
  <c r="R22" i="65"/>
  <c r="H22" i="65" l="1"/>
  <c r="R23" i="65"/>
  <c r="H23" i="65" s="1"/>
  <c r="F153" i="72"/>
  <c r="G153" i="72" s="1"/>
  <c r="O20" i="65"/>
  <c r="R51" i="65"/>
  <c r="H49" i="65"/>
  <c r="H67" i="65" s="1"/>
  <c r="F179" i="72"/>
  <c r="G179" i="72" s="1"/>
  <c r="O81" i="65"/>
  <c r="F164" i="72"/>
  <c r="G164" i="72" s="1"/>
  <c r="O48" i="65"/>
  <c r="F194" i="72"/>
  <c r="G194" i="72" s="1"/>
  <c r="O115" i="65"/>
  <c r="H135" i="65"/>
  <c r="H35" i="65"/>
  <c r="H60" i="65"/>
  <c r="F170" i="72" s="1"/>
  <c r="G170" i="72" s="1"/>
  <c r="H117" i="65"/>
  <c r="R118" i="65"/>
  <c r="H82" i="65"/>
  <c r="H98" i="65" s="1"/>
  <c r="R84" i="65"/>
  <c r="H118" i="65" l="1"/>
  <c r="R119" i="65"/>
  <c r="H119" i="65" s="1"/>
  <c r="O117" i="65"/>
  <c r="F156" i="72"/>
  <c r="G156" i="72" s="1"/>
  <c r="O23" i="65"/>
  <c r="F155" i="72"/>
  <c r="G155" i="72" s="1"/>
  <c r="H36" i="65"/>
  <c r="O22" i="65"/>
  <c r="F165" i="72"/>
  <c r="G165" i="72" s="1"/>
  <c r="O49" i="65"/>
  <c r="H69" i="65"/>
  <c r="H84" i="65"/>
  <c r="R85" i="65"/>
  <c r="F180" i="72"/>
  <c r="G180" i="72" s="1"/>
  <c r="O82" i="65"/>
  <c r="H101" i="65"/>
  <c r="R52" i="65"/>
  <c r="H51" i="65"/>
  <c r="S19" i="65"/>
  <c r="S113" i="65" l="1"/>
  <c r="S114" i="65" s="1"/>
  <c r="O24" i="65"/>
  <c r="R31" i="65" s="1"/>
  <c r="O27" i="65"/>
  <c r="O28" i="65" s="1"/>
  <c r="H28" i="65" s="1"/>
  <c r="R86" i="65"/>
  <c r="H86" i="65" s="1"/>
  <c r="H85" i="65"/>
  <c r="F182" i="72"/>
  <c r="G182" i="72" s="1"/>
  <c r="O84" i="65"/>
  <c r="S20" i="65"/>
  <c r="I19" i="65"/>
  <c r="F197" i="72"/>
  <c r="G197" i="72" s="1"/>
  <c r="O119" i="65"/>
  <c r="O51" i="65"/>
  <c r="F196" i="72"/>
  <c r="G196" i="72" s="1"/>
  <c r="H134" i="65"/>
  <c r="O118" i="65"/>
  <c r="R53" i="65"/>
  <c r="H53" i="65" s="1"/>
  <c r="H52" i="65"/>
  <c r="I113" i="65" l="1"/>
  <c r="P113" i="65" s="1"/>
  <c r="O120" i="65"/>
  <c r="R127" i="65" s="1"/>
  <c r="F168" i="72"/>
  <c r="G168" i="72" s="1"/>
  <c r="O53" i="65"/>
  <c r="S115" i="65"/>
  <c r="I114" i="65"/>
  <c r="S22" i="65"/>
  <c r="I20" i="65"/>
  <c r="S47" i="65"/>
  <c r="F183" i="72"/>
  <c r="G183" i="72" s="1"/>
  <c r="O85" i="65"/>
  <c r="H99" i="65"/>
  <c r="F184" i="72"/>
  <c r="G184" i="72" s="1"/>
  <c r="O86" i="65"/>
  <c r="O87" i="65" s="1"/>
  <c r="I152" i="72"/>
  <c r="J152" i="72" s="1"/>
  <c r="P19" i="65"/>
  <c r="S80" i="65"/>
  <c r="H102" i="65"/>
  <c r="F167" i="72"/>
  <c r="G167" i="72" s="1"/>
  <c r="O52" i="65"/>
  <c r="H68" i="65"/>
  <c r="O123" i="65" l="1"/>
  <c r="O124" i="65" s="1"/>
  <c r="H124" i="65" s="1"/>
  <c r="O54" i="65"/>
  <c r="O57" i="65" s="1"/>
  <c r="O58" i="65" s="1"/>
  <c r="H58" i="65" s="1"/>
  <c r="O90" i="65"/>
  <c r="O91" i="65" s="1"/>
  <c r="H91" i="65" s="1"/>
  <c r="R94" i="65"/>
  <c r="I153" i="72"/>
  <c r="J153" i="72" s="1"/>
  <c r="P20" i="65"/>
  <c r="I193" i="72"/>
  <c r="J193" i="72" s="1"/>
  <c r="P114" i="65"/>
  <c r="S117" i="65"/>
  <c r="I115" i="65"/>
  <c r="S48" i="65"/>
  <c r="I47" i="65"/>
  <c r="S23" i="65"/>
  <c r="I23" i="65" s="1"/>
  <c r="I22" i="65"/>
  <c r="S81" i="65"/>
  <c r="I80" i="65"/>
  <c r="I126" i="65"/>
  <c r="I199" i="72" s="1"/>
  <c r="J199" i="72" s="1"/>
  <c r="I35" i="65"/>
  <c r="R61" i="65" l="1"/>
  <c r="P47" i="65"/>
  <c r="S82" i="65"/>
  <c r="I81" i="65"/>
  <c r="I155" i="72"/>
  <c r="J155" i="72" s="1"/>
  <c r="I36" i="65"/>
  <c r="P22" i="65"/>
  <c r="I156" i="72"/>
  <c r="J156" i="72" s="1"/>
  <c r="P23" i="65"/>
  <c r="S49" i="65"/>
  <c r="I48" i="65"/>
  <c r="I194" i="72"/>
  <c r="J194" i="72" s="1"/>
  <c r="P115" i="65"/>
  <c r="I135" i="65"/>
  <c r="S118" i="65"/>
  <c r="I117" i="65"/>
  <c r="P117" i="65" s="1"/>
  <c r="P80" i="65"/>
  <c r="I178" i="72"/>
  <c r="J178" i="72" s="1"/>
  <c r="I133" i="65"/>
  <c r="P24" i="65" l="1"/>
  <c r="S31" i="65" s="1"/>
  <c r="S51" i="65"/>
  <c r="I49" i="65"/>
  <c r="I179" i="72"/>
  <c r="J179" i="72" s="1"/>
  <c r="P81" i="65"/>
  <c r="I164" i="72"/>
  <c r="J164" i="72" s="1"/>
  <c r="P48" i="65"/>
  <c r="S84" i="65"/>
  <c r="I82" i="65"/>
  <c r="I60" i="65"/>
  <c r="I170" i="72" s="1"/>
  <c r="J170" i="72" s="1"/>
  <c r="S119" i="65"/>
  <c r="I119" i="65" s="1"/>
  <c r="I118" i="65"/>
  <c r="P27" i="65" l="1"/>
  <c r="P28" i="65" s="1"/>
  <c r="I28" i="65" s="1"/>
  <c r="I180" i="72"/>
  <c r="J180" i="72" s="1"/>
  <c r="P82" i="65"/>
  <c r="I101" i="65"/>
  <c r="S85" i="65"/>
  <c r="I84" i="65"/>
  <c r="I165" i="72"/>
  <c r="J165" i="72" s="1"/>
  <c r="P49" i="65"/>
  <c r="I69" i="65"/>
  <c r="I67" i="65"/>
  <c r="S52" i="65"/>
  <c r="I51" i="65"/>
  <c r="P51" i="65" s="1"/>
  <c r="I196" i="72"/>
  <c r="J196" i="72" s="1"/>
  <c r="P118" i="65"/>
  <c r="I134" i="65"/>
  <c r="I197" i="72"/>
  <c r="J197" i="72" s="1"/>
  <c r="P119" i="65"/>
  <c r="I98" i="65"/>
  <c r="S86" i="65" l="1"/>
  <c r="I86" i="65" s="1"/>
  <c r="I102" i="65" s="1"/>
  <c r="I85" i="65"/>
  <c r="S53" i="65"/>
  <c r="I53" i="65" s="1"/>
  <c r="I52" i="65"/>
  <c r="I182" i="72"/>
  <c r="J182" i="72" s="1"/>
  <c r="P84" i="65"/>
  <c r="P120" i="65"/>
  <c r="I167" i="72" l="1"/>
  <c r="J167" i="72" s="1"/>
  <c r="P52" i="65"/>
  <c r="I68" i="65"/>
  <c r="I183" i="72"/>
  <c r="J183" i="72" s="1"/>
  <c r="I99" i="65"/>
  <c r="P85" i="65"/>
  <c r="P123" i="65"/>
  <c r="P124" i="65" s="1"/>
  <c r="I124" i="65" s="1"/>
  <c r="S127" i="65"/>
  <c r="I184" i="72"/>
  <c r="J184" i="72" s="1"/>
  <c r="P86" i="65"/>
  <c r="I168" i="72"/>
  <c r="J168" i="72" s="1"/>
  <c r="P53" i="65"/>
  <c r="P87" i="65" l="1"/>
  <c r="P54" i="65"/>
  <c r="S61" i="65" l="1"/>
  <c r="P57" i="65"/>
  <c r="P58" i="65" s="1"/>
  <c r="I58" i="65" s="1"/>
  <c r="S94" i="65"/>
  <c r="P90" i="65"/>
  <c r="P91" i="65" s="1"/>
  <c r="I91" i="6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tc={7D0363CF-7F1E-4BE7-9F80-4AA91AA0A7BE}</author>
  </authors>
  <commentList>
    <comment ref="R110" authorId="0" shapeId="0" xr:uid="{00000000-0006-0000-0400-000001000000}">
      <text>
        <t>[Threaded comment]
Your version of Excel allows you to read this threaded comment; however, any edits to it will get removed if the file is opened in a newer version of Excel. Learn more: https://go.microsoft.com/fwlink/?linkid=870924
Comment:
    Per agreement cannot have discount for more than 45%</t>
      </text>
    </comment>
  </commentList>
</comments>
</file>

<file path=xl/sharedStrings.xml><?xml version="1.0" encoding="utf-8"?>
<sst xmlns="http://schemas.openxmlformats.org/spreadsheetml/2006/main" count="1722" uniqueCount="528">
  <si>
    <t xml:space="preserve"> </t>
  </si>
  <si>
    <t>Proposed</t>
  </si>
  <si>
    <t>Residential Service</t>
  </si>
  <si>
    <t>(Including Effects of Unbilled Revenue, Unbilled MWh and Weather Normalization)</t>
  </si>
  <si>
    <t>Subtotal</t>
  </si>
  <si>
    <t>Total</t>
  </si>
  <si>
    <t xml:space="preserve">  Total</t>
  </si>
  <si>
    <t xml:space="preserve">  Single Phase</t>
  </si>
  <si>
    <t xml:space="preserve">  Three Phase</t>
  </si>
  <si>
    <t>Basic Charge</t>
  </si>
  <si>
    <t>Demand Charges</t>
  </si>
  <si>
    <t>Energy Charges</t>
  </si>
  <si>
    <t>All kWh</t>
  </si>
  <si>
    <t>Charge</t>
  </si>
  <si>
    <t>High Voltage Interruptible Service</t>
  </si>
  <si>
    <t>High Voltage General Service</t>
  </si>
  <si>
    <t>Wholesale for Resale</t>
  </si>
  <si>
    <t>Temperature Adjustment</t>
  </si>
  <si>
    <t>First 600 kWh</t>
  </si>
  <si>
    <t>Unbilled</t>
  </si>
  <si>
    <t>Puget Sound Energy</t>
  </si>
  <si>
    <t>Winter (October to March) kWh</t>
  </si>
  <si>
    <t>Summer (April to September) kWh</t>
  </si>
  <si>
    <t>Energy Charge</t>
  </si>
  <si>
    <t>Temperature Adjustment - Winter</t>
  </si>
  <si>
    <t>Temperature Adjustment - Summer</t>
  </si>
  <si>
    <t>Secondary Voltage General Service</t>
  </si>
  <si>
    <t>Secondary Voltage Small Demand General Service</t>
  </si>
  <si>
    <t>First 20,000 kWh (Summer Apr to Sep)</t>
  </si>
  <si>
    <t>First 20,000 kWh (Winter Oct to Mar)</t>
  </si>
  <si>
    <t>All additional kWh</t>
  </si>
  <si>
    <t>Winter Demand over 50 kW</t>
  </si>
  <si>
    <t>Summer Demand over 50 kW</t>
  </si>
  <si>
    <t>Reactive Power</t>
  </si>
  <si>
    <t>Secondary Voltage Large Demand General Service</t>
  </si>
  <si>
    <t>Winter Demand (Oct to Mar)</t>
  </si>
  <si>
    <t>Summer Demand (Apr to Sep)</t>
  </si>
  <si>
    <t>SCHEDULE 26P</t>
  </si>
  <si>
    <t>Primary Adder</t>
  </si>
  <si>
    <t>SCHEDULES 12 &amp; 26</t>
  </si>
  <si>
    <t>Secondary Voltage Irrigation &amp; Pumping Service</t>
  </si>
  <si>
    <t>Over 20,000 kWh (Summer Apr to Sep)</t>
  </si>
  <si>
    <t>Over 20,000 kWh (Winter Oct to Mar)</t>
  </si>
  <si>
    <t>Demand Credit per kW to all Demand:</t>
  </si>
  <si>
    <t>Energy Charge Reduction to Base Rates:</t>
  </si>
  <si>
    <t>Primary Voltage General Service</t>
  </si>
  <si>
    <t>Reactive Power Charge Reduction to Base Rates:</t>
  </si>
  <si>
    <t>Primary Voltage Interruptible Schools</t>
  </si>
  <si>
    <t>All Demand</t>
  </si>
  <si>
    <t>Primary Voltage</t>
  </si>
  <si>
    <t>Secondary Voltage</t>
  </si>
  <si>
    <t>Reactive Power Charge</t>
  </si>
  <si>
    <t>Annual Customer Count</t>
  </si>
  <si>
    <t>Demand Charge (kVa)</t>
  </si>
  <si>
    <t>Annual Energy Minimum Charge</t>
  </si>
  <si>
    <t>Annual Demand Charge</t>
  </si>
  <si>
    <t>Choice / Retail Wheeling Service</t>
  </si>
  <si>
    <t>OATT Charges</t>
  </si>
  <si>
    <t>SCHEDULE 005</t>
  </si>
  <si>
    <t>Demand Charge</t>
  </si>
  <si>
    <t>Revenue Deficiency</t>
  </si>
  <si>
    <t>Twelve Months ended December 2008</t>
  </si>
  <si>
    <t>Summary - Rate Spread</t>
  </si>
  <si>
    <t>Line No.</t>
  </si>
  <si>
    <t>Voltage Level</t>
  </si>
  <si>
    <t>Schedule</t>
  </si>
  <si>
    <t>Residential</t>
  </si>
  <si>
    <t>Demand &lt;= 50 kW</t>
  </si>
  <si>
    <t>Demand &gt; 50 kW but &lt;= 350 kW</t>
  </si>
  <si>
    <t>Demand &gt; 350 kW</t>
  </si>
  <si>
    <t>Total Secondary Voltage</t>
  </si>
  <si>
    <t>Interruptible Total Electric Schools</t>
  </si>
  <si>
    <t>Total Primary Voltage</t>
  </si>
  <si>
    <t>Total High Voltage</t>
  </si>
  <si>
    <t>46 / 49</t>
  </si>
  <si>
    <t>449 / 459</t>
  </si>
  <si>
    <t>Lighting</t>
  </si>
  <si>
    <t>Total Jurisdictional Retail Sales</t>
  </si>
  <si>
    <t>Firm Resale</t>
  </si>
  <si>
    <t>Total Sales</t>
  </si>
  <si>
    <t>Over 600 kWh</t>
  </si>
  <si>
    <t>Tariff
Rate
Schedule</t>
  </si>
  <si>
    <t>General Service (Secondary Voltage, Demand 50 kW and less)</t>
  </si>
  <si>
    <t>General Service (Secondary Voltage, Demand &gt; 50 kW and &lt;= 350 kW)</t>
  </si>
  <si>
    <t>General Service (Secondary Voltage, Demand &gt; 350 kW)</t>
  </si>
  <si>
    <t>Primary Voltage Adjustment</t>
  </si>
  <si>
    <t xml:space="preserve"> Basic Charge (in addition to Secondary Voltage Rate)</t>
  </si>
  <si>
    <t>Demand Charge (credit per kW to all Demand Rates)</t>
  </si>
  <si>
    <t>Energy &amp; Reactive Power Credit (% reduction to all base rates)</t>
  </si>
  <si>
    <t>Effective Basic Charge</t>
  </si>
  <si>
    <t>Effective Demand Charge - Winter</t>
  </si>
  <si>
    <t>Effective Demand Charge - Summer</t>
  </si>
  <si>
    <t>Effective Energy Charge</t>
  </si>
  <si>
    <t>Effective Reactive Power Charge</t>
  </si>
  <si>
    <t>General Service (Primary Voltage)</t>
  </si>
  <si>
    <t>Seasonal Irrigation &amp; Drainage Service (Primary Voltage)</t>
  </si>
  <si>
    <t>Interruptible Service for All Electric Schools (Primary Voltage)</t>
  </si>
  <si>
    <t>Substation O&amp;M Rate</t>
  </si>
  <si>
    <t>Substation A&amp;G OH Rate</t>
  </si>
  <si>
    <t>Substation A&amp;G Rate</t>
  </si>
  <si>
    <t>Overhead Feeder O&amp;M Rate</t>
  </si>
  <si>
    <t>Underground Feeder O&amp;M Rate</t>
  </si>
  <si>
    <t>Substation Land Fixed Charge Rate (FCR)</t>
  </si>
  <si>
    <t>Interruptible Service (High Voltage)</t>
  </si>
  <si>
    <t>Minimum Charge - Demand</t>
  </si>
  <si>
    <t>Minimum Charge - Energy</t>
  </si>
  <si>
    <t>General Service (High Voltage)</t>
  </si>
  <si>
    <t>448 / 458</t>
  </si>
  <si>
    <t>Power Supplier Choice &amp; Back Up Distribution Service</t>
  </si>
  <si>
    <t>Retail Wheeling Service &amp; Back Up Distribution Service</t>
  </si>
  <si>
    <t>Critical Demand</t>
  </si>
  <si>
    <t>General Service</t>
  </si>
  <si>
    <t>Irrigation</t>
  </si>
  <si>
    <t>Avg Demand</t>
  </si>
  <si>
    <t>Avg Energy Block 1</t>
  </si>
  <si>
    <t>Total kVa</t>
  </si>
  <si>
    <t>Distribution Charges</t>
  </si>
  <si>
    <t>Set to COS Basic Charge</t>
  </si>
  <si>
    <t>Special Contract</t>
  </si>
  <si>
    <t>Delivery Demand Charge</t>
  </si>
  <si>
    <t>Conjunctive Maximum Demand Charge</t>
  </si>
  <si>
    <t>Interim Distribution Charge</t>
  </si>
  <si>
    <t>Primary Voltage Consumption</t>
  </si>
  <si>
    <t>Secondary Voltage  Consumption (&gt;350 kW Peak Demand)</t>
  </si>
  <si>
    <t>Secondary Voltage  Consumption (&lt;=350 kW Peak Demand)</t>
  </si>
  <si>
    <t>Customer Charges</t>
  </si>
  <si>
    <t>ECOS Parity Ratio</t>
  </si>
  <si>
    <t>Sheet No.</t>
  </si>
  <si>
    <t>Schedule 26</t>
  </si>
  <si>
    <t>26-B</t>
  </si>
  <si>
    <t>---</t>
  </si>
  <si>
    <t>Schedule 31</t>
  </si>
  <si>
    <t>31-B</t>
  </si>
  <si>
    <t>Schedule 35</t>
  </si>
  <si>
    <t>Schedule 49</t>
  </si>
  <si>
    <t>Schedule 29</t>
  </si>
  <si>
    <t>Schedule 46</t>
  </si>
  <si>
    <t>46-A</t>
  </si>
  <si>
    <t>Schedule 7A, 25</t>
  </si>
  <si>
    <t>Schedule 24</t>
  </si>
  <si>
    <t>Schedule 43</t>
  </si>
  <si>
    <t>43-A</t>
  </si>
  <si>
    <t>7-B, 25</t>
  </si>
  <si>
    <t>7-B, 25-A</t>
  </si>
  <si>
    <t>State Utility Tax</t>
  </si>
  <si>
    <t>a</t>
  </si>
  <si>
    <t>b</t>
  </si>
  <si>
    <t>f</t>
  </si>
  <si>
    <t>h</t>
  </si>
  <si>
    <t>Bill Determinants</t>
  </si>
  <si>
    <t>c</t>
  </si>
  <si>
    <t>d</t>
  </si>
  <si>
    <t>e</t>
  </si>
  <si>
    <t>j</t>
  </si>
  <si>
    <t>k</t>
  </si>
  <si>
    <t>l</t>
  </si>
  <si>
    <t>m</t>
  </si>
  <si>
    <t>n</t>
  </si>
  <si>
    <t>Cost of Service Demand Components</t>
  </si>
  <si>
    <t>Production</t>
  </si>
  <si>
    <t>Transmission</t>
  </si>
  <si>
    <t>Distribution</t>
  </si>
  <si>
    <t>Total Demand Cost of Service</t>
  </si>
  <si>
    <t>Customer Class</t>
  </si>
  <si>
    <t>Schedules</t>
  </si>
  <si>
    <t>Lights</t>
  </si>
  <si>
    <t>Proposed Revenue Change
(%)</t>
  </si>
  <si>
    <t>Average Change Before Transportation, Special Contract &amp; Firm Resale</t>
  </si>
  <si>
    <t>Average Change After Transportation, Special Contract, Firm Resale</t>
  </si>
  <si>
    <t>Adjustment to Average Change for Unequal Allocation of Change</t>
  </si>
  <si>
    <t>Average Change After Firm Resale adjusted for Unequal Allocation of Change</t>
  </si>
  <si>
    <t>Percent of Uniform Change</t>
  </si>
  <si>
    <t>Tariff
Reference</t>
  </si>
  <si>
    <t>Table of Contents</t>
  </si>
  <si>
    <t>Tab</t>
  </si>
  <si>
    <t xml:space="preserve">Category </t>
  </si>
  <si>
    <t>Exhibit</t>
  </si>
  <si>
    <t>Schedule 448</t>
  </si>
  <si>
    <t>Schedule 449</t>
  </si>
  <si>
    <t>449-I</t>
  </si>
  <si>
    <t>448-I</t>
  </si>
  <si>
    <t>cross check</t>
  </si>
  <si>
    <t>Residential (kWh Energy Charge)</t>
  </si>
  <si>
    <t>Sec Gen Svc - Small (kWh Energy Charge)</t>
  </si>
  <si>
    <t>Sec Gen Svc - Medium (Total)</t>
  </si>
  <si>
    <t>Sec Gen Svc - Medium (kWh Energy Charge)</t>
  </si>
  <si>
    <t>Sec Gen Svc - Large (Total)</t>
  </si>
  <si>
    <t>Sec Gen Svc - Large (kWh Energy Charge)</t>
  </si>
  <si>
    <t>Sec Irrigation Svc (Total)</t>
  </si>
  <si>
    <t>Sec Irrigation Svc (kWh Energy Charge)</t>
  </si>
  <si>
    <t>Sec Gen Svc - Large (KW Demand Charge)</t>
  </si>
  <si>
    <t>Sec Irrigation Svc (kW Demand Charge)</t>
  </si>
  <si>
    <t>Pri Gen Svc (Total)</t>
  </si>
  <si>
    <t>Pri Gen Svc (kWh Energy Charge)</t>
  </si>
  <si>
    <t>Pri Gen Svc (KW Demand Charge)</t>
  </si>
  <si>
    <t>Pri Irrigation Svc (Total)</t>
  </si>
  <si>
    <t>Pri Irrigation Svc (kWh Energy Charge)</t>
  </si>
  <si>
    <t>Pri Irrigation Svc (KW Demand Charge)</t>
  </si>
  <si>
    <t>Pri Interruptible Svc (Total)</t>
  </si>
  <si>
    <t>Pri Interruptible Svc (kWh Energy Charge)</t>
  </si>
  <si>
    <t>Pri Interruptible Svc (KW Demand Charge)</t>
  </si>
  <si>
    <t>HV - Interruptible Svc (Total)</t>
  </si>
  <si>
    <t>HV - Interruptible Svc (kWh Energy Charge)</t>
  </si>
  <si>
    <t>HV - General Svc (Total)</t>
  </si>
  <si>
    <t>HV - General Svc (kWh Energy Charge)</t>
  </si>
  <si>
    <t>HV - Interruptible Svc (kVa Demand Charge)</t>
  </si>
  <si>
    <t>HV - General Svc (kVa Demand Charge)</t>
  </si>
  <si>
    <t>Sec Gen Svc - Medium (KW Demand Charge)</t>
  </si>
  <si>
    <t>Cross check</t>
  </si>
  <si>
    <t xml:space="preserve">Firm Resale - Small </t>
  </si>
  <si>
    <t>Schedule 7</t>
  </si>
  <si>
    <t xml:space="preserve">MYRP 2025 </t>
  </si>
  <si>
    <t>MYRP 2026</t>
  </si>
  <si>
    <t>MYRP 2025</t>
  </si>
  <si>
    <t>2024 GRC Comments</t>
  </si>
  <si>
    <t xml:space="preserve">Test Year </t>
  </si>
  <si>
    <t>Rates</t>
  </si>
  <si>
    <t>Basic Charge Increase/(Decrease)</t>
  </si>
  <si>
    <t>Class Average Increase/(Decrease)</t>
  </si>
  <si>
    <t>Current Rates</t>
  </si>
  <si>
    <t>Effective January 11, 2023</t>
  </si>
  <si>
    <t>MYRP 2025 Rates Effective January 2025</t>
  </si>
  <si>
    <t>MYRP 2025 Rate Change January 2025</t>
  </si>
  <si>
    <t>MYRP 2026 Rates Effective January 2026</t>
  </si>
  <si>
    <t>MYRP 2026 Rate Change January 2026</t>
  </si>
  <si>
    <t>Class Increase/(Decrease)</t>
  </si>
  <si>
    <t>Proposed
Revenue
Change</t>
  </si>
  <si>
    <t>Proposed
Revenue</t>
  </si>
  <si>
    <t>Demand Charge Increase/(Decrease)</t>
  </si>
  <si>
    <t>Reactive Power Charge Increase/(Decrease)</t>
  </si>
  <si>
    <t>Conjunctive Maximum Demand</t>
  </si>
  <si>
    <t>SCHEDULES 12 &amp; 26 (Conjunctive Demand Service Option)</t>
  </si>
  <si>
    <t>Adjustments to Secondary Voltage Rates for Delivery at Primary Voltage:</t>
  </si>
  <si>
    <t>Test Year</t>
  </si>
  <si>
    <t>Included in volumes above</t>
  </si>
  <si>
    <t>Energy Increase/(Decrease)</t>
  </si>
  <si>
    <t>Exhibit: SEF-4E</t>
  </si>
  <si>
    <t>Test Year KWh</t>
  </si>
  <si>
    <t>MYRP 2025 Proforma
Revenue</t>
  </si>
  <si>
    <t>MYRP 2025 F23 Forecast KWh</t>
  </si>
  <si>
    <t>MYRP 2026 F23 Forecast KWh</t>
  </si>
  <si>
    <t>MYRP 2026 Proforma
Revenue</t>
  </si>
  <si>
    <t>Test Year Ending June 2023
Revenue</t>
  </si>
  <si>
    <t>SCHEDULES 10 &amp; 31 (Conjunctive Demand Service Option)</t>
  </si>
  <si>
    <t>Customer Migration</t>
  </si>
  <si>
    <t>Critical Charge Increase/(Decrease)</t>
  </si>
  <si>
    <t>i</t>
  </si>
  <si>
    <t>g</t>
  </si>
  <si>
    <t>k = c * f</t>
  </si>
  <si>
    <t>Charges</t>
  </si>
  <si>
    <t>Electric Tariffed Rate Components</t>
  </si>
  <si>
    <t>2024 General Rate Case Docket No. UE-240004 and UG-240005</t>
  </si>
  <si>
    <t>Revenues (Current Rates)</t>
  </si>
  <si>
    <t>Revenues (Proposed Rates)</t>
  </si>
  <si>
    <t>Targets</t>
  </si>
  <si>
    <t>Basic Charge ( / Month) - One Phase</t>
  </si>
  <si>
    <t>Basic Charge ( / Month) - Three Phase</t>
  </si>
  <si>
    <t>Energy Charge ( / kWh) - First 600 kWh (Alt)</t>
  </si>
  <si>
    <t xml:space="preserve"> / kWh</t>
  </si>
  <si>
    <t>Energy Charge ( / kWh) - Over 600 kWh (Alt)</t>
  </si>
  <si>
    <t>Energy Charge ( / kWh) - Oct to Mar - All kWh</t>
  </si>
  <si>
    <t>Energy Charge ( / kWh) - Apr to Sep - All kWh</t>
  </si>
  <si>
    <t>Basic Charge ( / Month)</t>
  </si>
  <si>
    <t>Energy Charge ( / kWh) - Oct to Mar - First 20,000 kWh</t>
  </si>
  <si>
    <t>Energy Charge ( / kWh) - Apr to Sep - First 20,000 kWh</t>
  </si>
  <si>
    <t>Energy Charge ( / kWh) - All Over 20,000 kWh</t>
  </si>
  <si>
    <t>Demand Charge ( / kW) - All - First 50 kW</t>
  </si>
  <si>
    <t>Demand Charge ( / kW) - Oct to Mar - Over 50 kW</t>
  </si>
  <si>
    <t xml:space="preserve"> / kW</t>
  </si>
  <si>
    <t>Demand Charge ( / kW) - Apr to Sep - Over 50 kW</t>
  </si>
  <si>
    <t>Reactive Power Charge ( / kVarh)</t>
  </si>
  <si>
    <t>Energy Charge ( / kWh)  - all kWh</t>
  </si>
  <si>
    <t>Demand Charge ( / kW) - Oct to Mar</t>
  </si>
  <si>
    <t>Demand Charge ( / kW) - Apr to Sep</t>
  </si>
  <si>
    <t>Energy Charge ( / kWh) - Oct to Mar - Over 20,000 kWh</t>
  </si>
  <si>
    <t>Energy Charge ( / kWh) - Apr to Sep - Over 20,000 kWh</t>
  </si>
  <si>
    <t>Demand Charge ( / kW)  - All - First 50 kW</t>
  </si>
  <si>
    <t>Energy Charge ( / kWh) - All kWh</t>
  </si>
  <si>
    <t>Demand Charge ( / kW) - Oct to Mar - All kW</t>
  </si>
  <si>
    <t>Demand Charge ( / kW) - Apr to Sep - All kW</t>
  </si>
  <si>
    <t>Demand Charge ( / kW)  - All kW</t>
  </si>
  <si>
    <t>Critical Demand Charge ( / kW) - All kW (Sch 43 vs. Winter 31)</t>
  </si>
  <si>
    <t>Demand Charge ( / kVa)</t>
  </si>
  <si>
    <t xml:space="preserve"> / kVa</t>
  </si>
  <si>
    <t xml:space="preserve">Demand Charge ( / kVa) </t>
  </si>
  <si>
    <t>Customer Charge ( / Month)</t>
  </si>
  <si>
    <t>Revenue Requirement</t>
  </si>
  <si>
    <t>Exhibit: SEF-21-Sch-141CGR</t>
  </si>
  <si>
    <r>
      <t xml:space="preserve">Billing Determinants
Source: </t>
    </r>
    <r>
      <rPr>
        <b/>
        <sz val="8"/>
        <color rgb="FF0033CC"/>
        <rFont val="Arial"/>
        <family val="2"/>
      </rPr>
      <t>F2023 January 2025 to December 2025</t>
    </r>
  </si>
  <si>
    <r>
      <t xml:space="preserve">Proposed Rates
</t>
    </r>
    <r>
      <rPr>
        <b/>
        <sz val="8"/>
        <color rgb="FF0033CC"/>
        <rFont val="Arial"/>
        <family val="2"/>
      </rPr>
      <t>Eff 1-1-2025</t>
    </r>
  </si>
  <si>
    <r>
      <t xml:space="preserve">Billing Determinants
Source: </t>
    </r>
    <r>
      <rPr>
        <b/>
        <sz val="8"/>
        <color rgb="FF0033CC"/>
        <rFont val="Arial"/>
        <family val="2"/>
      </rPr>
      <t>F2023 January 2026 to December 2026</t>
    </r>
  </si>
  <si>
    <r>
      <t xml:space="preserve">Proposed Rates
</t>
    </r>
    <r>
      <rPr>
        <b/>
        <sz val="8"/>
        <color rgb="FF0033CC"/>
        <rFont val="Arial"/>
        <family val="2"/>
      </rPr>
      <t>Eff 1-1-2026</t>
    </r>
  </si>
  <si>
    <r>
      <t xml:space="preserve">Schedule 141CGR MYRP </t>
    </r>
    <r>
      <rPr>
        <b/>
        <sz val="8"/>
        <color rgb="FF0033CC"/>
        <rFont val="Arial"/>
        <family val="2"/>
      </rPr>
      <t>2025</t>
    </r>
  </si>
  <si>
    <r>
      <t xml:space="preserve">Schedule 141CGR MYRP </t>
    </r>
    <r>
      <rPr>
        <b/>
        <sz val="8"/>
        <color rgb="FF0033CC"/>
        <rFont val="Arial"/>
        <family val="2"/>
      </rPr>
      <t>2026</t>
    </r>
  </si>
  <si>
    <r>
      <t xml:space="preserve">Presentational purpose ONLY, rates will only be set for </t>
    </r>
    <r>
      <rPr>
        <b/>
        <sz val="8"/>
        <color rgb="FF0033CC"/>
        <rFont val="Arial"/>
        <family val="2"/>
      </rPr>
      <t>2025</t>
    </r>
    <r>
      <rPr>
        <b/>
        <sz val="8"/>
        <rFont val="Arial"/>
        <family val="2"/>
      </rPr>
      <t xml:space="preserve"> in </t>
    </r>
    <r>
      <rPr>
        <b/>
        <sz val="8"/>
        <color rgb="FF0033CC"/>
        <rFont val="Arial"/>
        <family val="2"/>
      </rPr>
      <t>2024</t>
    </r>
    <r>
      <rPr>
        <b/>
        <sz val="8"/>
        <rFont val="Arial"/>
        <family val="2"/>
      </rPr>
      <t xml:space="preserve"> GRC</t>
    </r>
  </si>
  <si>
    <t>Special Contract (Note 1)</t>
  </si>
  <si>
    <t>Transportation (Note 1)</t>
  </si>
  <si>
    <t>Allocation of SCH 141CGR Clean Generation Resources Tracker Revenue Requirement to Rate Schedule</t>
  </si>
  <si>
    <t>SCH 141CGR Clean Generation Resources Tracker</t>
  </si>
  <si>
    <t>Sheet No. 141CGR</t>
  </si>
  <si>
    <t>Allocation of SCH 141DCARB Decarbonization Rate Adjustment Tracker Revenue Requirement to Rate Schedule</t>
  </si>
  <si>
    <r>
      <t xml:space="preserve">Schedule 141DCARB MYRP </t>
    </r>
    <r>
      <rPr>
        <b/>
        <sz val="8"/>
        <color rgb="FF0033CC"/>
        <rFont val="Arial"/>
        <family val="2"/>
      </rPr>
      <t>2025</t>
    </r>
  </si>
  <si>
    <r>
      <t xml:space="preserve">Schedule 141DCARB MYRP </t>
    </r>
    <r>
      <rPr>
        <b/>
        <sz val="8"/>
        <color rgb="FF0033CC"/>
        <rFont val="Arial"/>
        <family val="2"/>
      </rPr>
      <t>2026</t>
    </r>
  </si>
  <si>
    <t>Exhibit: SEF-23-SCH141DCARB</t>
  </si>
  <si>
    <t>Lights (kWh Energy Charge)</t>
  </si>
  <si>
    <t>Firm Resale - Small (kWh Energy Charge)</t>
  </si>
  <si>
    <t>Special Contract (kWh Energy Charge)</t>
  </si>
  <si>
    <t>Transportation (kWh Energy Charge)</t>
  </si>
  <si>
    <r>
      <rPr>
        <b/>
        <sz val="8"/>
        <color rgb="FF0033CC"/>
        <rFont val="Arial"/>
        <family val="2"/>
      </rPr>
      <t xml:space="preserve">2024 GRC </t>
    </r>
    <r>
      <rPr>
        <b/>
        <sz val="8"/>
        <rFont val="Arial"/>
        <family val="2"/>
      </rPr>
      <t>Renewable Peak Credit Demand Component</t>
    </r>
  </si>
  <si>
    <t>Street Lighting</t>
  </si>
  <si>
    <t>SCH 141DCARB Decarbonization Rate Adjustment Tracker</t>
  </si>
  <si>
    <t>Sheet No. 141DCARB</t>
  </si>
  <si>
    <r>
      <t xml:space="preserve">Proposed
Rate Year Rates
Effective
</t>
    </r>
    <r>
      <rPr>
        <b/>
        <sz val="8"/>
        <color rgb="FF0033CC"/>
        <rFont val="Arial"/>
        <family val="2"/>
      </rPr>
      <t>January 2025</t>
    </r>
  </si>
  <si>
    <r>
      <t xml:space="preserve">Schedule 141WFP MYRP </t>
    </r>
    <r>
      <rPr>
        <b/>
        <sz val="8"/>
        <color rgb="FF0033CC"/>
        <rFont val="Arial"/>
        <family val="2"/>
      </rPr>
      <t>2025</t>
    </r>
  </si>
  <si>
    <r>
      <t xml:space="preserve">Schedule 141WFP MYRP </t>
    </r>
    <r>
      <rPr>
        <b/>
        <sz val="8"/>
        <color rgb="FF0033CC"/>
        <rFont val="Arial"/>
        <family val="2"/>
      </rPr>
      <t>2026</t>
    </r>
  </si>
  <si>
    <t>Allocation of SCH 141WFP – Wildfire Prevention Cost Recovery Adjustment Tracker Revenue Requirement to Rate Schedule</t>
  </si>
  <si>
    <t>Exhibit: SEF-22-Wildfire</t>
  </si>
  <si>
    <t>SCH 141WFP – Wildfire Prevention Cost Recovery Adjustment Tracker</t>
  </si>
  <si>
    <t xml:space="preserve">Special Contract </t>
  </si>
  <si>
    <t>Transportation</t>
  </si>
  <si>
    <t>Sheet No. 141WFR</t>
  </si>
  <si>
    <t>o</t>
  </si>
  <si>
    <t>p</t>
  </si>
  <si>
    <t>Description</t>
  </si>
  <si>
    <t>SCHEDULE 03, 50-59</t>
  </si>
  <si>
    <t>MYRP CUMULATIVE REVENUE CHANGE</t>
  </si>
  <si>
    <t>MYRP NET REVENUE CHANGE IN BASE RATES BY RATE YEAR</t>
  </si>
  <si>
    <t>Sec Svc 7A/ 11/ 25</t>
  </si>
  <si>
    <t>Sec Svc 46</t>
  </si>
  <si>
    <t>Sec Svc 49</t>
  </si>
  <si>
    <t>included in 46</t>
  </si>
  <si>
    <t>included in 7A/11/25</t>
  </si>
  <si>
    <t>2026 Avg Customer Counts</t>
  </si>
  <si>
    <t>2025 Avg Customer Counts</t>
  </si>
  <si>
    <t>Sec Svc 29</t>
  </si>
  <si>
    <t>Distribution Charge Increase/(Decrease)</t>
  </si>
  <si>
    <t>Average Rate:</t>
  </si>
  <si>
    <t>Choice / Retail Wheeling</t>
  </si>
  <si>
    <t xml:space="preserve">449 / 459 </t>
  </si>
  <si>
    <t>TOTAL REVENUE</t>
  </si>
  <si>
    <t>e = d - c</t>
  </si>
  <si>
    <t>g = f - d</t>
  </si>
  <si>
    <t>q</t>
  </si>
  <si>
    <t>r</t>
  </si>
  <si>
    <t>Proposed Targeted Electrification Pilot Revenue Change
(%)</t>
  </si>
  <si>
    <t>Proposed Targeted Electrification Pilot Revenue
Change</t>
  </si>
  <si>
    <t>t</t>
  </si>
  <si>
    <t>h = b * e</t>
  </si>
  <si>
    <t>i = c * e</t>
  </si>
  <si>
    <t>j = d * e</t>
  </si>
  <si>
    <t>d = c * Revenue Requirement</t>
  </si>
  <si>
    <t>f = d / e</t>
  </si>
  <si>
    <t>g = c * Revenue Requirement</t>
  </si>
  <si>
    <t>i = g / h</t>
  </si>
  <si>
    <t>Proposed Uniform Revenue Change
(%)</t>
  </si>
  <si>
    <t>TOTAL DEMAND KWs/Kvas + Distribution charge</t>
  </si>
  <si>
    <t>08 (24) (324)</t>
  </si>
  <si>
    <t>7A (11) (25)</t>
  </si>
  <si>
    <t>12 (26) (26P)</t>
  </si>
  <si>
    <t>10 (31)</t>
  </si>
  <si>
    <t>03, 50-59</t>
  </si>
  <si>
    <t xml:space="preserve">Electric Rate Spread and Design </t>
  </si>
  <si>
    <t>Twelve Months ended December 2009</t>
  </si>
  <si>
    <t>Electric Summary - Rate Spread</t>
  </si>
  <si>
    <t>Electric Summary - Rate Design</t>
  </si>
  <si>
    <t>Conjunctive Delivery Demand</t>
  </si>
  <si>
    <t>Conjunctive Delivery Demand Increase/(Decrease)</t>
  </si>
  <si>
    <t>Primary Voltage Demand Charge Increase/(Decrease)</t>
  </si>
  <si>
    <t xml:space="preserve">2024 GRC Test year: 12 Months ended June 30, 2023 and MYRP 2025, MYRP 2026 </t>
  </si>
  <si>
    <t>7 (307) (317) (327)</t>
  </si>
  <si>
    <t>29</t>
  </si>
  <si>
    <t>35</t>
  </si>
  <si>
    <t>43</t>
  </si>
  <si>
    <t>46</t>
  </si>
  <si>
    <t>49</t>
  </si>
  <si>
    <t>TOTAL ENERGY KWHs</t>
  </si>
  <si>
    <r>
      <rPr>
        <b/>
        <sz val="8"/>
        <color rgb="FF0033CC"/>
        <rFont val="Arial"/>
        <family val="2"/>
      </rPr>
      <t>2024 GRC Customer Count Allocation (CUST_3)</t>
    </r>
  </si>
  <si>
    <t>Avg Energy Block 2</t>
  </si>
  <si>
    <t>Total Weighted Allocation (based on Energy_2 and Dem_2B)</t>
  </si>
  <si>
    <t>2025 Forecasted KWHs Load</t>
  </si>
  <si>
    <t>2026 Forecasted KWHs Load</t>
  </si>
  <si>
    <t>Note 1: Transportation and Special Contract are excluded from SCH 141CGR</t>
  </si>
  <si>
    <t>Direct</t>
  </si>
  <si>
    <t>Mixed</t>
  </si>
  <si>
    <t>RES</t>
  </si>
  <si>
    <t>NonRES</t>
  </si>
  <si>
    <t>RY1</t>
  </si>
  <si>
    <t>RY2</t>
  </si>
  <si>
    <t>Targeted Electrification Pilot Element</t>
  </si>
  <si>
    <t xml:space="preserve">MYRP NET REVENUE CHANGE in Targeted Electrification Pilot Adj </t>
  </si>
  <si>
    <t>8.2 : 1</t>
  </si>
  <si>
    <t>PTR:Off-Peak (Winter)</t>
  </si>
  <si>
    <t>*Not a Tariffed Rate, Informational Only</t>
  </si>
  <si>
    <t>2.0 : 1</t>
  </si>
  <si>
    <t>Summer</t>
  </si>
  <si>
    <t>2.3 : 1</t>
  </si>
  <si>
    <t>Winter</t>
  </si>
  <si>
    <t>Y2 P:OP</t>
  </si>
  <si>
    <t>Y1 P:OP</t>
  </si>
  <si>
    <t>TY P:OP</t>
  </si>
  <si>
    <t>Target P:OP</t>
  </si>
  <si>
    <t>On-Peak : Off-Peak Ratios</t>
  </si>
  <si>
    <t>PTR Credit Rate</t>
  </si>
  <si>
    <t>Off-Peak kWh</t>
  </si>
  <si>
    <t>On-Peak kWh</t>
  </si>
  <si>
    <t>CPP kWh*</t>
  </si>
  <si>
    <t>SCHEDULE 324</t>
  </si>
  <si>
    <t>3.6 : 1</t>
  </si>
  <si>
    <t>6.7 :  1</t>
  </si>
  <si>
    <t>Y2 P:SOP</t>
  </si>
  <si>
    <t>Y1 P:SOP</t>
  </si>
  <si>
    <t>TY P:SOP</t>
  </si>
  <si>
    <t>Tgt. P:SOP</t>
  </si>
  <si>
    <t>1.6 : 1</t>
  </si>
  <si>
    <t>1.7 : 1</t>
  </si>
  <si>
    <t>Y2 OP : SOP</t>
  </si>
  <si>
    <t>Y1 OP : SOP</t>
  </si>
  <si>
    <t>TY OP : SOP</t>
  </si>
  <si>
    <t>Tgt. OP : SOP</t>
  </si>
  <si>
    <t>Super Off-Peak kWh</t>
  </si>
  <si>
    <t>SCHEDULE 327</t>
  </si>
  <si>
    <t>7.6 : 1</t>
  </si>
  <si>
    <t>PTR</t>
  </si>
  <si>
    <t>1.9 : 1</t>
  </si>
  <si>
    <t>2.2 : 1</t>
  </si>
  <si>
    <t>SCHEDULE 317</t>
  </si>
  <si>
    <t>3.1 : 1</t>
  </si>
  <si>
    <t>4.9 : 1</t>
  </si>
  <si>
    <t>SCHEDULE 307</t>
  </si>
  <si>
    <t>Electric Time of Use Summary - Rate Design</t>
  </si>
  <si>
    <t>kWh - Off-Peak</t>
  </si>
  <si>
    <t>kWh - On-Peak</t>
  </si>
  <si>
    <t>kWh - On-Peak ex-PTR</t>
  </si>
  <si>
    <t>kWh - PTR</t>
  </si>
  <si>
    <t>Sch. 24 Adjustment Factor</t>
  </si>
  <si>
    <t>kWh - Super Off-Peak</t>
  </si>
  <si>
    <t>Peak to Off-Peak Energy Distribution</t>
  </si>
  <si>
    <t>Base kWh Total</t>
  </si>
  <si>
    <t>Proforma Residential Adjustment Factor</t>
  </si>
  <si>
    <t>Total
July 2022 to 
June 2023</t>
  </si>
  <si>
    <t>Tariff</t>
  </si>
  <si>
    <t>317 Scaler</t>
  </si>
  <si>
    <t>307 Scaler</t>
  </si>
  <si>
    <t>324 Scaler</t>
  </si>
  <si>
    <t>327 Scaler</t>
  </si>
  <si>
    <t>Off</t>
  </si>
  <si>
    <t>Peak</t>
  </si>
  <si>
    <t>SCHEDULE 324:  GENERAL SERVICE TIME-OF-USE WITH PEAK TIME REBATE</t>
  </si>
  <si>
    <t>Super Off</t>
  </si>
  <si>
    <t>SCHEDULE 327:  RESIDENTIAL SERVICE TIME-OF-USE WITH SUPER OFF-PEAK</t>
  </si>
  <si>
    <t>SCHEDULE 317:  RESIDENTIAL SERVICE TIME-OF-USE WITH PEAK TIME REBATE</t>
  </si>
  <si>
    <t>SCHEDULE 307:  RESIDENTIAL SERVICE TIME-OF-USE</t>
  </si>
  <si>
    <t>Summer (April 1st-September 30th)</t>
  </si>
  <si>
    <t>Winter (October 1st-March 31st)</t>
  </si>
  <si>
    <t>Ratio of energy (kWh) usage between Peak Energy Charge, Off-Peak Energy Charge, and Super Off-Peak Energy Charge.</t>
  </si>
  <si>
    <t>SCH_324 : General Service Time-of-Use with PTR</t>
  </si>
  <si>
    <t>SCH_327 : SCh 327 Residential 3 tier TVR</t>
  </si>
  <si>
    <t>SCH_317 : SCh 317 Residential 2 tier TVR with PTR</t>
  </si>
  <si>
    <t>SCH_307 : SCh 307 Residential 2 tier TVR</t>
  </si>
  <si>
    <t>001.2024</t>
  </si>
  <si>
    <t>012.2023</t>
  </si>
  <si>
    <t>011.2023</t>
  </si>
  <si>
    <t>010.2023</t>
  </si>
  <si>
    <t>Row Labels</t>
  </si>
  <si>
    <t>Column Labels</t>
  </si>
  <si>
    <t>Count of Contract Account</t>
  </si>
  <si>
    <t>Sum of Total Billed Amount Incl Tax</t>
  </si>
  <si>
    <t>Sum of Billed KWHs</t>
  </si>
  <si>
    <t>.</t>
  </si>
  <si>
    <t xml:space="preserve">TOU Current Billed Usage from go-live date on October 1, 2023 through January 31, 2024  </t>
  </si>
  <si>
    <t xml:space="preserve">(307) </t>
  </si>
  <si>
    <t xml:space="preserve">(317) </t>
  </si>
  <si>
    <t>Schedule 307</t>
  </si>
  <si>
    <t>Energy Charge ( / kWh)</t>
  </si>
  <si>
    <t xml:space="preserve">(324) </t>
  </si>
  <si>
    <t>Time of Use Tariffs: (included in above "08 (24) (324)"):</t>
  </si>
  <si>
    <t xml:space="preserve">(327) </t>
  </si>
  <si>
    <t>Time of Use Tariffs: (included in above "7 (307) (317) (327)"):</t>
  </si>
  <si>
    <t>l = k * f</t>
  </si>
  <si>
    <t>o = (l + n) / f</t>
  </si>
  <si>
    <t>p = f + l + n</t>
  </si>
  <si>
    <t>r = h * r</t>
  </si>
  <si>
    <t>s</t>
  </si>
  <si>
    <t>u = (r + t) / h</t>
  </si>
  <si>
    <t>v =h + l + n + r + t</t>
  </si>
  <si>
    <t>-</t>
  </si>
  <si>
    <t>Schedule 317</t>
  </si>
  <si>
    <t>Schedule 327</t>
  </si>
  <si>
    <t>Schedule 324</t>
  </si>
  <si>
    <t>Exhibit CTM-6</t>
  </si>
  <si>
    <t>Exh CTM-6 (Tariff)</t>
  </si>
  <si>
    <t>Exh CTM-6 (Rate Spread)</t>
  </si>
  <si>
    <t>Exh CTM-6 (Rate Design)</t>
  </si>
  <si>
    <t>Exh CTM-6 (141CGR)</t>
  </si>
  <si>
    <t>Exh CTM-6 (141DCARB)</t>
  </si>
  <si>
    <t>Exh CTM-6 (141WFP)</t>
  </si>
  <si>
    <t>Exh CTM-6 (TVR Rate Design)</t>
  </si>
  <si>
    <t>Work Paper</t>
  </si>
  <si>
    <t>TEP Rev Req Allocation</t>
  </si>
  <si>
    <t>WP TVR SAP Billed Data</t>
  </si>
  <si>
    <t>WP TRV Usage Ratios</t>
  </si>
  <si>
    <t>WP TVR RY2 kWh</t>
  </si>
  <si>
    <t>WP TVR RY1 kWh</t>
  </si>
  <si>
    <t>WP TVR Est. Proforma kWh</t>
  </si>
  <si>
    <t>`</t>
  </si>
  <si>
    <t>l = d * g</t>
  </si>
  <si>
    <t>Test Year (1)</t>
  </si>
  <si>
    <t>Note 1: Test Year Bill Determinates used for TVR rate design are based on booked sales of energy for January 2024. This is due to the fact that the TVR rates were not effective until October 2023 for residential and January 2024 for general service. Also, do the nature of TVR rates being optional piloted rates, conversion of customers from SCH 07 and SCH 24 to TVR has increased markedly between October 2023 and January 2025. The kWh was annualized consistent with the respective monthly load shapes of SCH 07 and SCH 24. Similarly, MYRP 2025 and MYRP 2024 kWh use the respective schedules monthly forecast energy load shapes.</t>
  </si>
  <si>
    <t>Rate Schedule</t>
  </si>
  <si>
    <t>One Phase</t>
  </si>
  <si>
    <t>Three Phase</t>
  </si>
  <si>
    <t>Residential Service (Sch. 7)</t>
  </si>
  <si>
    <t>Secondary Voltage General Service - Small (Sch. 24)</t>
  </si>
  <si>
    <t>Secondary Voltage General Service - Medium (Sch. 25)</t>
  </si>
  <si>
    <t>Secondary Voltage General Service - Large (Sch. 26)</t>
  </si>
  <si>
    <t>Primary Voltage - General Service (Sch. 31)</t>
  </si>
  <si>
    <t>Primary Voltage - Irrigation (Sch. 35)</t>
  </si>
  <si>
    <t>Primary Voltage - Interruptible (Sch. 43)</t>
  </si>
  <si>
    <t>Current</t>
  </si>
  <si>
    <t>Secondary Voltage General Service - Medium (Sch. 29)</t>
  </si>
  <si>
    <t>Proposed Percent Increase</t>
  </si>
  <si>
    <t>Witness: Dismukes</t>
  </si>
  <si>
    <t>Dockets No. UE-240004 and UG-240005</t>
  </si>
  <si>
    <t>Exhibit DED-9</t>
  </si>
  <si>
    <t>Source: Exhibit CTM-6.</t>
  </si>
  <si>
    <t>Prepared by: MWD 8/3/2024</t>
  </si>
  <si>
    <t>Exhibit DED-9 Comparison of Current and Proposed Electric Customer Charges</t>
  </si>
  <si>
    <t>Checked by: ECM 8/5/2024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</si>
</sst>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00%"/>
    <numFmt numFmtId="167" formatCode="0.00_)"/>
    <numFmt numFmtId="168" formatCode="0.000000000_)"/>
    <numFmt numFmtId="169" formatCode="_(&quot;$&quot;* #,##0.000000_);_(&quot;$&quot;* \(#,##0.000000\);_(&quot;$&quot;* &quot;-&quot;??_);_(@_)"/>
    <numFmt numFmtId="170" formatCode="_(&quot;$&quot;* #,##0.00000_);_(&quot;$&quot;* \(#,##0.00000\);_(&quot;$&quot;* &quot;-&quot;??_);_(@_)"/>
    <numFmt numFmtId="171" formatCode="_(* #,##0.000000_);_(* \(#,##0.000000\);_(* &quot;-&quot;??_);_(@_)"/>
    <numFmt numFmtId="172" formatCode="0.0000\ \¢"/>
    <numFmt numFmtId="173" formatCode="0.000"/>
    <numFmt numFmtId="174" formatCode="0.000%"/>
    <numFmt numFmtId="175" formatCode="0.000000_)"/>
    <numFmt numFmtId="176" formatCode="0.00000%"/>
    <numFmt numFmtId="177" formatCode="0.0"/>
    <numFmt numFmtId="178" formatCode="0.000000"/>
    <numFmt numFmtId="179" formatCode="[$-409]mmm\-yy;@"/>
    <numFmt numFmtId="180" formatCode="&quot;$ &quot;#,##0.00;&quot;$ -&quot;#,##0.00"/>
  </numFmts>
  <fonts count="37" x14ac:knownFonts="1">
    <font>
      <sz val="12"/>
      <name val="Times New Roman"/>
    </font>
    <font>
      <sz val="11"/>
      <color theme="1"/>
      <name val="Calibri"/>
      <family val="2"/>
      <scheme val="minor"/>
    </font>
    <font>
      <sz val="11"/>
      <color theme="1"/>
      <name val="Calibri"/>
      <family val="2"/>
      <scheme val="minor"/>
    </font>
    <font>
      <sz val="12"/>
      <name val="Times New Roman"/>
      <family val="1"/>
    </font>
    <font>
      <b/>
      <sz val="8"/>
      <color theme="1"/>
      <name val="Arial"/>
      <family val="2"/>
    </font>
    <font>
      <sz val="8"/>
      <color theme="1"/>
      <name val="Arial"/>
      <family val="2"/>
    </font>
    <font>
      <b/>
      <sz val="8"/>
      <name val="Arial"/>
      <family val="2"/>
    </font>
    <font>
      <sz val="8"/>
      <name val="Arial"/>
      <family val="2"/>
    </font>
    <font>
      <b/>
      <u/>
      <sz val="8"/>
      <name val="Arial"/>
      <family val="2"/>
    </font>
    <font>
      <sz val="8"/>
      <color rgb="FFFF0000"/>
      <name val="Arial"/>
      <family val="2"/>
    </font>
    <font>
      <sz val="12"/>
      <name val="Times New Roman"/>
      <family val="1"/>
    </font>
    <font>
      <b/>
      <i/>
      <sz val="8"/>
      <color rgb="FF0000FF"/>
      <name val="Arial"/>
      <family val="2"/>
    </font>
    <font>
      <sz val="8"/>
      <color rgb="FF008080"/>
      <name val="Arial"/>
      <family val="2"/>
    </font>
    <font>
      <b/>
      <sz val="8"/>
      <color rgb="FF0033CC"/>
      <name val="Arial"/>
      <family val="2"/>
    </font>
    <font>
      <b/>
      <sz val="12"/>
      <name val="Times New Roman"/>
      <family val="1"/>
    </font>
    <font>
      <b/>
      <sz val="8"/>
      <color rgb="FF008080"/>
      <name val="Arial"/>
      <family val="2"/>
    </font>
    <font>
      <sz val="12"/>
      <name val="Times New Roman"/>
      <family val="1"/>
    </font>
    <font>
      <sz val="8"/>
      <color rgb="FF0033CC"/>
      <name val="Arial"/>
      <family val="2"/>
    </font>
    <font>
      <sz val="8"/>
      <color rgb="FF0000FF"/>
      <name val="Arial"/>
      <family val="2"/>
    </font>
    <font>
      <b/>
      <sz val="8"/>
      <color rgb="FF0000FF"/>
      <name val="Arial"/>
      <family val="2"/>
    </font>
    <font>
      <sz val="12"/>
      <color rgb="FF008080"/>
      <name val="Times New Roman"/>
      <family val="1"/>
    </font>
    <font>
      <sz val="10"/>
      <name val="Arial"/>
      <family val="2"/>
    </font>
    <font>
      <b/>
      <sz val="8"/>
      <color rgb="FFFF0000"/>
      <name val="Arial"/>
      <family val="2"/>
    </font>
    <font>
      <b/>
      <u/>
      <sz val="8"/>
      <color rgb="FF0033CC"/>
      <name val="Arial"/>
      <family val="2"/>
    </font>
    <font>
      <sz val="12"/>
      <color rgb="FF0033CC"/>
      <name val="Times New Roman"/>
      <family val="1"/>
    </font>
    <font>
      <sz val="8"/>
      <name val="Times New Roman"/>
      <family val="1"/>
    </font>
    <font>
      <b/>
      <sz val="12"/>
      <color rgb="FF008080"/>
      <name val="Times New Roman"/>
      <family val="1"/>
    </font>
    <font>
      <b/>
      <sz val="12"/>
      <color rgb="FF0033CC"/>
      <name val="Times New Roman"/>
      <family val="1"/>
    </font>
    <font>
      <b/>
      <u/>
      <sz val="8"/>
      <color rgb="FF008080"/>
      <name val="Arial"/>
      <family val="2"/>
    </font>
    <font>
      <sz val="12"/>
      <name val="Times New Roman"/>
      <family val="1"/>
    </font>
    <font>
      <i/>
      <sz val="8"/>
      <name val="Arial"/>
      <family val="2"/>
    </font>
    <font>
      <sz val="11"/>
      <color indexed="8"/>
      <name val="Calibri"/>
      <family val="2"/>
      <scheme val="minor"/>
    </font>
    <font>
      <u val="singleAccounting"/>
      <sz val="8"/>
      <name val="Arial"/>
      <family val="2"/>
    </font>
    <font>
      <sz val="8"/>
      <color indexed="8"/>
      <name val="Arial"/>
      <family val="2"/>
    </font>
    <font>
      <b/>
      <u/>
      <sz val="8"/>
      <color theme="1"/>
      <name val="Arial"/>
      <family val="2"/>
    </font>
    <font>
      <b/>
      <sz val="10"/>
      <color theme="0"/>
      <name val="Arial"/>
      <family val="2"/>
    </font>
    <font>
      <b/>
      <sz val="10"/>
      <name val="Arial"/>
      <family val="2"/>
    </font>
  </fonts>
  <fills count="8">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1C2300"/>
        <bgColor indexed="64"/>
      </patternFill>
    </fill>
    <fill>
      <patternFill patternType="solid">
        <fgColor theme="0"/>
        <bgColor indexed="64"/>
      </patternFill>
    </fill>
  </fills>
  <borders count="40">
    <border>
      <left/>
      <right/>
      <top/>
      <bottom/>
      <diagonal/>
    </border>
    <border>
      <left/>
      <right/>
      <top style="thin">
        <color indexed="64"/>
      </top>
      <bottom/>
      <diagonal/>
    </border>
    <border>
      <left/>
      <right/>
      <top/>
      <bottom style="thin">
        <color indexed="64"/>
      </bottom>
      <diagonal/>
    </border>
    <border>
      <left/>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8"/>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theme="0"/>
      </bottom>
      <diagonal/>
    </border>
  </borders>
  <cellStyleXfs count="15">
    <xf numFmtId="0" fontId="0" fillId="0" borderId="0"/>
    <xf numFmtId="0" fontId="3" fillId="0" borderId="0"/>
    <xf numFmtId="43" fontId="10"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16" fillId="0" borderId="0" applyFont="0" applyFill="0" applyBorder="0" applyAlignment="0" applyProtection="0"/>
    <xf numFmtId="0" fontId="3" fillId="0" borderId="0"/>
    <xf numFmtId="9" fontId="3" fillId="0" borderId="0" applyFont="0" applyFill="0" applyBorder="0" applyAlignment="0" applyProtection="0"/>
    <xf numFmtId="0" fontId="21" fillId="0" borderId="0"/>
    <xf numFmtId="0" fontId="2" fillId="0" borderId="0"/>
    <xf numFmtId="44" fontId="29" fillId="0" borderId="0" applyFont="0" applyFill="0" applyBorder="0" applyAlignment="0" applyProtection="0"/>
    <xf numFmtId="43" fontId="1" fillId="0" borderId="0" applyFont="0" applyFill="0" applyBorder="0" applyAlignment="0" applyProtection="0"/>
    <xf numFmtId="0" fontId="31" fillId="0" borderId="0"/>
    <xf numFmtId="0" fontId="1" fillId="0" borderId="0"/>
    <xf numFmtId="0" fontId="31" fillId="0" borderId="0"/>
  </cellStyleXfs>
  <cellXfs count="572">
    <xf numFmtId="0" fontId="0" fillId="0" borderId="0" xfId="0"/>
    <xf numFmtId="0" fontId="7" fillId="0" borderId="0" xfId="0" applyFont="1"/>
    <xf numFmtId="0" fontId="7" fillId="0" borderId="0" xfId="0" applyFont="1" applyAlignment="1">
      <alignment horizontal="left" indent="1"/>
    </xf>
    <xf numFmtId="164" fontId="7" fillId="0" borderId="0" xfId="0" applyNumberFormat="1" applyFont="1"/>
    <xf numFmtId="165" fontId="7" fillId="0" borderId="0" xfId="0" applyNumberFormat="1" applyFont="1"/>
    <xf numFmtId="165" fontId="9" fillId="0" borderId="0" xfId="0" applyNumberFormat="1" applyFont="1"/>
    <xf numFmtId="0" fontId="6" fillId="0" borderId="0" xfId="0" applyFont="1"/>
    <xf numFmtId="0" fontId="6" fillId="0" borderId="0" xfId="0" applyFont="1" applyAlignment="1">
      <alignment horizontal="left"/>
    </xf>
    <xf numFmtId="165" fontId="6" fillId="0" borderId="0" xfId="0" applyNumberFormat="1" applyFont="1" applyAlignment="1">
      <alignment horizontal="left"/>
    </xf>
    <xf numFmtId="0" fontId="6" fillId="0" borderId="15" xfId="0" applyFont="1" applyBorder="1" applyAlignment="1">
      <alignment horizontal="center" wrapText="1"/>
    </xf>
    <xf numFmtId="0" fontId="6" fillId="0" borderId="0" xfId="0" applyFont="1" applyAlignment="1">
      <alignment horizontal="center" wrapText="1"/>
    </xf>
    <xf numFmtId="0" fontId="7" fillId="0" borderId="14" xfId="0" applyFont="1" applyBorder="1" applyAlignment="1">
      <alignment horizontal="center" vertical="center" wrapText="1"/>
    </xf>
    <xf numFmtId="0" fontId="7" fillId="0" borderId="9" xfId="0" quotePrefix="1" applyFont="1" applyBorder="1" applyAlignment="1">
      <alignment horizontal="center" vertical="center" wrapText="1"/>
    </xf>
    <xf numFmtId="0" fontId="7" fillId="0" borderId="0" xfId="0" applyFont="1" applyAlignment="1">
      <alignment horizontal="center" wrapText="1"/>
    </xf>
    <xf numFmtId="0" fontId="7" fillId="0" borderId="8" xfId="0" quotePrefix="1" applyFont="1" applyBorder="1" applyAlignment="1">
      <alignment horizontal="center" vertical="center" wrapText="1"/>
    </xf>
    <xf numFmtId="0" fontId="7" fillId="0" borderId="0" xfId="0" applyFont="1" applyAlignment="1">
      <alignment horizontal="center"/>
    </xf>
    <xf numFmtId="169" fontId="7" fillId="0" borderId="11" xfId="0" applyNumberFormat="1" applyFont="1" applyBorder="1" applyAlignment="1">
      <alignment horizontal="center"/>
    </xf>
    <xf numFmtId="164" fontId="7" fillId="0" borderId="10" xfId="0" applyNumberFormat="1" applyFont="1" applyBorder="1"/>
    <xf numFmtId="16" fontId="7" fillId="0" borderId="0" xfId="0" applyNumberFormat="1" applyFont="1"/>
    <xf numFmtId="172" fontId="7" fillId="0" borderId="11" xfId="0" applyNumberFormat="1" applyFont="1" applyBorder="1" applyAlignment="1">
      <alignment horizontal="center"/>
    </xf>
    <xf numFmtId="0" fontId="7" fillId="0" borderId="0" xfId="0" quotePrefix="1" applyFont="1" applyAlignment="1">
      <alignment horizontal="center"/>
    </xf>
    <xf numFmtId="0" fontId="7" fillId="0" borderId="11" xfId="0" applyFont="1" applyBorder="1"/>
    <xf numFmtId="0" fontId="7" fillId="0" borderId="11" xfId="0" applyFont="1" applyBorder="1" applyAlignment="1">
      <alignment horizontal="center"/>
    </xf>
    <xf numFmtId="0" fontId="7" fillId="0" borderId="10" xfId="0" applyFont="1" applyBorder="1"/>
    <xf numFmtId="0" fontId="7" fillId="0" borderId="15" xfId="0" applyFont="1" applyBorder="1"/>
    <xf numFmtId="165" fontId="7" fillId="0" borderId="15" xfId="0" applyNumberFormat="1" applyFont="1" applyBorder="1"/>
    <xf numFmtId="0" fontId="7" fillId="0" borderId="13" xfId="0" applyFont="1" applyBorder="1"/>
    <xf numFmtId="0" fontId="7" fillId="0" borderId="12" xfId="0" applyFont="1" applyBorder="1"/>
    <xf numFmtId="0" fontId="9" fillId="0" borderId="0" xfId="0" applyFont="1"/>
    <xf numFmtId="10" fontId="7" fillId="0" borderId="0" xfId="0" applyNumberFormat="1" applyFont="1"/>
    <xf numFmtId="0" fontId="6" fillId="0" borderId="0" xfId="0" applyFont="1" applyAlignment="1">
      <alignment horizontal="centerContinuous"/>
    </xf>
    <xf numFmtId="37" fontId="6" fillId="0" borderId="0" xfId="0" applyNumberFormat="1" applyFont="1" applyAlignment="1">
      <alignment horizontal="centerContinuous"/>
    </xf>
    <xf numFmtId="0" fontId="6" fillId="0" borderId="0" xfId="0" applyFont="1" applyAlignment="1">
      <alignment horizontal="center"/>
    </xf>
    <xf numFmtId="0" fontId="8" fillId="0" borderId="0" xfId="0" quotePrefix="1" applyFont="1" applyAlignment="1">
      <alignment horizontal="left"/>
    </xf>
    <xf numFmtId="0" fontId="7" fillId="0" borderId="0" xfId="0" quotePrefix="1" applyFont="1" applyAlignment="1">
      <alignment horizontal="left"/>
    </xf>
    <xf numFmtId="37" fontId="7" fillId="0" borderId="0" xfId="0" applyNumberFormat="1" applyFont="1"/>
    <xf numFmtId="44" fontId="7" fillId="0" borderId="0" xfId="0" applyNumberFormat="1" applyFont="1" applyProtection="1">
      <protection locked="0"/>
    </xf>
    <xf numFmtId="0" fontId="7" fillId="0" borderId="0" xfId="0" applyFont="1" applyAlignment="1">
      <alignment horizontal="left" indent="2"/>
    </xf>
    <xf numFmtId="165" fontId="7" fillId="0" borderId="5" xfId="0" applyNumberFormat="1" applyFont="1" applyBorder="1"/>
    <xf numFmtId="7" fontId="7" fillId="0" borderId="0" xfId="0" applyNumberFormat="1" applyFont="1" applyProtection="1">
      <protection locked="0"/>
    </xf>
    <xf numFmtId="164" fontId="7" fillId="0" borderId="5" xfId="0" applyNumberFormat="1" applyFont="1" applyBorder="1"/>
    <xf numFmtId="0" fontId="7" fillId="0" borderId="0" xfId="0" quotePrefix="1" applyFont="1" applyAlignment="1">
      <alignment horizontal="left" indent="1"/>
    </xf>
    <xf numFmtId="169" fontId="7" fillId="0" borderId="0" xfId="0" applyNumberFormat="1" applyFont="1" applyProtection="1">
      <protection locked="0"/>
    </xf>
    <xf numFmtId="5" fontId="7" fillId="0" borderId="0" xfId="0" applyNumberFormat="1" applyFont="1" applyProtection="1">
      <protection locked="0"/>
    </xf>
    <xf numFmtId="5" fontId="7" fillId="0" borderId="0" xfId="0" applyNumberFormat="1" applyFont="1"/>
    <xf numFmtId="164" fontId="7" fillId="0" borderId="2" xfId="0" applyNumberFormat="1" applyFont="1" applyBorder="1"/>
    <xf numFmtId="165" fontId="7" fillId="0" borderId="7" xfId="0" applyNumberFormat="1" applyFont="1" applyBorder="1"/>
    <xf numFmtId="164" fontId="7" fillId="0" borderId="7" xfId="0" applyNumberFormat="1" applyFont="1" applyBorder="1"/>
    <xf numFmtId="5" fontId="7" fillId="0" borderId="14" xfId="0" applyNumberFormat="1" applyFont="1" applyBorder="1"/>
    <xf numFmtId="5" fontId="7" fillId="0" borderId="15" xfId="0" applyNumberFormat="1" applyFont="1" applyBorder="1"/>
    <xf numFmtId="37" fontId="7" fillId="0" borderId="5" xfId="0" applyNumberFormat="1" applyFont="1" applyBorder="1"/>
    <xf numFmtId="167" fontId="7" fillId="0" borderId="0" xfId="0" applyNumberFormat="1" applyFont="1" applyProtection="1">
      <protection locked="0"/>
    </xf>
    <xf numFmtId="37" fontId="7" fillId="0" borderId="14" xfId="0" applyNumberFormat="1" applyFont="1" applyBorder="1"/>
    <xf numFmtId="37" fontId="7" fillId="0" borderId="15" xfId="0" applyNumberFormat="1" applyFont="1" applyBorder="1"/>
    <xf numFmtId="7" fontId="7" fillId="0" borderId="0" xfId="0" applyNumberFormat="1" applyFont="1"/>
    <xf numFmtId="5" fontId="7" fillId="0" borderId="5" xfId="0" applyNumberFormat="1" applyFont="1" applyBorder="1"/>
    <xf numFmtId="168" fontId="7" fillId="0" borderId="0" xfId="0" applyNumberFormat="1" applyFont="1"/>
    <xf numFmtId="37" fontId="7" fillId="0" borderId="1" xfId="0" applyNumberFormat="1" applyFont="1" applyBorder="1"/>
    <xf numFmtId="5" fontId="7" fillId="0" borderId="1" xfId="0" applyNumberFormat="1" applyFont="1" applyBorder="1"/>
    <xf numFmtId="0" fontId="7" fillId="0" borderId="2" xfId="0" applyFont="1" applyBorder="1"/>
    <xf numFmtId="44" fontId="7" fillId="0" borderId="2" xfId="0" applyNumberFormat="1" applyFont="1" applyBorder="1"/>
    <xf numFmtId="3" fontId="7" fillId="0" borderId="0" xfId="0" quotePrefix="1" applyNumberFormat="1" applyFont="1" applyAlignment="1">
      <alignment horizontal="left"/>
    </xf>
    <xf numFmtId="44" fontId="7" fillId="0" borderId="0" xfId="0" applyNumberFormat="1" applyFont="1"/>
    <xf numFmtId="5" fontId="7" fillId="0" borderId="7" xfId="0" applyNumberFormat="1" applyFont="1" applyBorder="1"/>
    <xf numFmtId="44" fontId="7" fillId="0" borderId="1" xfId="0" applyNumberFormat="1" applyFont="1" applyBorder="1" applyProtection="1">
      <protection locked="0"/>
    </xf>
    <xf numFmtId="0" fontId="7" fillId="0" borderId="0" xfId="1" applyFont="1"/>
    <xf numFmtId="0" fontId="7" fillId="0" borderId="0" xfId="1" applyFont="1" applyAlignment="1">
      <alignment horizontal="center"/>
    </xf>
    <xf numFmtId="165" fontId="7" fillId="0" borderId="0" xfId="1" applyNumberFormat="1" applyFont="1"/>
    <xf numFmtId="164" fontId="7" fillId="0" borderId="0" xfId="1" applyNumberFormat="1" applyFont="1"/>
    <xf numFmtId="164" fontId="7" fillId="0" borderId="5" xfId="1" applyNumberFormat="1" applyFont="1" applyBorder="1"/>
    <xf numFmtId="169" fontId="7" fillId="0" borderId="0" xfId="1" applyNumberFormat="1" applyFont="1"/>
    <xf numFmtId="164" fontId="7" fillId="0" borderId="7" xfId="1" applyNumberFormat="1" applyFont="1" applyBorder="1"/>
    <xf numFmtId="0" fontId="7" fillId="0" borderId="0" xfId="1" applyFont="1" applyAlignment="1">
      <alignment horizontal="left" indent="1"/>
    </xf>
    <xf numFmtId="0" fontId="7" fillId="0" borderId="0" xfId="1" quotePrefix="1" applyFont="1" applyAlignment="1">
      <alignment horizontal="center"/>
    </xf>
    <xf numFmtId="44" fontId="7" fillId="0" borderId="0" xfId="1" applyNumberFormat="1" applyFont="1"/>
    <xf numFmtId="0" fontId="7" fillId="0" borderId="0" xfId="1" quotePrefix="1" applyFont="1" applyAlignment="1">
      <alignment horizontal="left" indent="1"/>
    </xf>
    <xf numFmtId="170" fontId="7" fillId="0" borderId="0" xfId="1" applyNumberFormat="1" applyFont="1"/>
    <xf numFmtId="0" fontId="6" fillId="0" borderId="3" xfId="0" quotePrefix="1" applyFont="1" applyBorder="1" applyAlignment="1">
      <alignment horizontal="center"/>
    </xf>
    <xf numFmtId="165" fontId="9" fillId="0" borderId="0" xfId="1" applyNumberFormat="1" applyFont="1"/>
    <xf numFmtId="0" fontId="6" fillId="0" borderId="2" xfId="0" quotePrefix="1" applyFont="1" applyBorder="1" applyAlignment="1">
      <alignment horizontal="center" wrapText="1"/>
    </xf>
    <xf numFmtId="44" fontId="7" fillId="0" borderId="11" xfId="0" applyNumberFormat="1" applyFont="1" applyBorder="1" applyAlignment="1">
      <alignment horizontal="center"/>
    </xf>
    <xf numFmtId="165" fontId="12" fillId="0" borderId="0" xfId="0" applyNumberFormat="1" applyFont="1"/>
    <xf numFmtId="44" fontId="12" fillId="0" borderId="0" xfId="0" applyNumberFormat="1" applyFont="1" applyProtection="1">
      <protection locked="0"/>
    </xf>
    <xf numFmtId="7" fontId="12" fillId="0" borderId="0" xfId="0" applyNumberFormat="1" applyFont="1" applyProtection="1">
      <protection locked="0"/>
    </xf>
    <xf numFmtId="169" fontId="12" fillId="0" borderId="0" xfId="0" applyNumberFormat="1" applyFont="1" applyProtection="1">
      <protection locked="0"/>
    </xf>
    <xf numFmtId="164" fontId="7" fillId="0" borderId="14" xfId="0" applyNumberFormat="1" applyFont="1" applyBorder="1"/>
    <xf numFmtId="164" fontId="12" fillId="0" borderId="2" xfId="0" applyNumberFormat="1" applyFont="1" applyBorder="1"/>
    <xf numFmtId="37" fontId="9" fillId="0" borderId="0" xfId="0" applyNumberFormat="1" applyFont="1"/>
    <xf numFmtId="164" fontId="12" fillId="0" borderId="0" xfId="0" applyNumberFormat="1" applyFont="1"/>
    <xf numFmtId="0" fontId="7" fillId="0" borderId="0" xfId="0" applyFont="1" applyAlignment="1">
      <alignment horizontal="left"/>
    </xf>
    <xf numFmtId="37" fontId="6" fillId="0" borderId="0" xfId="0" applyNumberFormat="1" applyFont="1" applyAlignment="1">
      <alignment horizontal="center"/>
    </xf>
    <xf numFmtId="0" fontId="7" fillId="2" borderId="0" xfId="0" applyFont="1" applyFill="1"/>
    <xf numFmtId="0" fontId="7" fillId="2" borderId="0" xfId="0" quotePrefix="1" applyFont="1" applyFill="1" applyAlignment="1">
      <alignment horizontal="left"/>
    </xf>
    <xf numFmtId="44" fontId="12" fillId="0" borderId="0" xfId="0" applyNumberFormat="1" applyFont="1"/>
    <xf numFmtId="0" fontId="12" fillId="0" borderId="0" xfId="0" applyFont="1"/>
    <xf numFmtId="169" fontId="12" fillId="0" borderId="0" xfId="6" applyNumberFormat="1" applyFont="1"/>
    <xf numFmtId="37" fontId="12" fillId="0" borderId="0" xfId="0" applyNumberFormat="1" applyFont="1"/>
    <xf numFmtId="37" fontId="12" fillId="0" borderId="2" xfId="0" applyNumberFormat="1" applyFont="1" applyBorder="1"/>
    <xf numFmtId="169" fontId="7" fillId="0" borderId="0" xfId="6" applyNumberFormat="1" applyFont="1"/>
    <xf numFmtId="5" fontId="12" fillId="0" borderId="0" xfId="0" applyNumberFormat="1" applyFont="1"/>
    <xf numFmtId="5" fontId="6" fillId="0" borderId="23" xfId="0" applyNumberFormat="1" applyFont="1" applyBorder="1" applyAlignment="1">
      <alignment horizontal="center"/>
    </xf>
    <xf numFmtId="170" fontId="12" fillId="0" borderId="0" xfId="0" applyNumberFormat="1" applyFont="1" applyProtection="1">
      <protection locked="0"/>
    </xf>
    <xf numFmtId="37" fontId="17" fillId="0" borderId="0" xfId="0" applyNumberFormat="1" applyFont="1"/>
    <xf numFmtId="7" fontId="7" fillId="0" borderId="14" xfId="0" applyNumberFormat="1" applyFont="1" applyBorder="1" applyProtection="1">
      <protection locked="0"/>
    </xf>
    <xf numFmtId="164" fontId="7" fillId="0" borderId="15" xfId="0" applyNumberFormat="1" applyFont="1" applyBorder="1"/>
    <xf numFmtId="7" fontId="7" fillId="0" borderId="15" xfId="0" applyNumberFormat="1" applyFont="1" applyBorder="1" applyProtection="1">
      <protection locked="0"/>
    </xf>
    <xf numFmtId="5" fontId="7" fillId="0" borderId="23" xfId="0" applyNumberFormat="1" applyFont="1" applyBorder="1"/>
    <xf numFmtId="164" fontId="7" fillId="0" borderId="26" xfId="0" applyNumberFormat="1" applyFont="1" applyBorder="1"/>
    <xf numFmtId="5" fontId="7" fillId="0" borderId="25" xfId="0" applyNumberFormat="1" applyFont="1" applyBorder="1"/>
    <xf numFmtId="169" fontId="7" fillId="2" borderId="0" xfId="0" applyNumberFormat="1" applyFont="1" applyFill="1" applyProtection="1">
      <protection locked="0"/>
    </xf>
    <xf numFmtId="5" fontId="7" fillId="0" borderId="27" xfId="0" applyNumberFormat="1" applyFont="1" applyBorder="1"/>
    <xf numFmtId="0" fontId="7" fillId="0" borderId="14" xfId="0" applyFont="1" applyBorder="1" applyAlignment="1">
      <alignment horizontal="center"/>
    </xf>
    <xf numFmtId="0" fontId="6" fillId="0" borderId="0" xfId="0" quotePrefix="1" applyFont="1" applyAlignment="1">
      <alignment horizontal="center"/>
    </xf>
    <xf numFmtId="164" fontId="12" fillId="0" borderId="7" xfId="0" applyNumberFormat="1" applyFont="1" applyBorder="1"/>
    <xf numFmtId="164" fontId="9" fillId="2" borderId="0" xfId="0" applyNumberFormat="1" applyFont="1" applyFill="1"/>
    <xf numFmtId="0" fontId="5" fillId="0" borderId="0" xfId="0" applyFont="1"/>
    <xf numFmtId="165" fontId="17" fillId="0" borderId="0" xfId="0" applyNumberFormat="1" applyFont="1" applyAlignment="1">
      <alignment horizontal="left"/>
    </xf>
    <xf numFmtId="165" fontId="7" fillId="0" borderId="0" xfId="0" applyNumberFormat="1" applyFont="1" applyAlignment="1">
      <alignment horizontal="left"/>
    </xf>
    <xf numFmtId="9" fontId="7" fillId="0" borderId="0" xfId="5" applyFont="1" applyFill="1" applyBorder="1" applyProtection="1"/>
    <xf numFmtId="0" fontId="7" fillId="0" borderId="0" xfId="1" applyFont="1" applyAlignment="1">
      <alignment horizontal="center" wrapText="1"/>
    </xf>
    <xf numFmtId="0" fontId="11" fillId="0" borderId="0" xfId="1" applyFont="1"/>
    <xf numFmtId="0" fontId="6" fillId="0" borderId="0" xfId="1" quotePrefix="1" applyFont="1" applyAlignment="1">
      <alignment wrapText="1"/>
    </xf>
    <xf numFmtId="10" fontId="6" fillId="0" borderId="25" xfId="1" applyNumberFormat="1" applyFont="1" applyBorder="1"/>
    <xf numFmtId="9" fontId="6" fillId="0" borderId="24" xfId="1" applyNumberFormat="1" applyFont="1" applyBorder="1"/>
    <xf numFmtId="10" fontId="6" fillId="0" borderId="24" xfId="1" applyNumberFormat="1" applyFont="1" applyBorder="1"/>
    <xf numFmtId="164" fontId="7" fillId="0" borderId="24" xfId="1" applyNumberFormat="1" applyFont="1" applyBorder="1"/>
    <xf numFmtId="0" fontId="7" fillId="0" borderId="24" xfId="1" applyFont="1" applyBorder="1"/>
    <xf numFmtId="0" fontId="7" fillId="0" borderId="10" xfId="1" applyFont="1" applyBorder="1"/>
    <xf numFmtId="165" fontId="7" fillId="0" borderId="18" xfId="1" applyNumberFormat="1" applyFont="1" applyBorder="1"/>
    <xf numFmtId="0" fontId="18" fillId="0" borderId="18" xfId="1" applyFont="1" applyBorder="1" applyAlignment="1">
      <alignment horizontal="center"/>
    </xf>
    <xf numFmtId="0" fontId="7" fillId="0" borderId="17" xfId="1" applyFont="1" applyBorder="1" applyAlignment="1">
      <alignment wrapText="1"/>
    </xf>
    <xf numFmtId="0" fontId="6" fillId="0" borderId="23" xfId="1" applyFont="1" applyBorder="1" applyAlignment="1">
      <alignment horizontal="center"/>
    </xf>
    <xf numFmtId="165" fontId="9" fillId="2" borderId="0" xfId="1" applyNumberFormat="1" applyFont="1" applyFill="1"/>
    <xf numFmtId="0" fontId="9" fillId="0" borderId="0" xfId="1" applyFont="1" applyAlignment="1">
      <alignment horizontal="center"/>
    </xf>
    <xf numFmtId="10" fontId="7" fillId="0" borderId="7" xfId="1" applyNumberFormat="1" applyFont="1" applyBorder="1" applyAlignment="1">
      <alignment horizontal="center"/>
    </xf>
    <xf numFmtId="165" fontId="7" fillId="0" borderId="7" xfId="1" applyNumberFormat="1" applyFont="1" applyBorder="1"/>
    <xf numFmtId="10" fontId="7" fillId="0" borderId="0" xfId="1" applyNumberFormat="1" applyFont="1" applyAlignment="1">
      <alignment horizontal="center"/>
    </xf>
    <xf numFmtId="3" fontId="7" fillId="0" borderId="5" xfId="1" applyNumberFormat="1" applyFont="1" applyBorder="1"/>
    <xf numFmtId="3" fontId="7" fillId="0" borderId="0" xfId="1" applyNumberFormat="1" applyFont="1"/>
    <xf numFmtId="9" fontId="7" fillId="0" borderId="0" xfId="1" applyNumberFormat="1" applyFont="1" applyAlignment="1">
      <alignment horizontal="center"/>
    </xf>
    <xf numFmtId="0" fontId="7" fillId="0" borderId="0" xfId="1" applyFont="1" applyAlignment="1">
      <alignment horizontal="center" vertical="top" wrapText="1"/>
    </xf>
    <xf numFmtId="0" fontId="6" fillId="0" borderId="0" xfId="1" applyFont="1"/>
    <xf numFmtId="0" fontId="6" fillId="0" borderId="2" xfId="1" quotePrefix="1" applyFont="1" applyBorder="1" applyAlignment="1">
      <alignment horizontal="center" wrapText="1"/>
    </xf>
    <xf numFmtId="0" fontId="6" fillId="0" borderId="2" xfId="1" applyFont="1" applyBorder="1" applyAlignment="1">
      <alignment horizontal="center" wrapText="1"/>
    </xf>
    <xf numFmtId="0" fontId="6" fillId="0" borderId="0" xfId="1" applyFont="1" applyAlignment="1">
      <alignment horizontal="centerContinuous"/>
    </xf>
    <xf numFmtId="10" fontId="7" fillId="0" borderId="2" xfId="5" applyNumberFormat="1" applyFont="1" applyFill="1" applyBorder="1" applyProtection="1"/>
    <xf numFmtId="10" fontId="7" fillId="2" borderId="0" xfId="1" applyNumberFormat="1" applyFont="1" applyFill="1"/>
    <xf numFmtId="10" fontId="17" fillId="0" borderId="0" xfId="5" applyNumberFormat="1" applyFont="1" applyFill="1" applyProtection="1"/>
    <xf numFmtId="164" fontId="9" fillId="0" borderId="0" xfId="0" applyNumberFormat="1" applyFont="1"/>
    <xf numFmtId="10" fontId="7" fillId="3" borderId="0" xfId="5" applyNumberFormat="1" applyFont="1" applyFill="1" applyProtection="1"/>
    <xf numFmtId="3" fontId="12" fillId="0" borderId="0" xfId="1" applyNumberFormat="1" applyFont="1"/>
    <xf numFmtId="164" fontId="12" fillId="0" borderId="0" xfId="1" applyNumberFormat="1" applyFont="1"/>
    <xf numFmtId="169" fontId="7" fillId="0" borderId="7" xfId="0" applyNumberFormat="1" applyFont="1" applyBorder="1" applyProtection="1">
      <protection locked="0"/>
    </xf>
    <xf numFmtId="169" fontId="7" fillId="0" borderId="7" xfId="0" applyNumberFormat="1" applyFont="1" applyBorder="1"/>
    <xf numFmtId="169" fontId="7" fillId="0" borderId="1" xfId="0" applyNumberFormat="1" applyFont="1" applyBorder="1"/>
    <xf numFmtId="44" fontId="7" fillId="0" borderId="7" xfId="0" applyNumberFormat="1" applyFont="1" applyBorder="1"/>
    <xf numFmtId="10" fontId="7" fillId="2" borderId="0" xfId="5" applyNumberFormat="1" applyFont="1" applyFill="1" applyProtection="1"/>
    <xf numFmtId="10" fontId="7" fillId="0" borderId="0" xfId="5" applyNumberFormat="1" applyFont="1" applyFill="1"/>
    <xf numFmtId="164" fontId="12" fillId="2" borderId="24" xfId="0" applyNumberFormat="1" applyFont="1" applyFill="1" applyBorder="1"/>
    <xf numFmtId="10" fontId="7" fillId="2" borderId="0" xfId="5" applyNumberFormat="1" applyFont="1" applyFill="1"/>
    <xf numFmtId="174" fontId="7" fillId="0" borderId="0" xfId="5" applyNumberFormat="1" applyFont="1" applyFill="1" applyBorder="1" applyProtection="1"/>
    <xf numFmtId="174" fontId="7" fillId="0" borderId="7" xfId="0" applyNumberFormat="1" applyFont="1" applyBorder="1"/>
    <xf numFmtId="174" fontId="7" fillId="0" borderId="20" xfId="0" applyNumberFormat="1" applyFont="1" applyBorder="1"/>
    <xf numFmtId="169" fontId="7" fillId="2" borderId="0" xfId="5" applyNumberFormat="1" applyFont="1" applyFill="1" applyProtection="1">
      <protection locked="0"/>
    </xf>
    <xf numFmtId="170" fontId="7" fillId="0" borderId="1" xfId="0" applyNumberFormat="1" applyFont="1" applyBorder="1"/>
    <xf numFmtId="0" fontId="12" fillId="0" borderId="0" xfId="1" applyFont="1"/>
    <xf numFmtId="0" fontId="6" fillId="0" borderId="0" xfId="1" applyFont="1" applyAlignment="1">
      <alignment horizontal="left"/>
    </xf>
    <xf numFmtId="37" fontId="9" fillId="2" borderId="0" xfId="0" applyNumberFormat="1" applyFont="1" applyFill="1"/>
    <xf numFmtId="39" fontId="9" fillId="2" borderId="0" xfId="0" applyNumberFormat="1" applyFont="1" applyFill="1"/>
    <xf numFmtId="7" fontId="12" fillId="0" borderId="0" xfId="0" applyNumberFormat="1" applyFont="1"/>
    <xf numFmtId="10" fontId="17" fillId="3" borderId="0" xfId="5" applyNumberFormat="1" applyFont="1" applyFill="1"/>
    <xf numFmtId="165" fontId="17" fillId="0" borderId="2" xfId="0" applyNumberFormat="1" applyFont="1" applyBorder="1" applyAlignment="1">
      <alignment horizontal="left"/>
    </xf>
    <xf numFmtId="0" fontId="9" fillId="0" borderId="0" xfId="0" applyFont="1" applyAlignment="1">
      <alignment horizontal="right"/>
    </xf>
    <xf numFmtId="0" fontId="7" fillId="0" borderId="0" xfId="0" applyFont="1" applyAlignment="1">
      <alignment horizontal="left" indent="3"/>
    </xf>
    <xf numFmtId="0" fontId="7" fillId="0" borderId="0" xfId="1" quotePrefix="1" applyFont="1" applyAlignment="1">
      <alignment horizontal="center" wrapText="1"/>
    </xf>
    <xf numFmtId="9" fontId="17" fillId="0" borderId="0" xfId="0" applyNumberFormat="1" applyFont="1"/>
    <xf numFmtId="0" fontId="17" fillId="0" borderId="0" xfId="0" applyFont="1"/>
    <xf numFmtId="3" fontId="12" fillId="0" borderId="5" xfId="1" applyNumberFormat="1" applyFont="1" applyBorder="1"/>
    <xf numFmtId="164" fontId="12" fillId="0" borderId="5" xfId="1" applyNumberFormat="1" applyFont="1" applyBorder="1"/>
    <xf numFmtId="164" fontId="12" fillId="2" borderId="7" xfId="0" applyNumberFormat="1" applyFont="1" applyFill="1" applyBorder="1"/>
    <xf numFmtId="0" fontId="6" fillId="0" borderId="0" xfId="1" applyFont="1" applyAlignment="1">
      <alignment horizontal="center" wrapText="1"/>
    </xf>
    <xf numFmtId="0" fontId="7" fillId="0" borderId="15" xfId="1" quotePrefix="1" applyFont="1" applyBorder="1" applyAlignment="1">
      <alignment horizontal="left"/>
    </xf>
    <xf numFmtId="0" fontId="7" fillId="0" borderId="0" xfId="1" quotePrefix="1" applyFont="1" applyAlignment="1">
      <alignment horizontal="left"/>
    </xf>
    <xf numFmtId="0" fontId="7" fillId="0" borderId="0" xfId="1" applyFont="1" applyAlignment="1">
      <alignment horizontal="left"/>
    </xf>
    <xf numFmtId="0" fontId="6" fillId="0" borderId="17" xfId="0" quotePrefix="1" applyFont="1" applyBorder="1" applyAlignment="1">
      <alignment horizontal="center" wrapText="1"/>
    </xf>
    <xf numFmtId="0" fontId="6" fillId="0" borderId="18" xfId="0" quotePrefix="1" applyFont="1" applyBorder="1" applyAlignment="1">
      <alignment horizontal="center" wrapText="1"/>
    </xf>
    <xf numFmtId="0" fontId="6" fillId="0" borderId="19" xfId="0" quotePrefix="1" applyFont="1" applyBorder="1" applyAlignment="1">
      <alignment horizontal="center" wrapText="1"/>
    </xf>
    <xf numFmtId="10" fontId="7" fillId="3" borderId="0" xfId="5" applyNumberFormat="1" applyFont="1" applyFill="1"/>
    <xf numFmtId="9" fontId="7" fillId="0" borderId="0" xfId="5" applyFont="1" applyFill="1" applyProtection="1">
      <protection locked="0"/>
    </xf>
    <xf numFmtId="37" fontId="12" fillId="2" borderId="0" xfId="0" applyNumberFormat="1" applyFont="1" applyFill="1"/>
    <xf numFmtId="10" fontId="7" fillId="0" borderId="0" xfId="7" applyNumberFormat="1" applyFont="1"/>
    <xf numFmtId="165" fontId="12" fillId="0" borderId="5" xfId="1" applyNumberFormat="1" applyFont="1" applyBorder="1"/>
    <xf numFmtId="0" fontId="3" fillId="0" borderId="0" xfId="1" applyAlignment="1">
      <alignment wrapText="1"/>
    </xf>
    <xf numFmtId="3" fontId="7" fillId="0" borderId="2" xfId="0" quotePrefix="1" applyNumberFormat="1" applyFont="1" applyBorder="1" applyAlignment="1">
      <alignment horizontal="left"/>
    </xf>
    <xf numFmtId="169" fontId="17" fillId="0" borderId="0" xfId="0" applyNumberFormat="1" applyFont="1" applyProtection="1">
      <protection locked="0"/>
    </xf>
    <xf numFmtId="5" fontId="7" fillId="2" borderId="0" xfId="0" applyNumberFormat="1" applyFont="1" applyFill="1"/>
    <xf numFmtId="44" fontId="12" fillId="2" borderId="0" xfId="0" applyNumberFormat="1" applyFont="1" applyFill="1"/>
    <xf numFmtId="164" fontId="17" fillId="0" borderId="10" xfId="0" applyNumberFormat="1" applyFont="1" applyBorder="1"/>
    <xf numFmtId="164" fontId="7" fillId="0" borderId="28" xfId="0" applyNumberFormat="1" applyFont="1" applyBorder="1"/>
    <xf numFmtId="164" fontId="7" fillId="0" borderId="30" xfId="0" applyNumberFormat="1" applyFont="1" applyBorder="1"/>
    <xf numFmtId="0" fontId="13" fillId="0" borderId="0" xfId="0" applyFont="1" applyAlignment="1">
      <alignment horizontal="right"/>
    </xf>
    <xf numFmtId="165" fontId="7" fillId="0" borderId="29" xfId="2" applyNumberFormat="1" applyFont="1" applyFill="1" applyBorder="1"/>
    <xf numFmtId="10" fontId="7" fillId="0" borderId="0" xfId="5" applyNumberFormat="1" applyFont="1" applyFill="1" applyBorder="1"/>
    <xf numFmtId="0" fontId="6" fillId="0" borderId="15" xfId="8" quotePrefix="1" applyFont="1" applyBorder="1" applyAlignment="1">
      <alignment horizontal="center" wrapText="1"/>
    </xf>
    <xf numFmtId="165" fontId="7" fillId="0" borderId="7" xfId="2" applyNumberFormat="1" applyFont="1" applyFill="1" applyBorder="1"/>
    <xf numFmtId="0" fontId="12" fillId="0" borderId="0" xfId="1" applyFont="1" applyAlignment="1">
      <alignment horizontal="center"/>
    </xf>
    <xf numFmtId="0" fontId="17" fillId="0" borderId="0" xfId="1" quotePrefix="1" applyFont="1" applyAlignment="1">
      <alignment horizontal="center"/>
    </xf>
    <xf numFmtId="0" fontId="17" fillId="0" borderId="0" xfId="1" applyFont="1" applyAlignment="1">
      <alignment horizontal="center"/>
    </xf>
    <xf numFmtId="164" fontId="7" fillId="0" borderId="21" xfId="0" applyNumberFormat="1" applyFont="1" applyBorder="1"/>
    <xf numFmtId="0" fontId="6" fillId="0" borderId="0" xfId="0" applyFont="1" applyAlignment="1">
      <alignment horizontal="right"/>
    </xf>
    <xf numFmtId="9" fontId="7" fillId="0" borderId="7" xfId="5" applyFont="1" applyFill="1" applyBorder="1"/>
    <xf numFmtId="0" fontId="6" fillId="0" borderId="0" xfId="0" applyFont="1" applyAlignment="1">
      <alignment horizontal="right" vertical="top"/>
    </xf>
    <xf numFmtId="165" fontId="12" fillId="0" borderId="31" xfId="2" applyNumberFormat="1" applyFont="1" applyFill="1" applyBorder="1"/>
    <xf numFmtId="10" fontId="7" fillId="0" borderId="32" xfId="5" applyNumberFormat="1" applyFont="1" applyFill="1" applyBorder="1"/>
    <xf numFmtId="165" fontId="7" fillId="0" borderId="33" xfId="0" applyNumberFormat="1" applyFont="1" applyBorder="1"/>
    <xf numFmtId="9" fontId="7" fillId="0" borderId="34" xfId="5" applyFont="1" applyFill="1" applyBorder="1"/>
    <xf numFmtId="165" fontId="7" fillId="0" borderId="31" xfId="0" applyNumberFormat="1" applyFont="1" applyBorder="1"/>
    <xf numFmtId="0" fontId="7" fillId="0" borderId="32" xfId="0" applyFont="1" applyBorder="1"/>
    <xf numFmtId="10" fontId="7" fillId="0" borderId="31" xfId="5" applyNumberFormat="1" applyFont="1" applyFill="1" applyBorder="1"/>
    <xf numFmtId="165" fontId="7" fillId="0" borderId="35" xfId="0" applyNumberFormat="1" applyFont="1" applyBorder="1"/>
    <xf numFmtId="0" fontId="7" fillId="0" borderId="36" xfId="0" applyFont="1" applyBorder="1"/>
    <xf numFmtId="0" fontId="7" fillId="0" borderId="35" xfId="0" applyFont="1" applyBorder="1"/>
    <xf numFmtId="166" fontId="7" fillId="0" borderId="0" xfId="5" applyNumberFormat="1" applyFont="1" applyFill="1" applyBorder="1"/>
    <xf numFmtId="166" fontId="7" fillId="0" borderId="5" xfId="5" applyNumberFormat="1" applyFont="1" applyFill="1" applyBorder="1"/>
    <xf numFmtId="10" fontId="7" fillId="0" borderId="0" xfId="7" applyNumberFormat="1" applyFont="1" applyFill="1" applyBorder="1" applyAlignment="1">
      <alignment horizontal="center"/>
    </xf>
    <xf numFmtId="164" fontId="7" fillId="0" borderId="10" xfId="4" applyNumberFormat="1" applyFont="1" applyFill="1" applyBorder="1"/>
    <xf numFmtId="165" fontId="7" fillId="0" borderId="7" xfId="3" applyNumberFormat="1" applyFont="1" applyFill="1" applyBorder="1"/>
    <xf numFmtId="43" fontId="17" fillId="0" borderId="0" xfId="1" applyNumberFormat="1" applyFont="1"/>
    <xf numFmtId="43" fontId="9" fillId="0" borderId="0" xfId="1" applyNumberFormat="1" applyFont="1"/>
    <xf numFmtId="0" fontId="7" fillId="0" borderId="13" xfId="1" applyFont="1" applyBorder="1"/>
    <xf numFmtId="0" fontId="7" fillId="0" borderId="15" xfId="1" applyFont="1" applyBorder="1"/>
    <xf numFmtId="0" fontId="7" fillId="0" borderId="12" xfId="1" applyFont="1" applyBorder="1"/>
    <xf numFmtId="165" fontId="7" fillId="0" borderId="15" xfId="1" applyNumberFormat="1" applyFont="1" applyBorder="1"/>
    <xf numFmtId="0" fontId="7" fillId="0" borderId="11" xfId="1" applyFont="1" applyBorder="1"/>
    <xf numFmtId="164" fontId="7" fillId="0" borderId="10" xfId="1" applyNumberFormat="1" applyFont="1" applyBorder="1"/>
    <xf numFmtId="172" fontId="7" fillId="0" borderId="11" xfId="1" applyNumberFormat="1" applyFont="1" applyBorder="1" applyAlignment="1">
      <alignment horizontal="center"/>
    </xf>
    <xf numFmtId="165" fontId="7" fillId="0" borderId="29" xfId="3" applyNumberFormat="1" applyFont="1" applyFill="1" applyBorder="1"/>
    <xf numFmtId="169" fontId="7" fillId="0" borderId="11" xfId="1" applyNumberFormat="1" applyFont="1" applyBorder="1" applyAlignment="1">
      <alignment horizontal="center"/>
    </xf>
    <xf numFmtId="0" fontId="7" fillId="0" borderId="11" xfId="1" applyFont="1" applyBorder="1" applyAlignment="1">
      <alignment horizontal="center"/>
    </xf>
    <xf numFmtId="164" fontId="17" fillId="0" borderId="10" xfId="1" applyNumberFormat="1" applyFont="1" applyBorder="1"/>
    <xf numFmtId="164" fontId="7" fillId="0" borderId="30" xfId="1" applyNumberFormat="1" applyFont="1" applyBorder="1"/>
    <xf numFmtId="44" fontId="7" fillId="0" borderId="11" xfId="1" applyNumberFormat="1" applyFont="1" applyBorder="1" applyAlignment="1">
      <alignment horizontal="center"/>
    </xf>
    <xf numFmtId="164" fontId="7" fillId="0" borderId="21" xfId="1" applyNumberFormat="1" applyFont="1" applyBorder="1"/>
    <xf numFmtId="0" fontId="6" fillId="0" borderId="19" xfId="1" quotePrefix="1" applyFont="1" applyBorder="1" applyAlignment="1">
      <alignment horizontal="center" wrapText="1"/>
    </xf>
    <xf numFmtId="0" fontId="6" fillId="0" borderId="18" xfId="1" quotePrefix="1" applyFont="1" applyBorder="1" applyAlignment="1">
      <alignment horizontal="center" wrapText="1"/>
    </xf>
    <xf numFmtId="0" fontId="6" fillId="0" borderId="17" xfId="1" quotePrefix="1" applyFont="1" applyBorder="1" applyAlignment="1">
      <alignment horizontal="center" wrapText="1"/>
    </xf>
    <xf numFmtId="0" fontId="6" fillId="0" borderId="15" xfId="1" applyFont="1" applyBorder="1" applyAlignment="1">
      <alignment horizontal="center" wrapText="1"/>
    </xf>
    <xf numFmtId="0" fontId="3" fillId="0" borderId="0" xfId="1" applyAlignment="1">
      <alignment horizontal="center" wrapText="1"/>
    </xf>
    <xf numFmtId="5" fontId="12" fillId="2" borderId="0" xfId="0" applyNumberFormat="1" applyFont="1" applyFill="1"/>
    <xf numFmtId="5" fontId="12" fillId="0" borderId="2" xfId="0" applyNumberFormat="1" applyFont="1" applyBorder="1"/>
    <xf numFmtId="3" fontId="12" fillId="0" borderId="0" xfId="0" applyNumberFormat="1" applyFont="1"/>
    <xf numFmtId="169" fontId="7" fillId="0" borderId="0" xfId="0" applyNumberFormat="1" applyFont="1"/>
    <xf numFmtId="44" fontId="12" fillId="0" borderId="0" xfId="6" applyNumberFormat="1" applyFont="1"/>
    <xf numFmtId="0" fontId="6" fillId="0" borderId="2" xfId="0" applyFont="1" applyBorder="1" applyAlignment="1">
      <alignment horizontal="center"/>
    </xf>
    <xf numFmtId="37" fontId="13" fillId="0" borderId="5" xfId="0" applyNumberFormat="1"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37" fontId="6" fillId="0" borderId="4" xfId="0" applyNumberFormat="1"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7" fillId="0" borderId="8" xfId="0" applyFont="1" applyBorder="1" applyAlignment="1">
      <alignment horizontal="left" indent="2"/>
    </xf>
    <xf numFmtId="0" fontId="7" fillId="0" borderId="10" xfId="0" applyFont="1" applyBorder="1" applyAlignment="1">
      <alignment horizontal="left" indent="1"/>
    </xf>
    <xf numFmtId="0" fontId="7" fillId="0" borderId="10" xfId="0" applyFont="1" applyBorder="1" applyAlignment="1">
      <alignment horizontal="left" indent="2"/>
    </xf>
    <xf numFmtId="0" fontId="7" fillId="0" borderId="12" xfId="0" applyFont="1" applyBorder="1" applyAlignment="1">
      <alignment horizontal="left" indent="3"/>
    </xf>
    <xf numFmtId="165" fontId="6" fillId="0" borderId="0" xfId="0" applyNumberFormat="1" applyFont="1"/>
    <xf numFmtId="164" fontId="6" fillId="0" borderId="0" xfId="0" applyNumberFormat="1" applyFont="1"/>
    <xf numFmtId="37" fontId="12" fillId="2" borderId="2" xfId="0" applyNumberFormat="1" applyFont="1" applyFill="1" applyBorder="1"/>
    <xf numFmtId="174" fontId="6" fillId="0" borderId="0" xfId="5" applyNumberFormat="1" applyFont="1" applyAlignment="1">
      <alignment horizontal="centerContinuous"/>
    </xf>
    <xf numFmtId="44" fontId="7" fillId="0" borderId="5" xfId="1" applyNumberFormat="1" applyFont="1" applyBorder="1"/>
    <xf numFmtId="10" fontId="7" fillId="0" borderId="0" xfId="5" applyNumberFormat="1" applyFont="1"/>
    <xf numFmtId="168" fontId="7" fillId="0" borderId="2" xfId="0" applyNumberFormat="1" applyFont="1" applyBorder="1"/>
    <xf numFmtId="10" fontId="7" fillId="0" borderId="0" xfId="5" applyNumberFormat="1" applyFont="1" applyBorder="1"/>
    <xf numFmtId="0" fontId="23" fillId="0" borderId="0" xfId="0" quotePrefix="1" applyFont="1" applyAlignment="1">
      <alignment horizontal="left"/>
    </xf>
    <xf numFmtId="0" fontId="12" fillId="0" borderId="0" xfId="1" quotePrefix="1" applyFont="1" applyAlignment="1">
      <alignment horizontal="center"/>
    </xf>
    <xf numFmtId="0" fontId="3" fillId="0" borderId="0" xfId="1" applyAlignment="1">
      <alignment horizontal="center"/>
    </xf>
    <xf numFmtId="0" fontId="28" fillId="0" borderId="0" xfId="0" quotePrefix="1" applyFont="1" applyAlignment="1">
      <alignment horizontal="left"/>
    </xf>
    <xf numFmtId="0" fontId="12" fillId="0" borderId="0" xfId="0" applyFont="1" applyAlignment="1">
      <alignment horizontal="center"/>
    </xf>
    <xf numFmtId="0" fontId="12" fillId="0" borderId="0" xfId="0" quotePrefix="1" applyFont="1" applyAlignment="1">
      <alignment horizontal="center"/>
    </xf>
    <xf numFmtId="0" fontId="17" fillId="0" borderId="0" xfId="0" quotePrefix="1" applyFont="1" applyAlignment="1">
      <alignment horizontal="center"/>
    </xf>
    <xf numFmtId="164" fontId="12" fillId="0" borderId="0" xfId="10" applyNumberFormat="1" applyFont="1" applyFill="1"/>
    <xf numFmtId="0" fontId="18" fillId="0" borderId="0" xfId="1" applyFont="1" applyAlignment="1">
      <alignment horizontal="center"/>
    </xf>
    <xf numFmtId="164" fontId="9" fillId="2" borderId="0" xfId="10" applyNumberFormat="1" applyFont="1" applyFill="1"/>
    <xf numFmtId="165" fontId="6" fillId="0" borderId="0" xfId="1" quotePrefix="1" applyNumberFormat="1" applyFont="1" applyAlignment="1">
      <alignment wrapText="1"/>
    </xf>
    <xf numFmtId="43" fontId="7" fillId="0" borderId="0" xfId="1" applyNumberFormat="1" applyFont="1"/>
    <xf numFmtId="44" fontId="7" fillId="0" borderId="0" xfId="10" applyFont="1"/>
    <xf numFmtId="169" fontId="7" fillId="0" borderId="2" xfId="0" applyNumberFormat="1" applyFont="1" applyBorder="1"/>
    <xf numFmtId="0" fontId="8" fillId="0" borderId="8" xfId="0" applyFont="1" applyBorder="1" applyAlignment="1">
      <alignment horizontal="left"/>
    </xf>
    <xf numFmtId="0" fontId="7" fillId="0" borderId="10" xfId="0" quotePrefix="1" applyFont="1" applyBorder="1" applyAlignment="1">
      <alignment horizontal="left"/>
    </xf>
    <xf numFmtId="3" fontId="7" fillId="0" borderId="12" xfId="0" quotePrefix="1" applyNumberFormat="1" applyFont="1" applyBorder="1" applyAlignment="1">
      <alignment horizontal="left"/>
    </xf>
    <xf numFmtId="44" fontId="7" fillId="0" borderId="15" xfId="0" applyNumberFormat="1" applyFont="1" applyBorder="1"/>
    <xf numFmtId="10" fontId="7" fillId="2" borderId="0" xfId="0" applyNumberFormat="1" applyFont="1" applyFill="1"/>
    <xf numFmtId="5" fontId="6" fillId="0" borderId="14" xfId="0" applyNumberFormat="1" applyFont="1" applyBorder="1" applyAlignment="1">
      <alignment horizontal="center"/>
    </xf>
    <xf numFmtId="5" fontId="6" fillId="0" borderId="8" xfId="0" applyNumberFormat="1" applyFont="1" applyBorder="1" applyAlignment="1">
      <alignment horizontal="center"/>
    </xf>
    <xf numFmtId="5" fontId="6" fillId="0" borderId="9" xfId="0" applyNumberFormat="1" applyFont="1" applyBorder="1" applyAlignment="1">
      <alignment horizontal="center"/>
    </xf>
    <xf numFmtId="10" fontId="12" fillId="2" borderId="10" xfId="0" applyNumberFormat="1" applyFont="1" applyFill="1" applyBorder="1"/>
    <xf numFmtId="10" fontId="7" fillId="2" borderId="11" xfId="0" applyNumberFormat="1" applyFont="1" applyFill="1" applyBorder="1"/>
    <xf numFmtId="10" fontId="7" fillId="2" borderId="10" xfId="0" applyNumberFormat="1" applyFont="1" applyFill="1" applyBorder="1"/>
    <xf numFmtId="44" fontId="7" fillId="0" borderId="12" xfId="0" applyNumberFormat="1" applyFont="1" applyBorder="1"/>
    <xf numFmtId="44" fontId="7" fillId="0" borderId="13" xfId="0" applyNumberFormat="1" applyFont="1" applyBorder="1"/>
    <xf numFmtId="44" fontId="12" fillId="0" borderId="12" xfId="0" applyNumberFormat="1" applyFont="1" applyBorder="1"/>
    <xf numFmtId="44" fontId="12" fillId="0" borderId="15" xfId="0" applyNumberFormat="1" applyFont="1" applyBorder="1"/>
    <xf numFmtId="44" fontId="12" fillId="0" borderId="13" xfId="0" applyNumberFormat="1" applyFont="1" applyBorder="1"/>
    <xf numFmtId="175" fontId="7" fillId="0" borderId="0" xfId="0" applyNumberFormat="1" applyFont="1" applyProtection="1">
      <protection locked="0"/>
    </xf>
    <xf numFmtId="176" fontId="7" fillId="0" borderId="0" xfId="5" applyNumberFormat="1" applyFont="1" applyFill="1"/>
    <xf numFmtId="37" fontId="7" fillId="0" borderId="0" xfId="0" applyNumberFormat="1" applyFont="1" applyAlignment="1">
      <alignment horizontal="right" vertical="center"/>
    </xf>
    <xf numFmtId="165" fontId="9" fillId="2" borderId="0" xfId="0" applyNumberFormat="1" applyFont="1" applyFill="1"/>
    <xf numFmtId="164" fontId="5" fillId="2" borderId="24" xfId="0" applyNumberFormat="1" applyFont="1" applyFill="1" applyBorder="1"/>
    <xf numFmtId="44" fontId="12" fillId="2" borderId="0" xfId="0" applyNumberFormat="1" applyFont="1" applyFill="1" applyProtection="1">
      <protection locked="0"/>
    </xf>
    <xf numFmtId="44" fontId="7" fillId="2" borderId="0" xfId="1" applyNumberFormat="1" applyFont="1" applyFill="1"/>
    <xf numFmtId="9" fontId="7" fillId="0" borderId="0" xfId="5" applyFont="1" applyFill="1" applyBorder="1"/>
    <xf numFmtId="10" fontId="17" fillId="2" borderId="0" xfId="5" applyNumberFormat="1" applyFont="1" applyFill="1" applyProtection="1"/>
    <xf numFmtId="44" fontId="7" fillId="2" borderId="0" xfId="0" applyNumberFormat="1" applyFont="1" applyFill="1"/>
    <xf numFmtId="10" fontId="12" fillId="0" borderId="0" xfId="7" applyNumberFormat="1" applyFont="1" applyFill="1" applyBorder="1" applyAlignment="1">
      <alignment horizontal="center"/>
    </xf>
    <xf numFmtId="0" fontId="6" fillId="0" borderId="2" xfId="0" applyFont="1" applyBorder="1"/>
    <xf numFmtId="164" fontId="17" fillId="0" borderId="0" xfId="10" applyNumberFormat="1" applyFont="1"/>
    <xf numFmtId="10" fontId="12" fillId="0" borderId="0" xfId="1" applyNumberFormat="1" applyFont="1" applyAlignment="1">
      <alignment horizontal="center"/>
    </xf>
    <xf numFmtId="10" fontId="17" fillId="0" borderId="0" xfId="1" applyNumberFormat="1" applyFont="1" applyAlignment="1">
      <alignment horizontal="center"/>
    </xf>
    <xf numFmtId="0" fontId="7" fillId="0" borderId="2" xfId="1" applyFont="1" applyBorder="1"/>
    <xf numFmtId="10" fontId="7" fillId="0" borderId="2" xfId="7" applyNumberFormat="1" applyFont="1" applyFill="1" applyBorder="1" applyProtection="1"/>
    <xf numFmtId="44" fontId="7" fillId="0" borderId="2" xfId="1" applyNumberFormat="1" applyFont="1" applyBorder="1"/>
    <xf numFmtId="3" fontId="7" fillId="0" borderId="2" xfId="1" quotePrefix="1" applyNumberFormat="1" applyFont="1" applyBorder="1" applyAlignment="1">
      <alignment horizontal="left"/>
    </xf>
    <xf numFmtId="5" fontId="7" fillId="0" borderId="0" xfId="1" applyNumberFormat="1" applyFont="1"/>
    <xf numFmtId="164" fontId="9" fillId="0" borderId="0" xfId="1" applyNumberFormat="1" applyFont="1"/>
    <xf numFmtId="37" fontId="9" fillId="0" borderId="0" xfId="1" applyNumberFormat="1" applyFont="1"/>
    <xf numFmtId="37" fontId="6" fillId="0" borderId="0" xfId="1" applyNumberFormat="1" applyFont="1" applyAlignment="1">
      <alignment horizontal="centerContinuous"/>
    </xf>
    <xf numFmtId="177" fontId="7" fillId="0" borderId="2" xfId="1" applyNumberFormat="1" applyFont="1" applyBorder="1" applyAlignment="1">
      <alignment horizontal="center"/>
    </xf>
    <xf numFmtId="0" fontId="7" fillId="0" borderId="2" xfId="1" quotePrefix="1" applyFont="1" applyBorder="1" applyAlignment="1">
      <alignment horizontal="center"/>
    </xf>
    <xf numFmtId="0" fontId="7" fillId="0" borderId="0" xfId="1" applyFont="1" applyAlignment="1">
      <alignment horizontal="right"/>
    </xf>
    <xf numFmtId="177" fontId="7" fillId="0" borderId="0" xfId="11" applyNumberFormat="1" applyFont="1" applyFill="1" applyBorder="1" applyAlignment="1">
      <alignment horizontal="center"/>
    </xf>
    <xf numFmtId="0" fontId="9" fillId="0" borderId="0" xfId="1" applyFont="1" applyAlignment="1">
      <alignment horizontal="right"/>
    </xf>
    <xf numFmtId="9" fontId="7" fillId="0" borderId="0" xfId="7" applyFont="1" applyFill="1" applyBorder="1" applyProtection="1"/>
    <xf numFmtId="0" fontId="7" fillId="0" borderId="1" xfId="1" applyFont="1" applyBorder="1" applyAlignment="1">
      <alignment horizontal="center"/>
    </xf>
    <xf numFmtId="0" fontId="7" fillId="0" borderId="1" xfId="1" applyFont="1" applyBorder="1"/>
    <xf numFmtId="169" fontId="7" fillId="0" borderId="0" xfId="1" applyNumberFormat="1" applyFont="1" applyAlignment="1" applyProtection="1">
      <alignment horizontal="centerContinuous"/>
      <protection locked="0"/>
    </xf>
    <xf numFmtId="0" fontId="7" fillId="0" borderId="0" xfId="1" applyFont="1" applyAlignment="1">
      <alignment horizontal="centerContinuous"/>
    </xf>
    <xf numFmtId="43" fontId="12" fillId="0" borderId="0" xfId="11" applyFont="1" applyFill="1" applyProtection="1"/>
    <xf numFmtId="10" fontId="7" fillId="0" borderId="0" xfId="7" applyNumberFormat="1" applyFont="1" applyFill="1"/>
    <xf numFmtId="169" fontId="7" fillId="0" borderId="0" xfId="1" applyNumberFormat="1" applyFont="1" applyProtection="1">
      <protection locked="0"/>
    </xf>
    <xf numFmtId="164" fontId="12" fillId="0" borderId="7" xfId="1" applyNumberFormat="1" applyFont="1" applyBorder="1"/>
    <xf numFmtId="169" fontId="7" fillId="0" borderId="7" xfId="1" applyNumberFormat="1" applyFont="1" applyBorder="1" applyProtection="1">
      <protection locked="0"/>
    </xf>
    <xf numFmtId="44" fontId="12" fillId="0" borderId="0" xfId="1" applyNumberFormat="1" applyFont="1" applyProtection="1">
      <protection locked="0"/>
    </xf>
    <xf numFmtId="5" fontId="7" fillId="0" borderId="0" xfId="1" applyNumberFormat="1" applyFont="1" applyProtection="1">
      <protection locked="0"/>
    </xf>
    <xf numFmtId="0" fontId="7" fillId="0" borderId="0" xfId="1" applyFont="1" applyAlignment="1">
      <alignment horizontal="left" indent="2"/>
    </xf>
    <xf numFmtId="164" fontId="12" fillId="0" borderId="2" xfId="1" applyNumberFormat="1" applyFont="1" applyBorder="1"/>
    <xf numFmtId="165" fontId="12" fillId="0" borderId="0" xfId="1" applyNumberFormat="1" applyFont="1"/>
    <xf numFmtId="165" fontId="7" fillId="0" borderId="0" xfId="1" applyNumberFormat="1" applyFont="1" applyAlignment="1">
      <alignment horizontal="left"/>
    </xf>
    <xf numFmtId="165" fontId="17" fillId="0" borderId="0" xfId="1" applyNumberFormat="1" applyFont="1" applyAlignment="1">
      <alignment horizontal="left"/>
    </xf>
    <xf numFmtId="165" fontId="12" fillId="0" borderId="0" xfId="11" applyNumberFormat="1" applyFont="1" applyFill="1" applyProtection="1"/>
    <xf numFmtId="165" fontId="7" fillId="0" borderId="5" xfId="1" applyNumberFormat="1" applyFont="1" applyBorder="1"/>
    <xf numFmtId="10" fontId="7" fillId="0" borderId="0" xfId="7" applyNumberFormat="1" applyFont="1" applyFill="1" applyProtection="1"/>
    <xf numFmtId="169" fontId="12" fillId="0" borderId="0" xfId="6" applyNumberFormat="1" applyFont="1" applyProtection="1">
      <protection locked="0"/>
    </xf>
    <xf numFmtId="0" fontId="7" fillId="0" borderId="0" xfId="1" quotePrefix="1" applyFont="1" applyAlignment="1">
      <alignment horizontal="left" indent="2"/>
    </xf>
    <xf numFmtId="0" fontId="30" fillId="0" borderId="0" xfId="1" quotePrefix="1" applyFont="1" applyAlignment="1">
      <alignment horizontal="left" indent="2"/>
    </xf>
    <xf numFmtId="10" fontId="7" fillId="0" borderId="0" xfId="7" applyNumberFormat="1" applyFont="1" applyFill="1" applyProtection="1">
      <protection locked="0"/>
    </xf>
    <xf numFmtId="10" fontId="17" fillId="0" borderId="0" xfId="7" applyNumberFormat="1" applyFont="1" applyFill="1" applyProtection="1"/>
    <xf numFmtId="0" fontId="5" fillId="0" borderId="0" xfId="1" applyFont="1"/>
    <xf numFmtId="10" fontId="7" fillId="0" borderId="0" xfId="1" applyNumberFormat="1" applyFont="1"/>
    <xf numFmtId="37" fontId="7" fillId="0" borderId="0" xfId="1" applyNumberFormat="1" applyFont="1"/>
    <xf numFmtId="0" fontId="6" fillId="0" borderId="0" xfId="1" quotePrefix="1" applyFont="1" applyAlignment="1">
      <alignment horizontal="center"/>
    </xf>
    <xf numFmtId="0" fontId="6" fillId="0" borderId="0" xfId="1" applyFont="1" applyAlignment="1">
      <alignment horizontal="center"/>
    </xf>
    <xf numFmtId="37" fontId="6" fillId="0" borderId="0" xfId="1" applyNumberFormat="1" applyFont="1" applyAlignment="1">
      <alignment horizontal="center"/>
    </xf>
    <xf numFmtId="0" fontId="8" fillId="0" borderId="0" xfId="1" quotePrefix="1" applyFont="1" applyAlignment="1">
      <alignment horizontal="left"/>
    </xf>
    <xf numFmtId="177" fontId="7" fillId="0" borderId="2" xfId="11" applyNumberFormat="1" applyFont="1" applyFill="1" applyBorder="1" applyAlignment="1">
      <alignment horizontal="center"/>
    </xf>
    <xf numFmtId="0" fontId="9" fillId="0" borderId="0" xfId="1" applyFont="1"/>
    <xf numFmtId="2" fontId="7" fillId="0" borderId="2" xfId="1" applyNumberFormat="1" applyFont="1" applyBorder="1" applyAlignment="1">
      <alignment horizontal="center"/>
    </xf>
    <xf numFmtId="2" fontId="7" fillId="0" borderId="0" xfId="1" applyNumberFormat="1" applyFont="1" applyAlignment="1">
      <alignment horizontal="center"/>
    </xf>
    <xf numFmtId="0" fontId="7" fillId="0" borderId="2" xfId="1" applyFont="1" applyBorder="1" applyAlignment="1">
      <alignment horizontal="center"/>
    </xf>
    <xf numFmtId="44" fontId="7" fillId="0" borderId="0" xfId="1" applyNumberFormat="1" applyFont="1" applyProtection="1">
      <protection locked="0"/>
    </xf>
    <xf numFmtId="37" fontId="7" fillId="0" borderId="0" xfId="1" applyNumberFormat="1" applyFont="1" applyAlignment="1">
      <alignment horizontal="center"/>
    </xf>
    <xf numFmtId="37" fontId="7" fillId="0" borderId="0" xfId="1" applyNumberFormat="1" applyFont="1" applyAlignment="1">
      <alignment horizontal="centerContinuous"/>
    </xf>
    <xf numFmtId="0" fontId="6" fillId="0" borderId="3" xfId="1" quotePrefix="1" applyFont="1" applyBorder="1" applyAlignment="1">
      <alignment horizontal="center"/>
    </xf>
    <xf numFmtId="0" fontId="6" fillId="0" borderId="6" xfId="1" applyFont="1" applyBorder="1" applyAlignment="1">
      <alignment horizontal="center"/>
    </xf>
    <xf numFmtId="0" fontId="6" fillId="0" borderId="5" xfId="1" applyFont="1" applyBorder="1" applyAlignment="1">
      <alignment horizontal="center"/>
    </xf>
    <xf numFmtId="37" fontId="6" fillId="0" borderId="4" xfId="1" applyNumberFormat="1" applyFont="1" applyBorder="1" applyAlignment="1">
      <alignment horizontal="center"/>
    </xf>
    <xf numFmtId="0" fontId="13" fillId="0" borderId="6" xfId="1" applyFont="1" applyBorder="1" applyAlignment="1">
      <alignment horizontal="center"/>
    </xf>
    <xf numFmtId="0" fontId="13" fillId="0" borderId="5" xfId="1" applyFont="1" applyBorder="1" applyAlignment="1">
      <alignment horizontal="center"/>
    </xf>
    <xf numFmtId="37" fontId="13" fillId="0" borderId="5" xfId="1" applyNumberFormat="1" applyFont="1" applyBorder="1" applyAlignment="1">
      <alignment horizontal="center"/>
    </xf>
    <xf numFmtId="0" fontId="6" fillId="0" borderId="2" xfId="1" applyFont="1" applyBorder="1" applyAlignment="1">
      <alignment horizontal="center"/>
    </xf>
    <xf numFmtId="0" fontId="13" fillId="0" borderId="0" xfId="1" applyFont="1" applyAlignment="1">
      <alignment horizontal="centerContinuous"/>
    </xf>
    <xf numFmtId="0" fontId="15" fillId="0" borderId="0" xfId="1" applyFont="1" applyAlignment="1">
      <alignment horizontal="centerContinuous"/>
    </xf>
    <xf numFmtId="0" fontId="7" fillId="0" borderId="0" xfId="12" applyFont="1"/>
    <xf numFmtId="0" fontId="7" fillId="0" borderId="0" xfId="12" applyFont="1" applyAlignment="1">
      <alignment horizontal="center"/>
    </xf>
    <xf numFmtId="165" fontId="7" fillId="0" borderId="0" xfId="11" applyNumberFormat="1" applyFont="1"/>
    <xf numFmtId="43" fontId="32" fillId="0" borderId="0" xfId="11" applyFont="1"/>
    <xf numFmtId="165" fontId="32" fillId="0" borderId="0" xfId="1" applyNumberFormat="1" applyFont="1"/>
    <xf numFmtId="43" fontId="7" fillId="0" borderId="0" xfId="11" applyFont="1"/>
    <xf numFmtId="43" fontId="9" fillId="0" borderId="0" xfId="11" applyFont="1"/>
    <xf numFmtId="173" fontId="7" fillId="0" borderId="0" xfId="1" applyNumberFormat="1" applyFont="1"/>
    <xf numFmtId="165" fontId="32" fillId="0" borderId="0" xfId="11" applyNumberFormat="1" applyFont="1"/>
    <xf numFmtId="178" fontId="9" fillId="0" borderId="0" xfId="1" applyNumberFormat="1" applyFont="1"/>
    <xf numFmtId="178" fontId="7" fillId="0" borderId="0" xfId="1" applyNumberFormat="1" applyFont="1"/>
    <xf numFmtId="171" fontId="7" fillId="0" borderId="0" xfId="11" applyNumberFormat="1" applyFont="1"/>
    <xf numFmtId="0" fontId="7" fillId="0" borderId="0" xfId="1" applyFont="1" applyAlignment="1">
      <alignment wrapText="1"/>
    </xf>
    <xf numFmtId="0" fontId="6" fillId="0" borderId="0" xfId="12" applyFont="1" applyAlignment="1">
      <alignment horizontal="center" wrapText="1"/>
    </xf>
    <xf numFmtId="179" fontId="6" fillId="0" borderId="2" xfId="12" applyNumberFormat="1" applyFont="1" applyBorder="1" applyAlignment="1">
      <alignment horizontal="center" vertical="center" wrapText="1"/>
    </xf>
    <xf numFmtId="0" fontId="6" fillId="0" borderId="2" xfId="12" applyFont="1" applyBorder="1" applyAlignment="1">
      <alignment horizontal="center" wrapText="1"/>
    </xf>
    <xf numFmtId="0" fontId="33" fillId="0" borderId="0" xfId="14" applyFont="1"/>
    <xf numFmtId="0" fontId="7" fillId="0" borderId="0" xfId="1" pivotButton="1" applyFont="1"/>
    <xf numFmtId="169" fontId="7" fillId="0" borderId="0" xfId="6" applyNumberFormat="1" applyFont="1" applyProtection="1">
      <protection locked="0"/>
    </xf>
    <xf numFmtId="10" fontId="7" fillId="0" borderId="0" xfId="5" applyNumberFormat="1" applyFont="1" applyFill="1" applyBorder="1" applyProtection="1"/>
    <xf numFmtId="0" fontId="30" fillId="0" borderId="0" xfId="1" applyFont="1" applyAlignment="1">
      <alignment horizontal="left"/>
    </xf>
    <xf numFmtId="0" fontId="4" fillId="0" borderId="0" xfId="13" applyFont="1"/>
    <xf numFmtId="0" fontId="5" fillId="0" borderId="0" xfId="13" applyFont="1"/>
    <xf numFmtId="0" fontId="5" fillId="0" borderId="0" xfId="13" applyFont="1" applyAlignment="1">
      <alignment horizontal="left" indent="1"/>
    </xf>
    <xf numFmtId="0" fontId="5" fillId="4" borderId="0" xfId="13" applyFont="1" applyFill="1" applyAlignment="1">
      <alignment horizontal="left" vertical="center"/>
    </xf>
    <xf numFmtId="0" fontId="5" fillId="0" borderId="0" xfId="13" applyFont="1" applyAlignment="1">
      <alignment horizontal="left" vertical="center" indent="1"/>
    </xf>
    <xf numFmtId="0" fontId="5" fillId="3" borderId="0" xfId="13" applyFont="1" applyFill="1" applyAlignment="1">
      <alignment horizontal="left" vertical="center"/>
    </xf>
    <xf numFmtId="164" fontId="9" fillId="0" borderId="0" xfId="1" applyNumberFormat="1" applyFont="1" applyAlignment="1">
      <alignment horizontal="right"/>
    </xf>
    <xf numFmtId="169" fontId="9" fillId="2" borderId="0" xfId="6" applyNumberFormat="1" applyFont="1" applyFill="1" applyProtection="1">
      <protection locked="0"/>
    </xf>
    <xf numFmtId="0" fontId="17" fillId="0" borderId="0" xfId="13" applyFont="1"/>
    <xf numFmtId="10" fontId="7" fillId="5" borderId="0" xfId="5" applyNumberFormat="1" applyFont="1" applyFill="1"/>
    <xf numFmtId="0" fontId="9" fillId="2" borderId="0" xfId="0" applyFont="1" applyFill="1"/>
    <xf numFmtId="165" fontId="12" fillId="0" borderId="0" xfId="11" applyNumberFormat="1" applyFont="1"/>
    <xf numFmtId="171" fontId="12" fillId="0" borderId="0" xfId="11" applyNumberFormat="1" applyFont="1"/>
    <xf numFmtId="0" fontId="7" fillId="0" borderId="0" xfId="12" applyFont="1" applyAlignment="1">
      <alignment horizontal="center" wrapText="1"/>
    </xf>
    <xf numFmtId="179" fontId="7" fillId="0" borderId="0" xfId="12" applyNumberFormat="1" applyFont="1" applyAlignment="1">
      <alignment horizontal="center" vertical="center" wrapText="1"/>
    </xf>
    <xf numFmtId="7" fontId="17" fillId="0" borderId="0" xfId="1" applyNumberFormat="1" applyFont="1" applyProtection="1">
      <protection locked="0"/>
    </xf>
    <xf numFmtId="169" fontId="17" fillId="0" borderId="0" xfId="6" applyNumberFormat="1" applyFont="1" applyProtection="1">
      <protection locked="0"/>
    </xf>
    <xf numFmtId="5" fontId="17" fillId="0" borderId="0" xfId="1" applyNumberFormat="1" applyFont="1" applyProtection="1">
      <protection locked="0"/>
    </xf>
    <xf numFmtId="9" fontId="22" fillId="0" borderId="0" xfId="1" applyNumberFormat="1" applyFont="1"/>
    <xf numFmtId="10" fontId="7" fillId="0" borderId="7" xfId="1" applyNumberFormat="1" applyFont="1" applyBorder="1"/>
    <xf numFmtId="2" fontId="12" fillId="0" borderId="0" xfId="1" applyNumberFormat="1" applyFont="1" applyAlignment="1">
      <alignment horizontal="center"/>
    </xf>
    <xf numFmtId="173" fontId="12" fillId="0" borderId="0" xfId="1" applyNumberFormat="1" applyFont="1" applyAlignment="1">
      <alignment horizontal="center"/>
    </xf>
    <xf numFmtId="10" fontId="6" fillId="0" borderId="0" xfId="1" applyNumberFormat="1" applyFont="1"/>
    <xf numFmtId="9" fontId="17" fillId="0" borderId="0" xfId="1" applyNumberFormat="1" applyFont="1" applyAlignment="1">
      <alignment horizontal="center"/>
    </xf>
    <xf numFmtId="164" fontId="7" fillId="0" borderId="0" xfId="1" applyNumberFormat="1" applyFont="1" applyAlignment="1">
      <alignment horizontal="center"/>
    </xf>
    <xf numFmtId="44" fontId="12" fillId="0" borderId="5" xfId="1" applyNumberFormat="1" applyFont="1" applyBorder="1"/>
    <xf numFmtId="164" fontId="12" fillId="0" borderId="22" xfId="1" applyNumberFormat="1" applyFont="1" applyBorder="1"/>
    <xf numFmtId="0" fontId="13" fillId="0" borderId="15" xfId="8" quotePrefix="1" applyFont="1" applyBorder="1" applyAlignment="1">
      <alignment horizontal="center" wrapText="1"/>
    </xf>
    <xf numFmtId="10" fontId="12" fillId="0" borderId="0" xfId="5" applyNumberFormat="1" applyFont="1" applyFill="1" applyBorder="1"/>
    <xf numFmtId="171" fontId="7" fillId="0" borderId="0" xfId="0" applyNumberFormat="1" applyFont="1"/>
    <xf numFmtId="166" fontId="17" fillId="0" borderId="0" xfId="5" applyNumberFormat="1" applyFont="1" applyFill="1" applyBorder="1" applyAlignment="1">
      <alignment horizontal="center"/>
    </xf>
    <xf numFmtId="166" fontId="12" fillId="0" borderId="0" xfId="5" applyNumberFormat="1" applyFont="1" applyFill="1" applyBorder="1"/>
    <xf numFmtId="0" fontId="9" fillId="0" borderId="0" xfId="13" applyFont="1" applyAlignment="1">
      <alignment vertical="center"/>
    </xf>
    <xf numFmtId="0" fontId="34" fillId="0" borderId="0" xfId="13" applyFont="1"/>
    <xf numFmtId="169" fontId="12" fillId="0" borderId="0" xfId="1" applyNumberFormat="1" applyFont="1"/>
    <xf numFmtId="44" fontId="12" fillId="0" borderId="0" xfId="1" applyNumberFormat="1" applyFont="1"/>
    <xf numFmtId="0" fontId="8" fillId="0" borderId="0" xfId="1" applyFont="1"/>
    <xf numFmtId="0" fontId="17" fillId="0" borderId="0" xfId="1" applyFont="1"/>
    <xf numFmtId="166" fontId="7" fillId="0" borderId="0" xfId="1" applyNumberFormat="1" applyFont="1"/>
    <xf numFmtId="10" fontId="12" fillId="0" borderId="0" xfId="1" applyNumberFormat="1" applyFont="1"/>
    <xf numFmtId="166" fontId="12" fillId="0" borderId="0" xfId="1" applyNumberFormat="1" applyFont="1"/>
    <xf numFmtId="9" fontId="7" fillId="0" borderId="0" xfId="1" applyNumberFormat="1" applyFont="1"/>
    <xf numFmtId="9" fontId="12" fillId="0" borderId="0" xfId="1" applyNumberFormat="1" applyFont="1"/>
    <xf numFmtId="170" fontId="12" fillId="0" borderId="0" xfId="1" applyNumberFormat="1" applyFont="1"/>
    <xf numFmtId="44" fontId="17" fillId="0" borderId="0" xfId="1" applyNumberFormat="1" applyFont="1"/>
    <xf numFmtId="0" fontId="17" fillId="0" borderId="0" xfId="1" quotePrefix="1" applyFont="1" applyAlignment="1">
      <alignment horizontal="left"/>
    </xf>
    <xf numFmtId="0" fontId="13" fillId="0" borderId="2" xfId="1" quotePrefix="1" applyFont="1" applyBorder="1" applyAlignment="1">
      <alignment horizontal="center" wrapText="1"/>
    </xf>
    <xf numFmtId="0" fontId="6" fillId="0" borderId="6" xfId="1" applyFont="1" applyBorder="1" applyAlignment="1">
      <alignment horizontal="centerContinuous"/>
    </xf>
    <xf numFmtId="0" fontId="6" fillId="0" borderId="5" xfId="1" applyFont="1" applyBorder="1" applyAlignment="1">
      <alignment horizontal="centerContinuous"/>
    </xf>
    <xf numFmtId="0" fontId="6" fillId="0" borderId="4" xfId="1" applyFont="1" applyBorder="1" applyAlignment="1">
      <alignment horizontal="centerContinuous"/>
    </xf>
    <xf numFmtId="0" fontId="6" fillId="0" borderId="16" xfId="1" applyFont="1" applyBorder="1" applyAlignment="1">
      <alignment horizontal="center"/>
    </xf>
    <xf numFmtId="0" fontId="13" fillId="0" borderId="0" xfId="1" applyFont="1" applyAlignment="1">
      <alignment horizontal="center"/>
    </xf>
    <xf numFmtId="10" fontId="7" fillId="0" borderId="0" xfId="5" applyNumberFormat="1" applyFont="1" applyFill="1" applyProtection="1">
      <protection locked="0"/>
    </xf>
    <xf numFmtId="0" fontId="7" fillId="0" borderId="0" xfId="1" applyFont="1" applyAlignment="1">
      <alignment vertical="top"/>
    </xf>
    <xf numFmtId="0" fontId="5" fillId="0" borderId="0" xfId="1" applyFont="1" applyAlignment="1">
      <alignment vertical="top"/>
    </xf>
    <xf numFmtId="0" fontId="5" fillId="0" borderId="0" xfId="1" applyFont="1" applyAlignment="1">
      <alignment horizontal="left" vertical="top" indent="2"/>
    </xf>
    <xf numFmtId="0" fontId="7" fillId="0" borderId="0" xfId="1" quotePrefix="1" applyFont="1"/>
    <xf numFmtId="0" fontId="4" fillId="0" borderId="0" xfId="1" applyFont="1"/>
    <xf numFmtId="0" fontId="4" fillId="0" borderId="2" xfId="1" applyFont="1" applyBorder="1"/>
    <xf numFmtId="0" fontId="13" fillId="0" borderId="0" xfId="1" applyFont="1" applyAlignment="1">
      <alignment horizontal="left"/>
    </xf>
    <xf numFmtId="0" fontId="15" fillId="0" borderId="0" xfId="1" applyFont="1" applyAlignment="1">
      <alignment horizontal="left"/>
    </xf>
    <xf numFmtId="0" fontId="13" fillId="0" borderId="0" xfId="1" quotePrefix="1" applyFont="1" applyAlignment="1">
      <alignment horizontal="left"/>
    </xf>
    <xf numFmtId="0" fontId="6" fillId="0" borderId="0" xfId="1" quotePrefix="1" applyFont="1" applyAlignment="1">
      <alignment horizontal="left"/>
    </xf>
    <xf numFmtId="165" fontId="6" fillId="0" borderId="0" xfId="1" applyNumberFormat="1" applyFont="1" applyAlignment="1">
      <alignment horizontal="left"/>
    </xf>
    <xf numFmtId="0" fontId="7" fillId="0" borderId="0" xfId="1" quotePrefix="1" applyFont="1" applyAlignment="1">
      <alignment horizontal="center" vertical="top" wrapText="1"/>
    </xf>
    <xf numFmtId="0" fontId="7" fillId="0" borderId="15" xfId="1" applyFont="1" applyBorder="1" applyAlignment="1">
      <alignment horizontal="center"/>
    </xf>
    <xf numFmtId="0" fontId="13" fillId="0" borderId="0" xfId="1" applyFont="1" applyAlignment="1">
      <alignment horizontal="right"/>
    </xf>
    <xf numFmtId="37" fontId="12" fillId="0" borderId="0" xfId="1" applyNumberFormat="1" applyFont="1"/>
    <xf numFmtId="0" fontId="15" fillId="0" borderId="0" xfId="0" applyFont="1" applyAlignment="1">
      <alignment horizontal="left"/>
    </xf>
    <xf numFmtId="0" fontId="6" fillId="0" borderId="0" xfId="0" quotePrefix="1" applyFont="1" applyAlignment="1">
      <alignment horizontal="left"/>
    </xf>
    <xf numFmtId="0" fontId="7" fillId="0" borderId="14" xfId="0" applyFont="1" applyBorder="1" applyAlignment="1">
      <alignment horizontal="center" wrapText="1"/>
    </xf>
    <xf numFmtId="0" fontId="7" fillId="0" borderId="0" xfId="0" quotePrefix="1" applyFont="1" applyAlignment="1">
      <alignment horizontal="center" vertical="top" wrapText="1"/>
    </xf>
    <xf numFmtId="0" fontId="7" fillId="0" borderId="15" xfId="0" applyFont="1" applyBorder="1" applyAlignment="1">
      <alignment horizontal="center"/>
    </xf>
    <xf numFmtId="0" fontId="13" fillId="0" borderId="0" xfId="0" quotePrefix="1" applyFont="1" applyAlignment="1">
      <alignment horizontal="left"/>
    </xf>
    <xf numFmtId="0" fontId="21" fillId="0" borderId="0" xfId="0" applyFont="1"/>
    <xf numFmtId="0" fontId="21" fillId="0" borderId="0" xfId="0" applyFont="1" applyAlignment="1">
      <alignment horizontal="right"/>
    </xf>
    <xf numFmtId="0" fontId="35" fillId="6" borderId="37" xfId="0" applyFont="1" applyFill="1" applyBorder="1"/>
    <xf numFmtId="0" fontId="35" fillId="6" borderId="1" xfId="0" applyFont="1" applyFill="1" applyBorder="1"/>
    <xf numFmtId="0" fontId="35" fillId="6" borderId="38" xfId="0" applyFont="1" applyFill="1" applyBorder="1"/>
    <xf numFmtId="0" fontId="35" fillId="6" borderId="31" xfId="0" applyFont="1" applyFill="1" applyBorder="1"/>
    <xf numFmtId="0" fontId="35" fillId="6" borderId="0" xfId="0" applyFont="1" applyFill="1"/>
    <xf numFmtId="0" fontId="35" fillId="6" borderId="32" xfId="0" applyFont="1" applyFill="1" applyBorder="1"/>
    <xf numFmtId="0" fontId="35" fillId="6" borderId="35" xfId="0" applyFont="1" applyFill="1" applyBorder="1"/>
    <xf numFmtId="0" fontId="35" fillId="6" borderId="2" xfId="0" applyFont="1" applyFill="1" applyBorder="1"/>
    <xf numFmtId="0" fontId="35" fillId="6" borderId="36" xfId="0" applyFont="1" applyFill="1" applyBorder="1"/>
    <xf numFmtId="0" fontId="21" fillId="7" borderId="4" xfId="0" applyFont="1" applyFill="1" applyBorder="1"/>
    <xf numFmtId="0" fontId="21" fillId="7" borderId="5" xfId="0" applyFont="1" applyFill="1" applyBorder="1"/>
    <xf numFmtId="0" fontId="21" fillId="7" borderId="6" xfId="0" applyFont="1" applyFill="1" applyBorder="1"/>
    <xf numFmtId="0" fontId="21" fillId="7" borderId="37" xfId="0" applyFont="1" applyFill="1" applyBorder="1"/>
    <xf numFmtId="0" fontId="21" fillId="7" borderId="1" xfId="0" applyFont="1" applyFill="1" applyBorder="1"/>
    <xf numFmtId="0" fontId="21" fillId="7" borderId="38" xfId="0" applyFont="1" applyFill="1" applyBorder="1"/>
    <xf numFmtId="0" fontId="21" fillId="7" borderId="31" xfId="0" applyFont="1" applyFill="1" applyBorder="1"/>
    <xf numFmtId="0" fontId="21" fillId="7" borderId="0" xfId="0" applyFont="1" applyFill="1"/>
    <xf numFmtId="0" fontId="21" fillId="7" borderId="32" xfId="0" applyFont="1" applyFill="1" applyBorder="1"/>
    <xf numFmtId="0" fontId="21" fillId="7" borderId="35" xfId="0" applyFont="1" applyFill="1" applyBorder="1"/>
    <xf numFmtId="0" fontId="21" fillId="7" borderId="2" xfId="0" applyFont="1" applyFill="1" applyBorder="1"/>
    <xf numFmtId="0" fontId="21" fillId="7" borderId="36" xfId="0" applyFont="1" applyFill="1" applyBorder="1"/>
    <xf numFmtId="0" fontId="21" fillId="7" borderId="5" xfId="0" applyFont="1" applyFill="1" applyBorder="1" applyAlignment="1">
      <alignment horizontal="right"/>
    </xf>
    <xf numFmtId="0" fontId="35" fillId="6" borderId="1" xfId="0" applyFont="1" applyFill="1" applyBorder="1" applyAlignment="1">
      <alignment horizontal="right"/>
    </xf>
    <xf numFmtId="0" fontId="35" fillId="6" borderId="0" xfId="0" applyFont="1" applyFill="1" applyAlignment="1">
      <alignment horizontal="right"/>
    </xf>
    <xf numFmtId="0" fontId="35" fillId="6" borderId="2" xfId="0" applyFont="1" applyFill="1" applyBorder="1" applyAlignment="1">
      <alignment horizontal="right"/>
    </xf>
    <xf numFmtId="0" fontId="21" fillId="7" borderId="1" xfId="0" applyFont="1" applyFill="1" applyBorder="1" applyAlignment="1">
      <alignment horizontal="right"/>
    </xf>
    <xf numFmtId="44" fontId="21" fillId="7" borderId="0" xfId="0" applyNumberFormat="1" applyFont="1" applyFill="1" applyAlignment="1">
      <alignment horizontal="right"/>
    </xf>
    <xf numFmtId="0" fontId="21" fillId="7" borderId="0" xfId="0" applyFont="1" applyFill="1" applyAlignment="1">
      <alignment horizontal="right"/>
    </xf>
    <xf numFmtId="10" fontId="21" fillId="7" borderId="0" xfId="0" applyNumberFormat="1" applyFont="1" applyFill="1" applyAlignment="1">
      <alignment horizontal="right"/>
    </xf>
    <xf numFmtId="0" fontId="21" fillId="7" borderId="2" xfId="0" applyFont="1" applyFill="1" applyBorder="1" applyAlignment="1">
      <alignment horizontal="right"/>
    </xf>
    <xf numFmtId="0" fontId="35" fillId="6" borderId="39" xfId="0" applyFont="1" applyFill="1" applyBorder="1" applyAlignment="1">
      <alignment horizontal="center"/>
    </xf>
    <xf numFmtId="0" fontId="13" fillId="0" borderId="0" xfId="1" applyFont="1" applyAlignment="1">
      <alignment horizontal="center"/>
    </xf>
    <xf numFmtId="0" fontId="6" fillId="0" borderId="4" xfId="1" quotePrefix="1" applyFont="1" applyBorder="1" applyAlignment="1">
      <alignment horizontal="center"/>
    </xf>
    <xf numFmtId="0" fontId="6" fillId="0" borderId="5" xfId="1" quotePrefix="1" applyFont="1" applyBorder="1" applyAlignment="1">
      <alignment horizontal="center"/>
    </xf>
    <xf numFmtId="0" fontId="6" fillId="0" borderId="6" xfId="1" quotePrefix="1" applyFont="1" applyBorder="1" applyAlignment="1">
      <alignment horizontal="center"/>
    </xf>
    <xf numFmtId="0" fontId="15" fillId="0" borderId="0" xfId="1" applyFont="1" applyAlignment="1">
      <alignment horizontal="center" wrapText="1"/>
    </xf>
    <xf numFmtId="0" fontId="20" fillId="0" borderId="0" xfId="1" applyFont="1" applyAlignment="1">
      <alignment wrapText="1"/>
    </xf>
    <xf numFmtId="0" fontId="13" fillId="0" borderId="0" xfId="1" applyFont="1" applyAlignment="1">
      <alignment horizontal="center" wrapText="1"/>
    </xf>
    <xf numFmtId="0" fontId="24" fillId="0" borderId="0" xfId="1" applyFont="1" applyAlignment="1">
      <alignment wrapText="1"/>
    </xf>
    <xf numFmtId="0" fontId="7" fillId="0" borderId="12" xfId="1" quotePrefix="1" applyFont="1" applyBorder="1" applyAlignment="1">
      <alignment horizontal="left"/>
    </xf>
    <xf numFmtId="0" fontId="7" fillId="0" borderId="15" xfId="1" quotePrefix="1" applyFont="1" applyBorder="1" applyAlignment="1">
      <alignment horizontal="left"/>
    </xf>
    <xf numFmtId="0" fontId="7" fillId="0" borderId="10" xfId="1" quotePrefix="1" applyFont="1" applyBorder="1" applyAlignment="1">
      <alignment horizontal="left"/>
    </xf>
    <xf numFmtId="0" fontId="7" fillId="0" borderId="0" xfId="1" quotePrefix="1" applyFont="1" applyAlignment="1">
      <alignment horizontal="left"/>
    </xf>
    <xf numFmtId="0" fontId="7" fillId="0" borderId="10" xfId="1" applyFont="1" applyBorder="1" applyAlignment="1">
      <alignment horizontal="left"/>
    </xf>
    <xf numFmtId="0" fontId="7" fillId="0" borderId="0" xfId="1" applyFont="1" applyAlignment="1">
      <alignment horizontal="left"/>
    </xf>
    <xf numFmtId="0" fontId="15" fillId="0" borderId="0" xfId="1" quotePrefix="1" applyFont="1" applyAlignment="1">
      <alignment horizontal="center" wrapText="1"/>
    </xf>
    <xf numFmtId="0" fontId="19" fillId="0" borderId="0" xfId="1" quotePrefix="1" applyFont="1" applyAlignment="1">
      <alignment horizontal="center" wrapText="1"/>
    </xf>
    <xf numFmtId="0" fontId="19" fillId="0" borderId="0" xfId="1" applyFont="1" applyAlignment="1">
      <alignment horizontal="center" wrapText="1"/>
    </xf>
    <xf numFmtId="0" fontId="3" fillId="0" borderId="0" xfId="1" applyAlignment="1">
      <alignment wrapText="1"/>
    </xf>
    <xf numFmtId="0" fontId="6" fillId="0" borderId="4" xfId="1" applyFont="1" applyBorder="1" applyAlignment="1">
      <alignment horizontal="center" wrapText="1"/>
    </xf>
    <xf numFmtId="0" fontId="6" fillId="0" borderId="5" xfId="1" applyFont="1" applyBorder="1" applyAlignment="1">
      <alignment horizontal="center" wrapText="1"/>
    </xf>
    <xf numFmtId="0" fontId="6" fillId="0" borderId="6" xfId="1" applyFont="1" applyBorder="1" applyAlignment="1">
      <alignment horizontal="center" wrapText="1"/>
    </xf>
    <xf numFmtId="0" fontId="14" fillId="0" borderId="5" xfId="1" applyFont="1" applyBorder="1" applyAlignment="1">
      <alignment wrapText="1"/>
    </xf>
    <xf numFmtId="0" fontId="14" fillId="0" borderId="6" xfId="1" applyFont="1" applyBorder="1" applyAlignment="1">
      <alignment wrapText="1"/>
    </xf>
    <xf numFmtId="0" fontId="4" fillId="0" borderId="0" xfId="0" applyFont="1" applyAlignment="1">
      <alignment horizontal="center" wrapText="1"/>
    </xf>
    <xf numFmtId="0" fontId="0" fillId="0" borderId="0" xfId="0" applyAlignment="1">
      <alignment horizontal="center" wrapText="1"/>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4" xfId="0" applyFont="1"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4" fillId="0" borderId="5" xfId="0" applyFont="1" applyBorder="1" applyAlignment="1">
      <alignment horizontal="center" wrapText="1"/>
    </xf>
    <xf numFmtId="0" fontId="15" fillId="0" borderId="0" xfId="0" applyFont="1" applyAlignment="1">
      <alignment horizontal="center" wrapText="1"/>
    </xf>
    <xf numFmtId="0" fontId="26" fillId="0" borderId="0" xfId="0" applyFont="1" applyAlignment="1">
      <alignment horizontal="center" wrapText="1"/>
    </xf>
    <xf numFmtId="0" fontId="13" fillId="0" borderId="0" xfId="0" applyFont="1" applyAlignment="1">
      <alignment horizontal="center" wrapText="1"/>
    </xf>
    <xf numFmtId="0" fontId="27" fillId="0" borderId="0" xfId="0" applyFont="1" applyAlignment="1">
      <alignment horizontal="center" wrapText="1"/>
    </xf>
    <xf numFmtId="0" fontId="13" fillId="0" borderId="0" xfId="0" quotePrefix="1" applyFont="1" applyAlignment="1">
      <alignment horizontal="center" wrapText="1"/>
    </xf>
    <xf numFmtId="0" fontId="20" fillId="0" borderId="0" xfId="0" applyFont="1" applyAlignment="1">
      <alignment horizontal="center" wrapText="1"/>
    </xf>
    <xf numFmtId="0" fontId="6" fillId="0" borderId="4" xfId="0" applyFont="1" applyBorder="1" applyAlignment="1">
      <alignment horizontal="center" wrapText="1"/>
    </xf>
    <xf numFmtId="0" fontId="0" fillId="0" borderId="6" xfId="0" applyBorder="1" applyAlignment="1">
      <alignment wrapText="1"/>
    </xf>
    <xf numFmtId="0" fontId="6" fillId="0" borderId="17" xfId="0" applyFont="1" applyBorder="1" applyAlignment="1">
      <alignment horizontal="center"/>
    </xf>
    <xf numFmtId="0" fontId="6" fillId="0" borderId="18" xfId="0" applyFont="1" applyBorder="1" applyAlignment="1">
      <alignment horizontal="center"/>
    </xf>
    <xf numFmtId="0" fontId="6" fillId="0" borderId="19" xfId="0" applyFont="1" applyBorder="1" applyAlignment="1">
      <alignment horizontal="center"/>
    </xf>
    <xf numFmtId="0" fontId="6" fillId="0" borderId="17" xfId="0" applyFont="1" applyBorder="1" applyAlignment="1">
      <alignment horizontal="center" wrapText="1"/>
    </xf>
    <xf numFmtId="0" fontId="0" fillId="0" borderId="18" xfId="0" applyBorder="1" applyAlignment="1">
      <alignment wrapText="1"/>
    </xf>
    <xf numFmtId="0" fontId="0" fillId="0" borderId="19" xfId="0" applyBorder="1" applyAlignment="1">
      <alignment wrapText="1"/>
    </xf>
    <xf numFmtId="0" fontId="6" fillId="0" borderId="17" xfId="1" applyFont="1" applyBorder="1" applyAlignment="1">
      <alignment horizontal="center" wrapText="1"/>
    </xf>
    <xf numFmtId="0" fontId="3" fillId="0" borderId="18" xfId="1" applyBorder="1" applyAlignment="1">
      <alignment wrapText="1"/>
    </xf>
    <xf numFmtId="0" fontId="3" fillId="0" borderId="19" xfId="1" applyBorder="1" applyAlignment="1">
      <alignment wrapText="1"/>
    </xf>
    <xf numFmtId="0" fontId="6" fillId="0" borderId="17" xfId="1" applyFont="1" applyBorder="1" applyAlignment="1">
      <alignment horizontal="center"/>
    </xf>
    <xf numFmtId="0" fontId="6" fillId="0" borderId="18" xfId="1" applyFont="1" applyBorder="1" applyAlignment="1">
      <alignment horizontal="center"/>
    </xf>
    <xf numFmtId="0" fontId="6" fillId="0" borderId="19" xfId="1" applyFont="1" applyBorder="1" applyAlignment="1">
      <alignment horizontal="center"/>
    </xf>
    <xf numFmtId="0" fontId="13" fillId="0" borderId="0" xfId="1" quotePrefix="1" applyFont="1" applyAlignment="1">
      <alignment horizontal="center" wrapText="1"/>
    </xf>
    <xf numFmtId="3" fontId="7" fillId="0" borderId="2" xfId="1" quotePrefix="1" applyNumberFormat="1" applyFont="1" applyBorder="1" applyAlignment="1">
      <alignment horizontal="left" wrapText="1"/>
    </xf>
    <xf numFmtId="0" fontId="0" fillId="0" borderId="2" xfId="0" applyBorder="1" applyAlignment="1">
      <alignment wrapText="1"/>
    </xf>
    <xf numFmtId="0" fontId="4" fillId="0" borderId="4" xfId="1" applyFont="1" applyBorder="1" applyAlignment="1">
      <alignment horizontal="center"/>
    </xf>
    <xf numFmtId="0" fontId="4" fillId="0" borderId="5" xfId="1" applyFont="1" applyBorder="1" applyAlignment="1">
      <alignment horizontal="center"/>
    </xf>
    <xf numFmtId="0" fontId="4" fillId="0" borderId="6" xfId="1" applyFont="1" applyBorder="1" applyAlignment="1">
      <alignment horizontal="center"/>
    </xf>
    <xf numFmtId="0" fontId="4" fillId="0" borderId="4" xfId="1" applyFont="1" applyBorder="1" applyAlignment="1">
      <alignment horizontal="center" wrapText="1"/>
    </xf>
    <xf numFmtId="0" fontId="7" fillId="0" borderId="5" xfId="1" applyFont="1" applyBorder="1" applyAlignment="1">
      <alignment horizontal="center" wrapText="1"/>
    </xf>
    <xf numFmtId="0" fontId="7" fillId="0" borderId="6" xfId="1" applyFont="1" applyBorder="1" applyAlignment="1">
      <alignment horizontal="center" wrapText="1"/>
    </xf>
    <xf numFmtId="0" fontId="4" fillId="0" borderId="5" xfId="1" applyFont="1" applyBorder="1" applyAlignment="1">
      <alignment horizontal="center" wrapText="1"/>
    </xf>
    <xf numFmtId="0" fontId="13" fillId="0" borderId="0" xfId="1" applyFont="1" applyAlignment="1">
      <alignment horizontal="left"/>
    </xf>
    <xf numFmtId="0" fontId="36" fillId="0" borderId="0" xfId="0" applyFont="1"/>
  </cellXfs>
  <cellStyles count="15">
    <cellStyle name="Comma" xfId="2" builtinId="3"/>
    <cellStyle name="Comma 2" xfId="3" xr:uid="{00000000-0005-0000-0000-000001000000}"/>
    <cellStyle name="Comma 3" xfId="11" xr:uid="{00000000-0005-0000-0000-000002000000}"/>
    <cellStyle name="Currency" xfId="10" builtinId="4"/>
    <cellStyle name="Currency 2" xfId="4" xr:uid="{00000000-0005-0000-0000-000004000000}"/>
    <cellStyle name="Normal" xfId="0" builtinId="0"/>
    <cellStyle name="Normal - Style1 5 4" xfId="8" xr:uid="{00000000-0005-0000-0000-000006000000}"/>
    <cellStyle name="Normal 2" xfId="1" xr:uid="{00000000-0005-0000-0000-000007000000}"/>
    <cellStyle name="Normal 2 2" xfId="6" xr:uid="{00000000-0005-0000-0000-000008000000}"/>
    <cellStyle name="Normal 2 4" xfId="12" xr:uid="{00000000-0005-0000-0000-000009000000}"/>
    <cellStyle name="Normal 3" xfId="9" xr:uid="{00000000-0005-0000-0000-00000A000000}"/>
    <cellStyle name="Normal 3 2" xfId="13" xr:uid="{00000000-0005-0000-0000-00000B000000}"/>
    <cellStyle name="Normal 4" xfId="14" xr:uid="{00000000-0005-0000-0000-00000C000000}"/>
    <cellStyle name="Percent" xfId="5" builtinId="5"/>
    <cellStyle name="Percent 2" xfId="7" xr:uid="{00000000-0005-0000-0000-00000E000000}"/>
  </cellStyles>
  <dxfs count="99">
    <dxf>
      <font>
        <color rgb="FF9C0006"/>
      </font>
      <fill>
        <patternFill>
          <bgColor rgb="FFFFC7CE"/>
        </patternFill>
      </fill>
    </dxf>
    <dxf>
      <font>
        <color rgb="FF9C0006"/>
      </font>
      <fill>
        <patternFill>
          <bgColor rgb="FFFFC7CE"/>
        </patternFill>
      </fill>
    </dxf>
    <dxf>
      <font>
        <sz val="8"/>
      </font>
    </dxf>
    <dxf>
      <font>
        <sz val="8"/>
      </font>
    </dxf>
    <dxf>
      <font>
        <sz val="8"/>
      </font>
    </dxf>
    <dxf>
      <font>
        <sz val="8"/>
      </font>
    </dxf>
    <dxf>
      <font>
        <sz val="8"/>
      </font>
    </dxf>
    <dxf>
      <font>
        <sz val="8"/>
      </font>
    </dxf>
    <dxf>
      <font>
        <sz val="8"/>
      </font>
    </dxf>
    <dxf>
      <font>
        <sz val="8"/>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8"/>
      </font>
    </dxf>
    <dxf>
      <font>
        <sz val="8"/>
      </font>
    </dxf>
    <dxf>
      <font>
        <sz val="8"/>
      </font>
    </dxf>
    <dxf>
      <font>
        <sz val="8"/>
      </font>
    </dxf>
    <dxf>
      <font>
        <sz val="8"/>
      </font>
    </dxf>
    <dxf>
      <font>
        <sz val="8"/>
      </font>
    </dxf>
    <dxf>
      <font>
        <sz val="8"/>
      </font>
    </dxf>
    <dxf>
      <font>
        <sz val="8"/>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b val="0"/>
      </font>
    </dxf>
    <dxf>
      <font>
        <b val="0"/>
      </font>
    </dxf>
    <dxf>
      <font>
        <b val="0"/>
      </font>
    </dxf>
    <dxf>
      <font>
        <b val="0"/>
      </font>
    </dxf>
    <dxf>
      <font>
        <b val="0"/>
      </font>
    </dxf>
    <dxf>
      <font>
        <b val="0"/>
      </font>
    </dxf>
    <dxf>
      <font>
        <b val="0"/>
      </font>
    </dxf>
    <dxf>
      <font>
        <b val="0"/>
      </font>
    </dxf>
    <dxf>
      <font>
        <b val="0"/>
      </font>
    </dxf>
    <dxf>
      <font>
        <b val="0"/>
      </font>
    </dxf>
    <dxf>
      <font>
        <b/>
      </font>
    </dxf>
    <dxf>
      <font>
        <b/>
      </font>
    </dxf>
    <dxf>
      <font>
        <b/>
      </font>
    </dxf>
    <dxf>
      <font>
        <b/>
      </font>
    </dxf>
    <dxf>
      <font>
        <b/>
      </font>
    </dxf>
    <dxf>
      <font>
        <b/>
      </font>
    </dxf>
    <dxf>
      <font>
        <b/>
      </font>
    </dxf>
    <dxf>
      <font>
        <b/>
      </font>
    </dxf>
    <dxf>
      <font>
        <b/>
      </font>
    </dxf>
    <dxf>
      <font>
        <b/>
      </font>
    </dxf>
    <dxf>
      <numFmt numFmtId="164" formatCode="_(&quot;$&quot;* #,##0_);_(&quot;$&quot;* \(#,##0\);_(&quot;$&quot;* &quot;-&quot;??_);_(@_)"/>
    </dxf>
    <dxf>
      <numFmt numFmtId="181" formatCode="_(&quot;$&quot;* #,##0.0_);_(&quot;$&quot;* \(#,##0.0\);_(&quot;$&quot;* &quot;-&quot;??_);_(@_)"/>
    </dxf>
    <dxf>
      <numFmt numFmtId="34" formatCode="_(&quot;$&quot;* #,##0.00_);_(&quot;$&quot;* \(#,##0.00\);_(&quot;$&quot;* &quot;-&quot;??_);_(@_)"/>
    </dxf>
    <dxf>
      <numFmt numFmtId="165" formatCode="_(* #,##0_);_(* \(#,##0\);_(* &quot;-&quot;??_);_(@_)"/>
    </dxf>
    <dxf>
      <numFmt numFmtId="182" formatCode="_(* #,##0.0_);_(* \(#,##0.0\);_(* &quot;-&quot;??_);_(@_)"/>
    </dxf>
    <dxf>
      <numFmt numFmtId="35" formatCode="_(* #,##0.00_);_(* \(#,##0.00\);_(* &quot;-&quot;??_);_(@_)"/>
    </dxf>
    <dxf>
      <font>
        <sz val="8"/>
      </font>
    </dxf>
    <dxf>
      <font>
        <sz val="8"/>
      </font>
    </dxf>
    <dxf>
      <font>
        <sz val="8"/>
      </font>
    </dxf>
    <dxf>
      <font>
        <sz val="8"/>
      </font>
    </dxf>
    <dxf>
      <font>
        <sz val="8"/>
      </font>
    </dxf>
    <dxf>
      <font>
        <sz val="8"/>
      </font>
    </dxf>
    <dxf>
      <font>
        <sz val="8"/>
      </font>
    </dxf>
    <dxf>
      <font>
        <sz val="8"/>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b val="0"/>
      </font>
    </dxf>
    <dxf>
      <font>
        <b val="0"/>
      </font>
    </dxf>
    <dxf>
      <font>
        <b val="0"/>
      </font>
    </dxf>
    <dxf>
      <font>
        <b val="0"/>
      </font>
    </dxf>
    <dxf>
      <font>
        <b val="0"/>
      </font>
    </dxf>
    <dxf>
      <font>
        <b val="0"/>
      </font>
    </dxf>
    <dxf>
      <font>
        <b val="0"/>
      </font>
    </dxf>
    <dxf>
      <font>
        <b val="0"/>
      </font>
    </dxf>
    <dxf>
      <font>
        <b val="0"/>
      </font>
    </dxf>
    <dxf>
      <font>
        <b val="0"/>
      </font>
    </dxf>
    <dxf>
      <font>
        <b/>
      </font>
    </dxf>
    <dxf>
      <font>
        <b/>
      </font>
    </dxf>
    <dxf>
      <font>
        <b/>
      </font>
    </dxf>
    <dxf>
      <font>
        <b/>
      </font>
    </dxf>
    <dxf>
      <font>
        <b/>
      </font>
    </dxf>
    <dxf>
      <font>
        <b/>
      </font>
    </dxf>
    <dxf>
      <font>
        <b/>
      </font>
    </dxf>
    <dxf>
      <font>
        <b/>
      </font>
    </dxf>
    <dxf>
      <font>
        <b/>
      </font>
    </dxf>
    <dxf>
      <font>
        <b/>
      </font>
    </dxf>
    <dxf>
      <numFmt numFmtId="165" formatCode="_(* #,##0_);_(* \(#,##0\);_(* &quot;-&quot;??_);_(@_)"/>
    </dxf>
    <dxf>
      <numFmt numFmtId="182" formatCode="_(* #,##0.0_);_(* \(#,##0.0\);_(* &quot;-&quot;??_);_(@_)"/>
    </dxf>
    <dxf>
      <numFmt numFmtId="35" formatCode="_(* #,##0.00_);_(* \(#,##0.00\);_(* &quot;-&quot;??_);_(@_)"/>
    </dxf>
  </dxfs>
  <tableStyles count="0" defaultTableStyle="TableStyleMedium2" defaultPivotStyle="PivotStyleLight16"/>
  <colors>
    <mruColors>
      <color rgb="FF1C2300"/>
      <color rgb="FF008080"/>
      <color rgb="FF0033CC"/>
      <color rgb="FFCCFF33"/>
      <color rgb="FFCCFFFF"/>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571499</xdr:colOff>
      <xdr:row>23</xdr:row>
      <xdr:rowOff>133349</xdr:rowOff>
    </xdr:from>
    <xdr:to>
      <xdr:col>7</xdr:col>
      <xdr:colOff>504824</xdr:colOff>
      <xdr:row>49</xdr:row>
      <xdr:rowOff>39656</xdr:rowOff>
    </xdr:to>
    <xdr:pic>
      <xdr:nvPicPr>
        <xdr:cNvPr id="2" name="Picture 1" descr="image001">
          <a:extLst>
            <a:ext uri="{FF2B5EF4-FFF2-40B4-BE49-F238E27FC236}">
              <a16:creationId xmlns:a16="http://schemas.microsoft.com/office/drawing/2014/main" id="{F9B1C03D-B7F8-4D41-8492-0A69D032B7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3724274"/>
          <a:ext cx="4772025" cy="3621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Zakharova, Elena" id="{664EA953-9ADB-4778-BE98-6429A4DADBE2}" userId="S::Lena.Zakharova@pse.com::e8a6b8bd-f323-4752-82b4-89107bf522d5" providerId="AD"/>
</personList>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p58988\Downloads\A11a%20Book%20View%20_2024-01-31_11-56-03.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https://acadianconsulting-my.sharepoint.com/GrpRates/Public/Time%20Varying%20Rates/2024%20GRC/A11a%20Book%20View%20_CustomerAccounts.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egan, Jared" refreshedDate="45322.497596643516" createdVersion="6" refreshedVersion="6" minRefreshableVersion="3" recordCount="1383" xr:uid="{00000000-000A-0000-FFFF-FFFF00000000}">
  <cacheSource type="worksheet">
    <worksheetSource ref="A4:K1387" sheet="Analysis 1" r:id="rId2"/>
  </cacheSource>
  <cacheFields count="11">
    <cacheField name="Division" numFmtId="0">
      <sharedItems/>
    </cacheField>
    <cacheField name="Fiscal year/period" numFmtId="0">
      <sharedItems count="4">
        <s v="010.2023"/>
        <s v="011.2023"/>
        <s v="012.2023"/>
        <s v="001.2024"/>
      </sharedItems>
    </cacheField>
    <cacheField name="Rate Category" numFmtId="0">
      <sharedItems count="7">
        <s v="SCH_24EI : General Service"/>
        <s v="SCH_24EL : General Service"/>
        <s v="SCH_307 : SCh 307 Residential 2 tier TVR"/>
        <s v="SCH_317 : SCh 317 Residential 2 tier TVR with PTR"/>
        <s v="SCH_327 : SCh 327 Residential 3 tier TVR"/>
        <s v="SCH_7E : Residential Service"/>
        <s v="SCH_324 : General Service Time-of-Use with PTR"/>
      </sharedItems>
    </cacheField>
    <cacheField name="Statistical Rate" numFmtId="0">
      <sharedItems/>
    </cacheField>
    <cacheField name="Price Amount (char)" numFmtId="0">
      <sharedItems/>
    </cacheField>
    <cacheField name="Billed KWHs" numFmtId="0">
      <sharedItems containsString="0" containsBlank="1" containsNumber="1" minValue="57.97" maxValue="1273794870.4449999"/>
    </cacheField>
    <cacheField name="Billed Watt Quantity" numFmtId="0">
      <sharedItems containsNonDate="0" containsString="0" containsBlank="1"/>
    </cacheField>
    <cacheField name="Billed Therms" numFmtId="0">
      <sharedItems containsNonDate="0" containsString="0" containsBlank="1"/>
    </cacheField>
    <cacheField name="Firm Consumption Quantity" numFmtId="0">
      <sharedItems containsNonDate="0" containsString="0" containsBlank="1"/>
    </cacheField>
    <cacheField name="Interruptible Consumption Quantity" numFmtId="0">
      <sharedItems containsNonDate="0" containsString="0" containsBlank="1"/>
    </cacheField>
    <cacheField name="Total Billed Amount Incl Tax" numFmtId="0">
      <sharedItems containsString="0" containsBlank="1" containsNumber="1" minValue="-9577458.25" maxValue="80240169.7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egan, Jared" refreshedDate="45322.540499884257" createdVersion="6" refreshedVersion="6" minRefreshableVersion="3" recordCount="23737" xr:uid="{00000000-000A-0000-FFFF-FFFF01000000}">
  <cacheSource type="worksheet">
    <worksheetSource ref="A4:G23741" sheet="Analysis 1" r:id="rId2"/>
  </cacheSource>
  <cacheFields count="7">
    <cacheField name="Division" numFmtId="0">
      <sharedItems/>
    </cacheField>
    <cacheField name="Fiscal year/period" numFmtId="0">
      <sharedItems count="4">
        <s v="010.2023"/>
        <s v="011.2023"/>
        <s v="012.2023"/>
        <s v="001.2024"/>
      </sharedItems>
    </cacheField>
    <cacheField name="Rate Category" numFmtId="0">
      <sharedItems count="4">
        <s v="SCH_307 : SCh 307 Residential 2 tier TVR"/>
        <s v="SCH_317 : SCh 317 Residential 2 tier TVR with PTR"/>
        <s v="SCH_327 : SCh 327 Residential 3 tier TVR"/>
        <s v="SCH_324 : General Service Time-of-Use with PTR"/>
      </sharedItems>
    </cacheField>
    <cacheField name="Statistical Rate" numFmtId="0">
      <sharedItems/>
    </cacheField>
    <cacheField name="Contract Account" numFmtId="0">
      <sharedItems count="8810">
        <s v="200000349759"/>
        <s v="220008846309"/>
        <s v="220025426077"/>
        <s v="200028626535"/>
        <s v="220023794278"/>
        <s v="200000044640"/>
        <s v="200000070413"/>
        <s v="200000089488"/>
        <s v="200000136628"/>
        <s v="200000145355"/>
        <s v="200000167870"/>
        <s v="200000171518"/>
        <s v="200000180279"/>
        <s v="200000189817"/>
        <s v="200000190518"/>
        <s v="200000191284"/>
        <s v="200000195459"/>
        <s v="200000202552"/>
        <s v="200000253373"/>
        <s v="200000254751"/>
        <s v="200000262796"/>
        <s v="200000270310"/>
        <s v="200000339008"/>
        <s v="200000449112"/>
        <s v="200000483707"/>
        <s v="200000578100"/>
        <s v="200000580064"/>
        <s v="200000582060"/>
        <s v="200000587598"/>
        <s v="200000603726"/>
        <s v="200000697066"/>
        <s v="200000747341"/>
        <s v="200000801932"/>
        <s v="200000805974"/>
        <s v="200000813424"/>
        <s v="200000856191"/>
        <s v="200000868873"/>
        <s v="200000886032"/>
        <s v="200000897831"/>
        <s v="200000964631"/>
        <s v="200001041231"/>
        <s v="200001044722"/>
        <s v="200001066568"/>
        <s v="200001073648"/>
        <s v="200001084389"/>
        <s v="200001154836"/>
        <s v="200001156062"/>
        <s v="200001204177"/>
        <s v="200001217633"/>
        <s v="200001246012"/>
        <s v="200001253208"/>
        <s v="200001374707"/>
        <s v="200001452164"/>
        <s v="200001459342"/>
        <s v="200001484373"/>
        <s v="200001491485"/>
        <s v="200001541131"/>
        <s v="200001561022"/>
        <s v="200001562889"/>
        <s v="200001600788"/>
        <s v="200001620992"/>
        <s v="200001629332"/>
        <s v="200001665583"/>
        <s v="200001719208"/>
        <s v="200001747027"/>
        <s v="200001747241"/>
        <s v="200001755749"/>
        <s v="200001767645"/>
        <s v="200001769567"/>
        <s v="200001802160"/>
        <s v="200001839360"/>
        <s v="200001883475"/>
        <s v="200001904743"/>
        <s v="200002010821"/>
        <s v="200002041149"/>
        <s v="200002042667"/>
        <s v="200002086425"/>
        <s v="200002121529"/>
        <s v="200002168173"/>
        <s v="200002237259"/>
        <s v="200002251870"/>
        <s v="200002279202"/>
        <s v="200002351605"/>
        <s v="200002374623"/>
        <s v="200002393219"/>
        <s v="200002431357"/>
        <s v="200002480305"/>
        <s v="200002553994"/>
        <s v="200002616809"/>
        <s v="200002651038"/>
        <s v="200002677587"/>
        <s v="200002704407"/>
        <s v="200002732101"/>
        <s v="200002777833"/>
        <s v="200002805931"/>
        <s v="200002840003"/>
        <s v="200002930648"/>
        <s v="200002963516"/>
        <s v="200002975338"/>
        <s v="200002987051"/>
        <s v="200003091556"/>
        <s v="200003260912"/>
        <s v="200003269400"/>
        <s v="200003342199"/>
        <s v="200003421142"/>
        <s v="200003436967"/>
        <s v="200003443807"/>
        <s v="200003483936"/>
        <s v="200003602865"/>
        <s v="200003638836"/>
        <s v="200003644594"/>
        <s v="200003654965"/>
        <s v="200003873508"/>
        <s v="200003875735"/>
        <s v="200003937683"/>
        <s v="200004038663"/>
        <s v="200004096224"/>
        <s v="200004122681"/>
        <s v="200004139578"/>
        <s v="200004222432"/>
        <s v="200004335655"/>
        <s v="200004411472"/>
        <s v="200004435521"/>
        <s v="200004545725"/>
        <s v="200004590887"/>
        <s v="200004594251"/>
        <s v="200004606568"/>
        <s v="200004653503"/>
        <s v="200004678922"/>
        <s v="200004696023"/>
        <s v="200004735805"/>
        <s v="200004765869"/>
        <s v="200004792855"/>
        <s v="200004893521"/>
        <s v="200004903163"/>
        <s v="200004931792"/>
        <s v="200004951154"/>
        <s v="200004980872"/>
        <s v="200004988222"/>
        <s v="200004999930"/>
        <s v="200005018078"/>
        <s v="200005052143"/>
        <s v="200005124686"/>
        <s v="200005141599"/>
        <s v="200005157587"/>
        <s v="200005204546"/>
        <s v="200005280645"/>
        <s v="200005299439"/>
        <s v="200005309832"/>
        <s v="200005314139"/>
        <s v="200005320383"/>
        <s v="200005338989"/>
        <s v="200005451022"/>
        <s v="200005461211"/>
        <s v="200005484395"/>
        <s v="200005572330"/>
        <s v="200005740622"/>
        <s v="200005780420"/>
        <s v="200005819319"/>
        <s v="200005966391"/>
        <s v="200005984063"/>
        <s v="200005986951"/>
        <s v="200006030502"/>
        <s v="200006063917"/>
        <s v="200006065524"/>
        <s v="200006073080"/>
        <s v="200006075945"/>
        <s v="200006113704"/>
        <s v="200006119016"/>
        <s v="200006138479"/>
        <s v="200006160309"/>
        <s v="200006278218"/>
        <s v="200006306241"/>
        <s v="200006327817"/>
        <s v="200006348813"/>
        <s v="200006424663"/>
        <s v="200006560896"/>
        <s v="200006583906"/>
        <s v="200006648642"/>
        <s v="200006656744"/>
        <s v="200006675595"/>
        <s v="200006693507"/>
        <s v="200006750570"/>
        <s v="200006752998"/>
        <s v="200006778886"/>
        <s v="200006821843"/>
        <s v="200006863365"/>
        <s v="200006957308"/>
        <s v="200006957563"/>
        <s v="200006999573"/>
        <s v="200007062850"/>
        <s v="200007208800"/>
        <s v="200007252808"/>
        <s v="200007310788"/>
        <s v="200007337294"/>
        <s v="200007450121"/>
        <s v="200007490721"/>
        <s v="200007524669"/>
        <s v="200007579887"/>
        <s v="200007590181"/>
        <s v="200007658475"/>
        <s v="200007686500"/>
        <s v="200007723428"/>
        <s v="200007770965"/>
        <s v="200007782143"/>
        <s v="200007787597"/>
        <s v="200007799618"/>
        <s v="200007824556"/>
        <s v="200007853613"/>
        <s v="200007890086"/>
        <s v="200007892470"/>
        <s v="200007894864"/>
        <s v="200007945146"/>
        <s v="200007960103"/>
        <s v="200008002426"/>
        <s v="200008011542"/>
        <s v="200008030542"/>
        <s v="200008033983"/>
        <s v="200008063980"/>
        <s v="200008064129"/>
        <s v="200008069987"/>
        <s v="200008257244"/>
        <s v="200008296960"/>
        <s v="200008304533"/>
        <s v="200008326940"/>
        <s v="200008342996"/>
        <s v="200008409563"/>
        <s v="200008474112"/>
        <s v="200008536803"/>
        <s v="200008617652"/>
        <s v="200008663698"/>
        <s v="200008720134"/>
        <s v="200008737500"/>
        <s v="200008752764"/>
        <s v="200008791911"/>
        <s v="200008822674"/>
        <s v="200008830610"/>
        <s v="200008838126"/>
        <s v="200008838712"/>
        <s v="200008863025"/>
        <s v="200008867703"/>
        <s v="200008910289"/>
        <s v="200008952273"/>
        <s v="200008971521"/>
        <s v="200008979789"/>
        <s v="200009112992"/>
        <s v="200009186061"/>
        <s v="200009196508"/>
        <s v="200009209947"/>
        <s v="200009228822"/>
        <s v="200009232873"/>
        <s v="200009329943"/>
        <s v="200009336658"/>
        <s v="200009372257"/>
        <s v="200009374394"/>
        <s v="200009380318"/>
        <s v="200009404332"/>
        <s v="200009413150"/>
        <s v="200009479383"/>
        <s v="200009509585"/>
        <s v="200009511987"/>
        <s v="200009609500"/>
        <s v="200009616778"/>
        <s v="200009651684"/>
        <s v="200009693843"/>
        <s v="200009701737"/>
        <s v="200009787876"/>
        <s v="200009826617"/>
        <s v="200009866589"/>
        <s v="200009887395"/>
        <s v="200009890670"/>
        <s v="200009903648"/>
        <s v="200009912003"/>
        <s v="200009980026"/>
        <s v="200010004105"/>
        <s v="200010053433"/>
        <s v="200010111553"/>
        <s v="200010117949"/>
        <s v="200010119184"/>
        <s v="200010123111"/>
        <s v="200010209399"/>
        <s v="200010251862"/>
        <s v="200010288385"/>
        <s v="200010331912"/>
        <s v="200010415186"/>
        <s v="200010533350"/>
        <s v="200010583199"/>
        <s v="200010608178"/>
        <s v="200010664718"/>
        <s v="200010773865"/>
        <s v="200010796288"/>
        <s v="200010814701"/>
        <s v="200010834865"/>
        <s v="200010852776"/>
        <s v="200010854681"/>
        <s v="200010871057"/>
        <s v="200010871669"/>
        <s v="200010878433"/>
        <s v="200010886964"/>
        <s v="200010952964"/>
        <s v="200010956106"/>
        <s v="200010959951"/>
        <s v="200011006158"/>
        <s v="200011028756"/>
        <s v="200011070097"/>
        <s v="200011072465"/>
        <s v="200011176712"/>
        <s v="200011208309"/>
        <s v="200011225634"/>
        <s v="200011278716"/>
        <s v="200011326333"/>
        <s v="200011390222"/>
        <s v="200011486889"/>
        <s v="200011582588"/>
        <s v="200011582661"/>
        <s v="200011588387"/>
        <s v="200011633936"/>
        <s v="200011652795"/>
        <s v="200011666449"/>
        <s v="200011890726"/>
        <s v="200011928559"/>
        <s v="200011971815"/>
        <s v="200012032039"/>
        <s v="200012123143"/>
        <s v="200012124976"/>
        <s v="200012243552"/>
        <s v="200012312498"/>
        <s v="200012319881"/>
        <s v="200012356214"/>
        <s v="200012368318"/>
        <s v="200012405706"/>
        <s v="200012413684"/>
        <s v="200012416059"/>
        <s v="200012419921"/>
        <s v="200012461840"/>
        <s v="200012476244"/>
        <s v="200012489890"/>
        <s v="200012491292"/>
        <s v="200012492720"/>
        <s v="200012498297"/>
        <s v="200012535338"/>
        <s v="200012540726"/>
        <s v="200012650509"/>
        <s v="200012710022"/>
        <s v="200012713190"/>
        <s v="200012724155"/>
        <s v="200012756538"/>
        <s v="200012837585"/>
        <s v="200012856429"/>
        <s v="200013120775"/>
        <s v="200013303678"/>
        <s v="200013363524"/>
        <s v="200013402223"/>
        <s v="200013409335"/>
        <s v="200013461336"/>
        <s v="200013470295"/>
        <s v="200013471293"/>
        <s v="200013517707"/>
        <s v="200013625781"/>
        <s v="200013631417"/>
        <s v="200013693813"/>
        <s v="200013709841"/>
        <s v="200013727405"/>
        <s v="200013764465"/>
        <s v="200013779190"/>
        <s v="200013825266"/>
        <s v="200013829961"/>
        <s v="200013913898"/>
        <s v="200013951724"/>
        <s v="200013955857"/>
        <s v="200013972407"/>
        <s v="200014050344"/>
        <s v="200014064352"/>
        <s v="200014106161"/>
        <s v="200014162495"/>
        <s v="200014170647"/>
        <s v="200014206078"/>
        <s v="200014206292"/>
        <s v="200014274662"/>
        <s v="200014298836"/>
        <s v="200014358069"/>
        <s v="200014405092"/>
        <s v="200014440339"/>
        <s v="200014489732"/>
        <s v="200014537514"/>
        <s v="200014558767"/>
        <s v="200014584979"/>
        <s v="200014666057"/>
        <s v="200014669655"/>
        <s v="200014672014"/>
        <s v="200014688234"/>
        <s v="200014716969"/>
        <s v="200014723437"/>
        <s v="200014730564"/>
        <s v="200014732909"/>
        <s v="200014735738"/>
        <s v="200014792473"/>
        <s v="200014826131"/>
        <s v="200014894071"/>
        <s v="200014902544"/>
        <s v="200014909838"/>
        <s v="200014937870"/>
        <s v="200014959718"/>
        <s v="200014985572"/>
        <s v="200014992388"/>
        <s v="200015001239"/>
        <s v="200015001999"/>
        <s v="200015023035"/>
        <s v="200015078906"/>
        <s v="200015094044"/>
        <s v="200015161835"/>
        <s v="200015272707"/>
        <s v="200015275395"/>
        <s v="200015335835"/>
        <s v="200015361690"/>
        <s v="200015406446"/>
        <s v="200015485622"/>
        <s v="200015525732"/>
        <s v="200015532027"/>
        <s v="200015533918"/>
        <s v="200015561026"/>
        <s v="200015615624"/>
        <s v="200015641521"/>
        <s v="200015649557"/>
        <s v="200015724244"/>
        <s v="200015735646"/>
        <s v="200015821719"/>
        <s v="200015826247"/>
        <s v="200015832815"/>
        <s v="200015884774"/>
        <s v="200015899160"/>
        <s v="200015901206"/>
        <s v="200015938133"/>
        <s v="200015944255"/>
        <s v="200016009256"/>
        <s v="200016031847"/>
        <s v="200016144814"/>
        <s v="200016176931"/>
        <s v="200016185460"/>
        <s v="200016257517"/>
        <s v="200016294924"/>
        <s v="200016522886"/>
        <s v="200016569366"/>
        <s v="200016590313"/>
        <s v="200016612612"/>
        <s v="200016646719"/>
        <s v="200016704393"/>
        <s v="200016753838"/>
        <s v="200016871895"/>
        <s v="200016909513"/>
        <s v="200016990695"/>
        <s v="200016991529"/>
        <s v="200017064193"/>
        <s v="200017134749"/>
        <s v="200017143849"/>
        <s v="200017152634"/>
        <s v="200017154549"/>
        <s v="200017192416"/>
        <s v="200017209707"/>
        <s v="200017214798"/>
        <s v="200017278272"/>
        <s v="200017297165"/>
        <s v="200017358843"/>
        <s v="200017401866"/>
        <s v="200017410941"/>
        <s v="200017437852"/>
        <s v="200017488186"/>
        <s v="200017534005"/>
        <s v="200017547114"/>
        <s v="200017553252"/>
        <s v="200017581055"/>
        <s v="200017603420"/>
        <s v="200017633427"/>
        <s v="200017650884"/>
        <s v="200017694908"/>
        <s v="200017766938"/>
        <s v="200017847241"/>
        <s v="200017886678"/>
        <s v="200017901204"/>
        <s v="200017970902"/>
        <s v="200018031662"/>
        <s v="200018063285"/>
        <s v="200018088068"/>
        <s v="200018135174"/>
        <s v="200018137337"/>
        <s v="200018263414"/>
        <s v="200018322665"/>
        <s v="200018338117"/>
        <s v="200018361200"/>
        <s v="200018378022"/>
        <s v="200018399309"/>
        <s v="200018418463"/>
        <s v="200018438198"/>
        <s v="200018489571"/>
        <s v="200018497699"/>
        <s v="200018569778"/>
        <s v="200018588349"/>
        <s v="200018591681"/>
        <s v="200018623542"/>
        <s v="200018690079"/>
        <s v="200018746749"/>
        <s v="200018760716"/>
        <s v="200018767729"/>
        <s v="200018781837"/>
        <s v="200018835476"/>
        <s v="200018850269"/>
        <s v="200018872826"/>
        <s v="200018900536"/>
        <s v="200018962775"/>
        <s v="200018988853"/>
        <s v="200018989836"/>
        <s v="200019029087"/>
        <s v="200019050935"/>
        <s v="200019069539"/>
        <s v="200019150792"/>
        <s v="200019169750"/>
        <s v="200019181151"/>
        <s v="200019214879"/>
        <s v="200019354402"/>
        <s v="200019360391"/>
        <s v="200019395553"/>
        <s v="200019405816"/>
        <s v="200019412291"/>
        <s v="200019459813"/>
        <s v="200019476387"/>
        <s v="200019508908"/>
        <s v="200019538335"/>
        <s v="200019550439"/>
        <s v="200019635883"/>
        <s v="200019637749"/>
        <s v="200019666185"/>
        <s v="200019676622"/>
        <s v="200019784194"/>
        <s v="200019830575"/>
        <s v="200019862511"/>
        <s v="200019887948"/>
        <s v="200019893136"/>
        <s v="200019907191"/>
        <s v="200019937784"/>
        <s v="200019972120"/>
        <s v="200019976931"/>
        <s v="200020020984"/>
        <s v="200020028250"/>
        <s v="200020036998"/>
        <s v="200020046906"/>
        <s v="200020105512"/>
        <s v="200020143661"/>
        <s v="200020145450"/>
        <s v="200020149502"/>
        <s v="200020156101"/>
        <s v="200020203721"/>
        <s v="200020219594"/>
        <s v="200020415002"/>
        <s v="200020418097"/>
        <s v="200020483059"/>
        <s v="200020486599"/>
        <s v="200020491326"/>
        <s v="200020506479"/>
        <s v="200020510182"/>
        <s v="200020530529"/>
        <s v="200020566796"/>
        <s v="200020638538"/>
        <s v="200020639403"/>
        <s v="200020675381"/>
        <s v="200020702193"/>
        <s v="200020712945"/>
        <s v="200020752784"/>
        <s v="200020815946"/>
        <s v="200020893158"/>
        <s v="200021078569"/>
        <s v="200021091059"/>
        <s v="200021091547"/>
        <s v="200021118365"/>
        <s v="200021133844"/>
        <s v="200021151317"/>
        <s v="200021199845"/>
        <s v="200021296377"/>
        <s v="200021302902"/>
        <s v="200021337015"/>
        <s v="200021364787"/>
        <s v="200021372087"/>
        <s v="200021372822"/>
        <s v="200021445016"/>
        <s v="200021466590"/>
        <s v="200021501214"/>
        <s v="200021502766"/>
        <s v="200021513052"/>
        <s v="200021521238"/>
        <s v="200021546896"/>
        <s v="200021563180"/>
        <s v="200021575432"/>
        <s v="200021609488"/>
        <s v="200021737024"/>
        <s v="200021816083"/>
        <s v="200021854936"/>
        <s v="200021856154"/>
        <s v="200021879487"/>
        <s v="200021884156"/>
        <s v="200021993734"/>
        <s v="200021997362"/>
        <s v="200022065235"/>
        <s v="200022066563"/>
        <s v="200022068155"/>
        <s v="200022077719"/>
        <s v="200022084368"/>
        <s v="200022124180"/>
        <s v="200022205666"/>
        <s v="200022241224"/>
        <s v="200022285163"/>
        <s v="200022325860"/>
        <s v="200022351445"/>
        <s v="200022366310"/>
        <s v="200022379461"/>
        <s v="200022451716"/>
        <s v="200022475293"/>
        <s v="200022484600"/>
        <s v="200022572024"/>
        <s v="200022645754"/>
        <s v="200022655977"/>
        <s v="200022701490"/>
        <s v="200022809376"/>
        <s v="200022832295"/>
        <s v="200022930180"/>
        <s v="200023066075"/>
        <s v="200023104215"/>
        <s v="200023107382"/>
        <s v="200023138742"/>
        <s v="200023168228"/>
        <s v="200023184324"/>
        <s v="200023188473"/>
        <s v="200023279710"/>
        <s v="200023353713"/>
        <s v="200023384122"/>
        <s v="200023394808"/>
        <s v="200023414481"/>
        <s v="200023463199"/>
        <s v="200023571595"/>
        <s v="200023651892"/>
        <s v="200023660281"/>
        <s v="200023668854"/>
        <s v="200023672302"/>
        <s v="200023687888"/>
        <s v="200023720093"/>
        <s v="200023723881"/>
        <s v="200023758960"/>
        <s v="200023763614"/>
        <s v="200023776871"/>
        <s v="200023779081"/>
        <s v="200023780048"/>
        <s v="200023789098"/>
        <s v="200023860006"/>
        <s v="200023904143"/>
        <s v="200023964501"/>
        <s v="200023995141"/>
        <s v="200024052330"/>
        <s v="200024057123"/>
        <s v="200024060101"/>
        <s v="200024125326"/>
        <s v="200024167229"/>
        <s v="200024190445"/>
        <s v="200024219814"/>
        <s v="200024233096"/>
        <s v="200024303162"/>
        <s v="200024327625"/>
        <s v="200024358299"/>
        <s v="200024367902"/>
        <s v="200024394922"/>
        <s v="200024395580"/>
        <s v="200024398741"/>
        <s v="200024431245"/>
        <s v="200024444065"/>
        <s v="200024469435"/>
        <s v="200024469765"/>
        <s v="200024515625"/>
        <s v="200024568095"/>
        <s v="200024642288"/>
        <s v="200024652832"/>
        <s v="200024653756"/>
        <s v="200024660793"/>
        <s v="200024666402"/>
        <s v="200024748143"/>
        <s v="200024770717"/>
        <s v="200024807816"/>
        <s v="200024894566"/>
        <s v="200024924660"/>
        <s v="200024964575"/>
        <s v="200024967636"/>
        <s v="200024997856"/>
        <s v="200025020039"/>
        <s v="200025038296"/>
        <s v="200025084209"/>
        <s v="200025159811"/>
        <s v="200025176922"/>
        <s v="200025186723"/>
        <s v="200025198306"/>
        <s v="200025256294"/>
        <s v="200025310083"/>
        <s v="200025329653"/>
        <s v="200025339579"/>
        <s v="200025400728"/>
        <s v="200025434859"/>
        <s v="200025443595"/>
        <s v="200025444098"/>
        <s v="200025467479"/>
        <s v="200025487741"/>
        <s v="200025489218"/>
        <s v="200025495181"/>
        <s v="200025532603"/>
        <s v="200025645967"/>
        <s v="200025708633"/>
        <s v="200025765997"/>
        <s v="200025834447"/>
        <s v="200025838778"/>
        <s v="200025851441"/>
        <s v="200025918943"/>
        <s v="200025945649"/>
        <s v="200025954872"/>
        <s v="200026020400"/>
        <s v="200026043212"/>
        <s v="200026048617"/>
        <s v="200026050977"/>
        <s v="200026052452"/>
        <s v="200026120507"/>
        <s v="200026144606"/>
        <s v="200026158382"/>
        <s v="200026262051"/>
        <s v="200026298931"/>
        <s v="200026370896"/>
        <s v="200026387999"/>
        <s v="200026394144"/>
        <s v="200026411963"/>
        <s v="200026530036"/>
        <s v="200026634796"/>
        <s v="200026697702"/>
        <s v="200026768560"/>
        <s v="200026783353"/>
        <s v="200026783957"/>
        <s v="200026804050"/>
        <s v="200026857850"/>
        <s v="200026863601"/>
        <s v="200026864658"/>
        <s v="200026931101"/>
        <s v="200026937413"/>
        <s v="200026940375"/>
        <s v="200026943619"/>
        <s v="200026945697"/>
        <s v="200026961272"/>
        <s v="200026979563"/>
        <s v="200027009337"/>
        <s v="200027014428"/>
        <s v="200027061320"/>
        <s v="200027073515"/>
        <s v="200027074612"/>
        <s v="200027082805"/>
        <s v="200027084751"/>
        <s v="200027129341"/>
        <s v="200027150693"/>
        <s v="200027176920"/>
        <s v="200027177498"/>
        <s v="200027216072"/>
        <s v="200027219795"/>
        <s v="200027286638"/>
        <s v="200027312830"/>
        <s v="200027316484"/>
        <s v="200027333851"/>
        <s v="200027361977"/>
        <s v="200027379573"/>
        <s v="200027425145"/>
        <s v="200027452529"/>
        <s v="200027520721"/>
        <s v="200027522180"/>
        <s v="200027565452"/>
        <s v="200027622394"/>
        <s v="200027627856"/>
        <s v="200027683453"/>
        <s v="200027685532"/>
        <s v="200027687975"/>
        <s v="200027730239"/>
        <s v="200027734686"/>
        <s v="200027739826"/>
        <s v="200027755558"/>
        <s v="200027757240"/>
        <s v="200027758610"/>
        <s v="200027763024"/>
        <s v="200027806534"/>
        <s v="200027833835"/>
        <s v="200027871553"/>
        <s v="200027872924"/>
        <s v="200027880992"/>
        <s v="200027956156"/>
        <s v="200027961040"/>
        <s v="200028002786"/>
        <s v="200028036263"/>
        <s v="200028041305"/>
        <s v="200028047880"/>
        <s v="200028051387"/>
        <s v="200028062657"/>
        <s v="200028075329"/>
        <s v="200028092498"/>
        <s v="200028107650"/>
        <s v="200028135396"/>
        <s v="200028178594"/>
        <s v="200028187421"/>
        <s v="200028190375"/>
        <s v="200028197958"/>
        <s v="200028220289"/>
        <s v="200028228472"/>
        <s v="200028245658"/>
        <s v="200028246904"/>
        <s v="200028258776"/>
        <s v="200028267215"/>
        <s v="200028276927"/>
        <s v="200028304224"/>
        <s v="200028309876"/>
        <s v="200028312326"/>
        <s v="200028315766"/>
        <s v="200028321962"/>
        <s v="200028336929"/>
        <s v="200028340988"/>
        <s v="200028355473"/>
        <s v="200028363378"/>
        <s v="200028372627"/>
        <s v="200028396071"/>
        <s v="200028409346"/>
        <s v="200028421135"/>
        <s v="200028430037"/>
        <s v="200028500433"/>
        <s v="200028568463"/>
        <s v="200028583280"/>
        <s v="200028586820"/>
        <s v="200028592620"/>
        <s v="200028633523"/>
        <s v="200028669675"/>
        <s v="200028679039"/>
        <s v="200028704514"/>
        <s v="200028751242"/>
        <s v="200028754162"/>
        <s v="200028766711"/>
        <s v="200028801831"/>
        <s v="200028816425"/>
        <s v="200028893705"/>
        <s v="200028907810"/>
        <s v="200028939789"/>
        <s v="200028963334"/>
        <s v="200028965149"/>
        <s v="200028996789"/>
        <s v="200029000714"/>
        <s v="200029056245"/>
        <s v="200029074198"/>
        <s v="200029090244"/>
        <s v="200029127525"/>
        <s v="200029150329"/>
        <s v="200029158710"/>
        <s v="200029165053"/>
        <s v="200029168339"/>
        <s v="200029196611"/>
        <s v="200029207327"/>
        <s v="200029212632"/>
        <s v="200029235849"/>
        <s v="200029255359"/>
        <s v="200029269830"/>
        <s v="200029281595"/>
        <s v="200029282825"/>
        <s v="200029324627"/>
        <s v="200029329253"/>
        <s v="200029353816"/>
        <s v="200029354699"/>
        <s v="200029395940"/>
        <s v="200029429087"/>
        <s v="200029433519"/>
        <s v="200029441728"/>
        <s v="200029460645"/>
        <s v="200029468564"/>
        <s v="200029476880"/>
        <s v="200029493125"/>
        <s v="200029506165"/>
        <s v="200029553696"/>
        <s v="200029594062"/>
        <s v="200029607575"/>
        <s v="200029632250"/>
        <s v="200029640063"/>
        <s v="200029654064"/>
        <s v="200029660152"/>
        <s v="200029674500"/>
        <s v="200029698152"/>
        <s v="200029699549"/>
        <s v="200029704430"/>
        <s v="200029800774"/>
        <s v="200030031401"/>
        <s v="200030099879"/>
        <s v="200030182972"/>
        <s v="200030183996"/>
        <s v="200030216903"/>
        <s v="200030261669"/>
        <s v="200030266221"/>
        <s v="200030305722"/>
        <s v="200030305755"/>
        <s v="220000026876"/>
        <s v="220000040877"/>
        <s v="220000171599"/>
        <s v="220000204374"/>
        <s v="220000232136"/>
        <s v="220000233258"/>
        <s v="220000308613"/>
        <s v="220000316467"/>
        <s v="220000318182"/>
        <s v="220000349849"/>
        <s v="220000364566"/>
        <s v="220000405872"/>
        <s v="220000409668"/>
        <s v="220000415442"/>
        <s v="220000490122"/>
        <s v="220000567747"/>
        <s v="220000610489"/>
        <s v="220000724371"/>
        <s v="220000731095"/>
        <s v="220000756019"/>
        <s v="220000849061"/>
        <s v="220000849277"/>
        <s v="220000889232"/>
        <s v="220000951628"/>
        <s v="220000976062"/>
        <s v="220000979033"/>
        <s v="220000987135"/>
        <s v="220001016124"/>
        <s v="220001058688"/>
        <s v="220001091978"/>
        <s v="220001127293"/>
        <s v="220001145659"/>
        <s v="220001146350"/>
        <s v="220001151665"/>
        <s v="220001212889"/>
        <s v="220001229826"/>
        <s v="220001277098"/>
        <s v="220001317035"/>
        <s v="220001388036"/>
        <s v="220001432677"/>
        <s v="220001568165"/>
        <s v="220001596224"/>
        <s v="220001677065"/>
        <s v="220001679590"/>
        <s v="220001940497"/>
        <s v="220002019622"/>
        <s v="220002076713"/>
        <s v="220002158743"/>
        <s v="220002205783"/>
        <s v="220002454761"/>
        <s v="220002465015"/>
        <s v="220002543282"/>
        <s v="220002580441"/>
        <s v="220002620817"/>
        <s v="220002710261"/>
        <s v="220002831778"/>
        <s v="220002909749"/>
        <s v="220002939472"/>
        <s v="220003023177"/>
        <s v="220003088949"/>
        <s v="220003201047"/>
        <s v="220003238916"/>
        <s v="220003353913"/>
        <s v="220003385758"/>
        <s v="220003388687"/>
        <s v="220003497579"/>
        <s v="220003583378"/>
        <s v="220003643677"/>
        <s v="220003645003"/>
        <s v="220003677527"/>
        <s v="220003701350"/>
        <s v="220003708546"/>
        <s v="220003718602"/>
        <s v="220003755828"/>
        <s v="220003783358"/>
        <s v="220003795576"/>
        <s v="220003848987"/>
        <s v="220003863234"/>
        <s v="220003923020"/>
        <s v="220003933433"/>
        <s v="220003977901"/>
        <s v="220003994435"/>
        <s v="220004013342"/>
        <s v="220004044826"/>
        <s v="220004049866"/>
        <s v="220004145177"/>
        <s v="220004216556"/>
        <s v="220004404723"/>
        <s v="220004434696"/>
        <s v="220004526517"/>
        <s v="220004533034"/>
        <s v="220004535971"/>
        <s v="220004544296"/>
        <s v="220004631507"/>
        <s v="220004674978"/>
        <s v="220004805630"/>
        <s v="220004824375"/>
        <s v="220004932806"/>
        <s v="220005029073"/>
        <s v="220005071257"/>
        <s v="220005205996"/>
        <s v="220005233535"/>
        <s v="220005241108"/>
        <s v="220005406982"/>
        <s v="220005419332"/>
        <s v="220005550441"/>
        <s v="220005615954"/>
        <s v="220005671809"/>
        <s v="220005735992"/>
        <s v="220005749084"/>
        <s v="220005782762"/>
        <s v="220005893346"/>
        <s v="220005971431"/>
        <s v="220006055622"/>
        <s v="220006117091"/>
        <s v="220006171551"/>
        <s v="220006237204"/>
        <s v="220006260685"/>
        <s v="220006365658"/>
        <s v="220006371045"/>
        <s v="220006384873"/>
        <s v="220006431773"/>
        <s v="220006499069"/>
        <s v="220006563724"/>
        <s v="220006618114"/>
        <s v="220006667780"/>
        <s v="220006754877"/>
        <s v="220006760114"/>
        <s v="220006765105"/>
        <s v="220006835312"/>
        <s v="220006838738"/>
        <s v="220006869972"/>
        <s v="220006935740"/>
        <s v="220006942902"/>
        <s v="220006953925"/>
        <s v="220006956621"/>
        <s v="220006969632"/>
        <s v="220007041316"/>
        <s v="220007051752"/>
        <s v="220007194537"/>
        <s v="220007286903"/>
        <s v="220007310232"/>
        <s v="220007319456"/>
        <s v="220007324886"/>
        <s v="220007346541"/>
        <s v="220007434347"/>
        <s v="220007440153"/>
        <s v="220007454139"/>
        <s v="220007466539"/>
        <s v="220007490760"/>
        <s v="220007511888"/>
        <s v="220007569563"/>
        <s v="220007573508"/>
        <s v="220007580636"/>
        <s v="220007630076"/>
        <s v="220007708138"/>
        <s v="220007708153"/>
        <s v="220007801925"/>
        <s v="220007842390"/>
        <s v="220007888997"/>
        <s v="220007903739"/>
        <s v="220007910361"/>
        <s v="220007916095"/>
        <s v="220007938487"/>
        <s v="220007989068"/>
        <s v="220008005963"/>
        <s v="220008047106"/>
        <s v="220008073722"/>
        <s v="220008075883"/>
        <s v="220008080339"/>
        <s v="220008096939"/>
        <s v="220008179453"/>
        <s v="220008255253"/>
        <s v="220008299798"/>
        <s v="220008301610"/>
        <s v="220008314977"/>
        <s v="220008321527"/>
        <s v="220008355004"/>
        <s v="220008381471"/>
        <s v="220008464285"/>
        <s v="220008529558"/>
        <s v="220008537031"/>
        <s v="220008568804"/>
        <s v="220008575767"/>
        <s v="220008596912"/>
        <s v="220008619284"/>
        <s v="220008663449"/>
        <s v="220008687711"/>
        <s v="220008695995"/>
        <s v="220008824694"/>
        <s v="220008830444"/>
        <s v="220008854865"/>
        <s v="220008927703"/>
        <s v="220008938494"/>
        <s v="220008984423"/>
        <s v="220009047899"/>
        <s v="220009052121"/>
        <s v="220009057351"/>
        <s v="220009074802"/>
        <s v="220009089420"/>
        <s v="220009215504"/>
        <s v="220009235684"/>
        <s v="220009327127"/>
        <s v="220009331673"/>
        <s v="220009385869"/>
        <s v="220009394754"/>
        <s v="220009404504"/>
        <s v="220009408570"/>
        <s v="220009436217"/>
        <s v="220009461785"/>
        <s v="220009510458"/>
        <s v="220009512900"/>
        <s v="220009558283"/>
        <s v="220009690185"/>
        <s v="220009701404"/>
        <s v="220009768882"/>
        <s v="220009772546"/>
        <s v="220009808357"/>
        <s v="220009809256"/>
        <s v="220009821368"/>
        <s v="220009859723"/>
        <s v="220009916143"/>
        <s v="220009942867"/>
        <s v="220009946298"/>
        <s v="220009967914"/>
        <s v="220009993787"/>
        <s v="220010006702"/>
        <s v="220010025603"/>
        <s v="220010039711"/>
        <s v="220010055428"/>
        <s v="220010121162"/>
        <s v="220010144610"/>
        <s v="220010297897"/>
        <s v="220010372195"/>
        <s v="220010373789"/>
        <s v="220010390684"/>
        <s v="220010447534"/>
        <s v="220010492480"/>
        <s v="220010526071"/>
        <s v="220010623985"/>
        <s v="220010668923"/>
        <s v="220010694572"/>
        <s v="220010709479"/>
        <s v="220010726820"/>
        <s v="220010794687"/>
        <s v="220010837775"/>
        <s v="220010844631"/>
        <s v="220010851214"/>
        <s v="220010879504"/>
        <s v="220010906349"/>
        <s v="220010939340"/>
        <s v="220010978355"/>
        <s v="220010990509"/>
        <s v="220011075672"/>
        <s v="220011092909"/>
        <s v="220011122912"/>
        <s v="220011133414"/>
        <s v="220011153289"/>
        <s v="220011220898"/>
        <s v="220011227091"/>
        <s v="220011300468"/>
        <s v="220011411711"/>
        <s v="220011434713"/>
        <s v="220011457201"/>
        <s v="220011481318"/>
        <s v="220011502451"/>
        <s v="220011516337"/>
        <s v="220011520867"/>
        <s v="220011534918"/>
        <s v="220011570243"/>
        <s v="220011621236"/>
        <s v="220011675786"/>
        <s v="220011681057"/>
        <s v="220011704024"/>
        <s v="220011760059"/>
        <s v="220011784919"/>
        <s v="220011817487"/>
        <s v="220011817511"/>
        <s v="220011907668"/>
        <s v="220011947326"/>
        <s v="220011948894"/>
        <s v="220011972969"/>
        <s v="220012001222"/>
        <s v="220012039305"/>
        <s v="220012064972"/>
        <s v="220012070128"/>
        <s v="220012079145"/>
        <s v="220012086694"/>
        <s v="220012192377"/>
        <s v="220012257402"/>
        <s v="220012259283"/>
        <s v="220012261131"/>
        <s v="220012320630"/>
        <s v="220012333245"/>
        <s v="220012380006"/>
        <s v="220012438291"/>
        <s v="220012507889"/>
        <s v="220012517094"/>
        <s v="220012544528"/>
        <s v="220012642678"/>
        <s v="220012681817"/>
        <s v="220012771642"/>
        <s v="220012774620"/>
        <s v="220012806166"/>
        <s v="220012859363"/>
        <s v="220012895896"/>
        <s v="220012930792"/>
        <s v="220012996470"/>
        <s v="220013012509"/>
        <s v="220013095009"/>
        <s v="220013140417"/>
        <s v="220013161702"/>
        <s v="220013173558"/>
        <s v="220013204031"/>
        <s v="220013259217"/>
        <s v="220013324508"/>
        <s v="220013372424"/>
        <s v="220013435007"/>
        <s v="220013501089"/>
        <s v="220013560978"/>
        <s v="220013565969"/>
        <s v="220013566405"/>
        <s v="220013574789"/>
        <s v="220013591361"/>
        <s v="220013600451"/>
        <s v="220013648161"/>
        <s v="220013661776"/>
        <s v="220013740539"/>
        <s v="220013831049"/>
        <s v="220013842459"/>
        <s v="220013860733"/>
        <s v="220013865021"/>
        <s v="220013875368"/>
        <s v="220013890300"/>
        <s v="220013896398"/>
        <s v="220013903525"/>
        <s v="220013913771"/>
        <s v="220013915834"/>
        <s v="220013961374"/>
        <s v="220013963941"/>
        <s v="220013973320"/>
        <s v="220013991595"/>
        <s v="220014036325"/>
        <s v="220014038677"/>
        <s v="220014050953"/>
        <s v="220014063394"/>
        <s v="220014099935"/>
        <s v="220014104040"/>
        <s v="220014109205"/>
        <s v="220014165009"/>
        <s v="220014212603"/>
        <s v="220014302982"/>
        <s v="220014304939"/>
        <s v="220014305910"/>
        <s v="220014360188"/>
        <s v="220014368512"/>
        <s v="220014381903"/>
        <s v="220014383123"/>
        <s v="220014428936"/>
        <s v="220014458560"/>
        <s v="220014519080"/>
        <s v="220014558971"/>
        <s v="220014747160"/>
        <s v="220014757300"/>
        <s v="220014775625"/>
        <s v="220014792729"/>
        <s v="220014794709"/>
        <s v="220014812584"/>
        <s v="220014826121"/>
        <s v="220014829109"/>
        <s v="220014841419"/>
        <s v="220014864791"/>
        <s v="220014890309"/>
        <s v="220014961621"/>
        <s v="220014974665"/>
        <s v="220014983856"/>
        <s v="220014999142"/>
        <s v="220015010550"/>
        <s v="220015012440"/>
        <s v="220015014073"/>
        <s v="220015019361"/>
        <s v="220015026606"/>
        <s v="220015036902"/>
        <s v="220015129129"/>
        <s v="220015151008"/>
        <s v="220015154820"/>
        <s v="220015157567"/>
        <s v="220015196946"/>
        <s v="220015213147"/>
        <s v="220015215084"/>
        <s v="220015224144"/>
        <s v="220015237104"/>
        <s v="220015262490"/>
        <s v="220015271244"/>
        <s v="220015276698"/>
        <s v="220015286069"/>
        <s v="220015299617"/>
        <s v="220015334257"/>
        <s v="220015495405"/>
        <s v="220015511250"/>
        <s v="220015587920"/>
        <s v="220015704780"/>
        <s v="220015750858"/>
        <s v="220015802295"/>
        <s v="220015995099"/>
        <s v="220016038089"/>
        <s v="220016084893"/>
        <s v="220016130860"/>
        <s v="220016189411"/>
        <s v="220016197083"/>
        <s v="220016208351"/>
        <s v="220016216412"/>
        <s v="220016236329"/>
        <s v="220016238069"/>
        <s v="220016312153"/>
        <s v="220016317806"/>
        <s v="220016460135"/>
        <s v="220016461661"/>
        <s v="220016464442"/>
        <s v="220016478731"/>
        <s v="220016518973"/>
        <s v="220016530333"/>
        <s v="220016537775"/>
        <s v="220016612032"/>
        <s v="220016618666"/>
        <s v="220016658407"/>
        <s v="220016678553"/>
        <s v="220016680328"/>
        <s v="220016696092"/>
        <s v="220016708061"/>
        <s v="220016721627"/>
        <s v="220016723953"/>
        <s v="220016728457"/>
        <s v="220016775151"/>
        <s v="220016799250"/>
        <s v="220016831517"/>
        <s v="220016874459"/>
        <s v="220016875001"/>
        <s v="220016950226"/>
        <s v="220016959177"/>
        <s v="220016964888"/>
        <s v="220016965703"/>
        <s v="220016974986"/>
        <s v="220016981098"/>
        <s v="220016981791"/>
        <s v="220016985248"/>
        <s v="220016986535"/>
        <s v="220017002787"/>
        <s v="220017012778"/>
        <s v="220017016902"/>
        <s v="220017024088"/>
        <s v="220017033634"/>
        <s v="220017044128"/>
        <s v="220017077441"/>
        <s v="220017116413"/>
        <s v="220017158209"/>
        <s v="220017166699"/>
        <s v="220017198767"/>
        <s v="220017214341"/>
        <s v="220017231998"/>
        <s v="220017288436"/>
        <s v="220017302070"/>
        <s v="220017311147"/>
        <s v="220017336441"/>
        <s v="220017347497"/>
        <s v="220017405808"/>
        <s v="220017442751"/>
        <s v="220017496112"/>
        <s v="220017553847"/>
        <s v="220017590898"/>
        <s v="220017591847"/>
        <s v="220017606298"/>
        <s v="220017607536"/>
        <s v="220017611363"/>
        <s v="220017681697"/>
        <s v="220017723606"/>
        <s v="220017749684"/>
        <s v="220017758503"/>
        <s v="220017793864"/>
        <s v="220017898887"/>
        <s v="220017902051"/>
        <s v="220017903695"/>
        <s v="220017906342"/>
        <s v="220017954144"/>
        <s v="220017958277"/>
        <s v="220017976691"/>
        <s v="220018004386"/>
        <s v="220018023931"/>
        <s v="220018041073"/>
        <s v="220018048839"/>
        <s v="220018069900"/>
        <s v="220018099600"/>
        <s v="220018126478"/>
        <s v="220018208938"/>
        <s v="220018245575"/>
        <s v="220018262323"/>
        <s v="220018271423"/>
        <s v="220018281174"/>
        <s v="220018305510"/>
        <s v="220018323562"/>
        <s v="220018337802"/>
        <s v="220018344329"/>
        <s v="220018350136"/>
        <s v="220018352348"/>
        <s v="220018355697"/>
        <s v="220018366363"/>
        <s v="220018413868"/>
        <s v="220018441943"/>
        <s v="220018465991"/>
        <s v="220018466700"/>
        <s v="220018487573"/>
        <s v="220018554687"/>
        <s v="220018631964"/>
        <s v="220018687438"/>
        <s v="220018738553"/>
        <s v="220018759047"/>
        <s v="220018771711"/>
        <s v="220018779474"/>
        <s v="220018799373"/>
        <s v="220018806475"/>
        <s v="220018810691"/>
        <s v="220018840599"/>
        <s v="220018853949"/>
        <s v="220018879936"/>
        <s v="220018880850"/>
        <s v="220018890602"/>
        <s v="220019000920"/>
        <s v="220019029820"/>
        <s v="220019054455"/>
        <s v="220019110398"/>
        <s v="220019113764"/>
        <s v="220019115793"/>
        <s v="220019122161"/>
        <s v="220019140775"/>
        <s v="220019141161"/>
        <s v="220019185440"/>
        <s v="220019234040"/>
        <s v="220019271323"/>
        <s v="220019281454"/>
        <s v="220019285067"/>
        <s v="220019300163"/>
        <s v="220019313109"/>
        <s v="220019380785"/>
        <s v="220019411101"/>
        <s v="220019434095"/>
        <s v="220019434335"/>
        <s v="220019434749"/>
        <s v="220019525173"/>
        <s v="220019542517"/>
        <s v="220019542632"/>
        <s v="220019543952"/>
        <s v="220019581838"/>
        <s v="220019594955"/>
        <s v="220019599327"/>
        <s v="220019608755"/>
        <s v="220019609092"/>
        <s v="220019612682"/>
        <s v="220019613490"/>
        <s v="220019619513"/>
        <s v="220019623432"/>
        <s v="220019651938"/>
        <s v="220019655640"/>
        <s v="220019725716"/>
        <s v="220019734932"/>
        <s v="220019736614"/>
        <s v="220019741838"/>
        <s v="220019748429"/>
        <s v="220019750185"/>
        <s v="220019755101"/>
        <s v="220019756612"/>
        <s v="220019757669"/>
        <s v="220019765399"/>
        <s v="220019831423"/>
        <s v="220019875974"/>
        <s v="220019880784"/>
        <s v="220019929870"/>
        <s v="220019934219"/>
        <s v="220019950561"/>
        <s v="220020023317"/>
        <s v="220020063321"/>
        <s v="220020081745"/>
        <s v="220020083998"/>
        <s v="220020096057"/>
        <s v="220020172049"/>
        <s v="220020176362"/>
        <s v="220020188029"/>
        <s v="220020201434"/>
        <s v="220020211144"/>
        <s v="220020223735"/>
        <s v="220020247338"/>
        <s v="220020254623"/>
        <s v="220020292441"/>
        <s v="220020308502"/>
        <s v="220020311365"/>
        <s v="220020317727"/>
        <s v="220020323345"/>
        <s v="220020343012"/>
        <s v="220020370981"/>
        <s v="220020383067"/>
        <s v="220020401497"/>
        <s v="220020402024"/>
        <s v="220020421909"/>
        <s v="220020487827"/>
        <s v="220020519330"/>
        <s v="220020529412"/>
        <s v="220020541417"/>
        <s v="220020543223"/>
        <s v="220020547828"/>
        <s v="220020555839"/>
        <s v="220020591495"/>
        <s v="220020598466"/>
        <s v="220020601914"/>
        <s v="220020638510"/>
        <s v="220020640607"/>
        <s v="220020655787"/>
        <s v="220020662346"/>
        <s v="220020666784"/>
        <s v="220020671032"/>
        <s v="220020671800"/>
        <s v="220020673889"/>
        <s v="220020687020"/>
        <s v="220020689232"/>
        <s v="220020693234"/>
        <s v="220020736579"/>
        <s v="220020744144"/>
        <s v="220020790618"/>
        <s v="220020803627"/>
        <s v="220020808709"/>
        <s v="220020812388"/>
        <s v="220020813956"/>
        <s v="220020814186"/>
        <s v="220020829648"/>
        <s v="220020837625"/>
        <s v="220020841676"/>
        <s v="220020865402"/>
        <s v="220020870899"/>
        <s v="220020887158"/>
        <s v="220020917526"/>
        <s v="220020918367"/>
        <s v="220020933721"/>
        <s v="220020958439"/>
        <s v="220021000181"/>
        <s v="220021007335"/>
        <s v="220021017896"/>
        <s v="220021019462"/>
        <s v="220021058627"/>
        <s v="220021101906"/>
        <s v="220021114321"/>
        <s v="220021128156"/>
        <s v="220021134170"/>
        <s v="220021149277"/>
        <s v="220021149855"/>
        <s v="220021151349"/>
        <s v="220021154467"/>
        <s v="220021202480"/>
        <s v="220021202878"/>
        <s v="220021208966"/>
        <s v="220021209303"/>
        <s v="220021213412"/>
        <s v="220021242569"/>
        <s v="220021272210"/>
        <s v="220021273143"/>
        <s v="220021273424"/>
        <s v="220021278472"/>
        <s v="220021292069"/>
        <s v="220021313949"/>
        <s v="220021314368"/>
        <s v="220021320357"/>
        <s v="220021322304"/>
        <s v="220021324904"/>
        <s v="220021326503"/>
        <s v="220021347749"/>
        <s v="220021350669"/>
        <s v="220021374792"/>
        <s v="220021375898"/>
        <s v="220021384288"/>
        <s v="220021409788"/>
        <s v="220021414945"/>
        <s v="220021443555"/>
        <s v="220021449966"/>
        <s v="220021454354"/>
        <s v="220021455336"/>
        <s v="220021483304"/>
        <s v="220021487743"/>
        <s v="220021518125"/>
        <s v="220021520691"/>
        <s v="220021530120"/>
        <s v="220021539386"/>
        <s v="220021549864"/>
        <s v="220021599570"/>
        <s v="220021609148"/>
        <s v="220021613660"/>
        <s v="220021616259"/>
        <s v="220021623537"/>
        <s v="220021658277"/>
        <s v="220021662006"/>
        <s v="220021683267"/>
        <s v="220021692342"/>
        <s v="220021780279"/>
        <s v="220021786839"/>
        <s v="220021792589"/>
        <s v="220021801612"/>
        <s v="220021809185"/>
        <s v="220021842046"/>
        <s v="220021857226"/>
        <s v="220021865682"/>
        <s v="220021885185"/>
        <s v="220021887686"/>
        <s v="220021905520"/>
        <s v="220021911189"/>
        <s v="220021944792"/>
        <s v="220021963941"/>
        <s v="220021987825"/>
        <s v="220021988146"/>
        <s v="220021993229"/>
        <s v="220022031235"/>
        <s v="220022056612"/>
        <s v="220022077378"/>
        <s v="220022115947"/>
        <s v="220022147106"/>
        <s v="220022167104"/>
        <s v="220022175552"/>
        <s v="220022182343"/>
        <s v="220022182913"/>
        <s v="220022191112"/>
        <s v="220022197598"/>
        <s v="220022220374"/>
        <s v="220022235034"/>
        <s v="220022266849"/>
        <s v="220022269231"/>
        <s v="220022302974"/>
        <s v="220022320588"/>
        <s v="220022320794"/>
        <s v="220022321289"/>
        <s v="220022337947"/>
        <s v="220022365237"/>
        <s v="220022375038"/>
        <s v="220022395622"/>
        <s v="220022415644"/>
        <s v="220022421782"/>
        <s v="220022437473"/>
        <s v="220022453181"/>
        <s v="220022455236"/>
        <s v="220022487874"/>
        <s v="220022488021"/>
        <s v="220022517738"/>
        <s v="220022551729"/>
        <s v="220022561173"/>
        <s v="220022564276"/>
        <s v="220022579555"/>
        <s v="220022580298"/>
        <s v="220022605475"/>
        <s v="220022627214"/>
        <s v="220022630739"/>
        <s v="220022632743"/>
        <s v="220022646826"/>
        <s v="220022648764"/>
        <s v="220022672780"/>
        <s v="220022683233"/>
        <s v="220022688141"/>
        <s v="220022690774"/>
        <s v="220022703411"/>
        <s v="220022707198"/>
        <s v="220022718369"/>
        <s v="220022723617"/>
        <s v="220022733038"/>
        <s v="220022761302"/>
        <s v="220022781466"/>
        <s v="220022799096"/>
        <s v="220022799617"/>
        <s v="220022807204"/>
        <s v="220022808996"/>
        <s v="220022819597"/>
        <s v="220022861961"/>
        <s v="220022873560"/>
        <s v="220022877512"/>
        <s v="220022918308"/>
        <s v="220022952257"/>
        <s v="220022958288"/>
        <s v="220022975951"/>
        <s v="220023015310"/>
        <s v="220023027257"/>
        <s v="220023027828"/>
        <s v="220023041514"/>
        <s v="220023044468"/>
        <s v="220023063583"/>
        <s v="220023073798"/>
        <s v="220023085800"/>
        <s v="220023090669"/>
        <s v="220023093788"/>
        <s v="220023107042"/>
        <s v="220023107844"/>
        <s v="220023114501"/>
        <s v="220023122546"/>
        <s v="220023124120"/>
        <s v="220023130952"/>
        <s v="220023138088"/>
        <s v="220023156742"/>
        <s v="220023160256"/>
        <s v="220023174695"/>
        <s v="220023176153"/>
        <s v="220023181401"/>
        <s v="220023182805"/>
        <s v="220023202017"/>
        <s v="220023210382"/>
        <s v="220023241288"/>
        <s v="220023243193"/>
        <s v="220023256922"/>
        <s v="220023263571"/>
        <s v="220023268059"/>
        <s v="220023288271"/>
        <s v="220023298544"/>
        <s v="220023303310"/>
        <s v="220023342532"/>
        <s v="220023345915"/>
        <s v="220023363165"/>
        <s v="220023376175"/>
        <s v="220023392065"/>
        <s v="220023394137"/>
        <s v="220023405784"/>
        <s v="220023411378"/>
        <s v="220023426129"/>
        <s v="220023469053"/>
        <s v="220023484011"/>
        <s v="220023493871"/>
        <s v="220023494010"/>
        <s v="220023511474"/>
        <s v="220023515046"/>
        <s v="220023533270"/>
        <s v="220023547080"/>
        <s v="220023597754"/>
        <s v="220023601283"/>
        <s v="220023611076"/>
        <s v="220023611639"/>
        <s v="220023644788"/>
        <s v="220023660420"/>
        <s v="220023663713"/>
        <s v="220023670205"/>
        <s v="220023683935"/>
        <s v="220023688215"/>
        <s v="220023715562"/>
        <s v="220023717220"/>
        <s v="220023758570"/>
        <s v="220023805470"/>
        <s v="220023823937"/>
        <s v="220023824299"/>
        <s v="220023826666"/>
        <s v="220023829074"/>
        <s v="220023829173"/>
        <s v="220023829355"/>
        <s v="220023834215"/>
        <s v="220023837119"/>
        <s v="220023840246"/>
        <s v="220023847514"/>
        <s v="220023853637"/>
        <s v="220023853983"/>
        <s v="220023860376"/>
        <s v="220023885449"/>
        <s v="220023893484"/>
        <s v="220023895018"/>
        <s v="220023905080"/>
        <s v="220023940418"/>
        <s v="220023947397"/>
        <s v="220023972288"/>
        <s v="220023976719"/>
        <s v="220023997798"/>
        <s v="220024018586"/>
        <s v="220024040606"/>
        <s v="220024053187"/>
        <s v="220024055356"/>
        <s v="220024063590"/>
        <s v="220024075958"/>
        <s v="220024078150"/>
        <s v="220024093324"/>
        <s v="220024136248"/>
        <s v="220024153730"/>
        <s v="220024156451"/>
        <s v="220024157103"/>
        <s v="220024158010"/>
        <s v="220024159497"/>
        <s v="220024177259"/>
        <s v="220024193041"/>
        <s v="220024204160"/>
        <s v="220024231304"/>
        <s v="220024233078"/>
        <s v="220024237079"/>
        <s v="220024277646"/>
        <s v="220024290185"/>
        <s v="220024301271"/>
        <s v="220024310454"/>
        <s v="220024311742"/>
        <s v="220024315891"/>
        <s v="220024323515"/>
        <s v="220024327219"/>
        <s v="220024328647"/>
        <s v="220024349130"/>
        <s v="220024378741"/>
        <s v="220024390472"/>
        <s v="220024394193"/>
        <s v="220024398087"/>
        <s v="220024401220"/>
        <s v="220024410288"/>
        <s v="220024412243"/>
        <s v="220024413639"/>
        <s v="220024417986"/>
        <s v="220024426763"/>
        <s v="220024450888"/>
        <s v="220024466868"/>
        <s v="220024469839"/>
        <s v="220024485991"/>
        <s v="220024489944"/>
        <s v="220024494738"/>
        <s v="220024502274"/>
        <s v="220024505616"/>
        <s v="220024511879"/>
        <s v="220024524724"/>
        <s v="220024530861"/>
        <s v="220024547295"/>
        <s v="220024549184"/>
        <s v="220024567558"/>
        <s v="220024575213"/>
        <s v="220024578712"/>
        <s v="220024582128"/>
        <s v="220024582672"/>
        <s v="220024586962"/>
        <s v="220024591715"/>
        <s v="220024592432"/>
        <s v="220024595559"/>
        <s v="220024596581"/>
        <s v="220024602066"/>
        <s v="220024614236"/>
        <s v="220024619136"/>
        <s v="220024636486"/>
        <s v="220024640249"/>
        <s v="220024655478"/>
        <s v="220024660569"/>
        <s v="220024675419"/>
        <s v="220024702254"/>
        <s v="220024707196"/>
        <s v="220024721932"/>
        <s v="220024725875"/>
        <s v="220024778338"/>
        <s v="220024782793"/>
        <s v="220024791703"/>
        <s v="220024794442"/>
        <s v="220024802898"/>
        <s v="220024806469"/>
        <s v="220024834685"/>
        <s v="220024838710"/>
        <s v="220024842779"/>
        <s v="220024846275"/>
        <s v="220024863007"/>
        <s v="220024878161"/>
        <s v="220024890935"/>
        <s v="220024930806"/>
        <s v="220024939914"/>
        <s v="220024949111"/>
        <s v="220024949574"/>
        <s v="220024950168"/>
        <s v="220024960183"/>
        <s v="220024962528"/>
        <s v="220024969499"/>
        <s v="220024978334"/>
        <s v="220024978755"/>
        <s v="220024998472"/>
        <s v="220025007638"/>
        <s v="220025030747"/>
        <s v="220025031679"/>
        <s v="220025046040"/>
        <s v="220025063136"/>
        <s v="220025064324"/>
        <s v="220025066139"/>
        <s v="220025071212"/>
        <s v="220025086301"/>
        <s v="220025088885"/>
        <s v="220025091939"/>
        <s v="220025104047"/>
        <s v="220025111810"/>
        <s v="220025114418"/>
        <s v="220025182324"/>
        <s v="220025184957"/>
        <s v="220025196324"/>
        <s v="220025224993"/>
        <s v="220025248257"/>
        <s v="220025266598"/>
        <s v="220025274675"/>
        <s v="220025332069"/>
        <s v="220025334040"/>
        <s v="220025338322"/>
        <s v="220025365952"/>
        <s v="220025366778"/>
        <s v="220025376181"/>
        <s v="220025394358"/>
        <s v="220025418488"/>
        <s v="220025441894"/>
        <s v="220025455712"/>
        <s v="220025460993"/>
        <s v="220025476395"/>
        <s v="220025504709"/>
        <s v="220025522727"/>
        <s v="220025522750"/>
        <s v="220025538780"/>
        <s v="220025540596"/>
        <s v="220025563515"/>
        <s v="220025589569"/>
        <s v="220025602503"/>
        <s v="220025603691"/>
        <s v="220025606009"/>
        <s v="220025624937"/>
        <s v="220025641394"/>
        <s v="220025645734"/>
        <s v="220025649900"/>
        <s v="220025660659"/>
        <s v="220025666219"/>
        <s v="220025666458"/>
        <s v="220025669684"/>
        <s v="220025697388"/>
        <s v="220025698600"/>
        <s v="220025702188"/>
        <s v="220025720875"/>
        <s v="220025722574"/>
        <s v="220025745450"/>
        <s v="220025750070"/>
        <s v="220025751888"/>
        <s v="220025766639"/>
        <s v="220025774104"/>
        <s v="220025774732"/>
        <s v="220025797832"/>
        <s v="220025798434"/>
        <s v="220025808985"/>
        <s v="220025810338"/>
        <s v="220025812433"/>
        <s v="220025813415"/>
        <s v="220025819529"/>
        <s v="220025823315"/>
        <s v="220025830898"/>
        <s v="220025834338"/>
        <s v="220025837737"/>
        <s v="220025840160"/>
        <s v="220025855739"/>
        <s v="220025865969"/>
        <s v="220025880265"/>
        <s v="220025883194"/>
        <s v="220025895347"/>
        <s v="220025901970"/>
        <s v="220025904198"/>
        <s v="220025936240"/>
        <s v="220025943246"/>
        <s v="220025946157"/>
        <s v="220025950027"/>
        <s v="220025954136"/>
        <s v="220025955364"/>
        <s v="220025980115"/>
        <s v="220025980487"/>
        <s v="220025981592"/>
        <s v="220025986393"/>
        <s v="220025988373"/>
        <s v="220025991443"/>
        <s v="220025998232"/>
        <s v="220026007892"/>
        <s v="220026017321"/>
        <s v="220026032130"/>
        <s v="220026038244"/>
        <s v="220026039879"/>
        <s v="220026045124"/>
        <s v="220026056055"/>
        <s v="220026056865"/>
        <s v="220026067565"/>
        <s v="220026077945"/>
        <s v="220026086649"/>
        <s v="220026091037"/>
        <s v="220026108252"/>
        <s v="220026120687"/>
        <s v="220026128771"/>
        <s v="220026146062"/>
        <s v="220026178149"/>
        <s v="220026178453"/>
        <s v="220026186522"/>
        <s v="220026200893"/>
        <s v="220026212021"/>
        <s v="220026222608"/>
        <s v="220026229934"/>
        <s v="220026252381"/>
        <s v="220026284434"/>
        <s v="220026290076"/>
        <s v="220026290332"/>
        <s v="220026296826"/>
        <s v="220026301998"/>
        <s v="220026311856"/>
        <s v="220026317465"/>
        <s v="220026352306"/>
        <s v="220026356471"/>
        <s v="220026364152"/>
        <s v="220026375695"/>
        <s v="220026393383"/>
        <s v="220026399281"/>
        <s v="220026414957"/>
        <s v="220026434625"/>
        <s v="220026446744"/>
        <s v="220026448831"/>
        <s v="220026460026"/>
        <s v="220026460570"/>
        <s v="220026464945"/>
        <s v="220026466916"/>
        <s v="220026472906"/>
        <s v="220026476360"/>
        <s v="220026477681"/>
        <s v="220026483804"/>
        <s v="220026486641"/>
        <s v="220026493746"/>
        <s v="220026504625"/>
        <s v="220026509400"/>
        <s v="220026509699"/>
        <s v="220026517296"/>
        <s v="220026522346"/>
        <s v="220026528855"/>
        <s v="220026534648"/>
        <s v="220026537799"/>
        <s v="220026552442"/>
        <s v="220026554596"/>
        <s v="220026561740"/>
        <s v="220026577993"/>
        <s v="220026578025"/>
        <s v="220026592091"/>
        <s v="220026593529"/>
        <s v="220026608152"/>
        <s v="220026624746"/>
        <s v="220026630479"/>
        <s v="220026633895"/>
        <s v="220026640064"/>
        <s v="220026648448"/>
        <s v="220026658835"/>
        <s v="220026667604"/>
        <s v="220026673826"/>
        <s v="220026673925"/>
        <s v="220026675755"/>
        <s v="220026689020"/>
        <s v="220026691935"/>
        <s v="220026697890"/>
        <s v="220026701460"/>
        <s v="220026713564"/>
        <s v="220026730881"/>
        <s v="220026733331"/>
        <s v="220026738058"/>
        <s v="220026746333"/>
        <s v="220026750087"/>
        <s v="220026753487"/>
        <s v="220026761969"/>
        <s v="220026772750"/>
        <s v="220026774392"/>
        <s v="220026774673"/>
        <s v="220026798433"/>
        <s v="220026802433"/>
        <s v="220026806707"/>
        <s v="220026807531"/>
        <s v="220026808984"/>
        <s v="220026813265"/>
        <s v="220026818843"/>
        <s v="220026822431"/>
        <s v="220026825681"/>
        <s v="220026830020"/>
        <s v="220026838619"/>
        <s v="220026839567"/>
        <s v="220026846174"/>
        <s v="220026856314"/>
        <s v="220026857007"/>
        <s v="220026859714"/>
        <s v="220026860944"/>
        <s v="220026878334"/>
        <s v="220026892046"/>
        <s v="220026914634"/>
        <s v="220026919658"/>
        <s v="220026930747"/>
        <s v="220026941033"/>
        <s v="220026947337"/>
        <s v="220026952659"/>
        <s v="220026964258"/>
        <s v="220026980064"/>
        <s v="220027007321"/>
        <s v="220027008303"/>
        <s v="220027018575"/>
        <s v="220027020761"/>
        <s v="220027024672"/>
        <s v="220027026693"/>
        <s v="220027034606"/>
        <s v="220027039258"/>
        <s v="220027039704"/>
        <s v="220027080237"/>
        <s v="220027082290"/>
        <s v="220027087521"/>
        <s v="220027088248"/>
        <s v="220027094386"/>
        <s v="220027096506"/>
        <s v="220027104953"/>
        <s v="220027111081"/>
        <s v="220027111412"/>
        <s v="220027114523"/>
        <s v="220027129372"/>
        <s v="220027190010"/>
        <s v="220027238645"/>
        <s v="220027244502"/>
        <s v="220027247117"/>
        <s v="220027251283"/>
        <s v="220027266323"/>
        <s v="220027274897"/>
        <s v="220027286644"/>
        <s v="220027293269"/>
        <s v="220027305097"/>
        <s v="220027305121"/>
        <s v="220027307366"/>
        <s v="220027310899"/>
        <s v="220027332885"/>
        <s v="220027347222"/>
        <s v="220027353121"/>
        <s v="220027369903"/>
        <s v="220027374473"/>
        <s v="220027393853"/>
        <s v="220027402167"/>
        <s v="220027409527"/>
        <s v="220027422751"/>
        <s v="220027449853"/>
        <s v="220027449937"/>
        <s v="220027453277"/>
        <s v="220027459233"/>
        <s v="220027487283"/>
        <s v="220027495500"/>
        <s v="220027501885"/>
        <s v="220027517485"/>
        <s v="220027518368"/>
        <s v="220027525942"/>
        <s v="220027526072"/>
        <s v="220027526577"/>
        <s v="220027553738"/>
        <s v="220027556335"/>
        <s v="220027556376"/>
        <s v="220027561434"/>
        <s v="220027564800"/>
        <s v="220027571185"/>
        <s v="220027574213"/>
        <s v="220027574916"/>
        <s v="220027579154"/>
        <s v="220027579675"/>
        <s v="220027581341"/>
        <s v="220027597578"/>
        <s v="220027598550"/>
        <s v="220027607229"/>
        <s v="220027607377"/>
        <s v="220027612856"/>
        <s v="220027628753"/>
        <s v="220027658883"/>
        <s v="220027668122"/>
        <s v="220027672710"/>
        <s v="220027684756"/>
        <s v="220027704489"/>
        <s v="220027708886"/>
        <s v="220027719768"/>
        <s v="220027730260"/>
        <s v="220027731409"/>
        <s v="220027745821"/>
        <s v="220027759616"/>
        <s v="220027760671"/>
        <s v="220027762628"/>
        <s v="220027800980"/>
        <s v="220027804743"/>
        <s v="220027818875"/>
        <s v="220027828296"/>
        <s v="220027852650"/>
        <s v="220027863848"/>
        <s v="220027876337"/>
        <s v="220027883408"/>
        <s v="220027884505"/>
        <s v="220027885437"/>
        <s v="220027892631"/>
        <s v="220027895220"/>
        <s v="220027902901"/>
        <s v="220027913551"/>
        <s v="220027915192"/>
        <s v="220027923204"/>
        <s v="220027925993"/>
        <s v="220027938467"/>
        <s v="220027944838"/>
        <s v="220027978000"/>
        <s v="220027981806"/>
        <s v="220027981855"/>
        <s v="220027995293"/>
        <s v="220027998453"/>
        <s v="220028005340"/>
        <s v="220028020737"/>
        <s v="220028036832"/>
        <s v="220028056079"/>
        <s v="220028057002"/>
        <s v="220028060287"/>
        <s v="220028066136"/>
        <s v="220028086191"/>
        <s v="220028093718"/>
        <s v="220028099749"/>
        <s v="220028104317"/>
        <s v="220028115586"/>
        <s v="220028122715"/>
        <s v="220028130163"/>
        <s v="220028148355"/>
        <s v="220028150021"/>
        <s v="220028150450"/>
        <s v="220028155772"/>
        <s v="220028198681"/>
        <s v="220028208381"/>
        <s v="220028208498"/>
        <s v="220028209744"/>
        <s v="220028230625"/>
        <s v="220028243396"/>
        <s v="220028249310"/>
        <s v="220028267080"/>
        <s v="220028267205"/>
        <s v="220028286445"/>
        <s v="220028293664"/>
        <s v="220028294274"/>
        <s v="220028302796"/>
        <s v="220028304081"/>
        <s v="220028315343"/>
        <s v="220028319972"/>
        <s v="220028344095"/>
        <s v="220028356180"/>
        <s v="220028367518"/>
        <s v="220028368540"/>
        <s v="220028368615"/>
        <s v="220028371403"/>
        <s v="220028376584"/>
        <s v="220028388225"/>
        <s v="220028390858"/>
        <s v="220028391625"/>
        <s v="220028393662"/>
        <s v="220028403354"/>
        <s v="220028425589"/>
        <s v="220028456964"/>
        <s v="220028465254"/>
        <s v="220028469249"/>
        <s v="220028472896"/>
        <s v="220028483505"/>
        <s v="220028485914"/>
        <s v="220028516700"/>
        <s v="220028522112"/>
        <s v="220028523698"/>
        <s v="220028552796"/>
        <s v="220028563637"/>
        <s v="220028568594"/>
        <s v="220028608895"/>
        <s v="220028632473"/>
        <s v="220028665051"/>
        <s v="220028672727"/>
        <s v="220028686768"/>
        <s v="220028696478"/>
        <s v="220028714024"/>
        <s v="220028716110"/>
        <s v="220028729717"/>
        <s v="220028738452"/>
        <s v="220028750317"/>
        <s v="220028750481"/>
        <s v="220028753873"/>
        <s v="220028755738"/>
        <s v="220028765810"/>
        <s v="220028778847"/>
        <s v="220028785453"/>
        <s v="220028812372"/>
        <s v="220028817850"/>
        <s v="220028820193"/>
        <s v="220028821456"/>
        <s v="220028822611"/>
        <s v="220028830093"/>
        <s v="220028840357"/>
        <s v="220028860025"/>
        <s v="220028864233"/>
        <s v="220028866121"/>
        <s v="220028870982"/>
        <s v="220028872236"/>
        <s v="220028884868"/>
        <s v="220028887051"/>
        <s v="220028891871"/>
        <s v="220028896854"/>
        <s v="220028908121"/>
        <s v="220028916819"/>
        <s v="220028939951"/>
        <s v="220028942559"/>
        <s v="220028942781"/>
        <s v="220028972788"/>
        <s v="220029002395"/>
        <s v="220029007170"/>
        <s v="220029008202"/>
        <s v="220029013681"/>
        <s v="220029018870"/>
        <s v="220029018953"/>
        <s v="220029041716"/>
        <s v="220029043092"/>
        <s v="220029043225"/>
        <s v="220029057811"/>
        <s v="220029061474"/>
        <s v="220029063900"/>
        <s v="220029065368"/>
        <s v="220029067018"/>
        <s v="220029077181"/>
        <s v="220029078544"/>
        <s v="220029081225"/>
        <s v="220029084526"/>
        <s v="220029093287"/>
        <s v="220029097221"/>
        <s v="220029097486"/>
        <s v="220029104787"/>
        <s v="220029105487"/>
        <s v="220029110248"/>
        <s v="220029122102"/>
        <s v="220029134743"/>
        <s v="220029143124"/>
        <s v="220029159955"/>
        <s v="220029170523"/>
        <s v="220029171869"/>
        <s v="220029174780"/>
        <s v="220029186990"/>
        <s v="220029187352"/>
        <s v="220029196908"/>
        <s v="220029221219"/>
        <s v="220029233040"/>
        <s v="220029237918"/>
        <s v="220029251596"/>
        <s v="220029269721"/>
        <s v="220029275124"/>
        <s v="220029289893"/>
        <s v="220029320680"/>
        <s v="220029334186"/>
        <s v="220029346909"/>
        <s v="220029348228"/>
        <s v="220029349788"/>
        <s v="220030367696"/>
        <s v="220031799905"/>
        <s v="220032633830"/>
        <s v="220032667929"/>
        <s v="220033096540"/>
        <s v="220033310412"/>
        <s v="220033697602"/>
        <s v="200000008140"/>
        <s v="200000013975"/>
        <s v="200000017992"/>
        <s v="200000027959"/>
        <s v="200000069746"/>
        <s v="200000070991"/>
        <s v="200000073631"/>
        <s v="200000091237"/>
        <s v="200000109518"/>
        <s v="200000114674"/>
        <s v="200000123790"/>
        <s v="200000125605"/>
        <s v="200000135315"/>
        <s v="200000156576"/>
        <s v="200000163804"/>
        <s v="200000207940"/>
        <s v="200000209896"/>
        <s v="200000275533"/>
        <s v="200000306981"/>
        <s v="200000307815"/>
        <s v="200000325304"/>
        <s v="200000337697"/>
        <s v="200000342978"/>
        <s v="200000378584"/>
        <s v="200000408746"/>
        <s v="200000434023"/>
        <s v="200000476453"/>
        <s v="200000483871"/>
        <s v="200000499166"/>
        <s v="200000514865"/>
        <s v="200000531794"/>
        <s v="200000564456"/>
        <s v="200000581427"/>
        <s v="200000590519"/>
        <s v="200000621454"/>
        <s v="200000683678"/>
        <s v="200000685905"/>
        <s v="200000714952"/>
        <s v="200000778767"/>
        <s v="200000859021"/>
        <s v="200000861753"/>
        <s v="200000900114"/>
        <s v="200000942108"/>
        <s v="200000975116"/>
        <s v="200000979928"/>
        <s v="200001028550"/>
        <s v="200001067368"/>
        <s v="200001070479"/>
        <s v="200001080189"/>
        <s v="200001089123"/>
        <s v="200001111463"/>
        <s v="200001111851"/>
        <s v="200001123674"/>
        <s v="200001146873"/>
        <s v="200001149620"/>
        <s v="200001174123"/>
        <s v="200001207436"/>
        <s v="200001232129"/>
        <s v="200001233911"/>
        <s v="200001237581"/>
        <s v="200001264569"/>
        <s v="200001280607"/>
        <s v="200001290416"/>
        <s v="200001342225"/>
        <s v="200001405089"/>
        <s v="200001442454"/>
        <s v="200001455183"/>
        <s v="200001484241"/>
        <s v="200001485768"/>
        <s v="200001486055"/>
        <s v="200001486881"/>
        <s v="200001522396"/>
        <s v="200001584156"/>
        <s v="200001585203"/>
        <s v="200001599493"/>
        <s v="200001652870"/>
        <s v="200001663158"/>
        <s v="200001665443"/>
        <s v="200001688064"/>
        <s v="200001702238"/>
        <s v="200001780747"/>
        <s v="200001834908"/>
        <s v="200001851639"/>
        <s v="200001852702"/>
        <s v="200001861695"/>
        <s v="200001866983"/>
        <s v="200001868351"/>
        <s v="200001894076"/>
        <s v="200001899836"/>
        <s v="200001920863"/>
        <s v="200001927900"/>
        <s v="200001936190"/>
        <s v="200001944905"/>
        <s v="200001978820"/>
        <s v="200002003347"/>
        <s v="200002013619"/>
        <s v="200002054993"/>
        <s v="200002055214"/>
        <s v="200002098412"/>
        <s v="200002114854"/>
        <s v="200002129696"/>
        <s v="200002169452"/>
        <s v="200002173876"/>
        <s v="200002236913"/>
        <s v="200002252761"/>
        <s v="200002257976"/>
        <s v="200002286660"/>
        <s v="200002294474"/>
        <s v="200002318752"/>
        <s v="200002321905"/>
        <s v="200002353239"/>
        <s v="200002377816"/>
        <s v="200002407571"/>
        <s v="200002490593"/>
        <s v="200002502132"/>
        <s v="200002503940"/>
        <s v="200002545370"/>
        <s v="200002565477"/>
        <s v="200002601629"/>
        <s v="200002613954"/>
        <s v="200002626790"/>
        <s v="200002682553"/>
        <s v="200002684799"/>
        <s v="200002705917"/>
        <s v="200002714547"/>
        <s v="200002720064"/>
        <s v="200002725600"/>
        <s v="200002747588"/>
        <s v="200002747935"/>
        <s v="200002751325"/>
        <s v="200002753933"/>
        <s v="200002793467"/>
        <s v="200002824106"/>
        <s v="200002905285"/>
        <s v="200002928394"/>
        <s v="200002957575"/>
        <s v="200002975569"/>
        <s v="200002976278"/>
        <s v="200003041882"/>
        <s v="200003100563"/>
        <s v="200003101413"/>
        <s v="200003135817"/>
        <s v="200003142425"/>
        <s v="200003147333"/>
        <s v="200003156581"/>
        <s v="200003169006"/>
        <s v="200003184757"/>
        <s v="200003199359"/>
        <s v="200003235245"/>
        <s v="200003248230"/>
        <s v="200003272024"/>
        <s v="200003293830"/>
        <s v="200003304249"/>
        <s v="200003324601"/>
        <s v="200003334733"/>
        <s v="200003365083"/>
        <s v="200003370893"/>
        <s v="200003413909"/>
        <s v="200003420045"/>
        <s v="200003422967"/>
        <s v="200003428824"/>
        <s v="200003473069"/>
        <s v="200003474968"/>
        <s v="200003501232"/>
        <s v="200003543432"/>
        <s v="200003558836"/>
        <s v="200003571623"/>
        <s v="200003579915"/>
        <s v="200003642325"/>
        <s v="200003645179"/>
        <s v="200003649270"/>
        <s v="200003667074"/>
        <s v="200003668056"/>
        <s v="200003898133"/>
        <s v="200003908965"/>
        <s v="200003924780"/>
        <s v="200003940018"/>
        <s v="200003964786"/>
        <s v="200004020547"/>
        <s v="200004047300"/>
        <s v="200004049462"/>
        <s v="200004081465"/>
        <s v="200004161317"/>
        <s v="200004213217"/>
        <s v="200004242059"/>
        <s v="200004243297"/>
        <s v="200004244519"/>
        <s v="200004253098"/>
        <s v="200004287351"/>
        <s v="200004291239"/>
        <s v="200004305310"/>
        <s v="200004326191"/>
        <s v="200004361727"/>
        <s v="200004374423"/>
        <s v="200004414385"/>
        <s v="200004438988"/>
        <s v="200004448375"/>
        <s v="200004461683"/>
        <s v="200004493587"/>
        <s v="200004507709"/>
        <s v="200004522914"/>
        <s v="200004683856"/>
        <s v="200004692550"/>
        <s v="200004706624"/>
        <s v="200004722761"/>
        <s v="200004770216"/>
        <s v="200004773921"/>
        <s v="200004779100"/>
        <s v="200004791956"/>
        <s v="200004803934"/>
        <s v="200004921967"/>
        <s v="200004922015"/>
        <s v="200004989725"/>
        <s v="200005002619"/>
        <s v="200005011438"/>
        <s v="200005028747"/>
        <s v="200005044652"/>
        <s v="200005048067"/>
        <s v="200005075805"/>
        <s v="200005104191"/>
        <s v="200005147786"/>
        <s v="200005224072"/>
        <s v="200005295130"/>
        <s v="200005324781"/>
        <s v="200005386350"/>
        <s v="200005389198"/>
        <s v="200005429424"/>
        <s v="200005444233"/>
        <s v="200005455668"/>
        <s v="200005468778"/>
        <s v="200005479262"/>
        <s v="200005483611"/>
        <s v="200005496530"/>
        <s v="200005498379"/>
        <s v="200005506718"/>
        <s v="200005529421"/>
        <s v="200005540543"/>
        <s v="200005543562"/>
        <s v="200005564915"/>
        <s v="200005580663"/>
        <s v="200005584996"/>
        <s v="200005630195"/>
        <s v="200005644527"/>
        <s v="200005651894"/>
        <s v="200005695396"/>
        <s v="200005725763"/>
        <s v="200005751611"/>
        <s v="200005760927"/>
        <s v="200005822305"/>
        <s v="200005830464"/>
        <s v="200005834003"/>
        <s v="200005837956"/>
        <s v="200005864067"/>
        <s v="200005886698"/>
        <s v="200005889528"/>
        <s v="200005904921"/>
        <s v="200005937384"/>
        <s v="200005957234"/>
        <s v="200005968397"/>
        <s v="200005978636"/>
        <s v="200005988908"/>
        <s v="200006064311"/>
        <s v="200006065839"/>
        <s v="200006077073"/>
        <s v="200006083048"/>
        <s v="200006091868"/>
        <s v="200006135889"/>
        <s v="200006233783"/>
        <s v="200006255679"/>
        <s v="200006355289"/>
        <s v="200006364505"/>
        <s v="200006448191"/>
        <s v="200006473777"/>
        <s v="200006564591"/>
        <s v="200006588889"/>
        <s v="200006618546"/>
        <s v="200006648956"/>
        <s v="200006677682"/>
        <s v="200006762336"/>
        <s v="200006781021"/>
        <s v="200006781294"/>
        <s v="200006825299"/>
        <s v="200006850594"/>
        <s v="200006897942"/>
        <s v="200006902023"/>
        <s v="200006914473"/>
        <s v="200006980375"/>
        <s v="200007006873"/>
        <s v="200007019967"/>
        <s v="200007026483"/>
        <s v="200007027325"/>
        <s v="200007040385"/>
        <s v="200007094531"/>
        <s v="200007126135"/>
        <s v="200007137348"/>
        <s v="200007150200"/>
        <s v="200007156884"/>
        <s v="200007387687"/>
        <s v="200007410042"/>
        <s v="200007413574"/>
        <s v="200007416635"/>
        <s v="200007449131"/>
        <s v="200007479575"/>
        <s v="200007562040"/>
        <s v="200007573252"/>
        <s v="200007575059"/>
        <s v="200007598788"/>
        <s v="200007617661"/>
        <s v="200007642123"/>
        <s v="200007670397"/>
        <s v="200007672575"/>
        <s v="200007729698"/>
        <s v="200007751692"/>
        <s v="200007823970"/>
        <s v="200007874148"/>
        <s v="200007916006"/>
        <s v="200008019297"/>
        <s v="200008032951"/>
        <s v="200008098358"/>
        <s v="200008101681"/>
        <s v="200008103398"/>
        <s v="200008122174"/>
        <s v="200008131530"/>
        <s v="200008170876"/>
        <s v="200008195113"/>
        <s v="200008249498"/>
        <s v="200008252104"/>
        <s v="200008298057"/>
        <s v="200008308922"/>
        <s v="200008326221"/>
        <s v="200008359792"/>
        <s v="200008380913"/>
        <s v="200008448991"/>
        <s v="200008453736"/>
        <s v="200008462406"/>
        <s v="200008467009"/>
        <s v="200008467678"/>
        <s v="200008469047"/>
        <s v="200008471621"/>
        <s v="200008473494"/>
        <s v="200008474393"/>
        <s v="200008475994"/>
        <s v="200008503928"/>
        <s v="200008551075"/>
        <s v="200008563625"/>
        <s v="200008625317"/>
        <s v="200008636314"/>
        <s v="200008640225"/>
        <s v="200008664357"/>
        <s v="200008701548"/>
        <s v="200008744993"/>
        <s v="200008751683"/>
        <s v="200008766665"/>
        <s v="200008771061"/>
        <s v="200008790467"/>
        <s v="200008831600"/>
        <s v="200008848794"/>
        <s v="200008939791"/>
        <s v="200008955607"/>
        <s v="200008969160"/>
        <s v="200008970770"/>
        <s v="200009004462"/>
        <s v="200009048196"/>
        <s v="200009080561"/>
        <s v="200009093457"/>
        <s v="200009106473"/>
        <s v="200009125531"/>
        <s v="200009127479"/>
        <s v="200009133717"/>
        <s v="200009300464"/>
        <s v="200009302783"/>
        <s v="200009314135"/>
        <s v="200009315652"/>
        <s v="200009326253"/>
        <s v="200009350915"/>
        <s v="200009371937"/>
        <s v="200009374493"/>
        <s v="200009391992"/>
        <s v="200009432358"/>
        <s v="200009457033"/>
        <s v="200009501129"/>
        <s v="200009531878"/>
        <s v="200009542149"/>
        <s v="200009581808"/>
        <s v="200009619806"/>
        <s v="200009636974"/>
        <s v="200009658192"/>
        <s v="200009667045"/>
        <s v="200009679966"/>
        <s v="200009705159"/>
        <s v="200009716313"/>
        <s v="200009763679"/>
        <s v="200009768587"/>
        <s v="200009807138"/>
        <s v="200009811379"/>
        <s v="200009814928"/>
        <s v="200009829579"/>
        <s v="200009947090"/>
        <s v="200009950425"/>
        <s v="200009962461"/>
        <s v="200009967767"/>
        <s v="200010025985"/>
        <s v="200010060529"/>
        <s v="200010074462"/>
        <s v="200010086094"/>
        <s v="200010100978"/>
        <s v="200010136238"/>
        <s v="200010160469"/>
        <s v="200010227508"/>
        <s v="200010230908"/>
        <s v="200010232755"/>
        <s v="200010256762"/>
        <s v="200010295497"/>
        <s v="200010297287"/>
        <s v="200010322523"/>
        <s v="200010337331"/>
        <s v="200010346787"/>
        <s v="200010351332"/>
        <s v="200010404552"/>
        <s v="200010412217"/>
        <s v="200010423909"/>
        <s v="200010439004"/>
        <s v="200010480669"/>
        <s v="200010540710"/>
        <s v="200010624506"/>
        <s v="200010634505"/>
        <s v="200010657431"/>
        <s v="200010693907"/>
        <s v="200010789325"/>
        <s v="200010796551"/>
        <s v="200010816573"/>
        <s v="200010836357"/>
        <s v="200010861231"/>
        <s v="200010929087"/>
        <s v="200010952030"/>
        <s v="200011059140"/>
        <s v="200011070808"/>
        <s v="200011090079"/>
        <s v="200011107758"/>
        <s v="200011114903"/>
        <s v="200011121502"/>
        <s v="200011131139"/>
        <s v="200011139876"/>
        <s v="200011151418"/>
        <s v="200011232309"/>
        <s v="200011257843"/>
        <s v="200011286941"/>
        <s v="200011321532"/>
        <s v="200011324171"/>
        <s v="200011620313"/>
        <s v="200011629983"/>
        <s v="200011694524"/>
        <s v="200011724156"/>
        <s v="200011736424"/>
        <s v="200011800428"/>
        <s v="200011806995"/>
        <s v="200011862733"/>
        <s v="200011896129"/>
        <s v="200011910029"/>
        <s v="200011920028"/>
        <s v="200011962848"/>
        <s v="200011976186"/>
        <s v="200011987548"/>
        <s v="200011994544"/>
        <s v="200011998966"/>
        <s v="200012013583"/>
        <s v="200012052169"/>
        <s v="200012070518"/>
        <s v="200012077596"/>
        <s v="200012081358"/>
        <s v="200012102089"/>
        <s v="200012116931"/>
        <s v="200012117434"/>
        <s v="200012124521"/>
        <s v="200012124554"/>
        <s v="200012141087"/>
        <s v="200012161168"/>
        <s v="200012176513"/>
        <s v="200012200453"/>
        <s v="200012209975"/>
        <s v="200012215907"/>
        <s v="200012249872"/>
        <s v="200012285959"/>
        <s v="200012321838"/>
        <s v="200012332462"/>
        <s v="200012416422"/>
        <s v="200012427437"/>
        <s v="200012475253"/>
        <s v="200012479974"/>
        <s v="200012669616"/>
        <s v="200012727133"/>
        <s v="200012729832"/>
        <s v="200012747198"/>
        <s v="200012754475"/>
        <s v="200012782252"/>
        <s v="200012846677"/>
        <s v="200012855124"/>
        <s v="200012909624"/>
        <s v="200013048109"/>
        <s v="200013070962"/>
        <s v="200013077660"/>
        <s v="200013083627"/>
        <s v="200013101940"/>
        <s v="200013117367"/>
        <s v="200013127135"/>
        <s v="200013188293"/>
        <s v="200013195116"/>
        <s v="200013242652"/>
        <s v="200013258138"/>
        <s v="200013262791"/>
        <s v="200013278946"/>
        <s v="200013348517"/>
        <s v="200013355074"/>
        <s v="200013383472"/>
        <s v="200013400425"/>
        <s v="200013461807"/>
        <s v="200013465659"/>
        <s v="200013499419"/>
        <s v="200013509019"/>
        <s v="200013522442"/>
        <s v="200013530601"/>
        <s v="200013599689"/>
        <s v="200013620113"/>
        <s v="200013645227"/>
        <s v="200013650722"/>
        <s v="200013657123"/>
        <s v="200013694530"/>
        <s v="200013702879"/>
        <s v="200013729138"/>
        <s v="200013879040"/>
        <s v="200013883539"/>
        <s v="200013920075"/>
        <s v="200013931908"/>
        <s v="200013935867"/>
        <s v="200013951005"/>
        <s v="200013955865"/>
        <s v="200013984691"/>
        <s v="200013999582"/>
        <s v="200014030148"/>
        <s v="200014032961"/>
        <s v="200014034272"/>
        <s v="200014057281"/>
        <s v="200014057877"/>
        <s v="200014094888"/>
        <s v="200014095935"/>
        <s v="200014152009"/>
        <s v="200014166090"/>
        <s v="200014199158"/>
        <s v="200014205732"/>
        <s v="200014275297"/>
        <s v="200014296319"/>
        <s v="200014326678"/>
        <s v="200014364596"/>
        <s v="200014371765"/>
        <s v="200014392837"/>
        <s v="200014414086"/>
        <s v="200014424713"/>
        <s v="200014517276"/>
        <s v="200014531889"/>
        <s v="200014545111"/>
        <s v="200014597302"/>
        <s v="200014616490"/>
        <s v="200014635896"/>
        <s v="200014723502"/>
        <s v="200014730572"/>
        <s v="200014741264"/>
        <s v="200014754168"/>
        <s v="200014763219"/>
        <s v="200014774620"/>
        <s v="200014783340"/>
        <s v="200014802488"/>
        <s v="200014806570"/>
        <s v="200014818302"/>
        <s v="200014945402"/>
        <s v="200015049113"/>
        <s v="200015055953"/>
        <s v="200015056472"/>
        <s v="200015096759"/>
        <s v="200015109362"/>
        <s v="200015117936"/>
        <s v="200015126572"/>
        <s v="200015158849"/>
        <s v="200015263623"/>
        <s v="200015325844"/>
        <s v="200015335033"/>
        <s v="200015401215"/>
        <s v="200015428606"/>
        <s v="200015429570"/>
        <s v="200015516178"/>
        <s v="200015537026"/>
        <s v="200015552686"/>
        <s v="200015576685"/>
        <s v="200015608199"/>
        <s v="200015613199"/>
        <s v="200015619741"/>
        <s v="200015635127"/>
        <s v="200015685023"/>
        <s v="200015694595"/>
        <s v="200015724681"/>
        <s v="200015736347"/>
        <s v="200015746544"/>
        <s v="200015761055"/>
        <s v="200015775519"/>
        <s v="200015797141"/>
        <s v="200015814102"/>
        <s v="200015867589"/>
        <s v="200016008621"/>
        <s v="200016017200"/>
        <s v="200016026664"/>
        <s v="200016087518"/>
        <s v="200016150258"/>
        <s v="200016188449"/>
        <s v="200016226686"/>
        <s v="200016237048"/>
        <s v="200016262434"/>
        <s v="200016300010"/>
        <s v="200016306801"/>
        <s v="200016336568"/>
        <s v="200016346435"/>
        <s v="200016362325"/>
        <s v="200016389914"/>
        <s v="200016398030"/>
        <s v="200016405082"/>
        <s v="200016456416"/>
        <s v="200016516391"/>
        <s v="200016624328"/>
        <s v="200016649465"/>
        <s v="200016699338"/>
        <s v="200016736619"/>
        <s v="200016756971"/>
        <s v="200016777019"/>
        <s v="200016837854"/>
        <s v="200016839025"/>
        <s v="200016854917"/>
        <s v="200016869956"/>
        <s v="200016892594"/>
        <s v="200016904613"/>
        <s v="200016929131"/>
        <s v="200016944445"/>
        <s v="200016950061"/>
        <s v="200016955417"/>
        <s v="200016986669"/>
        <s v="200017001385"/>
        <s v="200017003126"/>
        <s v="200017007358"/>
        <s v="200017021946"/>
        <s v="200017033628"/>
        <s v="200017078185"/>
        <s v="200017107901"/>
        <s v="200017111226"/>
        <s v="200017150927"/>
        <s v="200017162211"/>
        <s v="200017170040"/>
        <s v="200017170602"/>
        <s v="200017179249"/>
        <s v="200017187986"/>
        <s v="200017194032"/>
        <s v="200017203262"/>
        <s v="200017243300"/>
        <s v="200017322609"/>
        <s v="200017340544"/>
        <s v="200017415734"/>
        <s v="200017420213"/>
        <s v="200017426996"/>
        <s v="200017430493"/>
        <s v="200017455029"/>
        <s v="200017455284"/>
        <s v="200017482361"/>
        <s v="200017542172"/>
        <s v="200017561008"/>
        <s v="200017593423"/>
        <s v="200017594272"/>
        <s v="200017652500"/>
        <s v="200017656717"/>
        <s v="200017666153"/>
        <s v="200017698867"/>
        <s v="200017784485"/>
        <s v="200017822939"/>
        <s v="200017838430"/>
        <s v="200017886413"/>
        <s v="200017887254"/>
        <s v="200017967106"/>
        <s v="200017967338"/>
        <s v="200018016812"/>
        <s v="200018017679"/>
        <s v="200018023636"/>
        <s v="200018092995"/>
        <s v="200018148979"/>
        <s v="200018149787"/>
        <s v="200018179339"/>
        <s v="200018188314"/>
        <s v="200018191003"/>
        <s v="200018276507"/>
        <s v="200018319125"/>
        <s v="200018383170"/>
        <s v="200018388096"/>
        <s v="200018396990"/>
        <s v="200018426573"/>
        <s v="200018436879"/>
        <s v="200018489613"/>
        <s v="200018515227"/>
        <s v="200018516381"/>
        <s v="200018532024"/>
        <s v="200018541397"/>
        <s v="200018585246"/>
        <s v="200018590345"/>
        <s v="200018591335"/>
        <s v="200018640991"/>
        <s v="200018680245"/>
        <s v="200018706875"/>
        <s v="200018733788"/>
        <s v="200018736138"/>
        <s v="200018767695"/>
        <s v="200018786380"/>
        <s v="200018801742"/>
        <s v="200018828778"/>
        <s v="200018841896"/>
        <s v="200018856878"/>
        <s v="200018861647"/>
        <s v="200018887212"/>
        <s v="200018913844"/>
        <s v="200018927943"/>
        <s v="200018960423"/>
        <s v="200018997342"/>
        <s v="200019022504"/>
        <s v="200019031182"/>
        <s v="200019060181"/>
        <s v="200019093547"/>
        <s v="200019112057"/>
        <s v="200019153879"/>
        <s v="200019205489"/>
        <s v="200019235015"/>
        <s v="200019340740"/>
        <s v="200019367073"/>
        <s v="200019369616"/>
        <s v="200019378708"/>
        <s v="200019395108"/>
        <s v="200019402771"/>
        <s v="200019411285"/>
        <s v="200019418694"/>
        <s v="200019451125"/>
        <s v="200019489034"/>
        <s v="200019496138"/>
        <s v="200019521109"/>
        <s v="200019522040"/>
        <s v="200019523659"/>
        <s v="200019539721"/>
        <s v="200019585294"/>
        <s v="200019625330"/>
        <s v="200019689633"/>
        <s v="200019696869"/>
        <s v="200019708516"/>
        <s v="200019722483"/>
        <s v="200019746425"/>
        <s v="200019820238"/>
        <s v="200019881826"/>
        <s v="200019910591"/>
        <s v="200019913785"/>
        <s v="200019972807"/>
        <s v="200019973912"/>
        <s v="200019975537"/>
        <s v="200020015992"/>
        <s v="200020030710"/>
        <s v="200020034233"/>
        <s v="200020039869"/>
        <s v="200020048415"/>
        <s v="200020066284"/>
        <s v="200020091910"/>
        <s v="200020115750"/>
        <s v="200020184608"/>
        <s v="200020199499"/>
        <s v="200020203572"/>
        <s v="200020212771"/>
        <s v="200020216160"/>
        <s v="200020240012"/>
        <s v="200020285165"/>
        <s v="200020354235"/>
        <s v="200020360570"/>
        <s v="200020381907"/>
        <s v="200020386757"/>
        <s v="200020417354"/>
        <s v="200020420093"/>
        <s v="200020427478"/>
        <s v="200020467169"/>
        <s v="200020517401"/>
        <s v="200020529208"/>
        <s v="200020530909"/>
        <s v="200020575573"/>
        <s v="200020587115"/>
        <s v="200020608036"/>
        <s v="200020614471"/>
        <s v="200020693574"/>
        <s v="200020712598"/>
        <s v="200020732851"/>
        <s v="200020743379"/>
        <s v="200020770851"/>
        <s v="200020792830"/>
        <s v="200020793499"/>
        <s v="200020813578"/>
        <s v="200020837809"/>
        <s v="200020837908"/>
        <s v="200020859472"/>
        <s v="200020861429"/>
        <s v="200020861999"/>
        <s v="200020868812"/>
        <s v="200020869869"/>
        <s v="200020894172"/>
        <s v="200020903635"/>
        <s v="200020960767"/>
        <s v="200021025172"/>
        <s v="200021047432"/>
        <s v="200021067125"/>
        <s v="200021069360"/>
        <s v="200021109794"/>
        <s v="200021110826"/>
        <s v="200021118555"/>
        <s v="200021144981"/>
        <s v="200021161076"/>
        <s v="200021231754"/>
        <s v="200021237736"/>
        <s v="200021240656"/>
        <s v="200021338864"/>
        <s v="200021347592"/>
        <s v="200021354937"/>
        <s v="200021378415"/>
        <s v="200021395138"/>
        <s v="200021415498"/>
        <s v="200021417627"/>
        <s v="200021463597"/>
        <s v="200021485814"/>
        <s v="200021490210"/>
        <s v="200021529090"/>
        <s v="200021531302"/>
        <s v="200021541848"/>
        <s v="200021545294"/>
        <s v="200021548595"/>
        <s v="200021570573"/>
        <s v="200021612540"/>
        <s v="200021627035"/>
        <s v="200021634627"/>
        <s v="200021656232"/>
        <s v="200021668401"/>
        <s v="200021672213"/>
        <s v="200021712415"/>
        <s v="200021714775"/>
        <s v="200021718883"/>
        <s v="200021754250"/>
        <s v="200021759895"/>
        <s v="200021762014"/>
        <s v="200021777418"/>
        <s v="200021786831"/>
        <s v="200021836347"/>
        <s v="200021892100"/>
        <s v="200021934431"/>
        <s v="200021935321"/>
        <s v="200021958505"/>
        <s v="200022035691"/>
        <s v="200022071837"/>
        <s v="200022088286"/>
        <s v="200022110098"/>
        <s v="200022153270"/>
        <s v="200022185991"/>
        <s v="200022261362"/>
        <s v="200022269290"/>
        <s v="200022292722"/>
        <s v="200022354548"/>
        <s v="200022457366"/>
        <s v="200022469890"/>
        <s v="200022470112"/>
        <s v="200022512368"/>
        <s v="200022516153"/>
        <s v="200022529834"/>
        <s v="200022532986"/>
        <s v="200022557249"/>
        <s v="200022563932"/>
        <s v="200022571323"/>
        <s v="200022601617"/>
        <s v="200022638205"/>
        <s v="200022663773"/>
        <s v="200022705889"/>
        <s v="200022713677"/>
        <s v="200022723957"/>
        <s v="200022732487"/>
        <s v="200022748186"/>
        <s v="200022750422"/>
        <s v="200022766816"/>
        <s v="200022794503"/>
        <s v="200022968115"/>
        <s v="200023051267"/>
        <s v="200023064047"/>
        <s v="200023072214"/>
        <s v="200023090034"/>
        <s v="200023113588"/>
        <s v="200023141100"/>
        <s v="200023157742"/>
        <s v="200023162411"/>
        <s v="200023166388"/>
        <s v="200023182898"/>
        <s v="200023214105"/>
        <s v="200023223387"/>
        <s v="200023256247"/>
        <s v="200023296029"/>
        <s v="200023331305"/>
        <s v="200023344373"/>
        <s v="200023376383"/>
        <s v="200023425297"/>
        <s v="200023458397"/>
        <s v="200023470137"/>
        <s v="200023478809"/>
        <s v="200023480888"/>
        <s v="200023490960"/>
        <s v="200023559707"/>
        <s v="200023574102"/>
        <s v="200023577170"/>
        <s v="200023587906"/>
        <s v="200023619188"/>
        <s v="200023626290"/>
        <s v="200023738699"/>
        <s v="200023746650"/>
        <s v="200023760867"/>
        <s v="200023778992"/>
        <s v="200023837830"/>
        <s v="200023855832"/>
        <s v="200023906452"/>
        <s v="200023913813"/>
        <s v="200023917848"/>
        <s v="200023989805"/>
        <s v="200024022457"/>
        <s v="200024040095"/>
        <s v="200024130003"/>
        <s v="200024187003"/>
        <s v="200024288926"/>
        <s v="200024291201"/>
        <s v="200024330702"/>
        <s v="200024379402"/>
        <s v="200024397404"/>
        <s v="200024427888"/>
        <s v="200024443927"/>
        <s v="200024520260"/>
        <s v="200024528743"/>
        <s v="200024537439"/>
        <s v="200024570919"/>
        <s v="200024590792"/>
        <s v="200024613727"/>
        <s v="200024664001"/>
        <s v="200024680098"/>
        <s v="200024684298"/>
        <s v="200024708600"/>
        <s v="200024729382"/>
        <s v="200024776334"/>
        <s v="200024844553"/>
        <s v="200024861110"/>
        <s v="200024922367"/>
        <s v="200024939965"/>
        <s v="200024970150"/>
        <s v="200024982346"/>
        <s v="200025010337"/>
        <s v="200025019965"/>
        <s v="200025042355"/>
        <s v="200025051729"/>
        <s v="200025052057"/>
        <s v="200025080256"/>
        <s v="200025080934"/>
        <s v="200025107661"/>
        <s v="200025126505"/>
        <s v="200025149614"/>
        <s v="200025171626"/>
        <s v="200025176740"/>
        <s v="200025191095"/>
        <s v="200025194511"/>
        <s v="200025245289"/>
        <s v="200025347432"/>
        <s v="200025386661"/>
        <s v="200025436110"/>
        <s v="200025453214"/>
        <s v="200025473071"/>
        <s v="200025476777"/>
        <s v="200025499373"/>
        <s v="200025501285"/>
        <s v="200025508157"/>
        <s v="200025508181"/>
        <s v="200025542560"/>
        <s v="200025560109"/>
        <s v="200025600681"/>
        <s v="200025631918"/>
        <s v="200025634789"/>
        <s v="200025641164"/>
        <s v="200025641628"/>
        <s v="200025682291"/>
        <s v="200025694239"/>
        <s v="200025721800"/>
        <s v="200025766052"/>
        <s v="200025766516"/>
        <s v="200025840972"/>
        <s v="200025855434"/>
        <s v="200025865433"/>
        <s v="200025914868"/>
        <s v="200025940954"/>
        <s v="200025942836"/>
        <s v="200025961943"/>
        <s v="200025976693"/>
        <s v="200026148169"/>
        <s v="200026186854"/>
        <s v="200026193066"/>
        <s v="200026276283"/>
        <s v="200026297222"/>
        <s v="200026304184"/>
        <s v="200026308672"/>
        <s v="200026312823"/>
        <s v="200026372561"/>
        <s v="200026388088"/>
        <s v="200026392700"/>
        <s v="200026466975"/>
        <s v="200026476115"/>
        <s v="200026550182"/>
        <s v="200026562187"/>
        <s v="200026686531"/>
        <s v="200026749529"/>
        <s v="200026755823"/>
        <s v="200026797635"/>
        <s v="200026863312"/>
        <s v="200026883955"/>
        <s v="200026887345"/>
        <s v="200026900304"/>
        <s v="200026905246"/>
        <s v="200026914313"/>
        <s v="200026928768"/>
        <s v="200026943940"/>
        <s v="200026959821"/>
        <s v="200026961348"/>
        <s v="200027009733"/>
        <s v="200027017918"/>
        <s v="200027025002"/>
        <s v="200027029541"/>
        <s v="200027044284"/>
        <s v="200027045711"/>
        <s v="200027052675"/>
        <s v="200027053210"/>
        <s v="200027063441"/>
        <s v="200027095872"/>
        <s v="200027115233"/>
        <s v="200027116595"/>
        <s v="200027126396"/>
        <s v="200027126834"/>
        <s v="200027135546"/>
        <s v="200027178827"/>
        <s v="200027183595"/>
        <s v="200027204201"/>
        <s v="200027224258"/>
        <s v="200027260575"/>
        <s v="200027287081"/>
        <s v="200027304589"/>
        <s v="200027327135"/>
        <s v="200027333257"/>
        <s v="200027358981"/>
        <s v="200027393103"/>
        <s v="200027403514"/>
        <s v="200027525175"/>
        <s v="200027533039"/>
        <s v="200027535026"/>
        <s v="200027547831"/>
        <s v="200027575741"/>
        <s v="200027603337"/>
        <s v="200027621883"/>
        <s v="200027637319"/>
        <s v="200027639992"/>
        <s v="200027685193"/>
        <s v="200027694088"/>
        <s v="200027709928"/>
        <s v="200027760673"/>
        <s v="200027767926"/>
        <s v="200027774450"/>
        <s v="200027790589"/>
        <s v="200027797907"/>
        <s v="200027801832"/>
        <s v="200027815444"/>
        <s v="200027837273"/>
        <s v="200027841028"/>
        <s v="200027846548"/>
        <s v="200027851605"/>
        <s v="200027853247"/>
        <s v="200027860416"/>
        <s v="200027867163"/>
        <s v="200027881644"/>
        <s v="200027882709"/>
        <s v="200027895081"/>
        <s v="200027897012"/>
        <s v="200027897350"/>
        <s v="200027904529"/>
        <s v="200027910823"/>
        <s v="200027940549"/>
        <s v="200027956099"/>
        <s v="200027986567"/>
        <s v="200028013783"/>
        <s v="200028039192"/>
        <s v="200028040901"/>
        <s v="200028046932"/>
        <s v="200028048094"/>
        <s v="200028048706"/>
        <s v="200028053060"/>
        <s v="200028054324"/>
        <s v="200028061865"/>
        <s v="200028085450"/>
        <s v="200028098677"/>
        <s v="200028128359"/>
        <s v="200028132567"/>
        <s v="200028136469"/>
        <s v="200028174874"/>
        <s v="200028190508"/>
        <s v="200028192397"/>
        <s v="200028196323"/>
        <s v="200028207641"/>
        <s v="200028212716"/>
        <s v="200028216444"/>
        <s v="200028223887"/>
        <s v="200028235956"/>
        <s v="200028253744"/>
        <s v="200028256754"/>
        <s v="200028264691"/>
        <s v="200028290365"/>
        <s v="200028305932"/>
        <s v="200028307565"/>
        <s v="200028319883"/>
        <s v="200028341051"/>
        <s v="200028350102"/>
        <s v="200028357628"/>
        <s v="200028370498"/>
        <s v="200028394555"/>
        <s v="200028397186"/>
        <s v="200028399836"/>
        <s v="200028429252"/>
        <s v="200028429427"/>
        <s v="200028429955"/>
        <s v="200028431985"/>
        <s v="200028432330"/>
        <s v="200028432421"/>
        <s v="200028439731"/>
        <s v="200028453047"/>
        <s v="200028458368"/>
        <s v="200028461347"/>
        <s v="200028479497"/>
        <s v="200028504914"/>
        <s v="200028505259"/>
        <s v="200028525588"/>
        <s v="200028525661"/>
        <s v="200028535405"/>
        <s v="200028540561"/>
        <s v="200028568117"/>
        <s v="200028587034"/>
        <s v="200028593982"/>
        <s v="200028602841"/>
        <s v="200028617153"/>
        <s v="200028654891"/>
        <s v="200028681266"/>
        <s v="200028686927"/>
        <s v="200028687594"/>
        <s v="200028699060"/>
        <s v="200028747091"/>
        <s v="200028757975"/>
        <s v="200028768352"/>
        <s v="200028779011"/>
        <s v="200028811665"/>
        <s v="200028823090"/>
        <s v="200028840508"/>
        <s v="200028858328"/>
        <s v="200028863005"/>
        <s v="200028875314"/>
        <s v="200028885818"/>
        <s v="200028906093"/>
        <s v="200028906986"/>
        <s v="200028912778"/>
        <s v="200028918577"/>
        <s v="200028927529"/>
        <s v="200028934574"/>
        <s v="200028952147"/>
        <s v="200028978720"/>
        <s v="200028983340"/>
        <s v="200028985089"/>
        <s v="200029003379"/>
        <s v="200029011760"/>
        <s v="200029020175"/>
        <s v="200029031404"/>
        <s v="200029033988"/>
        <s v="200029034283"/>
        <s v="200029037948"/>
        <s v="200029056377"/>
        <s v="200029070832"/>
        <s v="200029110802"/>
        <s v="200029112410"/>
        <s v="200029156466"/>
        <s v="200029167356"/>
        <s v="200029169840"/>
        <s v="200029173305"/>
        <s v="200029177132"/>
        <s v="200029230626"/>
        <s v="200029301575"/>
        <s v="200029320195"/>
        <s v="200029335664"/>
        <s v="200029339385"/>
        <s v="200029369234"/>
        <s v="200029370141"/>
        <s v="200029372659"/>
        <s v="200029408818"/>
        <s v="200029421944"/>
        <s v="200029440845"/>
        <s v="200029441660"/>
        <s v="200029450307"/>
        <s v="200029457252"/>
        <s v="200029473432"/>
        <s v="200029481542"/>
        <s v="200029488281"/>
        <s v="200029493679"/>
        <s v="200029529720"/>
        <s v="200029534464"/>
        <s v="200029538424"/>
        <s v="200029541329"/>
        <s v="200029545932"/>
        <s v="200029553589"/>
        <s v="200029560329"/>
        <s v="200029579790"/>
        <s v="200029590490"/>
        <s v="200029594328"/>
        <s v="200029596729"/>
        <s v="200029597354"/>
        <s v="200029605348"/>
        <s v="200029609795"/>
        <s v="200029610678"/>
        <s v="200029649684"/>
        <s v="200029651714"/>
        <s v="200029670938"/>
        <s v="200029678964"/>
        <s v="200029699358"/>
        <s v="200029724768"/>
        <s v="200029729098"/>
        <s v="200029729239"/>
        <s v="200029730286"/>
        <s v="200029736903"/>
        <s v="200029742653"/>
        <s v="200029748569"/>
        <s v="200029790256"/>
        <s v="200029812753"/>
        <s v="200029989015"/>
        <s v="200030067793"/>
        <s v="200030089789"/>
        <s v="200030155366"/>
        <s v="200030225482"/>
        <s v="200030231936"/>
        <s v="200030297218"/>
        <s v="200031215771"/>
        <s v="220000060909"/>
        <s v="220000064869"/>
        <s v="220000181416"/>
        <s v="220000285662"/>
        <s v="220000292460"/>
        <s v="220000312193"/>
        <s v="220000368344"/>
        <s v="220000416705"/>
        <s v="220000494397"/>
        <s v="220000528582"/>
        <s v="220000546543"/>
        <s v="220000720668"/>
        <s v="220000755821"/>
        <s v="220000755987"/>
        <s v="220000787394"/>
        <s v="220000791081"/>
        <s v="220000860969"/>
        <s v="220000879894"/>
        <s v="220001006265"/>
        <s v="220001196272"/>
        <s v="220001204944"/>
        <s v="220001248032"/>
        <s v="220001277049"/>
        <s v="220001297138"/>
        <s v="220001322183"/>
        <s v="220001323744"/>
        <s v="220001341787"/>
        <s v="220001380009"/>
        <s v="220001389687"/>
        <s v="220001390826"/>
        <s v="220001405970"/>
        <s v="220001523939"/>
        <s v="220001534183"/>
        <s v="220001555873"/>
        <s v="220001587512"/>
        <s v="220001661606"/>
        <s v="220001697659"/>
        <s v="220001736358"/>
        <s v="220001792872"/>
        <s v="220001808470"/>
        <s v="220001900251"/>
        <s v="220001938483"/>
        <s v="220001971484"/>
        <s v="220001976947"/>
        <s v="220002044976"/>
        <s v="220002158065"/>
        <s v="220002177610"/>
        <s v="220002178444"/>
        <s v="220002185704"/>
        <s v="220002193872"/>
        <s v="220002330201"/>
        <s v="220002340176"/>
        <s v="220002421307"/>
        <s v="220002424525"/>
        <s v="220002459125"/>
        <s v="220002476434"/>
        <s v="220002522823"/>
        <s v="220002581019"/>
        <s v="220002595225"/>
        <s v="220002648990"/>
        <s v="220002692741"/>
        <s v="220002706004"/>
        <s v="220002794398"/>
        <s v="220002829244"/>
        <s v="220002857732"/>
        <s v="220002881500"/>
        <s v="220002899908"/>
        <s v="220002913477"/>
        <s v="220002950651"/>
        <s v="220003030560"/>
        <s v="220003053794"/>
        <s v="220003075094"/>
        <s v="220003158452"/>
        <s v="220003189838"/>
        <s v="220003203316"/>
        <s v="220003225046"/>
        <s v="220003232604"/>
        <s v="220003288754"/>
        <s v="220003353160"/>
        <s v="220003364142"/>
        <s v="220003430216"/>
        <s v="220003467366"/>
        <s v="220003476953"/>
        <s v="220003485343"/>
        <s v="220003564246"/>
        <s v="220003568387"/>
        <s v="220003574294"/>
        <s v="220003597808"/>
        <s v="220003626961"/>
        <s v="220003636820"/>
        <s v="220003679374"/>
        <s v="220003716309"/>
        <s v="220003722927"/>
        <s v="220003769944"/>
        <s v="220003783341"/>
        <s v="220003790957"/>
        <s v="220003791369"/>
        <s v="220003809369"/>
        <s v="220003830167"/>
        <s v="220003835398"/>
        <s v="220003902487"/>
        <s v="220003904277"/>
        <s v="220004011551"/>
        <s v="220004026450"/>
        <s v="220004059832"/>
        <s v="220004098921"/>
        <s v="220004111922"/>
        <s v="220004132829"/>
        <s v="220004194738"/>
        <s v="220004196816"/>
        <s v="220004221903"/>
        <s v="220004231175"/>
        <s v="220004308072"/>
        <s v="220004309112"/>
        <s v="220004309880"/>
        <s v="220004319426"/>
        <s v="220004330316"/>
        <s v="220004383554"/>
        <s v="220004385658"/>
        <s v="220004391375"/>
        <s v="220004396408"/>
        <s v="220004397372"/>
        <s v="220004428466"/>
        <s v="220004437038"/>
        <s v="220004440461"/>
        <s v="220004491282"/>
        <s v="220004575589"/>
        <s v="220004576645"/>
        <s v="220004589747"/>
        <s v="220004613646"/>
        <s v="220004620831"/>
        <s v="220004646323"/>
        <s v="220004647180"/>
        <s v="220004771402"/>
        <s v="220004771725"/>
        <s v="220004820787"/>
        <s v="220004881482"/>
        <s v="220004944702"/>
        <s v="220005034867"/>
        <s v="220005093848"/>
        <s v="220005101211"/>
        <s v="220005107739"/>
        <s v="220005165224"/>
        <s v="220005215227"/>
        <s v="220005229582"/>
        <s v="220005287317"/>
        <s v="220005314830"/>
        <s v="220005329531"/>
        <s v="220005377829"/>
        <s v="220005389352"/>
        <s v="220005461680"/>
        <s v="220005465137"/>
        <s v="220005493352"/>
        <s v="220005519982"/>
        <s v="220005591437"/>
        <s v="220005630193"/>
        <s v="220005631811"/>
        <s v="220005663566"/>
        <s v="220005684554"/>
        <s v="220005695212"/>
        <s v="220005715218"/>
        <s v="220005719822"/>
        <s v="220005732163"/>
        <s v="220005778794"/>
        <s v="220005849132"/>
        <s v="220005885284"/>
        <s v="220005886480"/>
        <s v="220005919125"/>
        <s v="220005921998"/>
        <s v="220005945294"/>
        <s v="220005950351"/>
        <s v="220005979285"/>
        <s v="220005996404"/>
        <s v="220005999275"/>
        <s v="220006005684"/>
        <s v="220006011443"/>
        <s v="220006114064"/>
        <s v="220006203206"/>
        <s v="220006215069"/>
        <s v="220006215952"/>
        <s v="220006253524"/>
        <s v="220006301034"/>
        <s v="220006348506"/>
        <s v="220006380699"/>
        <s v="220006428316"/>
        <s v="220006445872"/>
        <s v="220006450328"/>
        <s v="220006456382"/>
        <s v="220006513463"/>
        <s v="220006524346"/>
        <s v="220006557387"/>
        <s v="220006572774"/>
        <s v="220006630838"/>
        <s v="220006654325"/>
        <s v="220006704294"/>
        <s v="220006728996"/>
        <s v="220006746204"/>
        <s v="220006797793"/>
        <s v="220006828465"/>
        <s v="220006870913"/>
        <s v="220006930949"/>
        <s v="220006965036"/>
        <s v="220007065018"/>
        <s v="220007103611"/>
        <s v="220007147717"/>
        <s v="220007184728"/>
        <s v="220007208097"/>
        <s v="220007225471"/>
        <s v="220007247962"/>
        <s v="220007268208"/>
        <s v="220007277647"/>
        <s v="220007279593"/>
        <s v="220007300530"/>
        <s v="220007315264"/>
        <s v="220007321759"/>
        <s v="220007359064"/>
        <s v="220007362662"/>
        <s v="220007379583"/>
        <s v="220007470903"/>
        <s v="220007478203"/>
        <s v="220007543568"/>
        <s v="220007552742"/>
        <s v="220007558178"/>
        <s v="220007559580"/>
        <s v="220007614112"/>
        <s v="220007615754"/>
        <s v="220007636388"/>
        <s v="220007647468"/>
        <s v="220007823614"/>
        <s v="220007859444"/>
        <s v="220007863446"/>
        <s v="220007867942"/>
        <s v="220007893799"/>
        <s v="220007893856"/>
        <s v="220007923935"/>
        <s v="220007947744"/>
        <s v="220007964087"/>
        <s v="220008039046"/>
        <s v="220008041828"/>
        <s v="220008059747"/>
        <s v="220008070785"/>
        <s v="220008080446"/>
        <s v="220008119491"/>
        <s v="220008215901"/>
        <s v="220008291555"/>
        <s v="220008381638"/>
        <s v="220008408217"/>
        <s v="220008411302"/>
        <s v="220008428389"/>
        <s v="220008429882"/>
        <s v="220008460697"/>
        <s v="220008461570"/>
        <s v="220008498499"/>
        <s v="220008525341"/>
        <s v="220008604203"/>
        <s v="220008627667"/>
        <s v="220008628715"/>
        <s v="220008638151"/>
        <s v="220008678215"/>
        <s v="220008696191"/>
        <s v="220008706859"/>
        <s v="220008717724"/>
        <s v="220008765129"/>
        <s v="220008786455"/>
        <s v="220008794855"/>
        <s v="220008820635"/>
        <s v="220008831285"/>
        <s v="220008880803"/>
        <s v="220008881025"/>
        <s v="220008894200"/>
        <s v="220008902276"/>
        <s v="220008915781"/>
        <s v="220008969747"/>
        <s v="220008975553"/>
        <s v="220008978359"/>
        <s v="220009031679"/>
        <s v="220009047568"/>
        <s v="220009049515"/>
        <s v="220009060371"/>
        <s v="220009080940"/>
        <s v="220009089511"/>
        <s v="220009093141"/>
        <s v="220009156799"/>
        <s v="220009199039"/>
        <s v="220009214119"/>
        <s v="220009223664"/>
        <s v="220009275151"/>
        <s v="220009335641"/>
        <s v="220009353032"/>
        <s v="220009363486"/>
        <s v="220009373626"/>
        <s v="220009377833"/>
        <s v="220009462098"/>
        <s v="220009504758"/>
        <s v="220009527387"/>
        <s v="220009539853"/>
        <s v="220009553896"/>
        <s v="220009558432"/>
        <s v="220009566245"/>
        <s v="220009629118"/>
        <s v="220009632278"/>
        <s v="220009671607"/>
        <s v="220009770870"/>
        <s v="220009772751"/>
        <s v="220009772850"/>
        <s v="220009784525"/>
        <s v="220009832910"/>
        <s v="220009845847"/>
        <s v="220009848379"/>
        <s v="220009875562"/>
        <s v="220009888524"/>
        <s v="220009927777"/>
        <s v="220009968292"/>
        <s v="220010032435"/>
        <s v="220010046971"/>
        <s v="220010184970"/>
        <s v="220010199044"/>
        <s v="220010226540"/>
        <s v="220010251670"/>
        <s v="220010297731"/>
        <s v="220010385171"/>
        <s v="220010540338"/>
        <s v="220010570608"/>
        <s v="220010601601"/>
        <s v="220010633778"/>
        <s v="220010641631"/>
        <s v="220010688145"/>
        <s v="220010695173"/>
        <s v="220010754566"/>
        <s v="220010762437"/>
        <s v="220010789729"/>
        <s v="220010819781"/>
        <s v="220010825721"/>
        <s v="220010928996"/>
        <s v="220010991085"/>
        <s v="220011018581"/>
        <s v="220011025768"/>
        <s v="220011035957"/>
        <s v="220011039306"/>
        <s v="220011063041"/>
        <s v="220011092768"/>
        <s v="220011104951"/>
        <s v="220011130949"/>
        <s v="220011174459"/>
        <s v="220011207127"/>
        <s v="220011221995"/>
        <s v="220011223611"/>
        <s v="220011239708"/>
        <s v="220011260258"/>
        <s v="220011261686"/>
        <s v="220011307943"/>
        <s v="220011338740"/>
        <s v="220011352865"/>
        <s v="220011372590"/>
        <s v="220011383688"/>
        <s v="220011405291"/>
        <s v="220011420894"/>
        <s v="220011456757"/>
        <s v="220011457433"/>
        <s v="220011462144"/>
        <s v="220011504556"/>
        <s v="220011516360"/>
        <s v="220011542093"/>
        <s v="220011561937"/>
        <s v="220011579822"/>
        <s v="220011614645"/>
        <s v="220011691858"/>
        <s v="220011707027"/>
        <s v="220011764655"/>
        <s v="220011875576"/>
        <s v="220011896317"/>
        <s v="220011905613"/>
        <s v="220011920935"/>
        <s v="220011933771"/>
        <s v="220011959248"/>
        <s v="220012041012"/>
        <s v="220012044594"/>
        <s v="220012082172"/>
        <s v="220012099762"/>
        <s v="220012145755"/>
        <s v="220012165316"/>
        <s v="220012186759"/>
        <s v="220012213306"/>
        <s v="220012234922"/>
        <s v="220012238451"/>
        <s v="220012240572"/>
        <s v="220012291344"/>
        <s v="220012358705"/>
        <s v="220012406728"/>
        <s v="220012448464"/>
        <s v="220012518704"/>
        <s v="220012520080"/>
        <s v="220012558502"/>
        <s v="220012594382"/>
        <s v="220012625285"/>
        <s v="220012628800"/>
        <s v="220012665679"/>
        <s v="220012670539"/>
        <s v="220012692178"/>
        <s v="220012694182"/>
        <s v="220012733683"/>
        <s v="220012764670"/>
        <s v="220012764852"/>
        <s v="220012808501"/>
        <s v="220012850115"/>
        <s v="220012871004"/>
        <s v="220012871673"/>
        <s v="220012871848"/>
        <s v="220012884023"/>
        <s v="220012897157"/>
        <s v="220012972406"/>
        <s v="220012972760"/>
        <s v="220013000785"/>
        <s v="220013042852"/>
        <s v="220013047802"/>
        <s v="220013142827"/>
        <s v="220013189810"/>
        <s v="220013210848"/>
        <s v="220013289776"/>
        <s v="220013322478"/>
        <s v="220013325885"/>
        <s v="220013348820"/>
        <s v="220013365857"/>
        <s v="220013384379"/>
        <s v="220013387265"/>
        <s v="220013395805"/>
        <s v="220013396753"/>
        <s v="220013402387"/>
        <s v="220013443159"/>
        <s v="220013538099"/>
        <s v="220013541622"/>
        <s v="220013571850"/>
        <s v="220013633742"/>
        <s v="220013633999"/>
        <s v="220013659580"/>
        <s v="220013676238"/>
        <s v="220013683507"/>
        <s v="220013721190"/>
        <s v="220013727379"/>
        <s v="220013736263"/>
        <s v="220013802503"/>
        <s v="220013814185"/>
        <s v="220013815042"/>
        <s v="220013816990"/>
        <s v="220013824812"/>
        <s v="220013827310"/>
        <s v="220013834290"/>
        <s v="220013840974"/>
        <s v="220013891993"/>
        <s v="220013902246"/>
        <s v="220013907781"/>
        <s v="220013937101"/>
        <s v="220013970623"/>
        <s v="220014002418"/>
        <s v="220014019644"/>
        <s v="220014026870"/>
        <s v="220014043156"/>
        <s v="220014086452"/>
        <s v="220014087385"/>
        <s v="220014087807"/>
        <s v="220014097871"/>
        <s v="220014129914"/>
        <s v="220014139244"/>
        <s v="220014150050"/>
        <s v="220014157584"/>
        <s v="220014161560"/>
        <s v="220014169472"/>
        <s v="220014175677"/>
        <s v="220014184125"/>
        <s v="220014192292"/>
        <s v="220014254126"/>
        <s v="220014303568"/>
        <s v="220014321966"/>
        <s v="220014332401"/>
        <s v="220014333029"/>
        <s v="220014339620"/>
        <s v="220014354512"/>
        <s v="220014399038"/>
        <s v="220014445187"/>
        <s v="220014554152"/>
        <s v="220014599702"/>
        <s v="220014615532"/>
        <s v="220014664951"/>
        <s v="220014676328"/>
        <s v="220014728863"/>
        <s v="220014751816"/>
        <s v="220014762060"/>
        <s v="220014793792"/>
        <s v="220014820462"/>
        <s v="220014830826"/>
        <s v="220014831816"/>
        <s v="220014864627"/>
        <s v="220014899565"/>
        <s v="220014909331"/>
        <s v="220014926822"/>
        <s v="220014927937"/>
        <s v="220014974327"/>
        <s v="220014990281"/>
        <s v="220015004249"/>
        <s v="220015032653"/>
        <s v="220015044245"/>
        <s v="220015052487"/>
        <s v="220015058153"/>
        <s v="220015062676"/>
        <s v="220015080264"/>
        <s v="220015100278"/>
        <s v="220015215126"/>
        <s v="220015216686"/>
        <s v="220015218898"/>
        <s v="220015245487"/>
        <s v="220015288974"/>
        <s v="220015292836"/>
        <s v="220015296837"/>
        <s v="220015303112"/>
        <s v="220015360567"/>
        <s v="220015379146"/>
        <s v="220015444965"/>
        <s v="220015462298"/>
        <s v="220015481470"/>
        <s v="220015489952"/>
        <s v="220015532306"/>
        <s v="220015536950"/>
        <s v="220015559333"/>
        <s v="220015571304"/>
        <s v="220015582616"/>
        <s v="220015591864"/>
        <s v="220015614104"/>
        <s v="220015622990"/>
        <s v="220015623048"/>
        <s v="220015680790"/>
        <s v="220015699626"/>
        <s v="220015709847"/>
        <s v="220015742020"/>
        <s v="220015750627"/>
        <s v="220015765674"/>
        <s v="220015813227"/>
        <s v="220015814126"/>
        <s v="220015818390"/>
        <s v="220015852662"/>
        <s v="220015880424"/>
        <s v="220015880432"/>
        <s v="220015902590"/>
        <s v="220015910106"/>
        <s v="220015917358"/>
        <s v="220015922622"/>
        <s v="220015949187"/>
        <s v="220016030151"/>
        <s v="220016036489"/>
        <s v="220016060539"/>
        <s v="220016063657"/>
        <s v="220016064986"/>
        <s v="220016068292"/>
        <s v="220016068623"/>
        <s v="220016070918"/>
        <s v="220016109989"/>
        <s v="220016120127"/>
        <s v="220016121299"/>
        <s v="220016124871"/>
        <s v="220016149951"/>
        <s v="220016187670"/>
        <s v="220016217097"/>
        <s v="220016236634"/>
        <s v="220016238358"/>
        <s v="220016246641"/>
        <s v="220016316162"/>
        <s v="220016317640"/>
        <s v="220016323135"/>
        <s v="220016337804"/>
        <s v="220016382016"/>
        <s v="220016429478"/>
        <s v="220016430005"/>
        <s v="220016462974"/>
        <s v="220016485488"/>
        <s v="220016492864"/>
        <s v="220016502886"/>
        <s v="220016507992"/>
        <s v="220016510525"/>
        <s v="220016544581"/>
        <s v="220016572368"/>
        <s v="220016646121"/>
        <s v="220016653275"/>
        <s v="220016653648"/>
        <s v="220016660197"/>
        <s v="220016683561"/>
        <s v="220016693727"/>
        <s v="220016701322"/>
        <s v="220016723433"/>
        <s v="220016741518"/>
        <s v="220016749388"/>
        <s v="220016762860"/>
        <s v="220016764973"/>
        <s v="220016813648"/>
        <s v="220016814729"/>
        <s v="220016830220"/>
        <s v="220016832143"/>
        <s v="220016841896"/>
        <s v="220016849022"/>
        <s v="220016931580"/>
        <s v="220016943189"/>
        <s v="220016955977"/>
        <s v="220016964698"/>
        <s v="220016967014"/>
        <s v="220016975736"/>
        <s v="220016988846"/>
        <s v="220016994745"/>
        <s v="220016995247"/>
        <s v="220017004973"/>
        <s v="220017008594"/>
        <s v="220017017850"/>
        <s v="220017023197"/>
        <s v="220017037403"/>
        <s v="220017056049"/>
        <s v="220017057914"/>
        <s v="220017085261"/>
        <s v="220017199393"/>
        <s v="220017202767"/>
        <s v="220017212527"/>
        <s v="220017227301"/>
        <s v="220017228994"/>
        <s v="220017229745"/>
        <s v="220017229935"/>
        <s v="220017250774"/>
        <s v="220017275862"/>
        <s v="220017304126"/>
        <s v="220017306592"/>
        <s v="220017333315"/>
        <s v="220017368964"/>
        <s v="220017384292"/>
        <s v="220017385737"/>
        <s v="220017415278"/>
        <s v="220017425228"/>
        <s v="220017442942"/>
        <s v="220017446315"/>
        <s v="220017453634"/>
        <s v="220017453923"/>
        <s v="220017455274"/>
        <s v="220017490214"/>
        <s v="220017490222"/>
        <s v="220017495171"/>
        <s v="220017515622"/>
        <s v="220017538632"/>
        <s v="220017567003"/>
        <s v="220017572706"/>
        <s v="220017573522"/>
        <s v="220017583836"/>
        <s v="220017609029"/>
        <s v="220017648548"/>
        <s v="220017652136"/>
        <s v="220017705272"/>
        <s v="220017729082"/>
        <s v="220017736103"/>
        <s v="220017747589"/>
        <s v="220017777727"/>
        <s v="220017792403"/>
        <s v="220017807730"/>
        <s v="220017810262"/>
        <s v="220017824164"/>
        <s v="220017846241"/>
        <s v="220017850946"/>
        <s v="220017867783"/>
        <s v="220017897699"/>
        <s v="220017898531"/>
        <s v="220017903257"/>
        <s v="220017908074"/>
        <s v="220017922976"/>
        <s v="220017965306"/>
        <s v="220017968961"/>
        <s v="220017975719"/>
        <s v="220018007637"/>
        <s v="220018036990"/>
        <s v="220018064778"/>
        <s v="220018065460"/>
        <s v="220018079230"/>
        <s v="220018080667"/>
        <s v="220018083976"/>
        <s v="220018089320"/>
        <s v="220018093124"/>
        <s v="220018108617"/>
        <s v="220018130728"/>
        <s v="220018156004"/>
        <s v="220018157648"/>
        <s v="220018163109"/>
        <s v="220018171680"/>
        <s v="220018175715"/>
        <s v="220018196901"/>
        <s v="220018197727"/>
        <s v="220018219653"/>
        <s v="220018240816"/>
        <s v="220018274914"/>
        <s v="220018276604"/>
        <s v="220018297550"/>
        <s v="220018351704"/>
        <s v="220018405252"/>
        <s v="220018409742"/>
        <s v="220018422323"/>
        <s v="220018430680"/>
        <s v="220018449888"/>
        <s v="220018464580"/>
        <s v="220018465777"/>
        <s v="220018466338"/>
        <s v="220018469266"/>
        <s v="220018473227"/>
        <s v="220018526933"/>
        <s v="220018538078"/>
        <s v="220018540272"/>
        <s v="220018548051"/>
        <s v="220018560064"/>
        <s v="220018567747"/>
        <s v="220018573786"/>
        <s v="220018575492"/>
        <s v="220018579742"/>
        <s v="220018586069"/>
        <s v="220018598726"/>
        <s v="220018603336"/>
        <s v="220018626568"/>
        <s v="220018630487"/>
        <s v="220018633457"/>
        <s v="220018707673"/>
        <s v="220018711162"/>
        <s v="220018724306"/>
        <s v="220018729172"/>
        <s v="220018731798"/>
        <s v="220018745962"/>
        <s v="220018757835"/>
        <s v="220018808307"/>
        <s v="220018814461"/>
        <s v="220018818363"/>
        <s v="220018819916"/>
        <s v="220018821045"/>
        <s v="220018826457"/>
        <s v="220018853105"/>
        <s v="220018857882"/>
        <s v="220018868194"/>
        <s v="220018873962"/>
        <s v="220018876262"/>
        <s v="220018883110"/>
        <s v="220018915938"/>
        <s v="220018936389"/>
        <s v="220018956668"/>
        <s v="220018974026"/>
        <s v="220018977243"/>
        <s v="220018995765"/>
        <s v="220018997720"/>
        <s v="220019004724"/>
        <s v="220019019680"/>
        <s v="220019023526"/>
        <s v="220019032634"/>
        <s v="220019045503"/>
        <s v="220019050347"/>
        <s v="220019067846"/>
        <s v="220019083645"/>
        <s v="220019084841"/>
        <s v="220019087190"/>
        <s v="220019107840"/>
        <s v="220019110364"/>
        <s v="220019122898"/>
        <s v="220019129182"/>
        <s v="220019175748"/>
        <s v="220019184898"/>
        <s v="220019230212"/>
        <s v="220019238132"/>
        <s v="220019291032"/>
        <s v="220019292287"/>
        <s v="220019293038"/>
        <s v="220019307036"/>
        <s v="220019311079"/>
        <s v="220019338866"/>
        <s v="220019352453"/>
        <s v="220019353816"/>
        <s v="220019357700"/>
        <s v="220019375017"/>
        <s v="220019383136"/>
        <s v="220019390560"/>
        <s v="220019392798"/>
        <s v="220019397839"/>
        <s v="220019405657"/>
        <s v="220019417504"/>
        <s v="220019420623"/>
        <s v="220019449986"/>
        <s v="220019464365"/>
        <s v="220019464878"/>
        <s v="220019469158"/>
        <s v="220019470776"/>
        <s v="220019476591"/>
        <s v="220019498579"/>
        <s v="220019509805"/>
        <s v="220019519390"/>
        <s v="220019535073"/>
        <s v="220019540081"/>
        <s v="220019551070"/>
        <s v="220019568629"/>
        <s v="220019577414"/>
        <s v="220019593361"/>
        <s v="220019606833"/>
        <s v="220019623002"/>
        <s v="220019629751"/>
        <s v="220019676273"/>
        <s v="220019681935"/>
        <s v="220019682453"/>
        <s v="220019688203"/>
        <s v="220019695422"/>
        <s v="220019707052"/>
        <s v="220019717580"/>
        <s v="220019719693"/>
        <s v="220019732993"/>
        <s v="220019745482"/>
        <s v="220019746563"/>
        <s v="220019748007"/>
        <s v="220019773526"/>
        <s v="220019774946"/>
        <s v="220019792039"/>
        <s v="220019793706"/>
        <s v="220019818636"/>
        <s v="220019839129"/>
        <s v="220019844251"/>
        <s v="220019857444"/>
        <s v="220019863988"/>
        <s v="220019875172"/>
        <s v="220019894173"/>
        <s v="220019914435"/>
        <s v="220019918469"/>
        <s v="220019922453"/>
        <s v="220019926579"/>
        <s v="220019938707"/>
        <s v="220019956915"/>
        <s v="220019964059"/>
        <s v="220019972102"/>
        <s v="220019975709"/>
        <s v="220019976368"/>
        <s v="220019979016"/>
        <s v="220019999519"/>
        <s v="220020012401"/>
        <s v="220020014803"/>
        <s v="220020030254"/>
        <s v="220020040261"/>
        <s v="220020063107"/>
        <s v="220020069260"/>
        <s v="220020070946"/>
        <s v="220020075655"/>
        <s v="220020093096"/>
        <s v="220020104992"/>
        <s v="220020115451"/>
        <s v="220020129759"/>
        <s v="220020130013"/>
        <s v="220020136721"/>
        <s v="220020145946"/>
        <s v="220020166637"/>
        <s v="220020202291"/>
        <s v="220020208165"/>
        <s v="220020208843"/>
        <s v="220020222232"/>
        <s v="220020225227"/>
        <s v="220020229500"/>
        <s v="220020243766"/>
        <s v="220020245761"/>
        <s v="220020250472"/>
        <s v="220020256438"/>
        <s v="220020271619"/>
        <s v="220020273698"/>
        <s v="220020277574"/>
        <s v="220020281170"/>
        <s v="220020292938"/>
        <s v="220020308577"/>
        <s v="220020309575"/>
        <s v="220020318576"/>
        <s v="220020331298"/>
        <s v="220020361147"/>
        <s v="220020379651"/>
        <s v="220020398891"/>
        <s v="220020401489"/>
        <s v="220020402628"/>
        <s v="220020402792"/>
        <s v="220020409839"/>
        <s v="220020411207"/>
        <s v="220020430371"/>
        <s v="220020437731"/>
        <s v="220020443242"/>
        <s v="220020446955"/>
        <s v="220020451138"/>
        <s v="220020477604"/>
        <s v="220020482026"/>
        <s v="220020482661"/>
        <s v="220020500561"/>
        <s v="220020512327"/>
        <s v="220020527689"/>
        <s v="220020534107"/>
        <s v="220020537092"/>
        <s v="220020538579"/>
        <s v="220020551259"/>
        <s v="220020566661"/>
        <s v="220020568303"/>
        <s v="220020579508"/>
        <s v="220020590091"/>
        <s v="220020623157"/>
        <s v="220020643692"/>
        <s v="220020653030"/>
        <s v="220020667303"/>
        <s v="220020673814"/>
        <s v="220020696344"/>
        <s v="220020703256"/>
        <s v="220020706317"/>
        <s v="220020727636"/>
        <s v="220020737494"/>
        <s v="220020742080"/>
        <s v="220020744771"/>
        <s v="220020749747"/>
        <s v="220020756981"/>
        <s v="220020766634"/>
        <s v="220020777813"/>
        <s v="220020787499"/>
        <s v="220020792523"/>
        <s v="220020804609"/>
        <s v="220020812321"/>
        <s v="220020828509"/>
        <s v="220020837724"/>
        <s v="220020847525"/>
        <s v="220020873869"/>
        <s v="220020890897"/>
        <s v="220020900274"/>
        <s v="220020934984"/>
        <s v="220020935536"/>
        <s v="220020945899"/>
        <s v="220020948737"/>
        <s v="220020960807"/>
        <s v="220020969071"/>
        <s v="220020983304"/>
        <s v="220020985424"/>
        <s v="220020986281"/>
        <s v="220020995340"/>
        <s v="220021006519"/>
        <s v="220021006618"/>
        <s v="220021018829"/>
        <s v="220021043496"/>
        <s v="220021090984"/>
        <s v="220021109271"/>
        <s v="220021161744"/>
        <s v="220021192566"/>
        <s v="220021198217"/>
        <s v="220021238195"/>
        <s v="220021299148"/>
        <s v="220021331016"/>
        <s v="220021337120"/>
        <s v="220021338128"/>
        <s v="220021340850"/>
        <s v="220021343052"/>
        <s v="220021349430"/>
        <s v="220021374370"/>
        <s v="220021377332"/>
        <s v="220021390467"/>
        <s v="220021395896"/>
        <s v="220021421379"/>
        <s v="220021458488"/>
        <s v="220021461730"/>
        <s v="220021470988"/>
        <s v="220021487511"/>
        <s v="220021490747"/>
        <s v="220021492438"/>
        <s v="220021526862"/>
        <s v="220021587823"/>
        <s v="220021588698"/>
        <s v="220021621176"/>
        <s v="220021627488"/>
        <s v="220021629427"/>
        <s v="220021638147"/>
        <s v="220021639475"/>
        <s v="220021675065"/>
        <s v="220021681998"/>
        <s v="220021687185"/>
        <s v="220021709237"/>
        <s v="220021712611"/>
        <s v="220021724897"/>
        <s v="220021726546"/>
        <s v="220021753615"/>
        <s v="220021755677"/>
        <s v="220021783323"/>
        <s v="220021791979"/>
        <s v="220021802321"/>
        <s v="220021803592"/>
        <s v="220021807833"/>
        <s v="220021816529"/>
        <s v="220021818616"/>
        <s v="220021833821"/>
        <s v="220021834423"/>
        <s v="220021868413"/>
        <s v="220021871862"/>
        <s v="220021878362"/>
        <s v="220021884477"/>
        <s v="220021915842"/>
        <s v="220021924356"/>
        <s v="220021931120"/>
        <s v="220021941186"/>
        <s v="220021959923"/>
        <s v="220021961317"/>
        <s v="220021990431"/>
        <s v="220022013613"/>
        <s v="220022014389"/>
        <s v="220022036614"/>
        <s v="220022051753"/>
        <s v="220022054518"/>
        <s v="220022054633"/>
        <s v="220022075711"/>
        <s v="220022079598"/>
        <s v="220022080737"/>
        <s v="220022084358"/>
        <s v="220022126894"/>
        <s v="220022145084"/>
        <s v="220022145951"/>
        <s v="220022158269"/>
        <s v="220022162931"/>
        <s v="220022165413"/>
        <s v="220022167252"/>
        <s v="220022180834"/>
        <s v="220022208858"/>
        <s v="220022209633"/>
        <s v="220022223279"/>
        <s v="220022249795"/>
        <s v="220022256444"/>
        <s v="220022261477"/>
        <s v="220022264828"/>
        <s v="220022271146"/>
        <s v="220022281665"/>
        <s v="220022292035"/>
        <s v="220022300119"/>
        <s v="220022302883"/>
        <s v="220022313815"/>
        <s v="220022322238"/>
        <s v="220022327385"/>
        <s v="220022336956"/>
        <s v="220022347227"/>
        <s v="220022351534"/>
        <s v="220022359040"/>
        <s v="220022366136"/>
        <s v="220022368306"/>
        <s v="220022371805"/>
        <s v="220022374775"/>
        <s v="220022375012"/>
        <s v="220022391936"/>
        <s v="220022392124"/>
        <s v="220022398246"/>
        <s v="220022406551"/>
        <s v="220022411783"/>
        <s v="220022429702"/>
        <s v="220022432581"/>
        <s v="220022458776"/>
        <s v="220022459428"/>
        <s v="220022470318"/>
        <s v="220022477511"/>
        <s v="220022483725"/>
        <s v="220022501567"/>
        <s v="220022512002"/>
        <s v="220022519643"/>
        <s v="220022525392"/>
        <s v="220022528503"/>
        <s v="220022541134"/>
        <s v="220022553063"/>
        <s v="220022556678"/>
        <s v="220022564078"/>
        <s v="220022565505"/>
        <s v="220022602134"/>
        <s v="220022612265"/>
        <s v="220022626661"/>
        <s v="220022631455"/>
        <s v="220022654143"/>
        <s v="220022658649"/>
        <s v="220022670321"/>
        <s v="220022683894"/>
        <s v="220022688042"/>
        <s v="220022692580"/>
        <s v="220022702850"/>
        <s v="220022703809"/>
        <s v="220022710010"/>
        <s v="220022719581"/>
        <s v="220022731800"/>
        <s v="220022755270"/>
        <s v="220022757607"/>
        <s v="220022765675"/>
        <s v="220022766103"/>
        <s v="220022782035"/>
        <s v="220022802452"/>
        <s v="220022814945"/>
        <s v="220022816247"/>
        <s v="220022817336"/>
        <s v="220022821015"/>
        <s v="220022836393"/>
        <s v="220022846335"/>
        <s v="220022847366"/>
        <s v="220022849610"/>
        <s v="220022854479"/>
        <s v="220022864874"/>
        <s v="220022877215"/>
        <s v="220022878221"/>
        <s v="220022878643"/>
        <s v="220022879229"/>
        <s v="220022884575"/>
        <s v="220022885267"/>
        <s v="220022934859"/>
        <s v="220022943512"/>
        <s v="220022953362"/>
        <s v="220022973956"/>
        <s v="220022974350"/>
        <s v="220022987543"/>
        <s v="220022988889"/>
        <s v="220022996775"/>
        <s v="220023000890"/>
        <s v="220023012465"/>
        <s v="220023013737"/>
        <s v="220023015716"/>
        <s v="220023036845"/>
        <s v="220023045804"/>
        <s v="220023046661"/>
        <s v="220023047255"/>
        <s v="220023058732"/>
        <s v="220023072873"/>
        <s v="220023077112"/>
        <s v="220023086808"/>
        <s v="220023087236"/>
        <s v="220023087772"/>
        <s v="220023087822"/>
        <s v="220023088911"/>
        <s v="220023090552"/>
        <s v="220023114451"/>
        <s v="220023124583"/>
        <s v="220023132214"/>
        <s v="220023141777"/>
        <s v="220023142510"/>
        <s v="220023146735"/>
        <s v="220023147881"/>
        <s v="220023149762"/>
        <s v="220023166428"/>
        <s v="220023171444"/>
        <s v="220023178522"/>
        <s v="220023194040"/>
        <s v="220023202199"/>
        <s v="220023203916"/>
        <s v="220023218658"/>
        <s v="220023220043"/>
        <s v="220023222429"/>
        <s v="220023230125"/>
        <s v="220023230570"/>
        <s v="220023255460"/>
        <s v="220023257193"/>
        <s v="220023266657"/>
        <s v="220023278330"/>
        <s v="220023278843"/>
        <s v="220023284288"/>
        <s v="220023310935"/>
        <s v="220023322120"/>
        <s v="220023342631"/>
        <s v="220023344744"/>
        <s v="220023367547"/>
        <s v="220023375318"/>
        <s v="220023377025"/>
        <s v="220023391505"/>
        <s v="220023410347"/>
        <s v="220023421971"/>
        <s v="220023422672"/>
        <s v="220023430451"/>
        <s v="220023435641"/>
        <s v="220023435989"/>
        <s v="220023446002"/>
        <s v="220023446275"/>
        <s v="220023448081"/>
        <s v="220023463346"/>
        <s v="220023474343"/>
        <s v="220023482890"/>
        <s v="220023486453"/>
        <s v="220023489812"/>
        <s v="220023501103"/>
        <s v="220023504594"/>
        <s v="220023509239"/>
        <s v="220023513215"/>
        <s v="220023525490"/>
        <s v="220023529765"/>
        <s v="220023531092"/>
        <s v="220023533494"/>
        <s v="220023535762"/>
        <s v="220023539699"/>
        <s v="220023549102"/>
        <s v="220023559911"/>
        <s v="220023566361"/>
        <s v="220023567039"/>
        <s v="220023568912"/>
        <s v="220023580719"/>
        <s v="220023586849"/>
        <s v="220023606365"/>
        <s v="220023606845"/>
        <s v="220023619327"/>
        <s v="220023623592"/>
        <s v="220023638186"/>
        <s v="220023644218"/>
        <s v="220023648276"/>
        <s v="220023654225"/>
        <s v="220023656287"/>
        <s v="220023657533"/>
        <s v="220023659679"/>
        <s v="220023662236"/>
        <s v="220023662269"/>
        <s v="220023664695"/>
        <s v="220023679677"/>
        <s v="220023682531"/>
        <s v="220023684107"/>
        <s v="220023687357"/>
        <s v="220023696382"/>
        <s v="220023696788"/>
        <s v="220023748175"/>
        <s v="220023760436"/>
        <s v="220023795945"/>
        <s v="220023820719"/>
        <s v="220023821576"/>
        <s v="220023822533"/>
        <s v="220023824406"/>
        <s v="220023844099"/>
        <s v="220023846623"/>
        <s v="220023850013"/>
        <s v="220023851490"/>
        <s v="220023861242"/>
        <s v="220023876315"/>
        <s v="220023882859"/>
        <s v="220023888112"/>
        <s v="220023903374"/>
        <s v="220023910999"/>
        <s v="220023912128"/>
        <s v="220023921103"/>
        <s v="220023930393"/>
        <s v="220023932258"/>
        <s v="220023937695"/>
        <s v="220023948916"/>
        <s v="220023952355"/>
        <s v="220023958972"/>
        <s v="220023969672"/>
        <s v="220023982402"/>
        <s v="220023993441"/>
        <s v="220023995578"/>
        <s v="220023998812"/>
        <s v="220024000535"/>
        <s v="220024010203"/>
        <s v="220024017034"/>
        <s v="220024017844"/>
        <s v="220024022091"/>
        <s v="220024035887"/>
        <s v="220024037818"/>
        <s v="220024049524"/>
        <s v="220024063129"/>
        <s v="220024077772"/>
        <s v="220024085155"/>
        <s v="220024091757"/>
        <s v="220024095048"/>
        <s v="220024099917"/>
        <s v="220024114856"/>
        <s v="220024133815"/>
        <s v="220024139838"/>
        <s v="220024153979"/>
        <s v="220024161253"/>
        <s v="220024164224"/>
        <s v="220024185872"/>
        <s v="220024186458"/>
        <s v="220024199238"/>
        <s v="220024202164"/>
        <s v="220024208369"/>
        <s v="220024217501"/>
        <s v="220024222246"/>
        <s v="220024232534"/>
        <s v="220024234324"/>
        <s v="220024241006"/>
        <s v="220024244497"/>
        <s v="220024253498"/>
        <s v="220024263158"/>
        <s v="220024272068"/>
        <s v="220024284311"/>
        <s v="220024285847"/>
        <s v="220024286548"/>
        <s v="220024290664"/>
        <s v="220024305637"/>
        <s v="220024306999"/>
        <s v="220024321261"/>
        <s v="220024329603"/>
        <s v="220024334280"/>
        <s v="220024338679"/>
        <s v="220024343133"/>
        <s v="220024359774"/>
        <s v="220024360301"/>
        <s v="220024387726"/>
        <s v="220024398616"/>
        <s v="220024401691"/>
        <s v="220024423570"/>
        <s v="220024423885"/>
        <s v="220024426615"/>
        <s v="220024428025"/>
        <s v="220024429569"/>
        <s v="220024433876"/>
        <s v="220024466405"/>
        <s v="220024467809"/>
        <s v="220024487328"/>
        <s v="220024488060"/>
        <s v="220024490637"/>
        <s v="220024491189"/>
        <s v="220024496121"/>
        <s v="220024498804"/>
        <s v="220024500229"/>
        <s v="220024505905"/>
        <s v="220024521316"/>
        <s v="220024522355"/>
        <s v="220024543989"/>
        <s v="220024546230"/>
        <s v="220024555223"/>
        <s v="220024559217"/>
        <s v="220024573721"/>
        <s v="220024583852"/>
        <s v="220024588810"/>
        <s v="220024593786"/>
        <s v="220024595476"/>
        <s v="220024599767"/>
        <s v="220024609392"/>
        <s v="220024623260"/>
        <s v="220024641056"/>
        <s v="220024645594"/>
        <s v="220024651386"/>
        <s v="220024652665"/>
        <s v="220024659082"/>
        <s v="220024661807"/>
        <s v="220024672002"/>
        <s v="220024674396"/>
        <s v="220024680526"/>
        <s v="220024686192"/>
        <s v="220024691028"/>
        <s v="220024695854"/>
        <s v="220024700993"/>
        <s v="220024703997"/>
        <s v="220024708467"/>
        <s v="220024708707"/>
        <s v="220024709192"/>
        <s v="220024711123"/>
        <s v="220024723854"/>
        <s v="220024734745"/>
        <s v="220024737607"/>
        <s v="220024766390"/>
        <s v="220024767794"/>
        <s v="220024769469"/>
        <s v="220024769972"/>
        <s v="220024773024"/>
        <s v="220024777280"/>
        <s v="220024777306"/>
        <s v="220024795183"/>
        <s v="220024796629"/>
        <s v="220024797791"/>
        <s v="220024799532"/>
        <s v="220024807814"/>
        <s v="220024815288"/>
        <s v="220024826277"/>
        <s v="220024835203"/>
        <s v="220024852406"/>
        <s v="220024852935"/>
        <s v="220024860334"/>
        <s v="220024862249"/>
        <s v="220024862694"/>
        <s v="220024869798"/>
        <s v="220024873857"/>
        <s v="220024875076"/>
        <s v="220024878302"/>
        <s v="220024884110"/>
        <s v="220024901302"/>
        <s v="220024909891"/>
        <s v="220024933123"/>
        <s v="220024938676"/>
        <s v="220024941688"/>
        <s v="220024942504"/>
        <s v="220024945622"/>
        <s v="220024945978"/>
        <s v="220024953790"/>
        <s v="220024972642"/>
        <s v="220024980686"/>
        <s v="220024991261"/>
        <s v="220024997284"/>
        <s v="220025008354"/>
        <s v="220025022306"/>
        <s v="220025027420"/>
        <s v="220025028543"/>
        <s v="220025030705"/>
        <s v="220025038112"/>
        <s v="220025043765"/>
        <s v="220025045331"/>
        <s v="220025046222"/>
        <s v="220025049986"/>
        <s v="220025054929"/>
        <s v="220025065909"/>
        <s v="220025077151"/>
        <s v="220025086491"/>
        <s v="220025096789"/>
        <s v="220025121561"/>
        <s v="220025123344"/>
        <s v="220025136494"/>
        <s v="220025137872"/>
        <s v="220025151048"/>
        <s v="220025155312"/>
        <s v="220025169255"/>
        <s v="220025181680"/>
        <s v="220025185301"/>
        <s v="220025186168"/>
        <s v="220025190343"/>
        <s v="220025206420"/>
        <s v="220025215249"/>
        <s v="220025215652"/>
        <s v="220025216767"/>
        <s v="220025217542"/>
        <s v="220025231139"/>
        <s v="220025237953"/>
        <s v="220025258066"/>
        <s v="220025261664"/>
        <s v="220025289095"/>
        <s v="220025294673"/>
        <s v="220025294855"/>
        <s v="220025302690"/>
        <s v="220025305966"/>
        <s v="220025314034"/>
        <s v="220025321120"/>
        <s v="220025323159"/>
        <s v="220025327614"/>
        <s v="220025336805"/>
        <s v="220025349816"/>
        <s v="220025355748"/>
        <s v="220025360680"/>
        <s v="220025366539"/>
        <s v="220025379292"/>
        <s v="220025386230"/>
        <s v="220025386321"/>
        <s v="220025391347"/>
        <s v="220025397179"/>
        <s v="220025406764"/>
        <s v="220025417977"/>
        <s v="220025440219"/>
        <s v="220025447230"/>
        <s v="220025455779"/>
        <s v="220025457890"/>
        <s v="220025465059"/>
        <s v="220025467600"/>
        <s v="220025467782"/>
        <s v="220025475603"/>
        <s v="220025487640"/>
        <s v="220025503123"/>
        <s v="220025503842"/>
        <s v="220025514344"/>
        <s v="220025518147"/>
        <s v="220025547013"/>
        <s v="220025547237"/>
        <s v="220025548185"/>
        <s v="220025556451"/>
        <s v="220025559646"/>
        <s v="220025560172"/>
        <s v="220025568464"/>
        <s v="220025575097"/>
        <s v="220025581640"/>
        <s v="220025588082"/>
        <s v="220025612437"/>
        <s v="220025614722"/>
        <s v="220025620356"/>
        <s v="220025624630"/>
        <s v="220025637855"/>
        <s v="220025645353"/>
        <s v="220025646385"/>
        <s v="220025657192"/>
        <s v="220025658752"/>
        <s v="220025662150"/>
        <s v="220025685516"/>
        <s v="220025689484"/>
        <s v="220025689799"/>
        <s v="220025689906"/>
        <s v="220025691613"/>
        <s v="220025700604"/>
        <s v="220025706262"/>
        <s v="220025714357"/>
        <s v="220025714381"/>
        <s v="220025723093"/>
        <s v="220025724646"/>
        <s v="220025726740"/>
        <s v="220025749312"/>
        <s v="220025766456"/>
        <s v="220025767173"/>
        <s v="220025771985"/>
        <s v="220025780879"/>
        <s v="220025783113"/>
        <s v="220025783360"/>
        <s v="220025784707"/>
        <s v="220025794714"/>
        <s v="220025800594"/>
        <s v="220025801527"/>
        <s v="220025803101"/>
        <s v="220025805551"/>
        <s v="220025815493"/>
        <s v="220025820535"/>
        <s v="220025820659"/>
        <s v="220025820808"/>
        <s v="220025822689"/>
        <s v="220025826136"/>
        <s v="220025827951"/>
        <s v="220025834023"/>
        <s v="220025848734"/>
        <s v="220025857610"/>
        <s v="220025861836"/>
        <s v="220025869490"/>
        <s v="220025876701"/>
        <s v="220025887385"/>
        <s v="220025890512"/>
        <s v="220025896402"/>
        <s v="220025913330"/>
        <s v="220025922018"/>
        <s v="220025922653"/>
        <s v="220025923610"/>
        <s v="220025924352"/>
        <s v="220025925615"/>
        <s v="220025925979"/>
        <s v="220025928270"/>
        <s v="220025929609"/>
        <s v="220025935424"/>
        <s v="220025939244"/>
        <s v="220025940382"/>
        <s v="220025940671"/>
        <s v="220025949573"/>
        <s v="220025955091"/>
        <s v="220025958186"/>
        <s v="220025962378"/>
        <s v="220025963418"/>
        <s v="220025965017"/>
        <s v="220025970108"/>
        <s v="220025976436"/>
        <s v="220025980164"/>
        <s v="220025981220"/>
        <s v="220025982822"/>
        <s v="220026001523"/>
        <s v="220026005201"/>
        <s v="220026011886"/>
        <s v="220026014419"/>
        <s v="220026016364"/>
        <s v="220026026348"/>
        <s v="220026035562"/>
        <s v="220026037766"/>
        <s v="220026037907"/>
        <s v="220026043566"/>
        <s v="220026057608"/>
        <s v="220026060032"/>
        <s v="220026066161"/>
        <s v="220026079669"/>
        <s v="220026080592"/>
        <s v="220026084982"/>
        <s v="220026089734"/>
        <s v="220026090328"/>
        <s v="220026090666"/>
        <s v="220026090724"/>
        <s v="220026097448"/>
        <s v="220026102776"/>
        <s v="220026115828"/>
        <s v="220026119895"/>
        <s v="220026126502"/>
        <s v="220026129183"/>
        <s v="220026138002"/>
        <s v="220026138010"/>
        <s v="220026139372"/>
        <s v="220026140990"/>
        <s v="220026142582"/>
        <s v="220026143713"/>
        <s v="220026160154"/>
        <s v="220026160295"/>
        <s v="220026166177"/>
        <s v="220026170443"/>
        <s v="220026172316"/>
        <s v="220026195226"/>
        <s v="220026200901"/>
        <s v="220026201503"/>
        <s v="220026216063"/>
        <s v="220026229942"/>
        <s v="220026239446"/>
        <s v="220026239701"/>
        <s v="220026240139"/>
        <s v="220026245468"/>
        <s v="220026253934"/>
        <s v="220026264006"/>
        <s v="220026266969"/>
        <s v="220026269005"/>
        <s v="220026270094"/>
        <s v="220026272520"/>
        <s v="220026273148"/>
        <s v="220026288625"/>
        <s v="220026292429"/>
        <s v="220026292445"/>
        <s v="220026300917"/>
        <s v="220026300990"/>
        <s v="220026306633"/>
        <s v="220026310908"/>
        <s v="220026318950"/>
        <s v="220026338461"/>
        <s v="220026342422"/>
        <s v="220026347470"/>
        <s v="220026350813"/>
        <s v="220026351266"/>
        <s v="220026358873"/>
        <s v="220026362313"/>
        <s v="220026362917"/>
        <s v="220026363964"/>
        <s v="220026365969"/>
        <s v="220026366561"/>
        <s v="220026370597"/>
        <s v="220026371710"/>
        <s v="220026377451"/>
        <s v="220026382501"/>
        <s v="220026383335"/>
        <s v="220026389431"/>
        <s v="220026391346"/>
        <s v="220026392807"/>
        <s v="220026397020"/>
        <s v="220026397285"/>
        <s v="220026397996"/>
        <s v="220026401632"/>
        <s v="220026406532"/>
        <s v="220026425292"/>
        <s v="220026447882"/>
        <s v="220026460513"/>
        <s v="220026470520"/>
        <s v="220026471205"/>
        <s v="220026471486"/>
        <s v="220026473599"/>
        <s v="220026474555"/>
        <s v="220026477319"/>
        <s v="220026477376"/>
        <s v="220026483812"/>
        <s v="220026490577"/>
        <s v="220026490593"/>
        <s v="220026496004"/>
        <s v="220026508725"/>
        <s v="220026512446"/>
        <s v="220026515753"/>
        <s v="220026521124"/>
        <s v="220026522213"/>
        <s v="220026526727"/>
        <s v="220026528988"/>
        <s v="220026533442"/>
        <s v="220026534697"/>
        <s v="220026538623"/>
        <s v="220026539688"/>
        <s v="220026542930"/>
        <s v="220026544936"/>
        <s v="220026572838"/>
        <s v="220026578280"/>
        <s v="220026583892"/>
        <s v="220026591986"/>
        <s v="220026602759"/>
        <s v="220026605620"/>
        <s v="220026613673"/>
        <s v="220026617831"/>
        <s v="220026618458"/>
        <s v="220026626949"/>
        <s v="220026628077"/>
        <s v="220026631626"/>
        <s v="220026634471"/>
        <s v="220026643571"/>
        <s v="220026644801"/>
        <s v="220026650139"/>
        <s v="220026650337"/>
        <s v="220026653612"/>
        <s v="220026659148"/>
        <s v="220026660567"/>
        <s v="220026663983"/>
        <s v="220026666523"/>
        <s v="220026666812"/>
        <s v="220026667083"/>
        <s v="220026667471"/>
        <s v="220026667596"/>
        <s v="220026668388"/>
        <s v="220026674287"/>
        <s v="220026675615"/>
        <s v="220026681175"/>
        <s v="220026687479"/>
        <s v="220026690879"/>
        <s v="220026722441"/>
        <s v="220026733000"/>
        <s v="220026734453"/>
        <s v="220026740021"/>
        <s v="220026743256"/>
        <s v="220026749360"/>
        <s v="220026750061"/>
        <s v="220026777866"/>
        <s v="220026779946"/>
        <s v="220026784839"/>
        <s v="220026787360"/>
        <s v="220026789671"/>
        <s v="220026800478"/>
        <s v="220026806343"/>
        <s v="220026813992"/>
        <s v="220026816342"/>
        <s v="220026824577"/>
        <s v="220026828461"/>
        <s v="220026830665"/>
        <s v="220026834774"/>
        <s v="220026835136"/>
        <s v="220026837314"/>
        <s v="220026838825"/>
        <s v="220026839807"/>
        <s v="220026841118"/>
        <s v="220026855019"/>
        <s v="220026857353"/>
        <s v="220026859060"/>
        <s v="220026878045"/>
        <s v="220026878409"/>
        <s v="220026889869"/>
        <s v="220026890842"/>
        <s v="220026894554"/>
        <s v="220026900872"/>
        <s v="220026906820"/>
        <s v="220026910723"/>
        <s v="220026915201"/>
        <s v="220026921449"/>
        <s v="220026923122"/>
        <s v="220026929319"/>
        <s v="220026942049"/>
        <s v="220026947758"/>
        <s v="220026949606"/>
        <s v="220026952170"/>
        <s v="220026957799"/>
        <s v="220026959878"/>
        <s v="220026961486"/>
        <s v="220026964480"/>
        <s v="220026976286"/>
        <s v="220026979215"/>
        <s v="220026981146"/>
        <s v="220026984553"/>
        <s v="220026986376"/>
        <s v="220026996144"/>
        <s v="220026997464"/>
        <s v="220027003668"/>
        <s v="220027008048"/>
        <s v="220027016454"/>
        <s v="220027018351"/>
        <s v="220027023161"/>
        <s v="220027026776"/>
        <s v="220027030604"/>
        <s v="220027042831"/>
        <s v="220027047228"/>
        <s v="220027055890"/>
        <s v="220027057367"/>
        <s v="220027057490"/>
        <s v="220027061245"/>
        <s v="220027069925"/>
        <s v="220027070410"/>
        <s v="220027071558"/>
        <s v="220027085285"/>
        <s v="220027097512"/>
        <s v="220027100472"/>
        <s v="220027106628"/>
        <s v="220027109085"/>
        <s v="220027113244"/>
        <s v="220027114978"/>
        <s v="220027115413"/>
        <s v="220027126394"/>
        <s v="220027141906"/>
        <s v="220027150345"/>
        <s v="220027154867"/>
        <s v="220027155344"/>
        <s v="220027156169"/>
        <s v="220027159874"/>
        <s v="220027160625"/>
        <s v="220027162233"/>
        <s v="220027166929"/>
        <s v="220027168040"/>
        <s v="220027171283"/>
        <s v="220027173792"/>
        <s v="220027175946"/>
        <s v="220027176514"/>
        <s v="220027179096"/>
        <s v="220027179112"/>
        <s v="220027181399"/>
        <s v="220027182538"/>
        <s v="220027183437"/>
        <s v="220027190051"/>
        <s v="220027193196"/>
        <s v="220027200801"/>
        <s v="220027205032"/>
        <s v="220027211832"/>
        <s v="220027221765"/>
        <s v="220027222102"/>
        <s v="220027235294"/>
        <s v="220027239635"/>
        <s v="220027241383"/>
        <s v="220027243173"/>
        <s v="220027253297"/>
        <s v="220027253529"/>
        <s v="220027255037"/>
        <s v="220027261951"/>
        <s v="220027266059"/>
        <s v="220027268204"/>
        <s v="220027270002"/>
        <s v="220027276157"/>
        <s v="220027285513"/>
        <s v="220027288970"/>
        <s v="220027290554"/>
        <s v="220027293111"/>
        <s v="220027294861"/>
        <s v="220027296569"/>
        <s v="220027300254"/>
        <s v="220027301278"/>
        <s v="220027302532"/>
        <s v="220027302953"/>
        <s v="220027311285"/>
        <s v="220027319726"/>
        <s v="220027323769"/>
        <s v="220027327885"/>
        <s v="220027339898"/>
        <s v="220027340029"/>
        <s v="220027343320"/>
        <s v="220027352750"/>
        <s v="220027362775"/>
        <s v="220027364474"/>
        <s v="220027370323"/>
        <s v="220027377229"/>
        <s v="220027377773"/>
        <s v="220027384134"/>
        <s v="220027387616"/>
        <s v="220027390891"/>
        <s v="220027395817"/>
        <s v="220027400492"/>
        <s v="220027407380"/>
        <s v="220027408719"/>
        <s v="220027415896"/>
        <s v="220027424492"/>
        <s v="220027444375"/>
        <s v="220027456213"/>
        <s v="220027466881"/>
        <s v="220027468028"/>
        <s v="220027468374"/>
        <s v="220027469000"/>
        <s v="220027470891"/>
        <s v="220027489941"/>
        <s v="220027504848"/>
        <s v="220027510977"/>
        <s v="220027518749"/>
        <s v="220027529050"/>
        <s v="220027533482"/>
        <s v="220027540719"/>
        <s v="220027540792"/>
        <s v="220027543333"/>
        <s v="220027544810"/>
        <s v="220027552532"/>
        <s v="220027555105"/>
        <s v="220027556715"/>
        <s v="220027556830"/>
        <s v="220027562119"/>
        <s v="220027564081"/>
        <s v="220027564727"/>
        <s v="220027569817"/>
        <s v="220027571276"/>
        <s v="220027577851"/>
        <s v="220027583750"/>
        <s v="220027583818"/>
        <s v="220027585854"/>
        <s v="220027594369"/>
        <s v="220027602907"/>
        <s v="220027609662"/>
        <s v="220027615545"/>
        <s v="220027623325"/>
        <s v="220027624851"/>
        <s v="220027634157"/>
        <s v="220027637895"/>
        <s v="220027652498"/>
        <s v="220027655137"/>
        <s v="220027659840"/>
        <s v="220027661440"/>
        <s v="220027679343"/>
        <s v="220027681109"/>
        <s v="220027690969"/>
        <s v="220027695083"/>
        <s v="220027695539"/>
        <s v="220027704711"/>
        <s v="220027712078"/>
        <s v="220027714777"/>
        <s v="220027726797"/>
        <s v="220027732779"/>
        <s v="220027734973"/>
        <s v="220027753718"/>
        <s v="220027756273"/>
        <s v="220027761323"/>
        <s v="220027762412"/>
        <s v="220027762677"/>
        <s v="220027765993"/>
        <s v="220027766710"/>
        <s v="220027766918"/>
        <s v="220027768112"/>
        <s v="220027770282"/>
        <s v="220027770340"/>
        <s v="220027770753"/>
        <s v="220027777725"/>
        <s v="220027797657"/>
        <s v="220027801665"/>
        <s v="220027810096"/>
        <s v="220027815152"/>
        <s v="220027817752"/>
        <s v="220027821333"/>
        <s v="220027822075"/>
        <s v="220027822471"/>
        <s v="220027825219"/>
        <s v="220027833593"/>
        <s v="220027841109"/>
        <s v="220027843824"/>
        <s v="220027847072"/>
        <s v="220027848591"/>
        <s v="220027851314"/>
        <s v="220027851389"/>
        <s v="220027854474"/>
        <s v="220027855653"/>
        <s v="220027856388"/>
        <s v="220027857667"/>
        <s v="220027858822"/>
        <s v="220027871049"/>
        <s v="220027872260"/>
        <s v="220027873862"/>
        <s v="220027875750"/>
        <s v="220027878309"/>
        <s v="220027878606"/>
        <s v="220027878648"/>
        <s v="220027904899"/>
        <s v="220027911498"/>
        <s v="220027919616"/>
        <s v="220027921463"/>
        <s v="220027921950"/>
        <s v="220027924400"/>
        <s v="220027924608"/>
        <s v="220027933682"/>
        <s v="220027939697"/>
        <s v="220027940455"/>
        <s v="220027952187"/>
        <s v="220027953631"/>
        <s v="220027959943"/>
        <s v="220027962335"/>
        <s v="220027963085"/>
        <s v="220027963176"/>
        <s v="220027972649"/>
        <s v="220027973076"/>
        <s v="220027975683"/>
        <s v="220027976533"/>
        <s v="220027978463"/>
        <s v="220027983083"/>
        <s v="220027983992"/>
        <s v="220027989940"/>
        <s v="220027993637"/>
        <s v="220027998016"/>
        <s v="220027998891"/>
        <s v="220028000259"/>
        <s v="220028003030"/>
        <s v="220028007551"/>
        <s v="220028013377"/>
        <s v="220028017428"/>
        <s v="220028021560"/>
        <s v="220028022477"/>
        <s v="220028022998"/>
        <s v="220028030009"/>
        <s v="220028032757"/>
        <s v="220028034308"/>
        <s v="220028041063"/>
        <s v="220028041238"/>
        <s v="220028042855"/>
        <s v="220028046229"/>
        <s v="220028046500"/>
        <s v="220028049686"/>
        <s v="220028056749"/>
        <s v="220028061343"/>
        <s v="220028065096"/>
        <s v="220028079162"/>
        <s v="220028079527"/>
        <s v="220028079600"/>
        <s v="220028080053"/>
        <s v="220028082323"/>
        <s v="220028086621"/>
        <s v="220028088908"/>
        <s v="220028098824"/>
        <s v="220028099509"/>
        <s v="220028102493"/>
        <s v="220028107153"/>
        <s v="220028109266"/>
        <s v="220028116964"/>
        <s v="220028122327"/>
        <s v="220028133779"/>
        <s v="220028141525"/>
        <s v="220028151888"/>
        <s v="220028152282"/>
        <s v="220028158404"/>
        <s v="220028158529"/>
        <s v="220028159048"/>
        <s v="220028163495"/>
        <s v="220028171308"/>
        <s v="220028171621"/>
        <s v="220028171647"/>
        <s v="220028175531"/>
        <s v="220028176984"/>
        <s v="220028177495"/>
        <s v="220028177941"/>
        <s v="220028201261"/>
        <s v="220028205536"/>
        <s v="220028206559"/>
        <s v="220028232548"/>
        <s v="220028233298"/>
        <s v="220028237299"/>
        <s v="220028243594"/>
        <s v="220028247686"/>
        <s v="220028247892"/>
        <s v="220028253718"/>
        <s v="220028254724"/>
        <s v="220028259467"/>
        <s v="220028259632"/>
        <s v="220028275281"/>
        <s v="220028277907"/>
        <s v="220028281305"/>
        <s v="220028281669"/>
        <s v="220028282733"/>
        <s v="220028285447"/>
        <s v="220028286866"/>
        <s v="220028287096"/>
        <s v="220028296048"/>
        <s v="220028302622"/>
        <s v="220028314163"/>
        <s v="220028315996"/>
        <s v="220028316614"/>
        <s v="220028317604"/>
        <s v="220028317844"/>
        <s v="220028329690"/>
        <s v="220028330631"/>
        <s v="220028331217"/>
        <s v="220028341265"/>
        <s v="220028349136"/>
        <s v="220028353690"/>
        <s v="220028354631"/>
        <s v="220028356891"/>
        <s v="220028357865"/>
        <s v="220028363483"/>
        <s v="220028375982"/>
        <s v="220028385379"/>
        <s v="220028390445"/>
        <s v="220028401952"/>
        <s v="220028402711"/>
        <s v="220028412124"/>
        <s v="220028413262"/>
        <s v="220028413775"/>
        <s v="220028417297"/>
        <s v="220028419251"/>
        <s v="220028425779"/>
        <s v="220028442485"/>
        <s v="220028444770"/>
        <s v="220028454258"/>
        <s v="220028455875"/>
        <s v="220028461493"/>
        <s v="220028461568"/>
        <s v="220028463556"/>
        <s v="220028464091"/>
        <s v="220028467821"/>
        <s v="220028474280"/>
        <s v="220028476863"/>
        <s v="220028480642"/>
        <s v="220028508608"/>
        <s v="220028508756"/>
        <s v="220028509986"/>
        <s v="220028511792"/>
        <s v="220028518920"/>
        <s v="220028525594"/>
        <s v="220028533325"/>
        <s v="220028534331"/>
        <s v="220028539199"/>
        <s v="220028541393"/>
        <s v="220028556235"/>
        <s v="220028567489"/>
        <s v="220028572844"/>
        <s v="220028578445"/>
        <s v="220028585390"/>
        <s v="220028588535"/>
        <s v="220028590275"/>
        <s v="220028594640"/>
        <s v="220028602278"/>
        <s v="220028603268"/>
        <s v="220028608341"/>
        <s v="220028611592"/>
        <s v="220028620429"/>
        <s v="220028620619"/>
        <s v="220028621336"/>
        <s v="220028621872"/>
        <s v="220028623662"/>
        <s v="220028636987"/>
        <s v="220028647117"/>
        <s v="220028656514"/>
        <s v="220028667131"/>
        <s v="220028674509"/>
        <s v="220028675076"/>
        <s v="220028678385"/>
        <s v="220028680605"/>
        <s v="220028690943"/>
        <s v="220028694283"/>
        <s v="220028698227"/>
        <s v="220028698292"/>
        <s v="220028703878"/>
        <s v="220028704280"/>
        <s v="220028705667"/>
        <s v="220028706020"/>
        <s v="220028708208"/>
        <s v="220028709313"/>
        <s v="220028719015"/>
        <s v="220028719635"/>
        <s v="220028726788"/>
        <s v="220028747842"/>
        <s v="220028749970"/>
        <s v="220028754921"/>
        <s v="220028754988"/>
        <s v="220028767451"/>
        <s v="220028773939"/>
        <s v="220028774804"/>
        <s v="220028777765"/>
        <s v="220028778144"/>
        <s v="220028787806"/>
        <s v="220028788796"/>
        <s v="220028792525"/>
        <s v="220028803975"/>
        <s v="220028806697"/>
        <s v="220028807141"/>
        <s v="220028812984"/>
        <s v="220028824716"/>
        <s v="220028831232"/>
        <s v="220028831588"/>
        <s v="220028831729"/>
        <s v="220028832768"/>
        <s v="220028835951"/>
        <s v="220028836165"/>
        <s v="220028843047"/>
        <s v="220028852501"/>
        <s v="220028864209"/>
        <s v="220028866261"/>
        <s v="220028868085"/>
        <s v="220028873259"/>
        <s v="220028874489"/>
        <s v="220028876377"/>
        <s v="220028878357"/>
        <s v="220028882920"/>
        <s v="220028884892"/>
        <s v="220028887929"/>
        <s v="220028895195"/>
        <s v="220028900946"/>
        <s v="220028906950"/>
        <s v="220028908360"/>
        <s v="220028909707"/>
        <s v="220028909731"/>
        <s v="220028913410"/>
        <s v="220028914897"/>
        <s v="220028916678"/>
        <s v="220028918138"/>
        <s v="220028918716"/>
        <s v="220028928327"/>
        <s v="220028930455"/>
        <s v="220028939464"/>
        <s v="220028946055"/>
        <s v="220028948523"/>
        <s v="220028951691"/>
        <s v="220028952434"/>
        <s v="220028953895"/>
        <s v="220028961161"/>
        <s v="220028965998"/>
        <s v="220028971558"/>
        <s v="220028973729"/>
        <s v="220028975518"/>
        <s v="220028975922"/>
        <s v="220028976391"/>
        <s v="220028978314"/>
        <s v="220028981268"/>
        <s v="220028981920"/>
        <s v="220028984643"/>
        <s v="220028984924"/>
        <s v="220028985715"/>
        <s v="220028986283"/>
        <s v="220028997876"/>
        <s v="220029003658"/>
        <s v="220029014499"/>
        <s v="220029016023"/>
        <s v="220029016312"/>
        <s v="220029036260"/>
        <s v="220029036534"/>
        <s v="220029038233"/>
        <s v="220029042151"/>
        <s v="220029044629"/>
        <s v="220029051855"/>
        <s v="220029052887"/>
        <s v="220029054933"/>
        <s v="220029056177"/>
        <s v="220029059346"/>
        <s v="220029062928"/>
        <s v="220029069923"/>
        <s v="220029070699"/>
        <s v="220029081126"/>
        <s v="220029083692"/>
        <s v="220029091752"/>
        <s v="220029094848"/>
        <s v="220029099383"/>
        <s v="220029102021"/>
        <s v="220029102120"/>
        <s v="220029119439"/>
        <s v="220029120452"/>
        <s v="220029121740"/>
        <s v="220029121831"/>
        <s v="220029123126"/>
        <s v="220029123860"/>
        <s v="220029127606"/>
        <s v="220029127663"/>
        <s v="220029135567"/>
        <s v="220029136797"/>
        <s v="220029141110"/>
        <s v="220029152984"/>
        <s v="220029161217"/>
        <s v="220029164401"/>
        <s v="220029166992"/>
        <s v="220029167016"/>
        <s v="220029169939"/>
        <s v="220029171729"/>
        <s v="220029174707"/>
        <s v="220029175936"/>
        <s v="220029189747"/>
        <s v="220029200460"/>
        <s v="220029206566"/>
        <s v="220029209602"/>
        <s v="220029210584"/>
        <s v="220029212564"/>
        <s v="220029212689"/>
        <s v="220029219031"/>
        <s v="220029220203"/>
        <s v="220029231606"/>
        <s v="220029235524"/>
        <s v="220029236738"/>
        <s v="220029248444"/>
        <s v="220029250465"/>
        <s v="220029262049"/>
        <s v="220029267196"/>
        <s v="220029278037"/>
        <s v="220029286428"/>
        <s v="220029289901"/>
        <s v="220029292301"/>
        <s v="220029297441"/>
        <s v="220029304361"/>
        <s v="220029312463"/>
        <s v="220029316159"/>
        <s v="220029321464"/>
        <s v="220029322090"/>
        <s v="220029323247"/>
        <s v="220029332537"/>
        <s v="220029336611"/>
        <s v="220029337254"/>
        <s v="220029345158"/>
        <s v="220029688888"/>
        <s v="220029848227"/>
        <s v="220030979144"/>
        <s v="220031239472"/>
        <s v="220032109021"/>
        <s v="220032145744"/>
        <s v="220032232518"/>
        <s v="220033293485"/>
        <s v="220033813944"/>
        <s v="200000417572"/>
        <s v="200000480281"/>
        <s v="200000526216"/>
        <s v="200000529616"/>
        <s v="200000800041"/>
        <s v="200000874871"/>
        <s v="200000913067"/>
        <s v="200001061536"/>
        <s v="200001114897"/>
        <s v="200001151907"/>
        <s v="200001479324"/>
        <s v="200001603246"/>
        <s v="200001732664"/>
        <s v="200001771092"/>
        <s v="200001777099"/>
        <s v="200001812888"/>
        <s v="200001870092"/>
        <s v="200001939590"/>
        <s v="200002020432"/>
        <s v="200002194070"/>
        <s v="200002307847"/>
        <s v="200002341069"/>
        <s v="200002376255"/>
        <s v="200002418156"/>
        <s v="200002469233"/>
        <s v="200002501647"/>
        <s v="200002767461"/>
        <s v="200002872600"/>
        <s v="200002875900"/>
        <s v="200002919237"/>
        <s v="200003060072"/>
        <s v="200003132889"/>
        <s v="200003285562"/>
        <s v="200003582109"/>
        <s v="200003583834"/>
        <s v="200003634165"/>
        <s v="200004227076"/>
        <s v="200004355950"/>
        <s v="200004376972"/>
        <s v="200004734204"/>
        <s v="200004884819"/>
        <s v="200004915969"/>
        <s v="200004958639"/>
        <s v="200004969198"/>
        <s v="200004985392"/>
        <s v="200005064528"/>
        <s v="200005090333"/>
        <s v="200005130360"/>
        <s v="200005172743"/>
        <s v="200005314659"/>
        <s v="200005393430"/>
        <s v="200005395633"/>
        <s v="200005419466"/>
        <s v="200005467101"/>
        <s v="200005679887"/>
        <s v="200005781436"/>
        <s v="200005817545"/>
        <s v="200005968298"/>
        <s v="200006001875"/>
        <s v="200006339556"/>
        <s v="200006378430"/>
        <s v="200006449454"/>
        <s v="200006472779"/>
        <s v="200006540500"/>
        <s v="200006563262"/>
        <s v="200006724708"/>
        <s v="200006851576"/>
        <s v="200006932269"/>
        <s v="200006984674"/>
        <s v="200006991158"/>
        <s v="200007030089"/>
        <s v="200007041953"/>
        <s v="200007080126"/>
        <s v="200007117373"/>
        <s v="200007189448"/>
        <s v="200007210863"/>
        <s v="200007306497"/>
        <s v="200007711738"/>
        <s v="200007881861"/>
        <s v="200007922343"/>
        <s v="200008032027"/>
        <s v="200008047157"/>
        <s v="200008060614"/>
        <s v="200008359909"/>
        <s v="200008504959"/>
        <s v="200008690972"/>
        <s v="200008900520"/>
        <s v="200008927481"/>
        <s v="200009373453"/>
        <s v="200009647922"/>
        <s v="200009777661"/>
        <s v="200010007769"/>
        <s v="200010155436"/>
        <s v="200010223358"/>
        <s v="200010291843"/>
        <s v="200010467591"/>
        <s v="200010533103"/>
        <s v="200010657357"/>
        <s v="200010757736"/>
        <s v="200010759385"/>
        <s v="200010853493"/>
        <s v="200010882195"/>
        <s v="200011119423"/>
        <s v="200011142813"/>
        <s v="200011400773"/>
        <s v="200011552490"/>
        <s v="200011802390"/>
        <s v="200011884224"/>
        <s v="200012030801"/>
        <s v="200012042756"/>
        <s v="200012303612"/>
        <s v="200012311888"/>
        <s v="200012374480"/>
        <s v="200012590473"/>
        <s v="200012709198"/>
        <s v="200012945099"/>
        <s v="200012977498"/>
        <s v="200013074782"/>
        <s v="200013086380"/>
        <s v="200013329582"/>
        <s v="200013381815"/>
        <s v="200013462623"/>
        <s v="200013473752"/>
        <s v="200013529660"/>
        <s v="200013640921"/>
        <s v="200013768565"/>
        <s v="200013824657"/>
        <s v="200013875675"/>
        <s v="200014068825"/>
        <s v="200014123364"/>
        <s v="200014181578"/>
        <s v="200014371583"/>
        <s v="200014450205"/>
        <s v="200014578369"/>
        <s v="200014625657"/>
        <s v="200014687657"/>
        <s v="200014720490"/>
        <s v="200014907949"/>
        <s v="200014917054"/>
        <s v="200015001262"/>
        <s v="200015051416"/>
        <s v="200015062967"/>
        <s v="200015161777"/>
        <s v="200015202126"/>
        <s v="200015222868"/>
        <s v="200015356419"/>
        <s v="200015433895"/>
        <s v="200015487818"/>
        <s v="200015527589"/>
        <s v="200015560945"/>
        <s v="200015690593"/>
        <s v="200015776640"/>
        <s v="200015804558"/>
        <s v="200015823350"/>
        <s v="200015849256"/>
        <s v="200015968882"/>
        <s v="200015993948"/>
        <s v="200016113850"/>
        <s v="200016149631"/>
        <s v="200016252633"/>
        <s v="200016288918"/>
        <s v="200016363380"/>
        <s v="200016481778"/>
        <s v="200016485589"/>
        <s v="200016509248"/>
        <s v="200016580330"/>
        <s v="200016663250"/>
        <s v="200016675965"/>
        <s v="200016753150"/>
        <s v="200016775583"/>
        <s v="200016933661"/>
        <s v="200016958544"/>
        <s v="200016977684"/>
        <s v="200017034865"/>
        <s v="200017071487"/>
        <s v="200017143161"/>
        <s v="200017186202"/>
        <s v="200017232535"/>
        <s v="200017357852"/>
        <s v="200017441573"/>
        <s v="200017476561"/>
        <s v="200017676723"/>
        <s v="200017827540"/>
        <s v="200017962214"/>
        <s v="200018035671"/>
        <s v="200018188926"/>
        <s v="200018240651"/>
        <s v="200018295846"/>
        <s v="200018418448"/>
        <s v="200018662375"/>
        <s v="200018759056"/>
        <s v="200018771960"/>
        <s v="200018893319"/>
        <s v="200018943759"/>
        <s v="200018975397"/>
        <s v="200019189550"/>
        <s v="200019202601"/>
        <s v="200019211529"/>
        <s v="200019243100"/>
        <s v="200019306139"/>
        <s v="200019331889"/>
        <s v="200019448428"/>
        <s v="200019510110"/>
        <s v="200019523501"/>
        <s v="200019534656"/>
        <s v="200019607627"/>
        <s v="200019689690"/>
        <s v="200019960067"/>
        <s v="200020046039"/>
        <s v="200020278376"/>
        <s v="200020384398"/>
        <s v="200020489882"/>
        <s v="200020565194"/>
        <s v="200020692535"/>
        <s v="200020694465"/>
        <s v="200020733404"/>
        <s v="200020816977"/>
        <s v="200020962326"/>
        <s v="200021094079"/>
        <s v="200021135237"/>
        <s v="200021143876"/>
        <s v="200021294232"/>
        <s v="200021347089"/>
        <s v="200021548009"/>
        <s v="200021568072"/>
        <s v="200021574260"/>
        <s v="200021624388"/>
        <s v="200021638156"/>
        <s v="200021772278"/>
        <s v="200021824913"/>
        <s v="200021952110"/>
        <s v="200021966854"/>
        <s v="200021985128"/>
        <s v="200022141440"/>
        <s v="200022288118"/>
        <s v="200022351304"/>
        <s v="200022452284"/>
        <s v="200022470104"/>
        <s v="200022517516"/>
        <s v="200022521880"/>
        <s v="200022612010"/>
        <s v="200022626002"/>
        <s v="200022683110"/>
        <s v="200022749291"/>
        <s v="200022806620"/>
        <s v="200022831198"/>
        <s v="200022857961"/>
        <s v="200022958231"/>
        <s v="200022969246"/>
        <s v="200023019926"/>
        <s v="200023113216"/>
        <s v="200023123777"/>
        <s v="200023158435"/>
        <s v="200023180322"/>
        <s v="200023212315"/>
        <s v="200023321660"/>
        <s v="200023372812"/>
        <s v="200023380542"/>
        <s v="200023551621"/>
        <s v="200023589449"/>
        <s v="200023746072"/>
        <s v="200023833326"/>
        <s v="200023849637"/>
        <s v="200023857457"/>
        <s v="200024001592"/>
        <s v="200024029619"/>
        <s v="200024125045"/>
        <s v="200024141513"/>
        <s v="200024161396"/>
        <s v="200024330470"/>
        <s v="200024508620"/>
        <s v="200024606671"/>
        <s v="200024609121"/>
        <s v="200024772259"/>
        <s v="200024840056"/>
        <s v="200024946366"/>
        <s v="200024982643"/>
        <s v="200025037355"/>
        <s v="200025052750"/>
        <s v="200025108156"/>
        <s v="200025173663"/>
        <s v="200025234101"/>
        <s v="200025285228"/>
        <s v="200025323631"/>
        <s v="200025437985"/>
        <s v="200025521978"/>
        <s v="200025534799"/>
        <s v="200025586203"/>
        <s v="200025590676"/>
        <s v="200025615689"/>
        <s v="200025693827"/>
        <s v="200025726635"/>
        <s v="200025733292"/>
        <s v="200025792892"/>
        <s v="200025845898"/>
        <s v="200025886249"/>
        <s v="200025910866"/>
        <s v="200025931888"/>
        <s v="200025942141"/>
        <s v="200026040440"/>
        <s v="200026052403"/>
        <s v="200026173126"/>
        <s v="200026174819"/>
        <s v="200026191755"/>
        <s v="200026206793"/>
        <s v="200026235172"/>
        <s v="200026235230"/>
        <s v="200026240032"/>
        <s v="200026296547"/>
        <s v="200026303830"/>
        <s v="200026320735"/>
        <s v="200026352191"/>
        <s v="200026386371"/>
        <s v="200026578225"/>
        <s v="200026814612"/>
        <s v="200026824355"/>
        <s v="200026908125"/>
        <s v="200026929386"/>
        <s v="200026940912"/>
        <s v="200026950150"/>
        <s v="200026954095"/>
        <s v="200026979720"/>
        <s v="200026996278"/>
        <s v="200027010574"/>
        <s v="200027129598"/>
        <s v="200027165741"/>
        <s v="200027176367"/>
        <s v="200027279203"/>
        <s v="200027285770"/>
        <s v="200027316211"/>
        <s v="200027350327"/>
        <s v="200027357017"/>
        <s v="200027388087"/>
        <s v="200027391321"/>
        <s v="200027518303"/>
        <s v="200027520705"/>
        <s v="200027525092"/>
        <s v="200027575840"/>
        <s v="200027613625"/>
        <s v="200027701107"/>
        <s v="200027730700"/>
        <s v="200027759170"/>
        <s v="200027761267"/>
        <s v="200027797360"/>
        <s v="200027801105"/>
        <s v="200027829932"/>
        <s v="200027836374"/>
        <s v="200027841135"/>
        <s v="200027876347"/>
        <s v="200027880398"/>
        <s v="200027888854"/>
        <s v="200027911672"/>
        <s v="200027987037"/>
        <s v="200027998075"/>
        <s v="200028046007"/>
        <s v="200028054316"/>
        <s v="200028173520"/>
        <s v="200028176432"/>
        <s v="200028196539"/>
        <s v="200028198196"/>
        <s v="200028212138"/>
        <s v="200028212286"/>
        <s v="200028242283"/>
        <s v="200028285928"/>
        <s v="200028424378"/>
        <s v="200028451603"/>
        <s v="200028507768"/>
        <s v="200028540728"/>
        <s v="200028587968"/>
        <s v="200028609267"/>
        <s v="200028612402"/>
        <s v="200028641963"/>
        <s v="200028696132"/>
        <s v="200028696983"/>
        <s v="200028705271"/>
        <s v="200028725774"/>
        <s v="200028770945"/>
        <s v="200028799431"/>
        <s v="200028840813"/>
        <s v="200028868616"/>
        <s v="200028889265"/>
        <s v="200028908784"/>
        <s v="200028918544"/>
        <s v="200028921886"/>
        <s v="200029039126"/>
        <s v="200029068455"/>
        <s v="200029175961"/>
        <s v="200029243736"/>
        <s v="200029274939"/>
        <s v="200029396872"/>
        <s v="200029410822"/>
        <s v="200029414188"/>
        <s v="200029455777"/>
        <s v="200029597123"/>
        <s v="200029625577"/>
        <s v="200029631781"/>
        <s v="200029730468"/>
        <s v="200029816606"/>
        <s v="220000137392"/>
        <s v="220000226948"/>
        <s v="220000277446"/>
        <s v="220000377469"/>
        <s v="220000466080"/>
        <s v="220000511380"/>
        <s v="220000688949"/>
        <s v="220000741938"/>
        <s v="220000749196"/>
        <s v="220000790497"/>
        <s v="220000991616"/>
        <s v="220001275423"/>
        <s v="220001503964"/>
        <s v="220001579683"/>
        <s v="220001671613"/>
        <s v="220001718596"/>
        <s v="220001892896"/>
        <s v="220001924228"/>
        <s v="220001931744"/>
        <s v="220001970890"/>
        <s v="220002092942"/>
        <s v="220002199564"/>
        <s v="220002284283"/>
        <s v="220002504649"/>
        <s v="220002515181"/>
        <s v="220002601601"/>
        <s v="220002624934"/>
        <s v="220002637415"/>
        <s v="220002859126"/>
        <s v="220002973281"/>
        <s v="220003058256"/>
        <s v="220003094731"/>
        <s v="220003267493"/>
        <s v="220003397233"/>
        <s v="220003442740"/>
        <s v="220003541400"/>
        <s v="220003600495"/>
        <s v="220003681511"/>
        <s v="220003807546"/>
        <s v="220003815051"/>
        <s v="220003975848"/>
        <s v="220004067959"/>
        <s v="220004083261"/>
        <s v="220004138347"/>
        <s v="220004274449"/>
        <s v="220004365114"/>
        <s v="220004429555"/>
        <s v="220004494914"/>
        <s v="220004777565"/>
        <s v="220004834523"/>
        <s v="220004847277"/>
        <s v="220004927947"/>
        <s v="220005088061"/>
        <s v="220005095108"/>
        <s v="220005145309"/>
        <s v="220005170273"/>
        <s v="220005176510"/>
        <s v="220005403484"/>
        <s v="220005443928"/>
        <s v="220005517028"/>
        <s v="220005567973"/>
        <s v="220005665959"/>
        <s v="220005712355"/>
        <s v="220005726421"/>
        <s v="220005740604"/>
        <s v="220005790161"/>
        <s v="220006116242"/>
        <s v="220006247633"/>
        <s v="220006397123"/>
        <s v="220006481612"/>
        <s v="220006594349"/>
        <s v="220006671709"/>
        <s v="220006696425"/>
        <s v="220006708584"/>
        <s v="220006802932"/>
        <s v="220006900587"/>
        <s v="220006956381"/>
        <s v="220006960763"/>
        <s v="220007207263"/>
        <s v="220007368560"/>
        <s v="220007446879"/>
        <s v="220007483872"/>
        <s v="220007490604"/>
        <s v="220007523305"/>
        <s v="220007549243"/>
        <s v="220007596079"/>
        <s v="220007699428"/>
        <s v="220007716586"/>
        <s v="220007800513"/>
        <s v="220007889615"/>
        <s v="220007934502"/>
        <s v="220008033270"/>
        <s v="220008119780"/>
        <s v="220008306379"/>
        <s v="220008327169"/>
        <s v="220008359782"/>
        <s v="220008392189"/>
        <s v="220008603742"/>
        <s v="220008626172"/>
        <s v="220008845111"/>
        <s v="220008909115"/>
        <s v="220009028220"/>
        <s v="220009290556"/>
        <s v="220009327184"/>
        <s v="220009510185"/>
        <s v="220009671664"/>
        <s v="220009721451"/>
        <s v="220010118929"/>
        <s v="220010125221"/>
        <s v="220010242729"/>
        <s v="220010249419"/>
        <s v="220010400186"/>
        <s v="220010458887"/>
        <s v="220010474553"/>
        <s v="220010484180"/>
        <s v="220010527046"/>
        <s v="220010528689"/>
        <s v="220010548935"/>
        <s v="220010768798"/>
        <s v="220010782799"/>
        <s v="220010950065"/>
        <s v="220011014549"/>
        <s v="220011018425"/>
        <s v="220011076621"/>
        <s v="220011340381"/>
        <s v="220011434002"/>
        <s v="220011802059"/>
        <s v="220011921933"/>
        <s v="220011932732"/>
        <s v="220011948241"/>
        <s v="220011965674"/>
        <s v="220011990771"/>
        <s v="220012015669"/>
        <s v="220012024943"/>
        <s v="220012025536"/>
        <s v="220012073080"/>
        <s v="220012117465"/>
        <s v="220012243071"/>
        <s v="220012401596"/>
        <s v="220012480665"/>
        <s v="220012543322"/>
        <s v="220012551531"/>
        <s v="220013027309"/>
        <s v="220013600089"/>
        <s v="220013732114"/>
        <s v="220013762210"/>
        <s v="220014022614"/>
        <s v="220014023224"/>
        <s v="220014088508"/>
        <s v="220014275832"/>
        <s v="220014293348"/>
        <s v="220014307916"/>
        <s v="220014326650"/>
        <s v="220014509180"/>
        <s v="220014656775"/>
        <s v="220014841914"/>
        <s v="220014866770"/>
        <s v="220014880656"/>
        <s v="220014904209"/>
        <s v="220015008638"/>
        <s v="220015070984"/>
        <s v="220015204674"/>
        <s v="220015262573"/>
        <s v="220015331808"/>
        <s v="220015874419"/>
        <s v="220015956430"/>
        <s v="220016176541"/>
        <s v="220016177408"/>
        <s v="220016229795"/>
        <s v="220016388013"/>
        <s v="220016419248"/>
        <s v="220016574208"/>
        <s v="220016602256"/>
        <s v="220016628715"/>
        <s v="220016718383"/>
        <s v="220016844122"/>
        <s v="220017167978"/>
        <s v="220017219506"/>
        <s v="220017292685"/>
        <s v="220017469721"/>
        <s v="220017507587"/>
        <s v="220017565825"/>
        <s v="220017650809"/>
        <s v="220017660345"/>
        <s v="220017706387"/>
        <s v="220017844634"/>
        <s v="220017886676"/>
        <s v="220018052310"/>
        <s v="220018128771"/>
        <s v="220018166607"/>
        <s v="220018411011"/>
        <s v="220018485452"/>
        <s v="220018711766"/>
        <s v="220018797310"/>
        <s v="220018914360"/>
        <s v="220018984256"/>
        <s v="220018992754"/>
        <s v="220019085665"/>
        <s v="220019121254"/>
        <s v="220019206568"/>
        <s v="220019219660"/>
        <s v="220019366503"/>
        <s v="220019369069"/>
        <s v="220019402746"/>
        <s v="220019415524"/>
        <s v="220019416308"/>
        <s v="220019418726"/>
        <s v="220019473879"/>
        <s v="220019507270"/>
        <s v="220019564370"/>
        <s v="220019595085"/>
        <s v="220019601123"/>
        <s v="220019613391"/>
        <s v="220019619794"/>
        <s v="220019639107"/>
        <s v="220019880495"/>
        <s v="220019896640"/>
        <s v="220019903966"/>
        <s v="220019951866"/>
        <s v="220020003111"/>
        <s v="220020025882"/>
        <s v="220020119180"/>
        <s v="220020128504"/>
        <s v="220020150086"/>
        <s v="220020167775"/>
        <s v="220020170431"/>
        <s v="220020384123"/>
        <s v="220020469684"/>
        <s v="220020524348"/>
        <s v="220020541698"/>
        <s v="220020596346"/>
        <s v="220020649111"/>
        <s v="220020650259"/>
        <s v="220020761866"/>
        <s v="220020768697"/>
        <s v="220020778282"/>
        <s v="220020800268"/>
        <s v="220021030410"/>
        <s v="220021033760"/>
        <s v="220021137595"/>
        <s v="220021150622"/>
        <s v="220021160779"/>
        <s v="220021178730"/>
        <s v="220021231992"/>
        <s v="220021378272"/>
        <s v="220021541309"/>
        <s v="220021571553"/>
        <s v="220021738061"/>
        <s v="220021767391"/>
        <s v="220021781392"/>
        <s v="220021962836"/>
        <s v="220022318632"/>
        <s v="220022344877"/>
        <s v="220022429199"/>
        <s v="220022508273"/>
        <s v="220022520336"/>
        <s v="220022540110"/>
        <s v="220022590651"/>
        <s v="220022675460"/>
        <s v="220022698975"/>
        <s v="220022717007"/>
        <s v="220022738136"/>
        <s v="220022746378"/>
        <s v="220022762789"/>
        <s v="220022767226"/>
        <s v="220022958064"/>
        <s v="220022960979"/>
        <s v="220023028313"/>
        <s v="220023106960"/>
        <s v="220023119393"/>
        <s v="220023172939"/>
        <s v="220023192630"/>
        <s v="220023195468"/>
        <s v="220023211661"/>
        <s v="220023276409"/>
        <s v="220023301124"/>
        <s v="220023328242"/>
        <s v="220023357282"/>
        <s v="220023372679"/>
        <s v="220023384211"/>
        <s v="220023412780"/>
        <s v="220023417342"/>
        <s v="220023435625"/>
        <s v="220023451101"/>
        <s v="220023452349"/>
        <s v="220023455516"/>
        <s v="220023540705"/>
        <s v="220023569100"/>
        <s v="220023627312"/>
        <s v="220023656493"/>
        <s v="220023733383"/>
        <s v="220023752870"/>
        <s v="220023769890"/>
        <s v="220023770229"/>
        <s v="220023778735"/>
        <s v="220023812872"/>
        <s v="220023851649"/>
        <s v="220023873619"/>
        <s v="220023906625"/>
        <s v="220023918984"/>
        <s v="220023919891"/>
        <s v="220023944022"/>
        <s v="220023961091"/>
        <s v="220023987864"/>
        <s v="220023988987"/>
        <s v="220024029286"/>
        <s v="220024037636"/>
        <s v="220024072823"/>
        <s v="220024092680"/>
        <s v="220024096004"/>
        <s v="220024101887"/>
        <s v="220024147443"/>
        <s v="220024154795"/>
        <s v="220024218707"/>
        <s v="220024251336"/>
        <s v="220024252144"/>
        <s v="220024266672"/>
        <s v="220024270815"/>
        <s v="220024282406"/>
        <s v="220024296885"/>
        <s v="220024373437"/>
        <s v="220024393674"/>
        <s v="220024410593"/>
        <s v="220024452579"/>
        <s v="220024577805"/>
        <s v="220024708665"/>
        <s v="220024720991"/>
        <s v="220024748612"/>
        <s v="220024765681"/>
        <s v="220024768230"/>
        <s v="220024817540"/>
        <s v="220024831947"/>
        <s v="220024926440"/>
        <s v="220024945390"/>
        <s v="220025069190"/>
        <s v="220025171517"/>
        <s v="220025271333"/>
        <s v="220025294517"/>
        <s v="220025313143"/>
        <s v="220025314505"/>
        <s v="220025321575"/>
        <s v="220025347455"/>
        <s v="220025407978"/>
        <s v="220025479977"/>
        <s v="220025480876"/>
        <s v="220025485529"/>
        <s v="220025560016"/>
        <s v="220025581475"/>
        <s v="220025609052"/>
        <s v="220025627302"/>
        <s v="220025653761"/>
        <s v="220025737036"/>
        <s v="220025758511"/>
        <s v="220025909312"/>
        <s v="220025912621"/>
        <s v="220025917992"/>
        <s v="220025931993"/>
        <s v="220025936265"/>
        <s v="220025942131"/>
        <s v="220025953195"/>
        <s v="220025953666"/>
        <s v="220025976428"/>
        <s v="220025999321"/>
        <s v="220026032882"/>
        <s v="220026037139"/>
        <s v="220026038087"/>
        <s v="220026063069"/>
        <s v="220026081400"/>
        <s v="220026163901"/>
        <s v="220026253009"/>
        <s v="220026328587"/>
        <s v="220026472146"/>
        <s v="220026501969"/>
        <s v="220026536460"/>
        <s v="220026550073"/>
        <s v="220026586416"/>
        <s v="220026597967"/>
        <s v="220026700496"/>
        <s v="220026739452"/>
        <s v="220026766893"/>
        <s v="220026853469"/>
        <s v="220026885776"/>
        <s v="220026994214"/>
        <s v="220027036031"/>
        <s v="220027072267"/>
        <s v="220027146624"/>
        <s v="220027164858"/>
        <s v="220027174824"/>
        <s v="220027194749"/>
        <s v="220027232267"/>
        <s v="220027255243"/>
        <s v="220027361868"/>
        <s v="220027394042"/>
        <s v="220027436967"/>
        <s v="220027514268"/>
        <s v="220027529605"/>
        <s v="220027637911"/>
        <s v="220027667488"/>
        <s v="220027698772"/>
        <s v="220027744881"/>
        <s v="220027792864"/>
        <s v="220027793821"/>
        <s v="220027842180"/>
        <s v="220027860844"/>
        <s v="220027973530"/>
        <s v="220028007585"/>
        <s v="220028046641"/>
        <s v="220028092785"/>
        <s v="220028099988"/>
        <s v="220028210700"/>
        <s v="220028226128"/>
        <s v="220028249955"/>
        <s v="220028409690"/>
        <s v="220028467045"/>
        <s v="220028528952"/>
        <s v="220028532707"/>
        <s v="220028607921"/>
        <s v="220028726739"/>
        <s v="220028841546"/>
        <s v="220028870917"/>
        <s v="220028877169"/>
        <s v="220028919268"/>
        <s v="220028939118"/>
        <s v="220028976581"/>
        <s v="220029014598"/>
        <s v="220029055351"/>
        <s v="220029064841"/>
        <s v="220029331943"/>
        <s v="200000042420"/>
        <s v="200000052486"/>
        <s v="200000230967"/>
        <s v="200000311916"/>
        <s v="200000493607"/>
        <s v="200000652400"/>
        <s v="200000667978"/>
        <s v="200000671905"/>
        <s v="200000672770"/>
        <s v="200000677878"/>
        <s v="200000719100"/>
        <s v="200000821427"/>
        <s v="200000859120"/>
        <s v="200000950788"/>
        <s v="200000981866"/>
        <s v="200000998811"/>
        <s v="200001495940"/>
        <s v="200001555156"/>
        <s v="200001923297"/>
        <s v="200002055685"/>
        <s v="200002120638"/>
        <s v="200002332704"/>
        <s v="200002441588"/>
        <s v="200003044688"/>
        <s v="200003128895"/>
        <s v="200003180672"/>
        <s v="200003329345"/>
        <s v="200003367071"/>
        <s v="200003428782"/>
        <s v="200003582588"/>
        <s v="200003719453"/>
        <s v="200003847650"/>
        <s v="200003942725"/>
        <s v="200003954118"/>
        <s v="200004094831"/>
        <s v="200004129694"/>
        <s v="200004233926"/>
        <s v="200004322992"/>
        <s v="200004417164"/>
        <s v="200004436792"/>
        <s v="200004438475"/>
        <s v="200004465213"/>
        <s v="200004648578"/>
        <s v="200004808834"/>
        <s v="200004827941"/>
        <s v="200004882169"/>
        <s v="200005046285"/>
        <s v="200005063520"/>
        <s v="200005177700"/>
        <s v="200005217092"/>
        <s v="200005254194"/>
        <s v="200005338179"/>
        <s v="200005371832"/>
        <s v="200005491739"/>
        <s v="200005500554"/>
        <s v="200005587767"/>
        <s v="200005890617"/>
        <s v="200006032375"/>
        <s v="200006164517"/>
        <s v="200006290510"/>
        <s v="200006326637"/>
        <s v="200006713842"/>
        <s v="200006783068"/>
        <s v="200007062405"/>
        <s v="200007075688"/>
        <s v="200007131168"/>
        <s v="200007140615"/>
        <s v="200007298314"/>
        <s v="200007382456"/>
        <s v="200007472281"/>
        <s v="200007626266"/>
        <s v="200007719988"/>
        <s v="200007739556"/>
        <s v="200007747260"/>
        <s v="200007793629"/>
        <s v="200007861129"/>
        <s v="200007956754"/>
        <s v="200008144210"/>
        <s v="200008436038"/>
        <s v="200008518538"/>
        <s v="200008594174"/>
        <s v="200008666782"/>
        <s v="200009331337"/>
        <s v="200009595980"/>
        <s v="200009642782"/>
        <s v="200009667508"/>
        <s v="200009737715"/>
        <s v="200009788031"/>
        <s v="200009909256"/>
        <s v="200009982071"/>
        <s v="200010140669"/>
        <s v="200010159024"/>
        <s v="200010585335"/>
        <s v="200010617112"/>
        <s v="200010744908"/>
        <s v="200010777650"/>
        <s v="200010943088"/>
        <s v="200010999866"/>
        <s v="200011527369"/>
        <s v="200011709215"/>
        <s v="200011741614"/>
        <s v="200011914625"/>
        <s v="200011956980"/>
        <s v="200012308355"/>
        <s v="200012372666"/>
        <s v="200012447161"/>
        <s v="200012603425"/>
        <s v="200012701476"/>
        <s v="200012820185"/>
        <s v="200012870875"/>
        <s v="200012876872"/>
        <s v="200012962474"/>
        <s v="200013060864"/>
        <s v="200013132739"/>
        <s v="200013167388"/>
        <s v="200013232315"/>
        <s v="200013250085"/>
        <s v="200013294687"/>
        <s v="200013307935"/>
        <s v="200013390006"/>
        <s v="200013525007"/>
        <s v="200013629932"/>
        <s v="200013814021"/>
        <s v="200013859604"/>
        <s v="200013888157"/>
        <s v="200013903691"/>
        <s v="200013951138"/>
        <s v="200014084608"/>
        <s v="200014231290"/>
        <s v="200014303982"/>
        <s v="200014408906"/>
        <s v="200014434712"/>
        <s v="200014708669"/>
        <s v="200014826081"/>
        <s v="200014919688"/>
        <s v="200015095371"/>
        <s v="200015097559"/>
        <s v="200015175470"/>
        <s v="200015362698"/>
        <s v="200015410661"/>
        <s v="200015436336"/>
        <s v="200015608850"/>
        <s v="200016017739"/>
        <s v="200016050763"/>
        <s v="200016144038"/>
        <s v="200016207363"/>
        <s v="200016217578"/>
        <s v="200016495109"/>
        <s v="200016594208"/>
        <s v="200016632966"/>
        <s v="200017076114"/>
        <s v="200017188992"/>
        <s v="200017282662"/>
        <s v="200017324084"/>
        <s v="200017324092"/>
        <s v="200017333614"/>
        <s v="200017480514"/>
        <s v="200017743473"/>
        <s v="200017763430"/>
        <s v="200017843463"/>
        <s v="200017911369"/>
        <s v="200017942174"/>
        <s v="200017949435"/>
        <s v="200017981628"/>
        <s v="200017998499"/>
        <s v="200018081634"/>
        <s v="200018096947"/>
        <s v="200018157970"/>
        <s v="200018158234"/>
        <s v="200018254058"/>
        <s v="200018323416"/>
        <s v="200018591137"/>
        <s v="200018673547"/>
        <s v="200018682415"/>
        <s v="200018767752"/>
        <s v="200018812582"/>
        <s v="200018825113"/>
        <s v="200018849451"/>
        <s v="200018909883"/>
        <s v="200018919908"/>
        <s v="200018973921"/>
        <s v="200019002126"/>
        <s v="200019051834"/>
        <s v="200019483979"/>
        <s v="200019596069"/>
        <s v="200019613641"/>
        <s v="200019620281"/>
        <s v="200019803911"/>
        <s v="200019822515"/>
        <s v="200019894639"/>
        <s v="200020037731"/>
        <s v="200020056251"/>
        <s v="200020080061"/>
        <s v="200020223075"/>
        <s v="200020382517"/>
        <s v="200020543423"/>
        <s v="200020610362"/>
        <s v="200020836942"/>
        <s v="200020854465"/>
        <s v="200020860652"/>
        <s v="200020970204"/>
        <s v="200021204793"/>
        <s v="200021521980"/>
        <s v="200021636978"/>
        <s v="200021685165"/>
        <s v="200021833815"/>
        <s v="200021969510"/>
        <s v="200022023374"/>
        <s v="200022330191"/>
        <s v="200022330860"/>
        <s v="200022357228"/>
        <s v="200022526681"/>
        <s v="200022529495"/>
        <s v="200022627877"/>
        <s v="200023072099"/>
        <s v="200023112564"/>
        <s v="200023192244"/>
        <s v="200023242783"/>
        <s v="200023333137"/>
        <s v="200023346485"/>
        <s v="200023388321"/>
        <s v="200023586098"/>
        <s v="200023675917"/>
        <s v="200023754134"/>
        <s v="200023813740"/>
        <s v="200023920115"/>
        <s v="200023922921"/>
        <s v="200024066298"/>
        <s v="200024150035"/>
        <s v="200024270031"/>
        <s v="200024397065"/>
        <s v="200024561983"/>
        <s v="200024593697"/>
        <s v="200024641553"/>
        <s v="200024743987"/>
        <s v="200024845295"/>
        <s v="200025050721"/>
        <s v="200025113016"/>
        <s v="200025660065"/>
        <s v="200025870029"/>
        <s v="200026027033"/>
        <s v="200026067914"/>
        <s v="200026246419"/>
        <s v="200026342549"/>
        <s v="200026396248"/>
        <s v="200026474854"/>
        <s v="200026573077"/>
        <s v="200026613550"/>
        <s v="200026796207"/>
        <s v="200026883716"/>
        <s v="200026900270"/>
        <s v="200026966396"/>
        <s v="200026980157"/>
        <s v="200027009477"/>
        <s v="200027155247"/>
        <s v="200027174214"/>
        <s v="200027245949"/>
        <s v="200027338686"/>
        <s v="200027346994"/>
        <s v="200027385927"/>
        <s v="200027409479"/>
        <s v="200027456264"/>
        <s v="200027470117"/>
        <s v="200027515234"/>
        <s v="200027551155"/>
        <s v="200027570460"/>
        <s v="200027573894"/>
        <s v="200027620315"/>
        <s v="200027657242"/>
        <s v="200027673066"/>
        <s v="200027696687"/>
        <s v="200027795752"/>
        <s v="200027826870"/>
        <s v="200028027783"/>
        <s v="200028102321"/>
        <s v="200028194351"/>
        <s v="200028195887"/>
        <s v="200028203251"/>
        <s v="200028261705"/>
        <s v="200028304893"/>
        <s v="200028313399"/>
        <s v="200028393441"/>
        <s v="200028406037"/>
        <s v="200028563449"/>
        <s v="200028663413"/>
        <s v="200028676241"/>
        <s v="200028703078"/>
        <s v="200028716112"/>
        <s v="200028724736"/>
        <s v="200028766968"/>
        <s v="200028831242"/>
        <s v="200028836068"/>
        <s v="200028856025"/>
        <s v="200028868681"/>
        <s v="200028933642"/>
        <s v="200028974430"/>
        <s v="200028978191"/>
        <s v="200029016124"/>
        <s v="200029032253"/>
        <s v="200029053804"/>
        <s v="200029083413"/>
        <s v="200029174733"/>
        <s v="200029373020"/>
        <s v="200029377138"/>
        <s v="200029392517"/>
        <s v="200029413347"/>
        <s v="200029430143"/>
        <s v="200029453277"/>
        <s v="200029528102"/>
        <s v="200029541048"/>
        <s v="200029601495"/>
        <s v="200029673940"/>
        <s v="200029691843"/>
        <s v="200029707201"/>
        <s v="200029727035"/>
        <s v="200030061911"/>
        <s v="200030156810"/>
        <s v="200030193193"/>
        <s v="200030221721"/>
        <s v="200030242651"/>
        <s v="200030257022"/>
        <s v="220000082168"/>
        <s v="220000512925"/>
        <s v="220000600738"/>
        <s v="220000921084"/>
        <s v="220001349640"/>
        <s v="220001695273"/>
        <s v="220002027294"/>
        <s v="220002081648"/>
        <s v="220002356412"/>
        <s v="220002549693"/>
        <s v="220002659484"/>
        <s v="220002692105"/>
        <s v="220002757338"/>
        <s v="220002792632"/>
        <s v="220003026352"/>
        <s v="220003275843"/>
        <s v="220003410713"/>
        <s v="220003878679"/>
        <s v="220003883679"/>
        <s v="220003936873"/>
        <s v="220004070953"/>
        <s v="220004320374"/>
        <s v="220004446229"/>
        <s v="220004522318"/>
        <s v="220004527408"/>
        <s v="220004648139"/>
        <s v="220004894238"/>
        <s v="220004971556"/>
        <s v="220005690239"/>
        <s v="220006268787"/>
        <s v="220006720670"/>
        <s v="220006778330"/>
        <s v="220006924546"/>
        <s v="220006943876"/>
        <s v="220007320124"/>
        <s v="220007333424"/>
        <s v="220007527538"/>
        <s v="220007653243"/>
        <s v="220007971892"/>
        <s v="220007989183"/>
        <s v="220008120283"/>
        <s v="220008220331"/>
        <s v="220008355160"/>
        <s v="220008380465"/>
        <s v="220008442224"/>
        <s v="220008853263"/>
        <s v="220009264973"/>
        <s v="220009300843"/>
        <s v="220009375738"/>
        <s v="220009439302"/>
        <s v="220009558333"/>
        <s v="220009640628"/>
        <s v="220010062226"/>
        <s v="220010146581"/>
        <s v="220010344848"/>
        <s v="220010350290"/>
        <s v="220010428997"/>
        <s v="220010673097"/>
        <s v="220011014911"/>
        <s v="220011196601"/>
        <s v="220011390832"/>
        <s v="220011427857"/>
        <s v="220011584194"/>
        <s v="220011757824"/>
        <s v="220012678060"/>
        <s v="220012787283"/>
        <s v="220012908707"/>
        <s v="220013214402"/>
        <s v="220013288638"/>
        <s v="220013350529"/>
        <s v="220013377332"/>
        <s v="220013480300"/>
        <s v="220013519529"/>
        <s v="220013563907"/>
        <s v="220013573575"/>
        <s v="220013660828"/>
        <s v="220013661636"/>
        <s v="220013981745"/>
        <s v="220014291722"/>
        <s v="220014293637"/>
        <s v="220014301786"/>
        <s v="220014440139"/>
        <s v="220014733111"/>
        <s v="220014950988"/>
        <s v="220015101284"/>
        <s v="220015250891"/>
        <s v="220015387115"/>
        <s v="220015394459"/>
        <s v="220015592912"/>
        <s v="220015881323"/>
        <s v="220016091518"/>
        <s v="220016399671"/>
        <s v="220016400636"/>
        <s v="220016445680"/>
        <s v="220016482444"/>
        <s v="220016536173"/>
        <s v="220016543393"/>
        <s v="220016716098"/>
        <s v="220016771481"/>
        <s v="220016807376"/>
        <s v="220016937744"/>
        <s v="220017015813"/>
        <s v="220017023510"/>
        <s v="220017063839"/>
        <s v="220017083845"/>
        <s v="220017257753"/>
        <s v="220017270095"/>
        <s v="220017284971"/>
        <s v="220017327689"/>
        <s v="220017436043"/>
        <s v="220017475868"/>
        <s v="220017612239"/>
        <s v="220017651187"/>
        <s v="220017716717"/>
        <s v="220017778014"/>
        <s v="220017822507"/>
        <s v="220017838271"/>
        <s v="220017861638"/>
        <s v="220018024012"/>
        <s v="220018064117"/>
        <s v="220018091771"/>
        <s v="220018152458"/>
        <s v="220018233548"/>
        <s v="220018448260"/>
        <s v="220018539647"/>
        <s v="220018602171"/>
        <s v="220018643399"/>
        <s v="220018653398"/>
        <s v="220018707160"/>
        <s v="220018852164"/>
        <s v="220018926414"/>
        <s v="220018929038"/>
        <s v="220018946834"/>
        <s v="220018967343"/>
        <s v="220019094154"/>
        <s v="220019138605"/>
        <s v="220019192172"/>
        <s v="220019319742"/>
        <s v="220019481732"/>
        <s v="220019497233"/>
        <s v="220019607997"/>
        <s v="220019613425"/>
        <s v="220019699291"/>
        <s v="220019747827"/>
        <s v="220019750706"/>
        <s v="220019806623"/>
        <s v="220019822950"/>
        <s v="220019902315"/>
        <s v="220019913890"/>
        <s v="220020025437"/>
        <s v="220020026856"/>
        <s v="220020087668"/>
        <s v="220020092544"/>
        <s v="220020120394"/>
        <s v="220020123554"/>
        <s v="220020166140"/>
        <s v="220020239814"/>
        <s v="220020603951"/>
        <s v="220020664003"/>
        <s v="220020704056"/>
        <s v="220020730069"/>
        <s v="220020739482"/>
        <s v="220020752428"/>
        <s v="220020952192"/>
        <s v="220020975151"/>
        <s v="220021045186"/>
        <s v="220021208354"/>
        <s v="220021226661"/>
        <s v="220021250000"/>
        <s v="220021286798"/>
        <s v="220021458645"/>
        <s v="220021509702"/>
        <s v="220021514777"/>
        <s v="220021575182"/>
        <s v="220021880723"/>
        <s v="220021998418"/>
        <s v="220022080034"/>
        <s v="220022081099"/>
        <s v="220022179042"/>
        <s v="220022303030"/>
        <s v="220022304541"/>
        <s v="220022383636"/>
        <s v="220022398204"/>
        <s v="220022452191"/>
        <s v="220022454676"/>
        <s v="220022488617"/>
        <s v="220022576551"/>
        <s v="220022771616"/>
        <s v="220022792059"/>
        <s v="220022839967"/>
        <s v="220022871697"/>
        <s v="220022876076"/>
        <s v="220023021623"/>
        <s v="220023051679"/>
        <s v="220023078938"/>
        <s v="220023081437"/>
        <s v="220023085362"/>
        <s v="220023135985"/>
        <s v="220023144284"/>
        <s v="220023333994"/>
        <s v="220023365483"/>
        <s v="220023413549"/>
        <s v="220023425675"/>
        <s v="220023530680"/>
        <s v="220023536042"/>
        <s v="220023541505"/>
        <s v="220023558673"/>
        <s v="220023589090"/>
        <s v="220023656048"/>
        <s v="220023662806"/>
        <s v="220023701265"/>
        <s v="220023734456"/>
        <s v="220023749579"/>
        <s v="220023753027"/>
        <s v="220023767159"/>
        <s v="220023767423"/>
        <s v="220023816576"/>
        <s v="220023822475"/>
        <s v="220023897105"/>
        <s v="220023903341"/>
        <s v="220023918265"/>
        <s v="220023944287"/>
        <s v="220023971033"/>
        <s v="220024094421"/>
        <s v="220024115275"/>
        <s v="220024155669"/>
        <s v="220024201810"/>
        <s v="220024255246"/>
        <s v="220024259347"/>
        <s v="220024320990"/>
        <s v="220024407383"/>
        <s v="220024567806"/>
        <s v="220024629598"/>
        <s v="220024643755"/>
        <s v="220024706057"/>
        <s v="220024765442"/>
        <s v="220024789012"/>
        <s v="220024797544"/>
        <s v="220024812905"/>
        <s v="220024817342"/>
        <s v="220024867198"/>
        <s v="220025097043"/>
        <s v="220025143094"/>
        <s v="220025188347"/>
        <s v="220025197405"/>
        <s v="220025212915"/>
        <s v="220025280425"/>
        <s v="220025310313"/>
        <s v="220025351143"/>
        <s v="220025356118"/>
        <s v="220025386560"/>
        <s v="220025440540"/>
        <s v="220025456918"/>
        <s v="220025461454"/>
        <s v="220025498464"/>
        <s v="220025622907"/>
        <s v="220025716923"/>
        <s v="220025733969"/>
        <s v="220025736376"/>
        <s v="220025740261"/>
        <s v="220025766498"/>
        <s v="220025788583"/>
        <s v="220025829817"/>
        <s v="220025945167"/>
        <s v="220025963012"/>
        <s v="220025989942"/>
        <s v="220026005029"/>
        <s v="220026009856"/>
        <s v="220026047146"/>
        <s v="220026141014"/>
        <s v="220026168710"/>
        <s v="220026179592"/>
        <s v="220026236079"/>
        <s v="220026255558"/>
        <s v="220026306856"/>
        <s v="220026365985"/>
        <s v="220026375158"/>
        <s v="220026421580"/>
        <s v="220026440911"/>
        <s v="220026451157"/>
        <s v="220026453898"/>
        <s v="220026469126"/>
        <s v="220026512297"/>
        <s v="220026515654"/>
        <s v="220026546147"/>
        <s v="220026564140"/>
        <s v="220026564652"/>
        <s v="220026598619"/>
        <s v="220026612980"/>
        <s v="220026613814"/>
        <s v="220026653042"/>
        <s v="220026667729"/>
        <s v="220026731111"/>
        <s v="220026778542"/>
        <s v="220026793947"/>
        <s v="220026796718"/>
        <s v="220026838007"/>
        <s v="220026839286"/>
        <s v="220026863088"/>
        <s v="220026867410"/>
        <s v="220026918726"/>
        <s v="220026947527"/>
        <s v="220026974075"/>
        <s v="220027042971"/>
        <s v="220027046089"/>
        <s v="220027078645"/>
        <s v="220027113806"/>
        <s v="220027114341"/>
        <s v="220027117195"/>
        <s v="220027176357"/>
        <s v="220027184112"/>
        <s v="220027231491"/>
        <s v="220027249964"/>
        <s v="220027280266"/>
        <s v="220027347602"/>
        <s v="220027368673"/>
        <s v="220027375884"/>
        <s v="220027387780"/>
        <s v="220027449804"/>
        <s v="220027479629"/>
        <s v="220027486798"/>
        <s v="220027490584"/>
        <s v="220027512155"/>
        <s v="220027513633"/>
        <s v="220027527864"/>
        <s v="220027544463"/>
        <s v="220027579758"/>
        <s v="220027588379"/>
        <s v="220027657257"/>
        <s v="220027692478"/>
        <s v="220027702889"/>
        <s v="220027712813"/>
        <s v="220027738156"/>
        <s v="220027749765"/>
        <s v="220027750839"/>
        <s v="220027769094"/>
        <s v="220027781065"/>
        <s v="220027783954"/>
        <s v="220027817661"/>
        <s v="220027818321"/>
        <s v="220027820905"/>
        <s v="220027865736"/>
        <s v="220027911829"/>
        <s v="220027918782"/>
        <s v="220027936750"/>
        <s v="220027942998"/>
        <s v="220027982747"/>
        <s v="220027997836"/>
        <s v="220028012395"/>
        <s v="220028038325"/>
        <s v="220028043101"/>
        <s v="220028050148"/>
        <s v="220028088775"/>
        <s v="220028102246"/>
        <s v="220028122046"/>
        <s v="220028133670"/>
        <s v="220028134876"/>
        <s v="220028145047"/>
        <s v="220028228272"/>
        <s v="220028410391"/>
        <s v="220028418832"/>
        <s v="220028433401"/>
        <s v="220028452195"/>
        <s v="220028460776"/>
        <s v="220028561995"/>
        <s v="220028579807"/>
        <s v="220028621252"/>
        <s v="220028638520"/>
        <s v="220028649493"/>
        <s v="220028660029"/>
        <s v="220028690422"/>
        <s v="220028777161"/>
        <s v="220028878803"/>
        <s v="220028922478"/>
        <s v="220028949356"/>
        <s v="220028960759"/>
        <s v="220029022328"/>
        <s v="220029032418"/>
        <s v="220029038860"/>
        <s v="220029052846"/>
        <s v="220029056821"/>
        <s v="220029080680"/>
        <s v="220029110073"/>
        <s v="220029126178"/>
        <s v="220029129206"/>
        <s v="220029261025"/>
        <s v="220029297326"/>
        <s v="220029560160"/>
        <s v="220029665381"/>
        <s v="220029830902"/>
        <s v="220030091254"/>
        <s v="220030794238"/>
        <s v="220031018926"/>
        <s v="220031138641"/>
        <s v="220032111464"/>
        <s v="220033048087"/>
        <s v="220033076054"/>
        <s v="220033213848"/>
        <s v="220033956941"/>
        <s v="220033981519"/>
        <s v="200000026894"/>
        <s v="200000065355"/>
        <s v="200000080677"/>
        <s v="200000106613"/>
        <s v="200000153409"/>
        <s v="200000213401"/>
        <s v="200000390191"/>
        <s v="200000525226"/>
        <s v="200000685673"/>
        <s v="200000775805"/>
        <s v="200000981544"/>
        <s v="200001038989"/>
        <s v="200001081088"/>
        <s v="200001126008"/>
        <s v="200001351333"/>
        <s v="200001464243"/>
        <s v="200001484050"/>
        <s v="200001485446"/>
        <s v="200001593314"/>
        <s v="200001690359"/>
        <s v="200001697792"/>
        <s v="200001748652"/>
        <s v="200001759808"/>
        <s v="200001795422"/>
        <s v="200001799952"/>
        <s v="200001800958"/>
        <s v="200001810593"/>
        <s v="200001901277"/>
        <s v="200001992854"/>
        <s v="200002081798"/>
        <s v="200002244875"/>
        <s v="200002260806"/>
        <s v="200002436877"/>
        <s v="200002565113"/>
        <s v="200002569222"/>
        <s v="200002679427"/>
        <s v="200002767784"/>
        <s v="200002794655"/>
        <s v="200002865109"/>
        <s v="200002866982"/>
        <s v="200002980254"/>
        <s v="200003022122"/>
        <s v="200003086564"/>
        <s v="200003199854"/>
        <s v="200003272560"/>
        <s v="200003320930"/>
        <s v="200003482599"/>
        <s v="200003705320"/>
        <s v="200003713811"/>
        <s v="200003735475"/>
        <s v="200003747835"/>
        <s v="200003989908"/>
        <s v="200004002883"/>
        <s v="200004043937"/>
        <s v="200004047987"/>
        <s v="200004054181"/>
        <s v="200004101966"/>
        <s v="200004188468"/>
        <s v="200004213332"/>
        <s v="200004379356"/>
        <s v="200004473076"/>
        <s v="200004475352"/>
        <s v="200004487365"/>
        <s v="200004494726"/>
        <s v="200004647885"/>
        <s v="200004746059"/>
        <s v="200004911612"/>
        <s v="200004933947"/>
        <s v="200005083296"/>
        <s v="200005144213"/>
        <s v="200005161688"/>
        <s v="200005233982"/>
        <s v="200005237926"/>
        <s v="200005247446"/>
        <s v="200005270943"/>
        <s v="200005278995"/>
        <s v="200005292228"/>
        <s v="200005377458"/>
        <s v="200005500810"/>
        <s v="200005669284"/>
        <s v="200005707431"/>
        <s v="200005728007"/>
        <s v="200005810805"/>
        <s v="200005901273"/>
        <s v="200005935859"/>
        <s v="200005951443"/>
        <s v="200006099192"/>
        <s v="200006106252"/>
        <s v="200006233155"/>
        <s v="200006307488"/>
        <s v="200006314955"/>
        <s v="200006378323"/>
        <s v="200006391722"/>
        <s v="200006496695"/>
        <s v="200006525212"/>
        <s v="200006582577"/>
        <s v="200006615393"/>
        <s v="200006623793"/>
        <s v="200006628347"/>
        <s v="200006645101"/>
        <s v="200006658997"/>
        <s v="200006788414"/>
        <s v="200006794719"/>
        <s v="200006846501"/>
        <s v="200006862342"/>
        <s v="200006974402"/>
        <s v="200007076058"/>
        <s v="200007324342"/>
        <s v="200007464171"/>
        <s v="200007484484"/>
        <s v="200007485143"/>
        <s v="200007548924"/>
        <s v="200007587971"/>
        <s v="200007920966"/>
        <s v="200007987346"/>
        <s v="200008031987"/>
        <s v="200008197168"/>
        <s v="200008310787"/>
        <s v="200008380301"/>
        <s v="200008697613"/>
        <s v="200008910800"/>
        <s v="200008990810"/>
        <s v="200009010907"/>
        <s v="200009147345"/>
        <s v="200009175635"/>
        <s v="200009256021"/>
        <s v="200009305430"/>
        <s v="200009459229"/>
        <s v="200009498599"/>
        <s v="200009525474"/>
        <s v="200009598083"/>
        <s v="200009761665"/>
        <s v="200009772498"/>
        <s v="200009845294"/>
        <s v="200009919149"/>
        <s v="200009930245"/>
        <s v="200009952454"/>
        <s v="200009971561"/>
        <s v="200009978954"/>
        <s v="200010019277"/>
        <s v="200010036396"/>
        <s v="200010133003"/>
        <s v="200010143028"/>
        <s v="200010218382"/>
        <s v="200010259238"/>
        <s v="200010285019"/>
        <s v="200010303507"/>
        <s v="200010311377"/>
        <s v="200010333298"/>
        <s v="200010387344"/>
        <s v="200010416705"/>
        <s v="200010482632"/>
        <s v="200010584684"/>
        <s v="200010636369"/>
        <s v="200010682835"/>
        <s v="200010711766"/>
        <s v="200010740617"/>
        <s v="200010746317"/>
        <s v="200010776561"/>
        <s v="200010975130"/>
        <s v="200010995591"/>
        <s v="200011062813"/>
        <s v="200011089717"/>
        <s v="200011137698"/>
        <s v="200011184286"/>
        <s v="200011195597"/>
        <s v="200011252877"/>
        <s v="200011267990"/>
        <s v="200011308588"/>
        <s v="200011387871"/>
        <s v="200011530124"/>
        <s v="200011569833"/>
        <s v="200011642671"/>
        <s v="200011806359"/>
        <s v="200011861313"/>
        <s v="200012008203"/>
        <s v="200012176117"/>
        <s v="200012185068"/>
        <s v="200012318651"/>
        <s v="200012351918"/>
        <s v="200012384471"/>
        <s v="200012399222"/>
        <s v="200012404469"/>
        <s v="200012489668"/>
        <s v="200012506370"/>
        <s v="200012580896"/>
        <s v="200012895674"/>
        <s v="200012978686"/>
        <s v="200013028945"/>
        <s v="200013049743"/>
        <s v="200013172255"/>
        <s v="200013337510"/>
        <s v="200013513862"/>
        <s v="200013713538"/>
        <s v="200013761826"/>
        <s v="200013837667"/>
        <s v="200013893199"/>
        <s v="200013926718"/>
        <s v="200013952961"/>
        <s v="200014138321"/>
        <s v="200014148346"/>
        <s v="200014162990"/>
        <s v="200014213199"/>
        <s v="200014367961"/>
        <s v="200014373191"/>
        <s v="200014427690"/>
        <s v="200014428722"/>
        <s v="200014537035"/>
        <s v="200014616862"/>
        <s v="200014786624"/>
        <s v="200014938332"/>
        <s v="200015053313"/>
        <s v="200015297142"/>
        <s v="200015465509"/>
        <s v="200015567924"/>
        <s v="200015762301"/>
        <s v="200015851286"/>
        <s v="200015908169"/>
        <s v="200016207314"/>
        <s v="200016235323"/>
        <s v="200016311074"/>
        <s v="200016311108"/>
        <s v="200016344422"/>
        <s v="200016571057"/>
        <s v="200016656874"/>
        <s v="200016687515"/>
        <s v="200016715407"/>
        <s v="200016753242"/>
        <s v="200016828473"/>
        <s v="200016910701"/>
        <s v="200016924371"/>
        <s v="200017024452"/>
        <s v="200017381407"/>
        <s v="200017533767"/>
        <s v="200017632163"/>
        <s v="200017670031"/>
        <s v="200017698545"/>
        <s v="200017743176"/>
        <s v="200017841731"/>
        <s v="200017882503"/>
        <s v="200017902723"/>
        <s v="200017952355"/>
        <s v="200017989415"/>
        <s v="200018033486"/>
        <s v="200018103800"/>
        <s v="200018190682"/>
        <s v="200018273918"/>
        <s v="200018330650"/>
        <s v="200018395380"/>
        <s v="200018412193"/>
        <s v="200018417333"/>
        <s v="200018728937"/>
        <s v="200018732863"/>
        <s v="200018746467"/>
        <s v="200018848529"/>
        <s v="200018871349"/>
        <s v="200019101316"/>
        <s v="200019233176"/>
        <s v="200019273057"/>
        <s v="200019283403"/>
        <s v="200019312467"/>
        <s v="200019327002"/>
        <s v="200019390943"/>
        <s v="200019477641"/>
        <s v="200019538236"/>
        <s v="200019597935"/>
        <s v="200019605688"/>
        <s v="200019688668"/>
        <s v="200019898317"/>
        <s v="200020036907"/>
        <s v="200020085136"/>
        <s v="200020135329"/>
        <s v="200020166449"/>
        <s v="200020219909"/>
        <s v="200020255986"/>
        <s v="200020288953"/>
        <s v="200020304826"/>
        <s v="200020387367"/>
        <s v="200020650244"/>
        <s v="200020679680"/>
        <s v="200020693715"/>
        <s v="200020714057"/>
        <s v="200020718231"/>
        <s v="200020748675"/>
        <s v="200020959371"/>
        <s v="200020991119"/>
        <s v="200021026386"/>
        <s v="200021081498"/>
        <s v="200021091810"/>
        <s v="200021104837"/>
        <s v="200021175522"/>
        <s v="200021241779"/>
        <s v="200021256116"/>
        <s v="200021318981"/>
        <s v="200021374406"/>
        <s v="200021405499"/>
        <s v="200021422056"/>
        <s v="200021453887"/>
        <s v="200021564782"/>
        <s v="200021835463"/>
        <s v="200021926411"/>
        <s v="200022026294"/>
        <s v="200022068999"/>
        <s v="200022081638"/>
        <s v="200022176214"/>
        <s v="200022178681"/>
        <s v="200022208793"/>
        <s v="200022311274"/>
        <s v="200022443226"/>
        <s v="200022559468"/>
        <s v="200022624775"/>
        <s v="200022875294"/>
        <s v="200023080043"/>
        <s v="200023199033"/>
        <s v="200023267129"/>
        <s v="200023322775"/>
        <s v="200023346659"/>
        <s v="200023371285"/>
        <s v="200023595875"/>
        <s v="200023609379"/>
        <s v="200023712512"/>
        <s v="200023766757"/>
        <s v="200023787845"/>
        <s v="200023840776"/>
        <s v="200023859842"/>
        <s v="200024012516"/>
        <s v="200024099638"/>
        <s v="200024118016"/>
        <s v="200024140424"/>
        <s v="200024275311"/>
        <s v="200024491223"/>
        <s v="200024517324"/>
        <s v="200024543999"/>
        <s v="200024634905"/>
        <s v="200024660173"/>
        <s v="200024699734"/>
        <s v="200024743193"/>
        <s v="200024754968"/>
        <s v="200024836187"/>
        <s v="200024948206"/>
        <s v="200024955870"/>
        <s v="200024959401"/>
        <s v="200024962033"/>
        <s v="200025123080"/>
        <s v="200025124526"/>
        <s v="200025127156"/>
        <s v="200025213790"/>
        <s v="200025382173"/>
        <s v="200025460482"/>
        <s v="200025468410"/>
        <s v="200025617974"/>
        <s v="200025680261"/>
        <s v="200025861788"/>
        <s v="200025938156"/>
        <s v="200025987492"/>
        <s v="200026045944"/>
        <s v="200026050084"/>
        <s v="200026050654"/>
        <s v="200026065751"/>
        <s v="200026299137"/>
        <s v="200026323432"/>
        <s v="200026330734"/>
        <s v="200026370698"/>
        <s v="200026394805"/>
        <s v="200026550851"/>
        <s v="200026652855"/>
        <s v="200026670642"/>
        <s v="200026768040"/>
        <s v="200026944161"/>
        <s v="200027021423"/>
        <s v="200027039581"/>
        <s v="200027062617"/>
        <s v="200027136734"/>
        <s v="200027180583"/>
        <s v="200027195862"/>
        <s v="200027282561"/>
        <s v="200027367156"/>
        <s v="200027418017"/>
        <s v="200027466966"/>
        <s v="200027616941"/>
        <s v="200027664537"/>
        <s v="200027664867"/>
        <s v="200027669627"/>
        <s v="200027766043"/>
        <s v="200027829874"/>
        <s v="200027845094"/>
        <s v="200027904222"/>
        <s v="200027916606"/>
        <s v="200027928551"/>
        <s v="200027987797"/>
        <s v="200028249619"/>
        <s v="200028256655"/>
        <s v="200028270094"/>
        <s v="200028300958"/>
        <s v="200028350615"/>
        <s v="200028423735"/>
        <s v="200028424519"/>
        <s v="200028513923"/>
        <s v="200028550289"/>
        <s v="200028561443"/>
        <s v="200028639850"/>
        <s v="200028674675"/>
        <s v="200028682603"/>
        <s v="200028778864"/>
        <s v="200028785455"/>
        <s v="200028986186"/>
        <s v="200029038250"/>
        <s v="200029127038"/>
        <s v="200029137607"/>
        <s v="200029142516"/>
        <s v="200029169386"/>
        <s v="200029217722"/>
        <s v="200029222458"/>
        <s v="200029321771"/>
        <s v="200029363252"/>
        <s v="200029367683"/>
        <s v="200029472962"/>
        <s v="200029493349"/>
        <s v="200029635568"/>
        <s v="200029639057"/>
        <s v="200029686637"/>
        <s v="200029701717"/>
        <s v="200029738313"/>
        <s v="200030046490"/>
        <s v="200030217844"/>
        <s v="220000193114"/>
        <s v="220000375349"/>
        <s v="220000438097"/>
        <s v="220000450290"/>
        <s v="220000463186"/>
        <s v="220000900468"/>
        <s v="220000942858"/>
        <s v="220001066426"/>
        <s v="220001085707"/>
        <s v="220001179302"/>
        <s v="220001321987"/>
        <s v="220001439847"/>
        <s v="220001566193"/>
        <s v="220001606122"/>
        <s v="220001609530"/>
        <s v="220001796915"/>
        <s v="220001897606"/>
        <s v="220001996556"/>
        <s v="220002003311"/>
        <s v="220002020257"/>
        <s v="220002078438"/>
        <s v="220002107203"/>
        <s v="220002239196"/>
        <s v="220002399693"/>
        <s v="220002487548"/>
        <s v="220002686511"/>
        <s v="220002772931"/>
        <s v="220003043522"/>
        <s v="220003217019"/>
        <s v="220003334814"/>
        <s v="220003508185"/>
        <s v="220003508730"/>
        <s v="220003546847"/>
        <s v="220003763574"/>
        <s v="220003876558"/>
        <s v="220003992397"/>
        <s v="220003992439"/>
        <s v="220004287276"/>
        <s v="220004368449"/>
        <s v="220004412486"/>
        <s v="220004471219"/>
        <s v="220004650333"/>
        <s v="220004710236"/>
        <s v="220004758185"/>
        <s v="220005009331"/>
        <s v="220005093343"/>
        <s v="220005203579"/>
        <s v="220005204718"/>
        <s v="220005417997"/>
        <s v="220005527167"/>
        <s v="220005689470"/>
        <s v="220005864909"/>
        <s v="220006035962"/>
        <s v="220006037349"/>
        <s v="220006101202"/>
        <s v="220006210037"/>
        <s v="220006292175"/>
        <s v="220006408664"/>
        <s v="220006440923"/>
        <s v="220006805729"/>
        <s v="220006922854"/>
        <s v="220006947364"/>
        <s v="220006969806"/>
        <s v="220006977882"/>
        <s v="220007002961"/>
        <s v="220007046844"/>
        <s v="220007284395"/>
        <s v="220007342698"/>
        <s v="220007428323"/>
        <s v="220007557592"/>
        <s v="220007591344"/>
        <s v="220007745031"/>
        <s v="220007771342"/>
        <s v="220007799608"/>
        <s v="220007848009"/>
        <s v="220007977055"/>
        <s v="220008013199"/>
        <s v="220008141859"/>
        <s v="220008231981"/>
        <s v="220008305223"/>
        <s v="220008342861"/>
        <s v="220008349601"/>
        <s v="220008386637"/>
        <s v="220008419917"/>
        <s v="220008489878"/>
        <s v="220008507760"/>
        <s v="220008746863"/>
        <s v="220008804472"/>
        <s v="220008906202"/>
        <s v="220008929626"/>
        <s v="220008931796"/>
        <s v="220008989273"/>
        <s v="220008996716"/>
        <s v="220009095815"/>
        <s v="220009170329"/>
        <s v="220009229190"/>
        <s v="220009444443"/>
        <s v="220009613385"/>
        <s v="220009616982"/>
        <s v="220009692306"/>
        <s v="220009732292"/>
        <s v="220009799804"/>
        <s v="220009816772"/>
        <s v="220009979992"/>
        <s v="220009981220"/>
        <s v="220010037749"/>
        <s v="220010044158"/>
        <s v="220010188393"/>
        <s v="220010301764"/>
        <s v="220010345795"/>
        <s v="220010352122"/>
        <s v="220010355893"/>
        <s v="220010361354"/>
        <s v="220010364648"/>
        <s v="220010392672"/>
        <s v="220010497695"/>
        <s v="220010513400"/>
        <s v="220010551152"/>
        <s v="220010572679"/>
        <s v="220010714511"/>
        <s v="220010894271"/>
        <s v="220011038647"/>
        <s v="220011108077"/>
        <s v="220011316316"/>
        <s v="220011396805"/>
        <s v="220011452145"/>
        <s v="220011602228"/>
        <s v="220011725987"/>
        <s v="220011733692"/>
        <s v="220012016030"/>
        <s v="220012017475"/>
        <s v="220012045484"/>
        <s v="220012087767"/>
        <s v="220012094490"/>
        <s v="220012154757"/>
        <s v="220012176818"/>
        <s v="220012190389"/>
        <s v="220012202408"/>
        <s v="220012293035"/>
        <s v="220012337295"/>
        <s v="220012446278"/>
        <s v="220012451948"/>
        <s v="220012556084"/>
        <s v="220012730515"/>
        <s v="220012743831"/>
        <s v="220012932046"/>
        <s v="220012982447"/>
        <s v="220013053735"/>
        <s v="220013099233"/>
        <s v="220013138114"/>
        <s v="220013182567"/>
        <s v="220013363225"/>
        <s v="220013405935"/>
        <s v="220013476498"/>
        <s v="220013525088"/>
        <s v="220014108165"/>
        <s v="220014246841"/>
        <s v="220014283547"/>
        <s v="220014360469"/>
        <s v="220014440675"/>
        <s v="220014563682"/>
        <s v="220014764546"/>
        <s v="220014830065"/>
        <s v="220014844140"/>
        <s v="220015094752"/>
        <s v="220015335486"/>
        <s v="220015430949"/>
        <s v="220015436193"/>
        <s v="220015690104"/>
        <s v="220015822558"/>
        <s v="220015828456"/>
        <s v="220015888591"/>
        <s v="220015911351"/>
        <s v="220016021135"/>
        <s v="220016029369"/>
        <s v="220016059085"/>
        <s v="220016216271"/>
        <s v="220016342762"/>
        <s v="220016346946"/>
        <s v="220016465142"/>
        <s v="220016474235"/>
        <s v="220016499455"/>
        <s v="220016537379"/>
        <s v="220016578936"/>
        <s v="220016635439"/>
        <s v="220016668547"/>
        <s v="220016678991"/>
        <s v="220016940300"/>
        <s v="220016960720"/>
        <s v="220017051875"/>
        <s v="220017060165"/>
        <s v="220017092630"/>
        <s v="220017169750"/>
        <s v="220017356142"/>
        <s v="220017380472"/>
        <s v="220017380837"/>
        <s v="220017386834"/>
        <s v="220017481049"/>
        <s v="220017532007"/>
        <s v="220017556196"/>
        <s v="220017646328"/>
        <s v="220017703871"/>
        <s v="220017717301"/>
        <s v="220017729918"/>
        <s v="220017736020"/>
        <s v="220017771480"/>
        <s v="220017786009"/>
        <s v="220017821749"/>
        <s v="220018073043"/>
        <s v="220018094536"/>
        <s v="220018095319"/>
        <s v="220018154785"/>
        <s v="220018159982"/>
        <s v="220018219224"/>
        <s v="220018236590"/>
        <s v="220018447296"/>
        <s v="220018479885"/>
        <s v="220018554745"/>
        <s v="220018562953"/>
        <s v="220018563233"/>
        <s v="220018699912"/>
        <s v="220018759385"/>
        <s v="220018783567"/>
        <s v="220018807564"/>
        <s v="220018819320"/>
        <s v="220018857270"/>
        <s v="220018882229"/>
        <s v="220018960439"/>
        <s v="220018995930"/>
        <s v="220019094550"/>
        <s v="220019104706"/>
        <s v="220019132434"/>
        <s v="220019151277"/>
        <s v="220019155070"/>
        <s v="220019203458"/>
        <s v="220019257421"/>
        <s v="220019261209"/>
        <s v="220019272289"/>
        <s v="220019285604"/>
        <s v="220019433352"/>
        <s v="220019439094"/>
        <s v="220019447592"/>
        <s v="220019535693"/>
        <s v="220019617640"/>
        <s v="220019622459"/>
        <s v="220019662711"/>
        <s v="220019677560"/>
        <s v="220019683899"/>
        <s v="220019750524"/>
        <s v="220019779127"/>
        <s v="220019787575"/>
        <s v="220019872526"/>
        <s v="220019875230"/>
        <s v="220019901119"/>
        <s v="220019952484"/>
        <s v="220020002808"/>
        <s v="220020059642"/>
        <s v="220020142646"/>
        <s v="220020189977"/>
        <s v="220020228148"/>
        <s v="220020306555"/>
        <s v="220020307793"/>
        <s v="220020322107"/>
        <s v="220020353730"/>
        <s v="220020378638"/>
        <s v="220020387456"/>
        <s v="220020414011"/>
        <s v="220020511261"/>
        <s v="220020565507"/>
        <s v="220020580803"/>
        <s v="220020586784"/>
        <s v="220020591149"/>
        <s v="220020685115"/>
        <s v="220020689323"/>
        <s v="220020724708"/>
        <s v="220020759357"/>
        <s v="220020843466"/>
        <s v="220020958355"/>
        <s v="220020971119"/>
        <s v="220020976134"/>
        <s v="220020993493"/>
        <s v="220020996702"/>
        <s v="220021083666"/>
        <s v="220021178649"/>
        <s v="220021273317"/>
        <s v="220021294222"/>
        <s v="220021298470"/>
        <s v="220021372267"/>
        <s v="220021372283"/>
        <s v="220021390442"/>
        <s v="220021479021"/>
        <s v="220021539493"/>
        <s v="220021567619"/>
        <s v="220021607647"/>
        <s v="220021615012"/>
        <s v="220021645969"/>
        <s v="220021650639"/>
        <s v="220021659820"/>
        <s v="220021721695"/>
        <s v="220021865864"/>
        <s v="220021970573"/>
        <s v="220021996230"/>
        <s v="220022001865"/>
        <s v="220022061299"/>
        <s v="220022153609"/>
        <s v="220022159572"/>
        <s v="220022187565"/>
        <s v="220022233435"/>
        <s v="220022245702"/>
        <s v="220022261675"/>
        <s v="220022264356"/>
        <s v="220022323558"/>
        <s v="220022323707"/>
        <s v="220022336766"/>
        <s v="220022348738"/>
        <s v="220022397289"/>
        <s v="220022486116"/>
        <s v="220022506681"/>
        <s v="220022532604"/>
        <s v="220022552958"/>
        <s v="220022577195"/>
        <s v="220022690808"/>
        <s v="220022709798"/>
        <s v="220022715829"/>
        <s v="220022770485"/>
        <s v="220022771723"/>
        <s v="220022772424"/>
        <s v="220022809143"/>
        <s v="220022840841"/>
        <s v="220022844587"/>
        <s v="220022850691"/>
        <s v="220022879609"/>
        <s v="220023032836"/>
        <s v="220023087103"/>
        <s v="220023095403"/>
        <s v="220023209095"/>
        <s v="220023230802"/>
        <s v="220023332145"/>
        <s v="220023392511"/>
        <s v="220023418761"/>
        <s v="220023432143"/>
        <s v="220023436037"/>
        <s v="220023450798"/>
        <s v="220023453362"/>
        <s v="220023457389"/>
        <s v="220023528668"/>
        <s v="220023556412"/>
        <s v="220023701562"/>
        <s v="220023801123"/>
        <s v="220023811049"/>
        <s v="220023836111"/>
        <s v="220023838125"/>
        <s v="220023863099"/>
        <s v="220023863768"/>
        <s v="220023910007"/>
        <s v="220023928850"/>
        <s v="220023947942"/>
        <s v="220023949252"/>
        <s v="220023987757"/>
        <s v="220024022893"/>
        <s v="220024042727"/>
        <s v="220024089306"/>
        <s v="220024093357"/>
        <s v="220024139069"/>
        <s v="220024158499"/>
        <s v="220024236311"/>
        <s v="220024283503"/>
        <s v="220024345864"/>
        <s v="220024354940"/>
        <s v="220024386405"/>
        <s v="220024437497"/>
        <s v="220024459459"/>
        <s v="220024505699"/>
        <s v="220024584595"/>
        <s v="220024627543"/>
        <s v="220024662144"/>
        <s v="220024755294"/>
        <s v="220024756045"/>
        <s v="220024799466"/>
        <s v="220024846614"/>
        <s v="220024848313"/>
        <s v="220024863320"/>
        <s v="220024893194"/>
        <s v="220024894630"/>
        <s v="220024919189"/>
        <s v="220024962445"/>
        <s v="220024970612"/>
        <s v="220024973434"/>
        <s v="220025004072"/>
        <s v="220025006374"/>
        <s v="220025047998"/>
        <s v="220025064308"/>
        <s v="220025097894"/>
        <s v="220025100078"/>
        <s v="220025115886"/>
        <s v="220025159264"/>
        <s v="220025176524"/>
        <s v="220025233044"/>
        <s v="220025236997"/>
        <s v="220025261847"/>
        <s v="220025271143"/>
        <s v="220025325956"/>
        <s v="220025342068"/>
        <s v="220025351895"/>
        <s v="220025408141"/>
        <s v="220025412606"/>
        <s v="220025430590"/>
        <s v="220025466297"/>
        <s v="220025471230"/>
        <s v="220025474556"/>
        <s v="220025511118"/>
        <s v="220025516380"/>
        <s v="220025530712"/>
        <s v="220025553656"/>
        <s v="220025558762"/>
        <s v="220025576178"/>
        <s v="220025587415"/>
        <s v="220025638648"/>
        <s v="220025638945"/>
        <s v="220025643879"/>
        <s v="220025675566"/>
        <s v="220025675822"/>
        <s v="220025696992"/>
        <s v="220025703343"/>
        <s v="220025730247"/>
        <s v="220025743075"/>
        <s v="220025762703"/>
        <s v="220025764113"/>
        <s v="220025772090"/>
        <s v="220025782206"/>
        <s v="220025788872"/>
        <s v="220025803903"/>
        <s v="220025813837"/>
        <s v="220025818901"/>
        <s v="220025880588"/>
        <s v="220025882337"/>
        <s v="220025890595"/>
        <s v="220025905377"/>
        <s v="220025928809"/>
        <s v="220025928916"/>
        <s v="220026020010"/>
        <s v="220026029680"/>
        <s v="220026045652"/>
        <s v="220026066617"/>
        <s v="220026131916"/>
        <s v="220026183545"/>
        <s v="220026184428"/>
        <s v="220026250617"/>
        <s v="220026264204"/>
        <s v="220026302525"/>
        <s v="220026311302"/>
        <s v="220026311393"/>
        <s v="220026341051"/>
        <s v="220026354526"/>
        <s v="220026389944"/>
        <s v="220026403323"/>
        <s v="220026418784"/>
        <s v="220026431555"/>
        <s v="220026461024"/>
        <s v="220026464432"/>
        <s v="220026484117"/>
        <s v="220026514038"/>
        <s v="220026524235"/>
        <s v="220026525299"/>
        <s v="220026535769"/>
        <s v="220026554091"/>
        <s v="220026600746"/>
        <s v="220026603435"/>
        <s v="220026637615"/>
        <s v="220026657480"/>
        <s v="220026658702"/>
        <s v="220026668008"/>
        <s v="220026677876"/>
        <s v="220026681464"/>
        <s v="220026684096"/>
        <s v="220026691414"/>
        <s v="220026751911"/>
        <s v="220026791073"/>
        <s v="220026797872"/>
        <s v="220026867238"/>
        <s v="220026876684"/>
        <s v="220026877336"/>
        <s v="220026909477"/>
        <s v="220026910442"/>
        <s v="220026931356"/>
        <s v="220026962682"/>
        <s v="220027004435"/>
        <s v="220027040389"/>
        <s v="220027069610"/>
        <s v="220027096340"/>
        <s v="220027099542"/>
        <s v="220027099997"/>
        <s v="220027108152"/>
        <s v="220027110208"/>
        <s v="220027111370"/>
        <s v="220027114853"/>
        <s v="220027147184"/>
        <s v="220027173784"/>
        <s v="220027192495"/>
        <s v="220027201346"/>
        <s v="220027211881"/>
        <s v="220027212210"/>
        <s v="220027212327"/>
        <s v="220027225782"/>
        <s v="220027251739"/>
        <s v="220027251887"/>
        <s v="220027306665"/>
        <s v="220027336936"/>
        <s v="220027364631"/>
        <s v="220027366529"/>
        <s v="220027377294"/>
        <s v="220027393671"/>
        <s v="220027397607"/>
        <s v="220027401391"/>
        <s v="220027429434"/>
        <s v="220027436587"/>
        <s v="220027443658"/>
        <s v="220027447634"/>
        <s v="220027455645"/>
        <s v="220027456437"/>
        <s v="220027473564"/>
        <s v="220027483191"/>
        <s v="220027484371"/>
        <s v="220027528110"/>
        <s v="220027567530"/>
        <s v="220027573678"/>
        <s v="220027574296"/>
        <s v="220027593296"/>
        <s v="220027601396"/>
        <s v="220027602949"/>
        <s v="220027604952"/>
        <s v="220027633480"/>
        <s v="220027642135"/>
        <s v="220027647043"/>
        <s v="220027649353"/>
        <s v="220027697238"/>
        <s v="220027705320"/>
        <s v="220027718133"/>
        <s v="220027737166"/>
        <s v="220027763907"/>
        <s v="220027764046"/>
        <s v="220027790827"/>
        <s v="220027794688"/>
        <s v="220027801871"/>
        <s v="220027817463"/>
        <s v="220027826787"/>
        <s v="220027839723"/>
        <s v="220027853351"/>
        <s v="220027856032"/>
        <s v="220027863095"/>
        <s v="220027866973"/>
        <s v="220027923329"/>
        <s v="220027944416"/>
        <s v="220027971138"/>
        <s v="220027992340"/>
        <s v="220028046450"/>
        <s v="220028064750"/>
        <s v="220028065401"/>
        <s v="220028093452"/>
        <s v="220028094674"/>
        <s v="220028107021"/>
        <s v="220028119232"/>
        <s v="220028138893"/>
        <s v="220028159279"/>
        <s v="220028196578"/>
        <s v="220028226136"/>
        <s v="220028244790"/>
        <s v="220028248148"/>
        <s v="220028254435"/>
        <s v="220028256398"/>
        <s v="220028258246"/>
        <s v="220028258535"/>
        <s v="220028271975"/>
        <s v="220028272882"/>
        <s v="220028274052"/>
        <s v="220028282162"/>
        <s v="220028302283"/>
        <s v="220028340879"/>
        <s v="220028354151"/>
        <s v="220028356628"/>
        <s v="220028359150"/>
        <s v="220028377830"/>
        <s v="220028406910"/>
        <s v="220028423584"/>
        <s v="220028444598"/>
        <s v="220028448045"/>
        <s v="220028466716"/>
        <s v="220028502965"/>
        <s v="220028504508"/>
        <s v="220028505083"/>
        <s v="220028554057"/>
        <s v="220028570228"/>
        <s v="220028623456"/>
        <s v="220028640625"/>
        <s v="220028640906"/>
        <s v="220028657967"/>
        <s v="220028663551"/>
        <s v="220028751695"/>
        <s v="220028791865"/>
        <s v="220028798191"/>
        <s v="220028802068"/>
        <s v="220028825911"/>
        <s v="220028849242"/>
        <s v="220028853194"/>
        <s v="220028866352"/>
        <s v="220028871204"/>
        <s v="220028897159"/>
        <s v="220028910432"/>
        <s v="220028919862"/>
        <s v="220028926933"/>
        <s v="220028933970"/>
        <s v="220028940546"/>
        <s v="220028949232"/>
        <s v="220028973943"/>
        <s v="220028977936"/>
        <s v="220028997835"/>
        <s v="220029000712"/>
        <s v="220029015827"/>
        <s v="220029032921"/>
        <s v="220029061722"/>
        <s v="220029086497"/>
        <s v="220029088048"/>
        <s v="220029106436"/>
        <s v="220029121567"/>
        <s v="220029136714"/>
        <s v="220029151549"/>
        <s v="220029164781"/>
        <s v="220029178435"/>
        <s v="220029200940"/>
        <s v="220029230806"/>
        <s v="220029235284"/>
        <s v="220029238312"/>
        <s v="220029253477"/>
        <s v="220029270117"/>
        <s v="220029273418"/>
        <s v="220029301441"/>
        <s v="220029329004"/>
        <s v="220029335258"/>
        <s v="220029421736"/>
        <s v="220029447418"/>
        <s v="220029859083"/>
        <s v="220029956533"/>
        <s v="220030278216"/>
        <s v="220032471660"/>
        <s v="220032564381"/>
        <s v="220033166657"/>
        <s v="220033215082"/>
        <s v="220033270830"/>
        <s v="220033497532"/>
        <s v="220033553623"/>
        <s v="200000981262"/>
        <s v="200001439336"/>
        <s v="200002054043"/>
        <s v="200003193238"/>
        <s v="200003705536"/>
        <s v="200005244922"/>
        <s v="200005638917"/>
        <s v="200006889840"/>
        <s v="200007866052"/>
        <s v="200007900604"/>
        <s v="200008321925"/>
        <s v="200009478625"/>
        <s v="200009526993"/>
        <s v="200009833100"/>
        <s v="200010647382"/>
        <s v="200011988801"/>
        <s v="200013296096"/>
        <s v="200013427170"/>
        <s v="200013468091"/>
        <s v="200014498204"/>
        <s v="200014570796"/>
        <s v="200014637538"/>
        <s v="200015207653"/>
        <s v="200015687300"/>
        <s v="200015738053"/>
        <s v="200015854975"/>
        <s v="200016511624"/>
        <s v="200017141389"/>
        <s v="200017492683"/>
        <s v="200017820776"/>
        <s v="200018070348"/>
        <s v="200018256194"/>
        <s v="200018520037"/>
        <s v="200020086316"/>
        <s v="200020167173"/>
        <s v="200021235672"/>
        <s v="200022637785"/>
        <s v="200023003334"/>
        <s v="200023105709"/>
        <s v="200023413665"/>
        <s v="200023423912"/>
        <s v="200024560720"/>
        <s v="200024760742"/>
        <s v="200024959450"/>
        <s v="200025877644"/>
        <s v="200025881398"/>
        <s v="200026186094"/>
        <s v="200026480125"/>
        <s v="200026712782"/>
        <s v="200027198908"/>
        <s v="200027744990"/>
        <s v="200027756358"/>
        <s v="200027846084"/>
        <s v="200027997291"/>
        <s v="200028035497"/>
        <s v="200028127278"/>
        <s v="200028210389"/>
        <s v="200028325781"/>
        <s v="200028989073"/>
        <s v="200029151772"/>
        <s v="200029160054"/>
        <s v="200029167919"/>
        <s v="200029316789"/>
        <s v="200029661267"/>
        <s v="200029687239"/>
        <s v="200030229518"/>
        <s v="220000660096"/>
        <s v="220001036007"/>
        <s v="220001524788"/>
        <s v="220003151598"/>
        <s v="220003410507"/>
        <s v="220003595489"/>
        <s v="220004089037"/>
        <s v="220004373019"/>
        <s v="220004665042"/>
        <s v="220005052430"/>
        <s v="220006057685"/>
        <s v="220006094290"/>
        <s v="220006244051"/>
        <s v="220006250249"/>
        <s v="220006288744"/>
        <s v="220006397545"/>
        <s v="220007700523"/>
        <s v="220007869450"/>
        <s v="220008570024"/>
        <s v="220008877015"/>
        <s v="220008878914"/>
        <s v="220009120399"/>
        <s v="220009288295"/>
        <s v="220009423678"/>
        <s v="220009748249"/>
        <s v="220010186777"/>
        <s v="220010356321"/>
        <s v="220010418881"/>
        <s v="220010899528"/>
        <s v="220011034349"/>
        <s v="220011192402"/>
        <s v="220011221557"/>
        <s v="220012433755"/>
        <s v="220012845776"/>
        <s v="220014499663"/>
        <s v="220014882462"/>
        <s v="220015051778"/>
        <s v="220015762747"/>
        <s v="220015774098"/>
        <s v="220016095428"/>
        <s v="220017061056"/>
        <s v="220017705835"/>
        <s v="220018340277"/>
        <s v="220018416424"/>
        <s v="220019023369"/>
        <s v="220019103807"/>
        <s v="220019277098"/>
        <s v="220019941834"/>
        <s v="220020120907"/>
        <s v="220020494716"/>
        <s v="220020742437"/>
        <s v="220020904078"/>
        <s v="220021535095"/>
        <s v="220021816289"/>
        <s v="220022025872"/>
        <s v="220022143998"/>
        <s v="220022252716"/>
        <s v="220022287910"/>
        <s v="220022885416"/>
        <s v="220023333887"/>
        <s v="220023385523"/>
        <s v="220023592482"/>
        <s v="220023656816"/>
        <s v="220024035945"/>
        <s v="220024201208"/>
        <s v="220024321964"/>
        <s v="220024407029"/>
        <s v="220024476453"/>
        <s v="220024701967"/>
        <s v="220024736641"/>
        <s v="220024838702"/>
        <s v="220024969804"/>
        <s v="220025033840"/>
        <s v="220025103791"/>
        <s v="220025149398"/>
        <s v="220025305156"/>
        <s v="220025357769"/>
        <s v="220025527239"/>
        <s v="220025773338"/>
        <s v="220025889654"/>
        <s v="220026002836"/>
        <s v="220026022560"/>
        <s v="220026141790"/>
        <s v="220026199475"/>
        <s v="220026472278"/>
        <s v="220026504492"/>
        <s v="220026560239"/>
        <s v="220026764088"/>
        <s v="220026880744"/>
        <s v="220026957112"/>
        <s v="220027085509"/>
        <s v="220027220452"/>
        <s v="220027386790"/>
        <s v="220027643539"/>
        <s v="220027672488"/>
        <s v="220028158867"/>
        <s v="220028210015"/>
        <s v="220028226102"/>
        <s v="220028228850"/>
        <s v="220028273054"/>
        <s v="220028390775"/>
        <s v="220028411514"/>
        <s v="220028589699"/>
        <s v="220028766057"/>
        <s v="200001707302"/>
        <s v="200001961057"/>
        <s v="200002886527"/>
        <s v="200003075260"/>
        <s v="200005398710"/>
        <s v="200005732710"/>
        <s v="200007477488"/>
        <s v="200008596260"/>
        <s v="200010837546"/>
        <s v="200011966252"/>
        <s v="200014156539"/>
        <s v="200015841550"/>
        <s v="200018288338"/>
        <s v="200018762696"/>
        <s v="200019832290"/>
        <s v="200023254119"/>
        <s v="200023473800"/>
        <s v="200024560233"/>
        <s v="200025125408"/>
        <s v="200025437381"/>
        <s v="200025630738"/>
        <s v="200027536016"/>
        <s v="200027845755"/>
        <s v="200028175269"/>
        <s v="200028626683"/>
        <s v="200029600653"/>
        <s v="220000671358"/>
        <s v="220001441496"/>
        <s v="220001534340"/>
        <s v="220002400590"/>
        <s v="220005932458"/>
        <s v="220008351631"/>
        <s v="220008554499"/>
        <s v="220008631313"/>
        <s v="220010766040"/>
        <s v="220015136512"/>
        <s v="220015184801"/>
        <s v="220016712386"/>
        <s v="220016780946"/>
        <s v="220017525001"/>
        <s v="220018371876"/>
        <s v="220019265937"/>
        <s v="220019440449"/>
        <s v="220020186981"/>
        <s v="220020491035"/>
        <s v="220022328946"/>
        <s v="220022554541"/>
        <s v="220023242500"/>
        <s v="220023318458"/>
        <s v="220024359410"/>
        <s v="220024438529"/>
        <s v="220024665915"/>
        <s v="220025075460"/>
        <s v="220025277231"/>
        <s v="220025695234"/>
        <s v="220026357263"/>
        <s v="220026424493"/>
        <s v="220026437420"/>
        <s v="220027034978"/>
        <s v="220027214893"/>
        <s v="220027494149"/>
        <s v="220027575889"/>
        <s v="220027795685"/>
        <s v="220028009441"/>
        <s v="220028718926"/>
        <s v="220028847121"/>
        <s v="220029355124"/>
        <s v="220029672197"/>
        <s v="220030498517"/>
        <s v="220031138708"/>
        <s v="220031312923"/>
        <s v="220031841368"/>
        <s v="220032825931"/>
        <s v="220033837844"/>
        <s v="220033858592"/>
        <s v="200000421608"/>
        <s v="200001081948"/>
        <s v="200002095772"/>
        <s v="200002957054"/>
        <s v="200006952085"/>
        <s v="200007961309"/>
        <s v="200009592755"/>
        <s v="200011413669"/>
        <s v="200013214446"/>
        <s v="200018055430"/>
        <s v="200018603569"/>
        <s v="200019452206"/>
        <s v="200020278913"/>
        <s v="200024036234"/>
        <s v="200024547263"/>
        <s v="200025165412"/>
        <s v="200026677076"/>
        <s v="200027157540"/>
        <s v="200027376413"/>
        <s v="200027870761"/>
        <s v="200027919295"/>
        <s v="200028313886"/>
        <s v="200029296023"/>
        <s v="200029387517"/>
        <s v="220000146559"/>
        <s v="220000229157"/>
        <s v="220003575796"/>
        <s v="220004149799"/>
        <s v="220004292250"/>
        <s v="220005690676"/>
        <s v="220005784115"/>
        <s v="220006328706"/>
        <s v="220007212800"/>
        <s v="220007447935"/>
        <s v="220008068532"/>
        <s v="220009230156"/>
        <s v="220010080194"/>
        <s v="220010311748"/>
        <s v="220010967895"/>
        <s v="220013348069"/>
        <s v="220013585520"/>
        <s v="220014289676"/>
        <s v="220014883007"/>
        <s v="220015677978"/>
        <s v="220015705704"/>
        <s v="220015945714"/>
        <s v="220016177937"/>
        <s v="220016347373"/>
        <s v="220017147913"/>
        <s v="220018810287"/>
        <s v="220019029978"/>
        <s v="220019838238"/>
        <s v="220020212886"/>
        <s v="220020489351"/>
        <s v="220020671735"/>
        <s v="220020694208"/>
        <s v="220021092790"/>
        <s v="220021619832"/>
        <s v="220021947415"/>
        <s v="220022030716"/>
        <s v="220023073608"/>
        <s v="220023592847"/>
        <s v="220023731965"/>
        <s v="220024126710"/>
        <s v="220024480059"/>
        <s v="220024667390"/>
        <s v="220025178017"/>
        <s v="220025261987"/>
        <s v="220025271010"/>
        <s v="220025546296"/>
        <s v="220026112882"/>
        <s v="220026388912"/>
        <s v="220026487938"/>
        <s v="220026902167"/>
        <s v="220027125701"/>
        <s v="220027797343"/>
        <s v="220027920887"/>
        <s v="220027934243"/>
        <s v="220028593360"/>
        <s v="220028978819"/>
        <s v="220028987562"/>
        <s v="220029246414"/>
        <s v="220030145738"/>
        <s v="220030183754"/>
        <s v="220030988962"/>
        <s v="220031459138"/>
        <s v="220032711560"/>
        <s v="220033283460"/>
        <s v="220033342175"/>
        <s v="220033460217"/>
        <s v="200009936952"/>
        <s v="200000928974"/>
        <s v="200002219927"/>
        <s v="200013192006"/>
        <s v="220000641732"/>
        <s v="220005227834"/>
        <s v="220005710953"/>
        <s v="220007906310"/>
        <s v="220016254173"/>
        <s v="220018033021"/>
        <s v="220023672839"/>
        <s v="220024708400"/>
        <s v="220025443973"/>
        <s v="220026960918"/>
        <s v="220027390982"/>
        <s v="220029352238"/>
        <s v="220030793933"/>
      </sharedItems>
    </cacheField>
    <cacheField name="Billed KWHs" numFmtId="0">
      <sharedItems containsString="0" containsBlank="1" containsNumber="1" minValue="-1036.077" maxValue="13439.715"/>
    </cacheField>
    <cacheField name="Total Billed Amount Incl Tax" numFmtId="165">
      <sharedItems containsSemiMixedTypes="0" containsString="0" containsNumber="1" minValue="-127.47" maxValue="1606.0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383">
  <r>
    <s v="10 : Electric"/>
    <x v="0"/>
    <x v="0"/>
    <s v="ECI_120"/>
    <s v="      0.00427600"/>
    <m/>
    <m/>
    <m/>
    <m/>
    <m/>
    <n v="23134.47"/>
  </r>
  <r>
    <s v="10 : Electric"/>
    <x v="0"/>
    <x v="0"/>
    <s v="ECI_120"/>
    <s v="      0.00482700"/>
    <m/>
    <m/>
    <m/>
    <m/>
    <m/>
    <n v="3.5"/>
  </r>
  <r>
    <s v="10 : Electric"/>
    <x v="0"/>
    <x v="0"/>
    <s v="ECI_129"/>
    <s v="      0.00131500"/>
    <m/>
    <m/>
    <m/>
    <m/>
    <m/>
    <n v="3269.38"/>
  </r>
  <r>
    <s v="10 : Electric"/>
    <x v="0"/>
    <x v="0"/>
    <s v="ECI_129"/>
    <s v="      0.00133400"/>
    <m/>
    <m/>
    <m/>
    <m/>
    <m/>
    <n v="0"/>
  </r>
  <r>
    <s v="10 : Electric"/>
    <x v="0"/>
    <x v="0"/>
    <s v="ECI_129"/>
    <s v="      0.00263900"/>
    <m/>
    <m/>
    <m/>
    <m/>
    <m/>
    <n v="7719"/>
  </r>
  <r>
    <s v="10 : Electric"/>
    <x v="0"/>
    <x v="0"/>
    <s v="ECI_132"/>
    <s v="      0.00000000"/>
    <m/>
    <m/>
    <m/>
    <m/>
    <m/>
    <n v="0"/>
  </r>
  <r>
    <s v="10 : Electric"/>
    <x v="0"/>
    <x v="0"/>
    <s v="ECI_133"/>
    <s v="      0.00000000"/>
    <m/>
    <m/>
    <m/>
    <m/>
    <m/>
    <n v="0"/>
  </r>
  <r>
    <s v="10 : Electric"/>
    <x v="0"/>
    <x v="0"/>
    <s v="ECI_135"/>
    <s v="      0.01000000"/>
    <m/>
    <m/>
    <m/>
    <m/>
    <m/>
    <n v="499.9"/>
  </r>
  <r>
    <s v="10 : Electric"/>
    <x v="0"/>
    <x v="0"/>
    <s v="ECI_135"/>
    <s v="      2.00000000"/>
    <m/>
    <m/>
    <m/>
    <m/>
    <m/>
    <n v="72"/>
  </r>
  <r>
    <s v="10 : Electric"/>
    <x v="0"/>
    <x v="0"/>
    <s v="ECI_136"/>
    <s v="      0.00600000"/>
    <m/>
    <m/>
    <m/>
    <m/>
    <m/>
    <n v="458.24"/>
  </r>
  <r>
    <s v="10 : Electric"/>
    <x v="0"/>
    <x v="0"/>
    <s v="ECI_137"/>
    <s v="      0.00000000"/>
    <m/>
    <m/>
    <m/>
    <m/>
    <m/>
    <n v="0"/>
  </r>
  <r>
    <s v="10 : Electric"/>
    <x v="0"/>
    <x v="0"/>
    <s v="ECI_137"/>
    <s v="      0.00002100-"/>
    <m/>
    <m/>
    <m/>
    <m/>
    <m/>
    <n v="0"/>
  </r>
  <r>
    <s v="10 : Electric"/>
    <x v="0"/>
    <x v="0"/>
    <s v="ECI_139"/>
    <s v="      0.04375500"/>
    <m/>
    <m/>
    <m/>
    <m/>
    <m/>
    <n v="399.04"/>
  </r>
  <r>
    <s v="10 : Electric"/>
    <x v="0"/>
    <x v="0"/>
    <s v="ECI_139"/>
    <s v="      0.04388400"/>
    <m/>
    <m/>
    <m/>
    <m/>
    <m/>
    <n v="84.26"/>
  </r>
  <r>
    <s v="10 : Electric"/>
    <x v="0"/>
    <x v="0"/>
    <s v="ECI_139"/>
    <s v="      0.04394500"/>
    <m/>
    <m/>
    <m/>
    <m/>
    <m/>
    <n v="5.41"/>
  </r>
  <r>
    <s v="10 : Electric"/>
    <x v="0"/>
    <x v="0"/>
    <s v="ECI_139"/>
    <s v="      0.04422500"/>
    <m/>
    <m/>
    <m/>
    <m/>
    <m/>
    <n v="179.89"/>
  </r>
  <r>
    <s v="10 : Electric"/>
    <x v="0"/>
    <x v="0"/>
    <s v="ECI_139"/>
    <s v="      0.04435400"/>
    <m/>
    <m/>
    <m/>
    <m/>
    <m/>
    <n v="47.24"/>
  </r>
  <r>
    <s v="10 : Electric"/>
    <x v="0"/>
    <x v="0"/>
    <s v="ECI_139"/>
    <s v="      0.04782600-"/>
    <m/>
    <m/>
    <m/>
    <m/>
    <m/>
    <n v="-779.34"/>
  </r>
  <r>
    <s v="10 : Electric"/>
    <x v="0"/>
    <x v="0"/>
    <s v="ECI_95"/>
    <s v="      0.00215500"/>
    <m/>
    <m/>
    <m/>
    <m/>
    <m/>
    <n v="11660.61"/>
  </r>
  <r>
    <s v="10 : Electric"/>
    <x v="0"/>
    <x v="0"/>
    <s v="ECI_95"/>
    <s v="      0.00560400"/>
    <m/>
    <m/>
    <m/>
    <m/>
    <m/>
    <n v="-0.03"/>
  </r>
  <r>
    <s v="10 : Electric"/>
    <x v="0"/>
    <x v="0"/>
    <s v="ECI_95A"/>
    <s v="      0.00005100"/>
    <m/>
    <m/>
    <m/>
    <m/>
    <m/>
    <n v="275.82"/>
  </r>
  <r>
    <s v="10 : Electric"/>
    <x v="0"/>
    <x v="0"/>
    <s v="ECI_95A"/>
    <s v="      0.00142300-"/>
    <m/>
    <m/>
    <m/>
    <m/>
    <m/>
    <n v="0"/>
  </r>
  <r>
    <s v="10 : Electric"/>
    <x v="0"/>
    <x v="0"/>
    <s v="ECI_BASIC"/>
    <s v="     10.21000000"/>
    <m/>
    <m/>
    <m/>
    <m/>
    <m/>
    <n v="8515.14"/>
  </r>
  <r>
    <s v="10 : Electric"/>
    <x v="0"/>
    <x v="0"/>
    <s v="ECI_BASIC"/>
    <s v="     25.95000000"/>
    <m/>
    <m/>
    <m/>
    <m/>
    <m/>
    <n v="53405.1"/>
  </r>
  <r>
    <s v="10 : Electric"/>
    <x v="0"/>
    <x v="0"/>
    <s v="ECI_FSTAX"/>
    <s v="      0.00000000"/>
    <m/>
    <m/>
    <m/>
    <m/>
    <m/>
    <n v="-4.3899999999999997"/>
  </r>
  <r>
    <s v="10 : Electric"/>
    <x v="0"/>
    <x v="0"/>
    <s v="ECI_FSTAX"/>
    <s v="      0.02134000"/>
    <m/>
    <m/>
    <m/>
    <m/>
    <m/>
    <n v="863.41"/>
  </r>
  <r>
    <s v="10 : Electric"/>
    <x v="0"/>
    <x v="0"/>
    <s v="ECI_FSTAX"/>
    <s v="      0.03240000"/>
    <m/>
    <m/>
    <m/>
    <m/>
    <m/>
    <n v="1.79"/>
  </r>
  <r>
    <s v="10 : Electric"/>
    <x v="0"/>
    <x v="0"/>
    <s v="ECI_FSTAX"/>
    <s v="      0.03348000"/>
    <m/>
    <m/>
    <m/>
    <m/>
    <m/>
    <n v="324.41000000000003"/>
  </r>
  <r>
    <s v="10 : Electric"/>
    <x v="0"/>
    <x v="0"/>
    <s v="ECI_FSTAX"/>
    <s v="      0.04361000"/>
    <m/>
    <m/>
    <m/>
    <m/>
    <m/>
    <n v="147.69999999999999"/>
  </r>
  <r>
    <s v="10 : Electric"/>
    <x v="0"/>
    <x v="0"/>
    <s v="ECI_FSTAX"/>
    <s v="      0.05235000"/>
    <m/>
    <m/>
    <m/>
    <m/>
    <m/>
    <n v="32.78"/>
  </r>
  <r>
    <s v="10 : Electric"/>
    <x v="0"/>
    <x v="0"/>
    <s v="ECI_FSTAX"/>
    <s v="      0.05511000"/>
    <m/>
    <m/>
    <m/>
    <m/>
    <m/>
    <n v="1114.26"/>
  </r>
  <r>
    <s v="10 : Electric"/>
    <x v="0"/>
    <x v="0"/>
    <s v="ECI_FSTAX"/>
    <s v="      0.06027000"/>
    <m/>
    <m/>
    <m/>
    <m/>
    <m/>
    <n v="461.47"/>
  </r>
  <r>
    <s v="10 : Electric"/>
    <x v="0"/>
    <x v="0"/>
    <s v="ECI_FSTAX"/>
    <s v="      0.06075000"/>
    <m/>
    <m/>
    <m/>
    <m/>
    <m/>
    <n v="3952.13"/>
  </r>
  <r>
    <s v="10 : Electric"/>
    <x v="0"/>
    <x v="0"/>
    <s v="ECI_FSTAX"/>
    <s v="      0.06285000"/>
    <m/>
    <m/>
    <m/>
    <m/>
    <m/>
    <n v="946.55"/>
  </r>
  <r>
    <s v="10 : Electric"/>
    <x v="0"/>
    <x v="0"/>
    <s v="ECI_FSTAX"/>
    <s v="      0.06333000"/>
    <m/>
    <m/>
    <m/>
    <m/>
    <m/>
    <n v="5.44"/>
  </r>
  <r>
    <s v="10 : Electric"/>
    <x v="0"/>
    <x v="0"/>
    <s v="ECI_FSTAX"/>
    <s v="      0.06412000"/>
    <m/>
    <m/>
    <m/>
    <m/>
    <m/>
    <n v="6894.86"/>
  </r>
  <r>
    <s v="10 : Electric"/>
    <x v="0"/>
    <x v="0"/>
    <s v="ECI_FSTAX"/>
    <s v="      0.06463000"/>
    <m/>
    <m/>
    <m/>
    <m/>
    <m/>
    <n v="350.15"/>
  </r>
  <r>
    <s v="10 : Electric"/>
    <x v="0"/>
    <x v="0"/>
    <s v="ECI_FSTAX"/>
    <s v="      0.06672000"/>
    <m/>
    <m/>
    <m/>
    <m/>
    <m/>
    <n v="-0.26"/>
  </r>
  <r>
    <s v="10 : Electric"/>
    <x v="0"/>
    <x v="0"/>
    <s v="ECI_FSTAX"/>
    <s v="      0.06687000"/>
    <m/>
    <m/>
    <m/>
    <m/>
    <m/>
    <n v="18489.759999999998"/>
  </r>
  <r>
    <s v="10 : Electric"/>
    <x v="0"/>
    <x v="0"/>
    <s v="ECI_FSTAX"/>
    <s v="      0.06739000"/>
    <m/>
    <m/>
    <m/>
    <m/>
    <m/>
    <n v="750.45"/>
  </r>
  <r>
    <s v="10 : Electric"/>
    <x v="0"/>
    <x v="0"/>
    <s v="ECI_FSTAX"/>
    <s v="      0.08124000"/>
    <m/>
    <m/>
    <m/>
    <m/>
    <m/>
    <n v="370.27"/>
  </r>
  <r>
    <s v="10 : Electric"/>
    <x v="0"/>
    <x v="0"/>
    <s v="ECI_FSTAX"/>
    <s v="      0.09116000"/>
    <m/>
    <m/>
    <m/>
    <m/>
    <m/>
    <n v="634.4"/>
  </r>
  <r>
    <s v="10 : Electric"/>
    <x v="0"/>
    <x v="0"/>
    <s v="ECI_NRG"/>
    <s v="      0.00000000"/>
    <n v="5410971.6150000002"/>
    <m/>
    <m/>
    <m/>
    <m/>
    <m/>
  </r>
  <r>
    <s v="10 : Electric"/>
    <x v="0"/>
    <x v="0"/>
    <s v="ECI_NRG"/>
    <s v="      0.09560600"/>
    <m/>
    <m/>
    <m/>
    <m/>
    <m/>
    <n v="0"/>
  </r>
  <r>
    <s v="10 : Electric"/>
    <x v="0"/>
    <x v="0"/>
    <s v="ECI_NRG"/>
    <s v="      0.09813200"/>
    <m/>
    <m/>
    <m/>
    <m/>
    <m/>
    <n v="-0.39"/>
  </r>
  <r>
    <s v="10 : Electric"/>
    <x v="0"/>
    <x v="0"/>
    <s v="ECI_NRG"/>
    <s v="      0.09887500"/>
    <m/>
    <m/>
    <m/>
    <m/>
    <m/>
    <n v="-0.08"/>
  </r>
  <r>
    <s v="10 : Electric"/>
    <x v="0"/>
    <x v="0"/>
    <s v="ECI_NRG"/>
    <s v="      0.10285000"/>
    <m/>
    <m/>
    <m/>
    <m/>
    <m/>
    <n v="137.13"/>
  </r>
  <r>
    <s v="10 : Electric"/>
    <x v="0"/>
    <x v="0"/>
    <s v="ECI_NRG"/>
    <s v="      0.10384100"/>
    <m/>
    <m/>
    <m/>
    <m/>
    <m/>
    <n v="899.87"/>
  </r>
  <r>
    <s v="10 : Electric"/>
    <x v="0"/>
    <x v="0"/>
    <s v="ECI_NRG"/>
    <s v="      0.10459800"/>
    <m/>
    <m/>
    <m/>
    <m/>
    <m/>
    <n v="4357.0600000000004"/>
  </r>
  <r>
    <s v="10 : Electric"/>
    <x v="0"/>
    <x v="0"/>
    <s v="ECI_NRG"/>
    <s v="      0.10558900"/>
    <m/>
    <m/>
    <m/>
    <m/>
    <m/>
    <n v="303297.77"/>
  </r>
  <r>
    <s v="10 : Electric"/>
    <x v="0"/>
    <x v="0"/>
    <s v="ECI_NRG"/>
    <s v="      0.10831300"/>
    <m/>
    <m/>
    <m/>
    <m/>
    <m/>
    <n v="681.96"/>
  </r>
  <r>
    <s v="10 : Electric"/>
    <x v="0"/>
    <x v="0"/>
    <s v="ECI_NRG"/>
    <s v="      0.10903400"/>
    <m/>
    <m/>
    <m/>
    <m/>
    <m/>
    <n v="82.64"/>
  </r>
  <r>
    <s v="10 : Electric"/>
    <x v="0"/>
    <x v="0"/>
    <s v="ECI_NRG"/>
    <s v="      0.11006100"/>
    <m/>
    <m/>
    <m/>
    <m/>
    <m/>
    <n v="272935.69"/>
  </r>
  <r>
    <s v="10 : Electric"/>
    <x v="0"/>
    <x v="0"/>
    <s v="ECI_NRG"/>
    <s v="      0.11195700"/>
    <m/>
    <m/>
    <m/>
    <m/>
    <m/>
    <n v="-2.15"/>
  </r>
  <r>
    <s v="10 : Electric"/>
    <x v="0"/>
    <x v="0"/>
    <s v="ECI_NRG"/>
    <s v="      0.11223400"/>
    <m/>
    <m/>
    <m/>
    <m/>
    <m/>
    <n v="-1.28"/>
  </r>
  <r>
    <s v="10 : Electric"/>
    <x v="0"/>
    <x v="1"/>
    <s v="ECI_120"/>
    <s v="      0.00427600"/>
    <m/>
    <m/>
    <m/>
    <m/>
    <m/>
    <n v="3203.22"/>
  </r>
  <r>
    <s v="10 : Electric"/>
    <x v="0"/>
    <x v="1"/>
    <s v="ECI_120"/>
    <s v="      0.00482700"/>
    <m/>
    <m/>
    <m/>
    <m/>
    <m/>
    <n v="-0.28999999999999998"/>
  </r>
  <r>
    <s v="10 : Electric"/>
    <x v="0"/>
    <x v="1"/>
    <s v="ECI_129"/>
    <s v="      0.00131500"/>
    <m/>
    <m/>
    <m/>
    <m/>
    <m/>
    <n v="373.11"/>
  </r>
  <r>
    <s v="10 : Electric"/>
    <x v="0"/>
    <x v="1"/>
    <s v="ECI_129"/>
    <s v="      0.00263900"/>
    <m/>
    <m/>
    <m/>
    <m/>
    <m/>
    <n v="1228.18"/>
  </r>
  <r>
    <s v="10 : Electric"/>
    <x v="0"/>
    <x v="1"/>
    <s v="ECI_132"/>
    <s v="      0.00000000"/>
    <m/>
    <m/>
    <m/>
    <m/>
    <m/>
    <n v="0"/>
  </r>
  <r>
    <s v="10 : Electric"/>
    <x v="0"/>
    <x v="1"/>
    <s v="ECI_133"/>
    <s v="      0.00000000"/>
    <m/>
    <m/>
    <m/>
    <m/>
    <m/>
    <n v="0"/>
  </r>
  <r>
    <s v="10 : Electric"/>
    <x v="0"/>
    <x v="1"/>
    <s v="ECI_135"/>
    <s v="      0.01000000"/>
    <m/>
    <m/>
    <m/>
    <m/>
    <m/>
    <n v="5.36"/>
  </r>
  <r>
    <s v="10 : Electric"/>
    <x v="0"/>
    <x v="1"/>
    <s v="ECI_136"/>
    <s v="      0.00600000"/>
    <m/>
    <m/>
    <m/>
    <m/>
    <m/>
    <n v="5.96"/>
  </r>
  <r>
    <s v="10 : Electric"/>
    <x v="0"/>
    <x v="1"/>
    <s v="ECI_137"/>
    <s v="      0.00000000"/>
    <m/>
    <m/>
    <m/>
    <m/>
    <m/>
    <n v="0"/>
  </r>
  <r>
    <s v="10 : Electric"/>
    <x v="0"/>
    <x v="1"/>
    <s v="ECI_139"/>
    <s v="      0.04375500"/>
    <m/>
    <m/>
    <m/>
    <m/>
    <m/>
    <n v="4373.3500000000004"/>
  </r>
  <r>
    <s v="10 : Electric"/>
    <x v="0"/>
    <x v="1"/>
    <s v="ECI_139"/>
    <s v="      0.04388400"/>
    <m/>
    <m/>
    <m/>
    <m/>
    <m/>
    <n v="546.52"/>
  </r>
  <r>
    <s v="10 : Electric"/>
    <x v="0"/>
    <x v="1"/>
    <s v="ECI_139"/>
    <s v="      0.04407400"/>
    <m/>
    <m/>
    <m/>
    <m/>
    <m/>
    <n v="10.84"/>
  </r>
  <r>
    <s v="10 : Electric"/>
    <x v="0"/>
    <x v="1"/>
    <s v="ECI_139"/>
    <s v="      0.04422500"/>
    <m/>
    <m/>
    <m/>
    <m/>
    <m/>
    <n v="112.91"/>
  </r>
  <r>
    <s v="10 : Electric"/>
    <x v="0"/>
    <x v="1"/>
    <s v="ECI_139"/>
    <s v="      0.04435400"/>
    <m/>
    <m/>
    <m/>
    <m/>
    <m/>
    <n v="11197.84"/>
  </r>
  <r>
    <s v="10 : Electric"/>
    <x v="0"/>
    <x v="1"/>
    <s v="ECI_139"/>
    <s v="      0.04782600-"/>
    <m/>
    <m/>
    <m/>
    <m/>
    <m/>
    <n v="-17584.02"/>
  </r>
  <r>
    <s v="10 : Electric"/>
    <x v="0"/>
    <x v="1"/>
    <s v="ECI_95"/>
    <s v="      0.00215500"/>
    <m/>
    <m/>
    <m/>
    <m/>
    <m/>
    <n v="1614.3"/>
  </r>
  <r>
    <s v="10 : Electric"/>
    <x v="0"/>
    <x v="1"/>
    <s v="ECI_95A"/>
    <s v="      0.00005100"/>
    <m/>
    <m/>
    <m/>
    <m/>
    <m/>
    <n v="37.86"/>
  </r>
  <r>
    <s v="10 : Electric"/>
    <x v="0"/>
    <x v="1"/>
    <s v="ECI_BASIC"/>
    <s v="     10.21000000"/>
    <m/>
    <m/>
    <m/>
    <m/>
    <m/>
    <n v="10271.26"/>
  </r>
  <r>
    <s v="10 : Electric"/>
    <x v="0"/>
    <x v="1"/>
    <s v="ECI_BASIC"/>
    <s v="     25.95000000"/>
    <m/>
    <m/>
    <m/>
    <m/>
    <m/>
    <n v="2491.1999999999998"/>
  </r>
  <r>
    <s v="10 : Electric"/>
    <x v="0"/>
    <x v="1"/>
    <s v="ECI_FSTAX"/>
    <s v="      0.00000000"/>
    <m/>
    <m/>
    <m/>
    <m/>
    <m/>
    <n v="-0.81"/>
  </r>
  <r>
    <s v="10 : Electric"/>
    <x v="0"/>
    <x v="1"/>
    <s v="ECI_FSTAX"/>
    <s v="      0.02134000"/>
    <m/>
    <m/>
    <m/>
    <m/>
    <m/>
    <n v="11.82"/>
  </r>
  <r>
    <s v="10 : Electric"/>
    <x v="0"/>
    <x v="1"/>
    <s v="ECI_FSTAX"/>
    <s v="      0.03348000"/>
    <m/>
    <m/>
    <m/>
    <m/>
    <m/>
    <n v="64.25"/>
  </r>
  <r>
    <s v="10 : Electric"/>
    <x v="0"/>
    <x v="1"/>
    <s v="ECI_FSTAX"/>
    <s v="      0.04361000"/>
    <m/>
    <m/>
    <m/>
    <m/>
    <m/>
    <n v="8.8800000000000008"/>
  </r>
  <r>
    <s v="10 : Electric"/>
    <x v="0"/>
    <x v="1"/>
    <s v="ECI_FSTAX"/>
    <s v="      0.05511000"/>
    <m/>
    <m/>
    <m/>
    <m/>
    <m/>
    <n v="641.54"/>
  </r>
  <r>
    <s v="10 : Electric"/>
    <x v="0"/>
    <x v="1"/>
    <s v="ECI_FSTAX"/>
    <s v="      0.06027000"/>
    <m/>
    <m/>
    <m/>
    <m/>
    <m/>
    <n v="178.37"/>
  </r>
  <r>
    <s v="10 : Electric"/>
    <x v="0"/>
    <x v="1"/>
    <s v="ECI_FSTAX"/>
    <s v="      0.06075000"/>
    <m/>
    <m/>
    <m/>
    <m/>
    <m/>
    <n v="1015.09"/>
  </r>
  <r>
    <s v="10 : Electric"/>
    <x v="0"/>
    <x v="1"/>
    <s v="ECI_FSTAX"/>
    <s v="      0.06285000"/>
    <m/>
    <m/>
    <m/>
    <m/>
    <m/>
    <n v="282.95999999999998"/>
  </r>
  <r>
    <s v="10 : Electric"/>
    <x v="0"/>
    <x v="1"/>
    <s v="ECI_FSTAX"/>
    <s v="      0.06333000"/>
    <m/>
    <m/>
    <m/>
    <m/>
    <m/>
    <n v="3.21"/>
  </r>
  <r>
    <s v="10 : Electric"/>
    <x v="0"/>
    <x v="1"/>
    <s v="ECI_FSTAX"/>
    <s v="      0.06412000"/>
    <m/>
    <m/>
    <m/>
    <m/>
    <m/>
    <n v="192.34"/>
  </r>
  <r>
    <s v="10 : Electric"/>
    <x v="0"/>
    <x v="1"/>
    <s v="ECI_FSTAX"/>
    <s v="      0.06463000"/>
    <m/>
    <m/>
    <m/>
    <m/>
    <m/>
    <n v="16.170000000000002"/>
  </r>
  <r>
    <s v="10 : Electric"/>
    <x v="0"/>
    <x v="1"/>
    <s v="ECI_FSTAX"/>
    <s v="      0.06687000"/>
    <m/>
    <m/>
    <m/>
    <m/>
    <m/>
    <n v="1259.5"/>
  </r>
  <r>
    <s v="10 : Electric"/>
    <x v="0"/>
    <x v="1"/>
    <s v="ECI_FSTAX"/>
    <s v="      0.06739000"/>
    <m/>
    <m/>
    <m/>
    <m/>
    <m/>
    <n v="243.88"/>
  </r>
  <r>
    <s v="10 : Electric"/>
    <x v="0"/>
    <x v="1"/>
    <s v="ECI_FSTAX"/>
    <s v="      0.08124000"/>
    <m/>
    <m/>
    <m/>
    <m/>
    <m/>
    <n v="284.25"/>
  </r>
  <r>
    <s v="10 : Electric"/>
    <x v="0"/>
    <x v="1"/>
    <s v="ECI_FSTAX"/>
    <s v="      0.09116000"/>
    <m/>
    <m/>
    <m/>
    <m/>
    <m/>
    <n v="256.54000000000002"/>
  </r>
  <r>
    <s v="10 : Electric"/>
    <x v="0"/>
    <x v="1"/>
    <s v="ECI_NRG"/>
    <s v="      0.00000000"/>
    <n v="749092.64300000004"/>
    <m/>
    <m/>
    <m/>
    <m/>
    <m/>
  </r>
  <r>
    <s v="10 : Electric"/>
    <x v="0"/>
    <x v="1"/>
    <s v="ECI_NRG"/>
    <s v="      0.10285000"/>
    <m/>
    <m/>
    <m/>
    <m/>
    <m/>
    <n v="1283.42"/>
  </r>
  <r>
    <s v="10 : Electric"/>
    <x v="0"/>
    <x v="1"/>
    <s v="ECI_NRG"/>
    <s v="      0.10384100"/>
    <m/>
    <m/>
    <m/>
    <m/>
    <m/>
    <n v="23901.919999999998"/>
  </r>
  <r>
    <s v="10 : Electric"/>
    <x v="0"/>
    <x v="1"/>
    <s v="ECI_NRG"/>
    <s v="      0.10459800"/>
    <m/>
    <m/>
    <m/>
    <m/>
    <m/>
    <n v="1123.23"/>
  </r>
  <r>
    <s v="10 : Electric"/>
    <x v="0"/>
    <x v="1"/>
    <s v="ECI_NRG"/>
    <s v="      0.10558900"/>
    <m/>
    <m/>
    <m/>
    <m/>
    <m/>
    <n v="22392.29"/>
  </r>
  <r>
    <s v="10 : Electric"/>
    <x v="0"/>
    <x v="1"/>
    <s v="ECI_NRG"/>
    <s v="      0.10728600"/>
    <m/>
    <m/>
    <m/>
    <m/>
    <m/>
    <n v="-6.37"/>
  </r>
  <r>
    <s v="10 : Electric"/>
    <x v="0"/>
    <x v="1"/>
    <s v="ECI_NRG"/>
    <s v="      0.10831300"/>
    <m/>
    <m/>
    <m/>
    <m/>
    <m/>
    <n v="13546.69"/>
  </r>
  <r>
    <s v="10 : Electric"/>
    <x v="0"/>
    <x v="1"/>
    <s v="ECI_NRG"/>
    <s v="      0.11006100"/>
    <m/>
    <m/>
    <m/>
    <m/>
    <m/>
    <n v="17457.5"/>
  </r>
  <r>
    <s v="10 : Electric"/>
    <x v="0"/>
    <x v="2"/>
    <s v="ERES_120"/>
    <s v="      0.00504400"/>
    <m/>
    <m/>
    <m/>
    <m/>
    <m/>
    <n v="2.12"/>
  </r>
  <r>
    <s v="10 : Electric"/>
    <x v="0"/>
    <x v="2"/>
    <s v="ERES_1292T"/>
    <s v="      0.00142800"/>
    <m/>
    <m/>
    <m/>
    <m/>
    <m/>
    <n v="0.6"/>
  </r>
  <r>
    <s v="10 : Electric"/>
    <x v="0"/>
    <x v="2"/>
    <s v="ERES_132"/>
    <s v="      0.00000000"/>
    <m/>
    <m/>
    <m/>
    <m/>
    <m/>
    <n v="0"/>
  </r>
  <r>
    <s v="10 : Electric"/>
    <x v="0"/>
    <x v="2"/>
    <s v="ERES_133"/>
    <s v="      0.00000000"/>
    <m/>
    <m/>
    <m/>
    <m/>
    <m/>
    <n v="0"/>
  </r>
  <r>
    <s v="10 : Electric"/>
    <x v="0"/>
    <x v="2"/>
    <s v="ERES_137"/>
    <s v="      0.00000000"/>
    <m/>
    <m/>
    <m/>
    <m/>
    <m/>
    <n v="0"/>
  </r>
  <r>
    <s v="10 : Electric"/>
    <x v="0"/>
    <x v="2"/>
    <s v="ERES_194"/>
    <s v="      0.00668900-"/>
    <m/>
    <m/>
    <m/>
    <m/>
    <m/>
    <n v="-2.82"/>
  </r>
  <r>
    <s v="10 : Electric"/>
    <x v="0"/>
    <x v="2"/>
    <s v="ERES_2T307"/>
    <s v="      0.00000000"/>
    <n v="421.16699999999997"/>
    <m/>
    <m/>
    <m/>
    <m/>
    <m/>
  </r>
  <r>
    <s v="10 : Electric"/>
    <x v="0"/>
    <x v="2"/>
    <s v="ERES_2T307"/>
    <s v="      0.08440300"/>
    <m/>
    <m/>
    <m/>
    <m/>
    <m/>
    <n v="27.71"/>
  </r>
  <r>
    <s v="10 : Electric"/>
    <x v="0"/>
    <x v="2"/>
    <s v="ERES_2T307"/>
    <s v="      0.21774500"/>
    <m/>
    <m/>
    <m/>
    <m/>
    <m/>
    <n v="0"/>
  </r>
  <r>
    <s v="10 : Electric"/>
    <x v="0"/>
    <x v="2"/>
    <s v="ERES_2T307"/>
    <s v="      0.33362100"/>
    <m/>
    <m/>
    <m/>
    <m/>
    <m/>
    <n v="30.97"/>
  </r>
  <r>
    <s v="10 : Electric"/>
    <x v="0"/>
    <x v="2"/>
    <s v="ERES_95"/>
    <s v="      0.00213500"/>
    <m/>
    <m/>
    <m/>
    <m/>
    <m/>
    <n v="0.9"/>
  </r>
  <r>
    <s v="10 : Electric"/>
    <x v="0"/>
    <x v="2"/>
    <s v="ERES_95A"/>
    <s v="      0.00005100"/>
    <m/>
    <m/>
    <m/>
    <m/>
    <m/>
    <n v="0.02"/>
  </r>
  <r>
    <s v="10 : Electric"/>
    <x v="0"/>
    <x v="2"/>
    <s v="ERES_BASIC"/>
    <s v="      7.49000000"/>
    <m/>
    <m/>
    <m/>
    <m/>
    <m/>
    <n v="14.98"/>
  </r>
  <r>
    <s v="10 : Electric"/>
    <x v="0"/>
    <x v="2"/>
    <s v="ERES_FSTAX"/>
    <s v="      0.00000000"/>
    <m/>
    <m/>
    <m/>
    <m/>
    <m/>
    <n v="0"/>
  </r>
  <r>
    <s v="10 : Electric"/>
    <x v="0"/>
    <x v="2"/>
    <s v="ERES_FSTAX"/>
    <s v="      0.05511000"/>
    <m/>
    <m/>
    <m/>
    <m/>
    <m/>
    <n v="2.23"/>
  </r>
  <r>
    <s v="10 : Electric"/>
    <x v="0"/>
    <x v="2"/>
    <s v="ERES_FSTAX"/>
    <s v="      0.08124000"/>
    <m/>
    <m/>
    <m/>
    <m/>
    <m/>
    <n v="0"/>
  </r>
  <r>
    <s v="10 : Electric"/>
    <x v="0"/>
    <x v="3"/>
    <s v="ERES_120"/>
    <s v="      0.00504400"/>
    <m/>
    <m/>
    <m/>
    <m/>
    <m/>
    <n v="0.57999999999999996"/>
  </r>
  <r>
    <s v="10 : Electric"/>
    <x v="0"/>
    <x v="3"/>
    <s v="ERES_1292T"/>
    <s v="      0.00142800"/>
    <m/>
    <m/>
    <m/>
    <m/>
    <m/>
    <n v="0.17"/>
  </r>
  <r>
    <s v="10 : Electric"/>
    <x v="0"/>
    <x v="3"/>
    <s v="ERES_132"/>
    <s v="      0.00000000"/>
    <m/>
    <m/>
    <m/>
    <m/>
    <m/>
    <n v="0"/>
  </r>
  <r>
    <s v="10 : Electric"/>
    <x v="0"/>
    <x v="3"/>
    <s v="ERES_133"/>
    <s v="      0.00000000"/>
    <m/>
    <m/>
    <m/>
    <m/>
    <m/>
    <n v="0"/>
  </r>
  <r>
    <s v="10 : Electric"/>
    <x v="0"/>
    <x v="3"/>
    <s v="ERES_137"/>
    <s v="      0.00000000"/>
    <m/>
    <m/>
    <m/>
    <m/>
    <m/>
    <n v="0"/>
  </r>
  <r>
    <s v="10 : Electric"/>
    <x v="0"/>
    <x v="3"/>
    <s v="ERES_194"/>
    <s v="      0.00668900-"/>
    <m/>
    <m/>
    <m/>
    <m/>
    <m/>
    <n v="-0.77"/>
  </r>
  <r>
    <s v="10 : Electric"/>
    <x v="0"/>
    <x v="3"/>
    <s v="ERES_2T317"/>
    <s v="      0.00000000"/>
    <n v="114.401"/>
    <m/>
    <m/>
    <m/>
    <m/>
    <m/>
  </r>
  <r>
    <s v="10 : Electric"/>
    <x v="0"/>
    <x v="3"/>
    <s v="ERES_2T317"/>
    <s v="      0.10384500"/>
    <m/>
    <m/>
    <m/>
    <m/>
    <m/>
    <n v="9.2899999999999991"/>
  </r>
  <r>
    <s v="10 : Electric"/>
    <x v="0"/>
    <x v="3"/>
    <s v="ERES_2T317"/>
    <s v="      0.17990600"/>
    <m/>
    <m/>
    <m/>
    <m/>
    <m/>
    <n v="0"/>
  </r>
  <r>
    <s v="10 : Electric"/>
    <x v="0"/>
    <x v="3"/>
    <s v="ERES_2T317"/>
    <s v="      0.20489500"/>
    <m/>
    <m/>
    <m/>
    <m/>
    <m/>
    <n v="5.0999999999999996"/>
  </r>
  <r>
    <s v="10 : Electric"/>
    <x v="0"/>
    <x v="3"/>
    <s v="ERES_95"/>
    <s v="      0.00213500"/>
    <m/>
    <m/>
    <m/>
    <m/>
    <m/>
    <n v="0.24"/>
  </r>
  <r>
    <s v="10 : Electric"/>
    <x v="0"/>
    <x v="3"/>
    <s v="ERES_95A"/>
    <s v="      0.00005100"/>
    <m/>
    <m/>
    <m/>
    <m/>
    <m/>
    <n v="0.01"/>
  </r>
  <r>
    <s v="10 : Electric"/>
    <x v="0"/>
    <x v="3"/>
    <s v="ERES_BASIC"/>
    <s v="      7.49000000"/>
    <m/>
    <m/>
    <m/>
    <m/>
    <m/>
    <n v="7.49"/>
  </r>
  <r>
    <s v="10 : Electric"/>
    <x v="0"/>
    <x v="3"/>
    <s v="ERES_FSTAX"/>
    <s v="      0.00000000"/>
    <m/>
    <m/>
    <m/>
    <m/>
    <m/>
    <n v="0"/>
  </r>
  <r>
    <s v="10 : Electric"/>
    <x v="0"/>
    <x v="4"/>
    <s v="ERES_120"/>
    <s v="      0.00504400"/>
    <m/>
    <m/>
    <m/>
    <m/>
    <m/>
    <n v="0.28999999999999998"/>
  </r>
  <r>
    <s v="10 : Electric"/>
    <x v="0"/>
    <x v="4"/>
    <s v="ERES_1293T"/>
    <s v="      0.00142800"/>
    <m/>
    <m/>
    <m/>
    <m/>
    <m/>
    <n v="0.08"/>
  </r>
  <r>
    <s v="10 : Electric"/>
    <x v="0"/>
    <x v="4"/>
    <s v="ERES_132"/>
    <s v="      0.00000000"/>
    <m/>
    <m/>
    <m/>
    <m/>
    <m/>
    <n v="0"/>
  </r>
  <r>
    <s v="10 : Electric"/>
    <x v="0"/>
    <x v="4"/>
    <s v="ERES_133"/>
    <s v="      0.00000000"/>
    <m/>
    <m/>
    <m/>
    <m/>
    <m/>
    <n v="0"/>
  </r>
  <r>
    <s v="10 : Electric"/>
    <x v="0"/>
    <x v="4"/>
    <s v="ERES_137"/>
    <s v="      0.00000000"/>
    <m/>
    <m/>
    <m/>
    <m/>
    <m/>
    <n v="0"/>
  </r>
  <r>
    <s v="10 : Electric"/>
    <x v="0"/>
    <x v="4"/>
    <s v="ERES_194"/>
    <s v="      0.00668900-"/>
    <m/>
    <m/>
    <m/>
    <m/>
    <m/>
    <n v="-0.39"/>
  </r>
  <r>
    <s v="10 : Electric"/>
    <x v="0"/>
    <x v="4"/>
    <s v="ERES_3T327"/>
    <s v="      0.00000000"/>
    <n v="57.97"/>
    <m/>
    <m/>
    <m/>
    <m/>
    <m/>
  </r>
  <r>
    <s v="10 : Electric"/>
    <x v="0"/>
    <x v="4"/>
    <s v="ERES_3T327"/>
    <s v="      0.06517000"/>
    <m/>
    <m/>
    <m/>
    <m/>
    <m/>
    <n v="0.7"/>
  </r>
  <r>
    <s v="10 : Electric"/>
    <x v="0"/>
    <x v="4"/>
    <s v="ERES_3T327"/>
    <s v="      0.09246200"/>
    <m/>
    <m/>
    <m/>
    <m/>
    <m/>
    <n v="0"/>
  </r>
  <r>
    <s v="10 : Electric"/>
    <x v="0"/>
    <x v="4"/>
    <s v="ERES_3T327"/>
    <s v="      0.09541500"/>
    <m/>
    <m/>
    <m/>
    <m/>
    <m/>
    <n v="3.82"/>
  </r>
  <r>
    <s v="10 : Electric"/>
    <x v="0"/>
    <x v="4"/>
    <s v="ERES_3T327"/>
    <s v="      0.18034900"/>
    <m/>
    <m/>
    <m/>
    <m/>
    <m/>
    <n v="0"/>
  </r>
  <r>
    <s v="10 : Electric"/>
    <x v="0"/>
    <x v="4"/>
    <s v="ERES_3T327"/>
    <s v="      0.31632300"/>
    <m/>
    <m/>
    <m/>
    <m/>
    <m/>
    <n v="2.29"/>
  </r>
  <r>
    <s v="10 : Electric"/>
    <x v="0"/>
    <x v="4"/>
    <s v="ERES_95"/>
    <s v="      0.00213500"/>
    <m/>
    <m/>
    <m/>
    <m/>
    <m/>
    <n v="0.12"/>
  </r>
  <r>
    <s v="10 : Electric"/>
    <x v="0"/>
    <x v="4"/>
    <s v="ERES_95A"/>
    <s v="      0.00005100"/>
    <m/>
    <m/>
    <m/>
    <m/>
    <m/>
    <n v="0"/>
  </r>
  <r>
    <s v="10 : Electric"/>
    <x v="0"/>
    <x v="4"/>
    <s v="ERES_BASIC"/>
    <s v="      7.49000000"/>
    <m/>
    <m/>
    <m/>
    <m/>
    <m/>
    <n v="7.49"/>
  </r>
  <r>
    <s v="10 : Electric"/>
    <x v="0"/>
    <x v="4"/>
    <s v="ERES_FSTAX"/>
    <s v="      0.06687000"/>
    <m/>
    <m/>
    <m/>
    <m/>
    <m/>
    <n v="0.96"/>
  </r>
  <r>
    <s v="10 : Electric"/>
    <x v="0"/>
    <x v="5"/>
    <s v="ERES_111"/>
    <s v="      0.00000000"/>
    <m/>
    <m/>
    <m/>
    <m/>
    <m/>
    <n v="0"/>
  </r>
  <r>
    <s v="10 : Electric"/>
    <x v="0"/>
    <x v="5"/>
    <s v="ERES_120"/>
    <s v="      0.00382500"/>
    <m/>
    <m/>
    <m/>
    <m/>
    <m/>
    <n v="789.12"/>
  </r>
  <r>
    <s v="10 : Electric"/>
    <x v="0"/>
    <x v="5"/>
    <s v="ERES_120"/>
    <s v="      0.00390500"/>
    <m/>
    <m/>
    <m/>
    <m/>
    <m/>
    <n v="492.42"/>
  </r>
  <r>
    <s v="10 : Electric"/>
    <x v="0"/>
    <x v="5"/>
    <s v="ERES_120"/>
    <s v="      0.00465900"/>
    <m/>
    <m/>
    <m/>
    <m/>
    <m/>
    <n v="750.91"/>
  </r>
  <r>
    <s v="10 : Electric"/>
    <x v="0"/>
    <x v="5"/>
    <s v="ERES_120"/>
    <s v="      0.00486000"/>
    <m/>
    <m/>
    <m/>
    <m/>
    <m/>
    <n v="526.79999999999995"/>
  </r>
  <r>
    <s v="10 : Electric"/>
    <x v="0"/>
    <x v="5"/>
    <s v="ERES_120"/>
    <s v="      0.00492300"/>
    <m/>
    <m/>
    <m/>
    <m/>
    <m/>
    <n v="1343.31"/>
  </r>
  <r>
    <s v="10 : Electric"/>
    <x v="0"/>
    <x v="5"/>
    <s v="ERES_120"/>
    <s v="      0.00504400"/>
    <m/>
    <m/>
    <m/>
    <m/>
    <m/>
    <n v="3607772.29"/>
  </r>
  <r>
    <s v="10 : Electric"/>
    <x v="0"/>
    <x v="5"/>
    <s v="ERES_120"/>
    <s v="      0.00607500"/>
    <m/>
    <m/>
    <m/>
    <m/>
    <m/>
    <n v="583.41"/>
  </r>
  <r>
    <s v="10 : Electric"/>
    <x v="0"/>
    <x v="5"/>
    <s v="ERES_129"/>
    <s v="      0.00089500"/>
    <m/>
    <m/>
    <m/>
    <m/>
    <m/>
    <n v="101.69"/>
  </r>
  <r>
    <s v="10 : Electric"/>
    <x v="0"/>
    <x v="5"/>
    <s v="ERES_129"/>
    <s v="      0.00091300"/>
    <m/>
    <m/>
    <m/>
    <m/>
    <m/>
    <n v="6.35"/>
  </r>
  <r>
    <s v="10 : Electric"/>
    <x v="0"/>
    <x v="5"/>
    <s v="ERES_129"/>
    <s v="      0.00093700"/>
    <m/>
    <m/>
    <m/>
    <m/>
    <m/>
    <n v="114.59"/>
  </r>
  <r>
    <s v="10 : Electric"/>
    <x v="0"/>
    <x v="5"/>
    <s v="ERES_129"/>
    <s v="      0.00106400"/>
    <m/>
    <m/>
    <m/>
    <m/>
    <m/>
    <n v="177.31"/>
  </r>
  <r>
    <s v="10 : Electric"/>
    <x v="0"/>
    <x v="5"/>
    <s v="ERES_129"/>
    <s v="      0.00106800"/>
    <m/>
    <m/>
    <m/>
    <m/>
    <m/>
    <n v="144.69"/>
  </r>
  <r>
    <s v="10 : Electric"/>
    <x v="0"/>
    <x v="5"/>
    <s v="ERES_129"/>
    <s v="      0.00135200"/>
    <m/>
    <m/>
    <m/>
    <m/>
    <m/>
    <n v="319.92"/>
  </r>
  <r>
    <s v="10 : Electric"/>
    <x v="0"/>
    <x v="5"/>
    <s v="ERES_129"/>
    <s v="      0.00142800"/>
    <m/>
    <m/>
    <m/>
    <m/>
    <m/>
    <n v="434605.46"/>
  </r>
  <r>
    <s v="10 : Electric"/>
    <x v="0"/>
    <x v="5"/>
    <s v="ERES_129"/>
    <s v="      0.00268700"/>
    <m/>
    <m/>
    <m/>
    <m/>
    <m/>
    <n v="1103894.9099999999"/>
  </r>
  <r>
    <s v="10 : Electric"/>
    <x v="0"/>
    <x v="5"/>
    <s v="ERES_132"/>
    <s v="      0.00000000"/>
    <m/>
    <m/>
    <m/>
    <m/>
    <m/>
    <n v="0"/>
  </r>
  <r>
    <s v="10 : Electric"/>
    <x v="0"/>
    <x v="5"/>
    <s v="ERES_132"/>
    <s v="      0.00034600-"/>
    <m/>
    <m/>
    <m/>
    <m/>
    <m/>
    <n v="-38.33"/>
  </r>
  <r>
    <s v="10 : Electric"/>
    <x v="0"/>
    <x v="5"/>
    <s v="ERES_132"/>
    <s v="      0.00036600-"/>
    <m/>
    <m/>
    <m/>
    <m/>
    <m/>
    <n v="-17.350000000000001"/>
  </r>
  <r>
    <s v="10 : Electric"/>
    <x v="0"/>
    <x v="5"/>
    <s v="ERES_133"/>
    <s v="      0.00000000"/>
    <m/>
    <m/>
    <m/>
    <m/>
    <m/>
    <n v="0"/>
  </r>
  <r>
    <s v="10 : Electric"/>
    <x v="0"/>
    <x v="5"/>
    <s v="ERES_135"/>
    <s v="      0.01000000"/>
    <m/>
    <m/>
    <m/>
    <m/>
    <m/>
    <n v="223721.14"/>
  </r>
  <r>
    <s v="10 : Electric"/>
    <x v="0"/>
    <x v="5"/>
    <s v="ERES_135"/>
    <s v="      2.00000000"/>
    <m/>
    <m/>
    <m/>
    <m/>
    <m/>
    <n v="190227.79"/>
  </r>
  <r>
    <s v="10 : Electric"/>
    <x v="0"/>
    <x v="5"/>
    <s v="ERES_135S"/>
    <s v="      5.00000000"/>
    <m/>
    <m/>
    <m/>
    <m/>
    <m/>
    <n v="116767.05"/>
  </r>
  <r>
    <s v="10 : Electric"/>
    <x v="0"/>
    <x v="5"/>
    <s v="ERES_136"/>
    <s v="      0.00600000"/>
    <m/>
    <m/>
    <m/>
    <m/>
    <m/>
    <n v="8.06"/>
  </r>
  <r>
    <s v="10 : Electric"/>
    <x v="0"/>
    <x v="5"/>
    <s v="ERES_137"/>
    <s v="      0.00000000"/>
    <m/>
    <m/>
    <m/>
    <m/>
    <m/>
    <n v="0"/>
  </r>
  <r>
    <s v="10 : Electric"/>
    <x v="0"/>
    <x v="5"/>
    <s v="ERES_137"/>
    <s v="      0.00002100-"/>
    <m/>
    <m/>
    <m/>
    <m/>
    <m/>
    <n v="-5.47"/>
  </r>
  <r>
    <s v="10 : Electric"/>
    <x v="0"/>
    <x v="5"/>
    <s v="ERES_137"/>
    <s v="      0.00003500-"/>
    <m/>
    <m/>
    <m/>
    <m/>
    <m/>
    <n v="-3.88"/>
  </r>
  <r>
    <s v="10 : Electric"/>
    <x v="0"/>
    <x v="5"/>
    <s v="ERES_137"/>
    <s v="      0.00004300-"/>
    <m/>
    <m/>
    <m/>
    <m/>
    <m/>
    <n v="-7.34"/>
  </r>
  <r>
    <s v="10 : Electric"/>
    <x v="0"/>
    <x v="5"/>
    <s v="ERES_137"/>
    <s v="      0.00007300-"/>
    <m/>
    <m/>
    <m/>
    <m/>
    <m/>
    <n v="-8.51"/>
  </r>
  <r>
    <s v="10 : Electric"/>
    <x v="0"/>
    <x v="5"/>
    <s v="ERES_137"/>
    <s v="      0.00008200-"/>
    <m/>
    <m/>
    <m/>
    <m/>
    <m/>
    <n v="-12.87"/>
  </r>
  <r>
    <s v="10 : Electric"/>
    <x v="0"/>
    <x v="5"/>
    <s v="ERES_194"/>
    <s v="      0.00668900-"/>
    <m/>
    <m/>
    <m/>
    <m/>
    <m/>
    <n v="-4787111.9800000004"/>
  </r>
  <r>
    <s v="10 : Electric"/>
    <x v="0"/>
    <x v="5"/>
    <s v="ERES_194"/>
    <s v="      0.00679400-"/>
    <m/>
    <m/>
    <m/>
    <m/>
    <m/>
    <n v="-47.25"/>
  </r>
  <r>
    <s v="10 : Electric"/>
    <x v="0"/>
    <x v="5"/>
    <s v="ERES_194"/>
    <s v="      0.00738600-"/>
    <m/>
    <m/>
    <m/>
    <m/>
    <m/>
    <n v="-2330.35"/>
  </r>
  <r>
    <s v="10 : Electric"/>
    <x v="0"/>
    <x v="5"/>
    <s v="ERES_194"/>
    <s v="      0.00740600-"/>
    <m/>
    <m/>
    <m/>
    <m/>
    <m/>
    <n v="-1746.07"/>
  </r>
  <r>
    <s v="10 : Electric"/>
    <x v="0"/>
    <x v="5"/>
    <s v="ERES_95"/>
    <s v="      0.00000000"/>
    <m/>
    <m/>
    <m/>
    <m/>
    <m/>
    <n v="0"/>
  </r>
  <r>
    <s v="10 : Electric"/>
    <x v="0"/>
    <x v="5"/>
    <s v="ERES_95"/>
    <s v="      0.00014900"/>
    <m/>
    <m/>
    <m/>
    <m/>
    <m/>
    <n v="2.11"/>
  </r>
  <r>
    <s v="10 : Electric"/>
    <x v="0"/>
    <x v="5"/>
    <s v="ERES_95"/>
    <s v="      0.00015400"/>
    <m/>
    <m/>
    <m/>
    <m/>
    <m/>
    <n v="5.57"/>
  </r>
  <r>
    <s v="10 : Electric"/>
    <x v="0"/>
    <x v="5"/>
    <s v="ERES_95"/>
    <s v="      0.00109800-"/>
    <m/>
    <m/>
    <m/>
    <m/>
    <m/>
    <n v="-142.11000000000001"/>
  </r>
  <r>
    <s v="10 : Electric"/>
    <x v="0"/>
    <x v="5"/>
    <s v="ERES_95"/>
    <s v="      0.00213500"/>
    <m/>
    <m/>
    <m/>
    <m/>
    <m/>
    <n v="1527504.22"/>
  </r>
  <r>
    <s v="10 : Electric"/>
    <x v="0"/>
    <x v="5"/>
    <s v="ERES_95"/>
    <s v="      0.00333300-"/>
    <m/>
    <m/>
    <m/>
    <m/>
    <m/>
    <n v="-134.76"/>
  </r>
  <r>
    <s v="10 : Electric"/>
    <x v="0"/>
    <x v="5"/>
    <s v="ERES_95"/>
    <s v="      0.00544900"/>
    <m/>
    <m/>
    <m/>
    <m/>
    <m/>
    <n v="1970.09"/>
  </r>
  <r>
    <s v="10 : Electric"/>
    <x v="0"/>
    <x v="5"/>
    <s v="ERES_95A"/>
    <s v="      0.00005100"/>
    <m/>
    <m/>
    <m/>
    <m/>
    <m/>
    <n v="36436.050000000003"/>
  </r>
  <r>
    <s v="10 : Electric"/>
    <x v="0"/>
    <x v="5"/>
    <s v="ERES_95A"/>
    <s v="      0.00139100-"/>
    <m/>
    <m/>
    <m/>
    <m/>
    <m/>
    <n v="-364.3"/>
  </r>
  <r>
    <s v="10 : Electric"/>
    <x v="0"/>
    <x v="5"/>
    <s v="ERES_95A"/>
    <s v="      0.00144000-"/>
    <m/>
    <m/>
    <m/>
    <m/>
    <m/>
    <n v="-244.8"/>
  </r>
  <r>
    <s v="10 : Electric"/>
    <x v="0"/>
    <x v="5"/>
    <s v="ERES_95A"/>
    <s v="      0.00189300-"/>
    <m/>
    <m/>
    <m/>
    <m/>
    <m/>
    <n v="-298.60000000000002"/>
  </r>
  <r>
    <s v="10 : Electric"/>
    <x v="0"/>
    <x v="5"/>
    <s v="ERES_95A"/>
    <s v="      0.00191300-"/>
    <m/>
    <m/>
    <m/>
    <m/>
    <m/>
    <n v="-221.59"/>
  </r>
  <r>
    <s v="10 : Electric"/>
    <x v="0"/>
    <x v="5"/>
    <s v="ERES_95A"/>
    <s v="      0.00207200-"/>
    <m/>
    <m/>
    <m/>
    <m/>
    <m/>
    <n v="-128.69"/>
  </r>
  <r>
    <s v="10 : Electric"/>
    <x v="0"/>
    <x v="5"/>
    <s v="ERES_95A"/>
    <s v="      0.00249100-"/>
    <m/>
    <m/>
    <m/>
    <m/>
    <m/>
    <n v="-121.23"/>
  </r>
  <r>
    <s v="10 : Electric"/>
    <x v="0"/>
    <x v="5"/>
    <s v="ERES_95A"/>
    <s v="      0.00276700-"/>
    <m/>
    <m/>
    <m/>
    <m/>
    <m/>
    <n v="-131.04"/>
  </r>
  <r>
    <s v="10 : Electric"/>
    <x v="0"/>
    <x v="5"/>
    <s v="ERES_BASIC"/>
    <s v="      0.00000000"/>
    <m/>
    <m/>
    <m/>
    <m/>
    <m/>
    <n v="12660.2"/>
  </r>
  <r>
    <s v="10 : Electric"/>
    <x v="0"/>
    <x v="5"/>
    <s v="ERES_BASIC"/>
    <s v="      7.49000000"/>
    <m/>
    <m/>
    <m/>
    <m/>
    <m/>
    <n v="8237638.7300000004"/>
  </r>
  <r>
    <s v="10 : Electric"/>
    <x v="0"/>
    <x v="5"/>
    <s v="ERES_BASIC"/>
    <s v="      7.87000000"/>
    <m/>
    <m/>
    <m/>
    <m/>
    <m/>
    <n v="243.45"/>
  </r>
  <r>
    <s v="10 : Electric"/>
    <x v="0"/>
    <x v="5"/>
    <s v="ERES_BASIC"/>
    <s v="     10.21000000"/>
    <m/>
    <m/>
    <m/>
    <m/>
    <m/>
    <n v="71.47"/>
  </r>
  <r>
    <s v="10 : Electric"/>
    <x v="0"/>
    <x v="5"/>
    <s v="ERES_BASIC"/>
    <s v="     17.99000000"/>
    <m/>
    <m/>
    <m/>
    <m/>
    <m/>
    <n v="6962.13"/>
  </r>
  <r>
    <s v="10 : Electric"/>
    <x v="0"/>
    <x v="5"/>
    <s v="ERES_BDR"/>
    <s v="      0.00000000"/>
    <m/>
    <m/>
    <m/>
    <m/>
    <m/>
    <n v="-8890.91"/>
  </r>
  <r>
    <s v="10 : Electric"/>
    <x v="0"/>
    <x v="5"/>
    <s v="ERES_CSGP"/>
    <s v="      0.04488300-"/>
    <m/>
    <m/>
    <m/>
    <m/>
    <m/>
    <n v="-59847.839999999997"/>
  </r>
  <r>
    <s v="10 : Electric"/>
    <x v="0"/>
    <x v="5"/>
    <s v="ERES_CSGP"/>
    <s v="     20.00000000"/>
    <m/>
    <m/>
    <m/>
    <m/>
    <m/>
    <n v="94700.41"/>
  </r>
  <r>
    <s v="10 : Electric"/>
    <x v="0"/>
    <x v="5"/>
    <s v="ERES_CSIE"/>
    <s v="      0.00000000"/>
    <m/>
    <m/>
    <m/>
    <m/>
    <m/>
    <n v="0"/>
  </r>
  <r>
    <s v="10 : Electric"/>
    <x v="0"/>
    <x v="5"/>
    <s v="ERES_CSIE"/>
    <s v="      7.00000000-"/>
    <m/>
    <m/>
    <m/>
    <m/>
    <m/>
    <n v="-357"/>
  </r>
  <r>
    <s v="10 : Electric"/>
    <x v="0"/>
    <x v="5"/>
    <s v="ERES_CSIE"/>
    <s v="      8.00000000-"/>
    <m/>
    <m/>
    <m/>
    <m/>
    <m/>
    <n v="-504"/>
  </r>
  <r>
    <s v="10 : Electric"/>
    <x v="0"/>
    <x v="5"/>
    <s v="ERES_CSIE"/>
    <s v="     11.00000000-"/>
    <m/>
    <m/>
    <m/>
    <m/>
    <m/>
    <n v="-11143"/>
  </r>
  <r>
    <s v="10 : Electric"/>
    <x v="0"/>
    <x v="5"/>
    <s v="ERES_FSTAX"/>
    <s v="      0.00000000"/>
    <m/>
    <m/>
    <m/>
    <m/>
    <m/>
    <n v="-2653.25"/>
  </r>
  <r>
    <s v="10 : Electric"/>
    <x v="0"/>
    <x v="5"/>
    <s v="ERES_FSTAX"/>
    <s v="      0.02129000"/>
    <m/>
    <m/>
    <m/>
    <m/>
    <m/>
    <n v="-0.49"/>
  </r>
  <r>
    <s v="10 : Electric"/>
    <x v="0"/>
    <x v="5"/>
    <s v="ERES_FSTAX"/>
    <s v="      0.02134000"/>
    <m/>
    <m/>
    <m/>
    <m/>
    <m/>
    <n v="9378.51"/>
  </r>
  <r>
    <s v="10 : Electric"/>
    <x v="0"/>
    <x v="5"/>
    <s v="ERES_FSTAX"/>
    <s v="      0.02296000"/>
    <m/>
    <m/>
    <m/>
    <m/>
    <m/>
    <n v="0"/>
  </r>
  <r>
    <s v="10 : Electric"/>
    <x v="0"/>
    <x v="5"/>
    <s v="ERES_FSTAX"/>
    <s v="      0.03030000"/>
    <m/>
    <m/>
    <m/>
    <m/>
    <m/>
    <n v="16.079999999999998"/>
  </r>
  <r>
    <s v="10 : Electric"/>
    <x v="0"/>
    <x v="5"/>
    <s v="ERES_FSTAX"/>
    <s v="      0.03240000"/>
    <m/>
    <m/>
    <m/>
    <m/>
    <m/>
    <n v="4297.26"/>
  </r>
  <r>
    <s v="10 : Electric"/>
    <x v="0"/>
    <x v="5"/>
    <s v="ERES_FSTAX"/>
    <s v="      0.03348000"/>
    <m/>
    <m/>
    <m/>
    <m/>
    <m/>
    <n v="47471.29"/>
  </r>
  <r>
    <s v="10 : Electric"/>
    <x v="0"/>
    <x v="5"/>
    <s v="ERES_FSTAX"/>
    <s v="      0.04330000"/>
    <m/>
    <m/>
    <m/>
    <m/>
    <m/>
    <n v="69.180000000000007"/>
  </r>
  <r>
    <s v="10 : Electric"/>
    <x v="0"/>
    <x v="5"/>
    <s v="ERES_FSTAX"/>
    <s v="      0.04351000"/>
    <m/>
    <m/>
    <m/>
    <m/>
    <m/>
    <n v="321.62"/>
  </r>
  <r>
    <s v="10 : Electric"/>
    <x v="0"/>
    <x v="5"/>
    <s v="ERES_FSTAX"/>
    <s v="      0.04361000"/>
    <m/>
    <m/>
    <m/>
    <m/>
    <m/>
    <n v="33228.5"/>
  </r>
  <r>
    <s v="10 : Electric"/>
    <x v="0"/>
    <x v="5"/>
    <s v="ERES_FSTAX"/>
    <s v="      0.05223000"/>
    <m/>
    <m/>
    <m/>
    <m/>
    <m/>
    <n v="0"/>
  </r>
  <r>
    <s v="10 : Electric"/>
    <x v="0"/>
    <x v="5"/>
    <s v="ERES_FSTAX"/>
    <s v="      0.05235000"/>
    <m/>
    <m/>
    <m/>
    <m/>
    <m/>
    <n v="38270.559999999998"/>
  </r>
  <r>
    <s v="10 : Electric"/>
    <x v="0"/>
    <x v="5"/>
    <s v="ERES_FSTAX"/>
    <s v="      0.05499000"/>
    <m/>
    <m/>
    <m/>
    <m/>
    <m/>
    <n v="0.64"/>
  </r>
  <r>
    <s v="10 : Electric"/>
    <x v="0"/>
    <x v="5"/>
    <s v="ERES_FSTAX"/>
    <s v="      0.05510000"/>
    <m/>
    <m/>
    <m/>
    <m/>
    <m/>
    <n v="23.76"/>
  </r>
  <r>
    <s v="10 : Electric"/>
    <x v="0"/>
    <x v="5"/>
    <s v="ERES_FSTAX"/>
    <s v="      0.05511000"/>
    <m/>
    <m/>
    <m/>
    <m/>
    <m/>
    <n v="266324.52"/>
  </r>
  <r>
    <s v="10 : Electric"/>
    <x v="0"/>
    <x v="5"/>
    <s v="ERES_FSTAX"/>
    <s v="      0.05541000"/>
    <m/>
    <m/>
    <m/>
    <m/>
    <m/>
    <n v="7.97"/>
  </r>
  <r>
    <s v="10 : Electric"/>
    <x v="0"/>
    <x v="5"/>
    <s v="ERES_FSTAX"/>
    <s v="      0.05549000"/>
    <m/>
    <m/>
    <m/>
    <m/>
    <m/>
    <n v="123.23"/>
  </r>
  <r>
    <s v="10 : Electric"/>
    <x v="0"/>
    <x v="5"/>
    <s v="ERES_FSTAX"/>
    <s v="      0.05553000"/>
    <m/>
    <m/>
    <m/>
    <m/>
    <m/>
    <n v="13869.44"/>
  </r>
  <r>
    <s v="10 : Electric"/>
    <x v="0"/>
    <x v="5"/>
    <s v="ERES_FSTAX"/>
    <s v="      0.06013000"/>
    <m/>
    <m/>
    <m/>
    <m/>
    <m/>
    <n v="51.88"/>
  </r>
  <r>
    <s v="10 : Electric"/>
    <x v="0"/>
    <x v="5"/>
    <s v="ERES_FSTAX"/>
    <s v="      0.06027000"/>
    <m/>
    <m/>
    <m/>
    <m/>
    <m/>
    <n v="129241.78"/>
  </r>
  <r>
    <s v="10 : Electric"/>
    <x v="0"/>
    <x v="5"/>
    <s v="ERES_FSTAX"/>
    <s v="      0.06070000"/>
    <m/>
    <m/>
    <m/>
    <m/>
    <m/>
    <n v="149.49"/>
  </r>
  <r>
    <s v="10 : Electric"/>
    <x v="0"/>
    <x v="5"/>
    <s v="ERES_FSTAX"/>
    <s v="      0.06075000"/>
    <m/>
    <m/>
    <m/>
    <m/>
    <m/>
    <n v="496750.15"/>
  </r>
  <r>
    <s v="10 : Electric"/>
    <x v="0"/>
    <x v="5"/>
    <s v="ERES_FSTAX"/>
    <s v="      0.06250000"/>
    <m/>
    <m/>
    <m/>
    <m/>
    <m/>
    <n v="0.87"/>
  </r>
  <r>
    <s v="10 : Electric"/>
    <x v="0"/>
    <x v="5"/>
    <s v="ERES_FSTAX"/>
    <s v="      0.06271000"/>
    <m/>
    <m/>
    <m/>
    <m/>
    <m/>
    <n v="128.91"/>
  </r>
  <r>
    <s v="10 : Electric"/>
    <x v="0"/>
    <x v="5"/>
    <s v="ERES_FSTAX"/>
    <s v="      0.06285000"/>
    <m/>
    <m/>
    <m/>
    <m/>
    <m/>
    <n v="156324.72"/>
  </r>
  <r>
    <s v="10 : Electric"/>
    <x v="0"/>
    <x v="5"/>
    <s v="ERES_FSTAX"/>
    <s v="      0.06333000"/>
    <m/>
    <m/>
    <m/>
    <m/>
    <m/>
    <n v="5290.77"/>
  </r>
  <r>
    <s v="10 : Electric"/>
    <x v="0"/>
    <x v="5"/>
    <s v="ERES_FSTAX"/>
    <s v="      0.06397000"/>
    <m/>
    <m/>
    <m/>
    <m/>
    <m/>
    <n v="174.08"/>
  </r>
  <r>
    <s v="10 : Electric"/>
    <x v="0"/>
    <x v="5"/>
    <s v="ERES_FSTAX"/>
    <s v="      0.06412000"/>
    <m/>
    <m/>
    <m/>
    <m/>
    <m/>
    <n v="305777.02"/>
  </r>
  <r>
    <s v="10 : Electric"/>
    <x v="0"/>
    <x v="5"/>
    <s v="ERES_FSTAX"/>
    <s v="      0.06458000"/>
    <m/>
    <m/>
    <m/>
    <m/>
    <m/>
    <n v="64.03"/>
  </r>
  <r>
    <s v="10 : Electric"/>
    <x v="0"/>
    <x v="5"/>
    <s v="ERES_FSTAX"/>
    <s v="      0.06463000"/>
    <m/>
    <m/>
    <m/>
    <m/>
    <m/>
    <n v="72437.73"/>
  </r>
  <r>
    <s v="10 : Electric"/>
    <x v="0"/>
    <x v="5"/>
    <s v="ERES_FSTAX"/>
    <s v="      0.06672000"/>
    <m/>
    <m/>
    <m/>
    <m/>
    <m/>
    <n v="462.95"/>
  </r>
  <r>
    <s v="10 : Electric"/>
    <x v="0"/>
    <x v="5"/>
    <s v="ERES_FSTAX"/>
    <s v="      0.06687000"/>
    <m/>
    <m/>
    <m/>
    <m/>
    <m/>
    <n v="1204892.78"/>
  </r>
  <r>
    <s v="10 : Electric"/>
    <x v="0"/>
    <x v="5"/>
    <s v="ERES_FSTAX"/>
    <s v="      0.06724000"/>
    <m/>
    <m/>
    <m/>
    <m/>
    <m/>
    <n v="0"/>
  </r>
  <r>
    <s v="10 : Electric"/>
    <x v="0"/>
    <x v="5"/>
    <s v="ERES_FSTAX"/>
    <s v="      0.06733000"/>
    <m/>
    <m/>
    <m/>
    <m/>
    <m/>
    <n v="47.86"/>
  </r>
  <r>
    <s v="10 : Electric"/>
    <x v="0"/>
    <x v="5"/>
    <s v="ERES_FSTAX"/>
    <s v="      0.06739000"/>
    <m/>
    <m/>
    <m/>
    <m/>
    <m/>
    <n v="178012.85"/>
  </r>
  <r>
    <s v="10 : Electric"/>
    <x v="0"/>
    <x v="5"/>
    <s v="ERES_FSTAX"/>
    <s v="      0.08106000"/>
    <m/>
    <m/>
    <m/>
    <m/>
    <m/>
    <n v="105.4"/>
  </r>
  <r>
    <s v="10 : Electric"/>
    <x v="0"/>
    <x v="5"/>
    <s v="ERES_FSTAX"/>
    <s v="      0.08124000"/>
    <m/>
    <m/>
    <m/>
    <m/>
    <m/>
    <n v="234761.14"/>
  </r>
  <r>
    <s v="10 : Electric"/>
    <x v="0"/>
    <x v="5"/>
    <s v="ERES_FSTAX"/>
    <s v="      0.09060000"/>
    <m/>
    <m/>
    <m/>
    <m/>
    <m/>
    <n v="0.38"/>
  </r>
  <r>
    <s v="10 : Electric"/>
    <x v="0"/>
    <x v="5"/>
    <s v="ERES_FSTAX"/>
    <s v="      0.09094000"/>
    <m/>
    <m/>
    <m/>
    <m/>
    <m/>
    <n v="64.319999999999993"/>
  </r>
  <r>
    <s v="10 : Electric"/>
    <x v="0"/>
    <x v="5"/>
    <s v="ERES_FSTAX"/>
    <s v="      0.09108000"/>
    <m/>
    <m/>
    <m/>
    <m/>
    <m/>
    <n v="50.69"/>
  </r>
  <r>
    <s v="10 : Electric"/>
    <x v="0"/>
    <x v="5"/>
    <s v="ERES_FSTAX"/>
    <s v="      0.09116000"/>
    <m/>
    <m/>
    <m/>
    <m/>
    <m/>
    <n v="160373.44"/>
  </r>
  <r>
    <s v="10 : Electric"/>
    <x v="0"/>
    <x v="5"/>
    <s v="ERES_NRG"/>
    <s v="      0.00000000"/>
    <n v="716229077.52199996"/>
    <m/>
    <m/>
    <m/>
    <m/>
    <m/>
  </r>
  <r>
    <s v="10 : Electric"/>
    <x v="0"/>
    <x v="5"/>
    <s v="ERES_NRG"/>
    <s v="      0.08957100"/>
    <m/>
    <m/>
    <m/>
    <m/>
    <m/>
    <n v="5823.28"/>
  </r>
  <r>
    <s v="10 : Electric"/>
    <x v="0"/>
    <x v="5"/>
    <s v="ERES_NRG"/>
    <s v="      0.08991400"/>
    <m/>
    <m/>
    <m/>
    <m/>
    <m/>
    <n v="6389.78"/>
  </r>
  <r>
    <s v="10 : Electric"/>
    <x v="0"/>
    <x v="5"/>
    <s v="ERES_NRG"/>
    <s v="      0.09017500"/>
    <m/>
    <m/>
    <m/>
    <m/>
    <m/>
    <n v="424.66"/>
  </r>
  <r>
    <s v="10 : Electric"/>
    <x v="0"/>
    <x v="5"/>
    <s v="ERES_NRG"/>
    <s v="      0.09102500"/>
    <m/>
    <m/>
    <m/>
    <m/>
    <m/>
    <n v="8853.74"/>
  </r>
  <r>
    <s v="10 : Electric"/>
    <x v="0"/>
    <x v="5"/>
    <s v="ERES_NRG"/>
    <s v="      0.09122400"/>
    <m/>
    <m/>
    <m/>
    <m/>
    <m/>
    <n v="987.67"/>
  </r>
  <r>
    <s v="10 : Electric"/>
    <x v="0"/>
    <x v="5"/>
    <s v="ERES_NRG"/>
    <s v="      0.09128500"/>
    <m/>
    <m/>
    <m/>
    <m/>
    <m/>
    <n v="2414.64"/>
  </r>
  <r>
    <s v="10 : Electric"/>
    <x v="0"/>
    <x v="5"/>
    <s v="ERES_NRG"/>
    <s v="      0.09207900"/>
    <m/>
    <m/>
    <m/>
    <m/>
    <m/>
    <n v="2754.58"/>
  </r>
  <r>
    <s v="10 : Electric"/>
    <x v="0"/>
    <x v="5"/>
    <s v="ERES_NRG"/>
    <s v="      0.09214000"/>
    <m/>
    <m/>
    <m/>
    <m/>
    <m/>
    <n v="719.54"/>
  </r>
  <r>
    <s v="10 : Electric"/>
    <x v="0"/>
    <x v="5"/>
    <s v="ERES_NRG"/>
    <s v="      0.09263300"/>
    <m/>
    <m/>
    <m/>
    <m/>
    <m/>
    <n v="2888.53"/>
  </r>
  <r>
    <s v="10 : Electric"/>
    <x v="0"/>
    <x v="5"/>
    <s v="ERES_NRG"/>
    <s v="      0.09337300"/>
    <m/>
    <m/>
    <m/>
    <m/>
    <m/>
    <n v="1947.61"/>
  </r>
  <r>
    <s v="10 : Electric"/>
    <x v="0"/>
    <x v="5"/>
    <s v="ERES_NRG"/>
    <s v="      0.09427900"/>
    <m/>
    <m/>
    <m/>
    <m/>
    <m/>
    <n v="6394.24"/>
  </r>
  <r>
    <s v="10 : Electric"/>
    <x v="0"/>
    <x v="5"/>
    <s v="ERES_NRG"/>
    <s v="      0.09616700"/>
    <m/>
    <m/>
    <m/>
    <m/>
    <m/>
    <n v="2171.63"/>
  </r>
  <r>
    <s v="10 : Electric"/>
    <x v="0"/>
    <x v="5"/>
    <s v="ERES_NRG"/>
    <s v="      0.09950000"/>
    <m/>
    <m/>
    <m/>
    <m/>
    <m/>
    <n v="1763.15"/>
  </r>
  <r>
    <s v="10 : Electric"/>
    <x v="0"/>
    <x v="5"/>
    <s v="ERES_NRG"/>
    <s v="      0.10754100"/>
    <m/>
    <m/>
    <m/>
    <m/>
    <m/>
    <n v="1054900.17"/>
  </r>
  <r>
    <s v="10 : Electric"/>
    <x v="0"/>
    <x v="5"/>
    <s v="ERES_NRG"/>
    <s v="      0.10780100"/>
    <m/>
    <m/>
    <m/>
    <m/>
    <m/>
    <n v="2507.7600000000002"/>
  </r>
  <r>
    <s v="10 : Electric"/>
    <x v="0"/>
    <x v="5"/>
    <s v="ERES_NRG"/>
    <s v="      0.10812000"/>
    <m/>
    <m/>
    <m/>
    <m/>
    <m/>
    <n v="2866.69"/>
  </r>
  <r>
    <s v="10 : Electric"/>
    <x v="0"/>
    <x v="5"/>
    <s v="ERES_NRG"/>
    <s v="      0.10853200"/>
    <m/>
    <m/>
    <m/>
    <m/>
    <m/>
    <n v="4707.5600000000004"/>
  </r>
  <r>
    <s v="10 : Electric"/>
    <x v="0"/>
    <x v="5"/>
    <s v="ERES_NRG"/>
    <s v="      0.10879100"/>
    <m/>
    <m/>
    <m/>
    <m/>
    <m/>
    <n v="30435141.75"/>
  </r>
  <r>
    <s v="10 : Electric"/>
    <x v="0"/>
    <x v="5"/>
    <s v="ERES_NRG"/>
    <s v="      0.10887500"/>
    <m/>
    <m/>
    <m/>
    <m/>
    <m/>
    <n v="5992.03"/>
  </r>
  <r>
    <s v="10 : Electric"/>
    <x v="0"/>
    <x v="5"/>
    <s v="ERES_NRG"/>
    <s v="      0.11000600"/>
    <m/>
    <m/>
    <m/>
    <m/>
    <m/>
    <n v="501.92"/>
  </r>
  <r>
    <s v="10 : Electric"/>
    <x v="0"/>
    <x v="5"/>
    <s v="ERES_NRG"/>
    <s v="      0.11018500"/>
    <m/>
    <m/>
    <m/>
    <m/>
    <m/>
    <n v="592.88"/>
  </r>
  <r>
    <s v="10 : Electric"/>
    <x v="0"/>
    <x v="5"/>
    <s v="ERES_NRG"/>
    <s v="      0.11024600"/>
    <m/>
    <m/>
    <m/>
    <m/>
    <m/>
    <n v="1206.31"/>
  </r>
  <r>
    <s v="10 : Electric"/>
    <x v="0"/>
    <x v="5"/>
    <s v="ERES_NRG"/>
    <s v="      0.11028200"/>
    <m/>
    <m/>
    <m/>
    <m/>
    <m/>
    <n v="23886222.489999998"/>
  </r>
  <r>
    <s v="10 : Electric"/>
    <x v="0"/>
    <x v="5"/>
    <s v="ERES_NRG"/>
    <s v="      0.11085600"/>
    <m/>
    <m/>
    <m/>
    <m/>
    <m/>
    <n v="7566.13"/>
  </r>
  <r>
    <s v="10 : Electric"/>
    <x v="0"/>
    <x v="5"/>
    <s v="ERES_NRG"/>
    <s v="      0.11228500"/>
    <m/>
    <m/>
    <m/>
    <m/>
    <m/>
    <n v="1351.25"/>
  </r>
  <r>
    <s v="10 : Electric"/>
    <x v="0"/>
    <x v="5"/>
    <s v="ERES_NRG"/>
    <s v="      0.11234600"/>
    <m/>
    <m/>
    <m/>
    <m/>
    <m/>
    <n v="365.57"/>
  </r>
  <r>
    <s v="10 : Electric"/>
    <x v="0"/>
    <x v="5"/>
    <s v="ERES_NRG"/>
    <s v="      0.11283900"/>
    <m/>
    <m/>
    <m/>
    <m/>
    <m/>
    <n v="3254.19"/>
  </r>
  <r>
    <s v="10 : Electric"/>
    <x v="0"/>
    <x v="5"/>
    <s v="ERES_NRG"/>
    <s v="      0.11357900"/>
    <m/>
    <m/>
    <m/>
    <m/>
    <m/>
    <n v="3031.73"/>
  </r>
  <r>
    <s v="10 : Electric"/>
    <x v="0"/>
    <x v="5"/>
    <s v="ERES_NRG"/>
    <s v="      0.11411000"/>
    <m/>
    <m/>
    <m/>
    <m/>
    <m/>
    <n v="9754.11"/>
  </r>
  <r>
    <s v="10 : Electric"/>
    <x v="0"/>
    <x v="5"/>
    <s v="ERES_NRG"/>
    <s v="      0.11600200"/>
    <m/>
    <m/>
    <m/>
    <m/>
    <m/>
    <n v="3831.53"/>
  </r>
  <r>
    <s v="10 : Electric"/>
    <x v="0"/>
    <x v="5"/>
    <s v="ERES_NRG"/>
    <s v="      0.11832200"/>
    <m/>
    <m/>
    <m/>
    <m/>
    <m/>
    <n v="2686.97"/>
  </r>
  <r>
    <s v="10 : Electric"/>
    <x v="0"/>
    <x v="5"/>
    <s v="ERES_NRG"/>
    <s v="      0.12695800"/>
    <m/>
    <m/>
    <m/>
    <m/>
    <m/>
    <n v="745038.92"/>
  </r>
  <r>
    <s v="10 : Electric"/>
    <x v="0"/>
    <x v="5"/>
    <s v="ERES_NRG"/>
    <s v="      0.12721800"/>
    <m/>
    <m/>
    <m/>
    <m/>
    <m/>
    <n v="3111.39"/>
  </r>
  <r>
    <s v="10 : Electric"/>
    <x v="0"/>
    <x v="5"/>
    <s v="ERES_NRG"/>
    <s v="      0.12753700"/>
    <m/>
    <m/>
    <m/>
    <m/>
    <m/>
    <n v="3042.58"/>
  </r>
  <r>
    <s v="10 : Electric"/>
    <x v="0"/>
    <x v="5"/>
    <s v="ERES_NRG"/>
    <s v="      0.12820800"/>
    <m/>
    <m/>
    <m/>
    <m/>
    <m/>
    <n v="14781131.75"/>
  </r>
  <r>
    <s v="10 : Electric"/>
    <x v="0"/>
    <x v="5"/>
    <s v="ERES_NRG"/>
    <s v="      0.12969900"/>
    <m/>
    <m/>
    <m/>
    <m/>
    <m/>
    <n v="11405647.029999999"/>
  </r>
  <r>
    <s v="10 : Electric"/>
    <x v="0"/>
    <x v="5"/>
    <s v="ERES_NTMTR"/>
    <s v="      0.00000000"/>
    <m/>
    <m/>
    <m/>
    <m/>
    <m/>
    <n v="-58677.63"/>
  </r>
  <r>
    <s v="10 : Electric"/>
    <x v="0"/>
    <x v="5"/>
    <s v="ERES_OPTE"/>
    <s v="     15.00000000"/>
    <m/>
    <m/>
    <m/>
    <m/>
    <m/>
    <n v="11100"/>
  </r>
  <r>
    <s v="10 : Electric"/>
    <x v="1"/>
    <x v="0"/>
    <s v="ECI_120"/>
    <s v="      0.00427600"/>
    <m/>
    <m/>
    <m/>
    <m/>
    <m/>
    <n v="26080.560000000001"/>
  </r>
  <r>
    <s v="10 : Electric"/>
    <x v="1"/>
    <x v="0"/>
    <s v="ECI_120"/>
    <s v="      0.00482700"/>
    <m/>
    <m/>
    <m/>
    <m/>
    <m/>
    <n v="0"/>
  </r>
  <r>
    <s v="10 : Electric"/>
    <x v="1"/>
    <x v="0"/>
    <s v="ECI_129"/>
    <s v="      0.00131500"/>
    <m/>
    <m/>
    <m/>
    <m/>
    <m/>
    <n v="7949.77"/>
  </r>
  <r>
    <s v="10 : Electric"/>
    <x v="1"/>
    <x v="0"/>
    <s v="ECI_129"/>
    <s v="      0.00263900"/>
    <m/>
    <m/>
    <m/>
    <m/>
    <m/>
    <n v="142.28"/>
  </r>
  <r>
    <s v="10 : Electric"/>
    <x v="1"/>
    <x v="0"/>
    <s v="ECI_132"/>
    <s v="      0.00000000"/>
    <m/>
    <m/>
    <m/>
    <m/>
    <m/>
    <n v="0"/>
  </r>
  <r>
    <s v="10 : Electric"/>
    <x v="1"/>
    <x v="0"/>
    <s v="ECI_133"/>
    <s v="      0.00000000"/>
    <m/>
    <m/>
    <m/>
    <m/>
    <m/>
    <n v="0"/>
  </r>
  <r>
    <s v="10 : Electric"/>
    <x v="1"/>
    <x v="0"/>
    <s v="ECI_135"/>
    <s v="      0.01000000"/>
    <m/>
    <m/>
    <m/>
    <m/>
    <m/>
    <n v="513.1"/>
  </r>
  <r>
    <s v="10 : Electric"/>
    <x v="1"/>
    <x v="0"/>
    <s v="ECI_135"/>
    <s v="      2.00000000"/>
    <m/>
    <m/>
    <m/>
    <m/>
    <m/>
    <n v="72"/>
  </r>
  <r>
    <s v="10 : Electric"/>
    <x v="1"/>
    <x v="0"/>
    <s v="ECI_136"/>
    <s v="      0.00600000"/>
    <m/>
    <m/>
    <m/>
    <m/>
    <m/>
    <n v="422.67"/>
  </r>
  <r>
    <s v="10 : Electric"/>
    <x v="1"/>
    <x v="0"/>
    <s v="ECI_137"/>
    <s v="      0.00000000"/>
    <m/>
    <m/>
    <m/>
    <m/>
    <m/>
    <n v="0"/>
  </r>
  <r>
    <s v="10 : Electric"/>
    <x v="1"/>
    <x v="0"/>
    <s v="ECI_139"/>
    <s v="      0.04375500"/>
    <m/>
    <m/>
    <m/>
    <m/>
    <m/>
    <n v="232.78"/>
  </r>
  <r>
    <s v="10 : Electric"/>
    <x v="1"/>
    <x v="0"/>
    <s v="ECI_139"/>
    <s v="      0.04388400"/>
    <m/>
    <m/>
    <m/>
    <m/>
    <m/>
    <n v="105.32"/>
  </r>
  <r>
    <s v="10 : Electric"/>
    <x v="1"/>
    <x v="0"/>
    <s v="ECI_139"/>
    <s v="      0.04394500"/>
    <m/>
    <m/>
    <m/>
    <m/>
    <m/>
    <n v="5.84"/>
  </r>
  <r>
    <s v="10 : Electric"/>
    <x v="1"/>
    <x v="0"/>
    <s v="ECI_139"/>
    <s v="      0.04422500"/>
    <m/>
    <m/>
    <m/>
    <m/>
    <m/>
    <n v="17.64"/>
  </r>
  <r>
    <s v="10 : Electric"/>
    <x v="1"/>
    <x v="0"/>
    <s v="ECI_139"/>
    <s v="      0.04435400"/>
    <m/>
    <m/>
    <m/>
    <m/>
    <m/>
    <n v="34.020000000000003"/>
  </r>
  <r>
    <s v="10 : Electric"/>
    <x v="1"/>
    <x v="0"/>
    <s v="ECI_139"/>
    <s v="      0.04782600-"/>
    <m/>
    <m/>
    <m/>
    <m/>
    <m/>
    <n v="-431.32"/>
  </r>
  <r>
    <s v="10 : Electric"/>
    <x v="1"/>
    <x v="0"/>
    <s v="ECI_95"/>
    <s v="      0.00215500"/>
    <m/>
    <m/>
    <m/>
    <m/>
    <m/>
    <n v="13143.99"/>
  </r>
  <r>
    <s v="10 : Electric"/>
    <x v="1"/>
    <x v="0"/>
    <s v="ECI_95"/>
    <s v="      0.00560400"/>
    <m/>
    <m/>
    <m/>
    <m/>
    <m/>
    <n v="0"/>
  </r>
  <r>
    <s v="10 : Electric"/>
    <x v="1"/>
    <x v="0"/>
    <s v="ECI_95A"/>
    <s v="      0.00005100"/>
    <m/>
    <m/>
    <m/>
    <m/>
    <m/>
    <n v="310.77"/>
  </r>
  <r>
    <s v="10 : Electric"/>
    <x v="1"/>
    <x v="0"/>
    <s v="ECI_BASIC"/>
    <s v="      0.00000000"/>
    <m/>
    <m/>
    <m/>
    <m/>
    <m/>
    <n v="20.420000000000002"/>
  </r>
  <r>
    <s v="10 : Electric"/>
    <x v="1"/>
    <x v="0"/>
    <s v="ECI_BASIC"/>
    <s v="     10.21000000"/>
    <m/>
    <m/>
    <m/>
    <m/>
    <m/>
    <n v="8709.1299999999992"/>
  </r>
  <r>
    <s v="10 : Electric"/>
    <x v="1"/>
    <x v="0"/>
    <s v="ECI_BASIC"/>
    <s v="     25.95000000"/>
    <m/>
    <m/>
    <m/>
    <m/>
    <m/>
    <n v="53792.62"/>
  </r>
  <r>
    <s v="10 : Electric"/>
    <x v="1"/>
    <x v="0"/>
    <s v="ECI_FSTAX"/>
    <s v="      0.00000000"/>
    <m/>
    <m/>
    <m/>
    <m/>
    <m/>
    <n v="-8.0299999999999994"/>
  </r>
  <r>
    <s v="10 : Electric"/>
    <x v="1"/>
    <x v="0"/>
    <s v="ECI_FSTAX"/>
    <s v="      0.02134000"/>
    <m/>
    <m/>
    <m/>
    <m/>
    <m/>
    <n v="887.71"/>
  </r>
  <r>
    <s v="10 : Electric"/>
    <x v="1"/>
    <x v="0"/>
    <s v="ECI_FSTAX"/>
    <s v="      0.03240000"/>
    <m/>
    <m/>
    <m/>
    <m/>
    <m/>
    <n v="2.87"/>
  </r>
  <r>
    <s v="10 : Electric"/>
    <x v="1"/>
    <x v="0"/>
    <s v="ECI_FSTAX"/>
    <s v="      0.03348000"/>
    <m/>
    <m/>
    <m/>
    <m/>
    <m/>
    <n v="369.09"/>
  </r>
  <r>
    <s v="10 : Electric"/>
    <x v="1"/>
    <x v="0"/>
    <s v="ECI_FSTAX"/>
    <s v="      0.04361000"/>
    <m/>
    <m/>
    <m/>
    <m/>
    <m/>
    <n v="187.64"/>
  </r>
  <r>
    <s v="10 : Electric"/>
    <x v="1"/>
    <x v="0"/>
    <s v="ECI_FSTAX"/>
    <s v="      0.05235000"/>
    <m/>
    <m/>
    <m/>
    <m/>
    <m/>
    <n v="43.18"/>
  </r>
  <r>
    <s v="10 : Electric"/>
    <x v="1"/>
    <x v="0"/>
    <s v="ECI_FSTAX"/>
    <s v="      0.05511000"/>
    <m/>
    <m/>
    <m/>
    <m/>
    <m/>
    <n v="1378.52"/>
  </r>
  <r>
    <s v="10 : Electric"/>
    <x v="1"/>
    <x v="0"/>
    <s v="ECI_FSTAX"/>
    <s v="      0.06027000"/>
    <m/>
    <m/>
    <m/>
    <m/>
    <m/>
    <n v="578.54999999999995"/>
  </r>
  <r>
    <s v="10 : Electric"/>
    <x v="1"/>
    <x v="0"/>
    <s v="ECI_FSTAX"/>
    <s v="      0.06075000"/>
    <m/>
    <m/>
    <m/>
    <m/>
    <m/>
    <n v="4499.96"/>
  </r>
  <r>
    <s v="10 : Electric"/>
    <x v="1"/>
    <x v="0"/>
    <s v="ECI_FSTAX"/>
    <s v="      0.06285000"/>
    <m/>
    <m/>
    <m/>
    <m/>
    <m/>
    <n v="1210.19"/>
  </r>
  <r>
    <s v="10 : Electric"/>
    <x v="1"/>
    <x v="0"/>
    <s v="ECI_FSTAX"/>
    <s v="      0.06333000"/>
    <m/>
    <m/>
    <m/>
    <m/>
    <m/>
    <n v="14.48"/>
  </r>
  <r>
    <s v="10 : Electric"/>
    <x v="1"/>
    <x v="0"/>
    <s v="ECI_FSTAX"/>
    <s v="      0.06412000"/>
    <m/>
    <m/>
    <m/>
    <m/>
    <m/>
    <n v="7539.24"/>
  </r>
  <r>
    <s v="10 : Electric"/>
    <x v="1"/>
    <x v="0"/>
    <s v="ECI_FSTAX"/>
    <s v="      0.06463000"/>
    <m/>
    <m/>
    <m/>
    <m/>
    <m/>
    <n v="339.39"/>
  </r>
  <r>
    <s v="10 : Electric"/>
    <x v="1"/>
    <x v="0"/>
    <s v="ECI_FSTAX"/>
    <s v="      0.06687000"/>
    <m/>
    <m/>
    <m/>
    <m/>
    <m/>
    <n v="20584.47"/>
  </r>
  <r>
    <s v="10 : Electric"/>
    <x v="1"/>
    <x v="0"/>
    <s v="ECI_FSTAX"/>
    <s v="      0.06739000"/>
    <m/>
    <m/>
    <m/>
    <m/>
    <m/>
    <n v="839.29"/>
  </r>
  <r>
    <s v="10 : Electric"/>
    <x v="1"/>
    <x v="0"/>
    <s v="ECI_FSTAX"/>
    <s v="      0.08124000"/>
    <m/>
    <m/>
    <m/>
    <m/>
    <m/>
    <n v="460.17"/>
  </r>
  <r>
    <s v="10 : Electric"/>
    <x v="1"/>
    <x v="0"/>
    <s v="ECI_FSTAX"/>
    <s v="      0.09116000"/>
    <m/>
    <m/>
    <m/>
    <m/>
    <m/>
    <n v="708.4"/>
  </r>
  <r>
    <s v="10 : Electric"/>
    <x v="1"/>
    <x v="0"/>
    <s v="ECI_NRG"/>
    <s v="      0.00000000"/>
    <n v="6099298.8130000001"/>
    <m/>
    <m/>
    <m/>
    <m/>
    <m/>
  </r>
  <r>
    <s v="10 : Electric"/>
    <x v="1"/>
    <x v="0"/>
    <s v="ECI_NRG"/>
    <s v="      0.09813200"/>
    <m/>
    <m/>
    <m/>
    <m/>
    <m/>
    <n v="0"/>
  </r>
  <r>
    <s v="10 : Electric"/>
    <x v="1"/>
    <x v="0"/>
    <s v="ECI_NRG"/>
    <s v="      0.10459800"/>
    <m/>
    <m/>
    <m/>
    <m/>
    <m/>
    <n v="107.23"/>
  </r>
  <r>
    <s v="10 : Electric"/>
    <x v="1"/>
    <x v="0"/>
    <s v="ECI_NRG"/>
    <s v="      0.10558900"/>
    <m/>
    <m/>
    <m/>
    <m/>
    <m/>
    <n v="5582.2"/>
  </r>
  <r>
    <s v="10 : Electric"/>
    <x v="1"/>
    <x v="0"/>
    <s v="ECI_NRG"/>
    <s v="      0.10831300"/>
    <m/>
    <m/>
    <m/>
    <m/>
    <m/>
    <n v="976.87"/>
  </r>
  <r>
    <s v="10 : Electric"/>
    <x v="1"/>
    <x v="0"/>
    <s v="ECI_NRG"/>
    <s v="      0.10903400"/>
    <m/>
    <m/>
    <m/>
    <m/>
    <m/>
    <n v="0"/>
  </r>
  <r>
    <s v="10 : Electric"/>
    <x v="1"/>
    <x v="0"/>
    <s v="ECI_NRG"/>
    <s v="      0.11006100"/>
    <m/>
    <m/>
    <m/>
    <m/>
    <m/>
    <n v="664370.91"/>
  </r>
  <r>
    <s v="10 : Electric"/>
    <x v="1"/>
    <x v="0"/>
    <s v="ECI_NRG"/>
    <s v="      0.11195700"/>
    <m/>
    <m/>
    <m/>
    <m/>
    <m/>
    <n v="0"/>
  </r>
  <r>
    <s v="10 : Electric"/>
    <x v="1"/>
    <x v="0"/>
    <s v="ECI_NRG"/>
    <s v="      0.11223400"/>
    <m/>
    <m/>
    <m/>
    <m/>
    <m/>
    <n v="0"/>
  </r>
  <r>
    <s v="10 : Electric"/>
    <x v="1"/>
    <x v="1"/>
    <s v="ECI_120"/>
    <s v="      0.00427600"/>
    <m/>
    <m/>
    <m/>
    <m/>
    <m/>
    <n v="3497.2"/>
  </r>
  <r>
    <s v="10 : Electric"/>
    <x v="1"/>
    <x v="1"/>
    <s v="ECI_129"/>
    <s v="      0.00131500"/>
    <m/>
    <m/>
    <m/>
    <m/>
    <m/>
    <n v="1053.74"/>
  </r>
  <r>
    <s v="10 : Electric"/>
    <x v="1"/>
    <x v="1"/>
    <s v="ECI_129"/>
    <s v="      0.00263900"/>
    <m/>
    <m/>
    <m/>
    <m/>
    <m/>
    <n v="43.45"/>
  </r>
  <r>
    <s v="10 : Electric"/>
    <x v="1"/>
    <x v="1"/>
    <s v="ECI_132"/>
    <s v="      0.00000000"/>
    <m/>
    <m/>
    <m/>
    <m/>
    <m/>
    <n v="0"/>
  </r>
  <r>
    <s v="10 : Electric"/>
    <x v="1"/>
    <x v="1"/>
    <s v="ECI_133"/>
    <s v="      0.00000000"/>
    <m/>
    <m/>
    <m/>
    <m/>
    <m/>
    <n v="0"/>
  </r>
  <r>
    <s v="10 : Electric"/>
    <x v="1"/>
    <x v="1"/>
    <s v="ECI_135"/>
    <s v="      0.01000000"/>
    <m/>
    <m/>
    <m/>
    <m/>
    <m/>
    <n v="6.22"/>
  </r>
  <r>
    <s v="10 : Electric"/>
    <x v="1"/>
    <x v="1"/>
    <s v="ECI_136"/>
    <s v="      0.00600000"/>
    <m/>
    <m/>
    <m/>
    <m/>
    <m/>
    <n v="6.79"/>
  </r>
  <r>
    <s v="10 : Electric"/>
    <x v="1"/>
    <x v="1"/>
    <s v="ECI_137"/>
    <s v="      0.00000000"/>
    <m/>
    <m/>
    <m/>
    <m/>
    <m/>
    <n v="0"/>
  </r>
  <r>
    <s v="10 : Electric"/>
    <x v="1"/>
    <x v="1"/>
    <s v="ECI_139"/>
    <s v="      0.04375500"/>
    <m/>
    <m/>
    <m/>
    <m/>
    <m/>
    <n v="4715.8500000000004"/>
  </r>
  <r>
    <s v="10 : Electric"/>
    <x v="1"/>
    <x v="1"/>
    <s v="ECI_139"/>
    <s v="      0.04388400"/>
    <m/>
    <m/>
    <m/>
    <m/>
    <m/>
    <n v="620.74"/>
  </r>
  <r>
    <s v="10 : Electric"/>
    <x v="1"/>
    <x v="1"/>
    <s v="ECI_139"/>
    <s v="      0.04407400"/>
    <m/>
    <m/>
    <m/>
    <m/>
    <m/>
    <n v="11.28"/>
  </r>
  <r>
    <s v="10 : Electric"/>
    <x v="1"/>
    <x v="1"/>
    <s v="ECI_139"/>
    <s v="      0.04422500"/>
    <m/>
    <m/>
    <m/>
    <m/>
    <m/>
    <n v="159.43"/>
  </r>
  <r>
    <s v="10 : Electric"/>
    <x v="1"/>
    <x v="1"/>
    <s v="ECI_139"/>
    <s v="      0.04435400"/>
    <m/>
    <m/>
    <m/>
    <m/>
    <m/>
    <n v="12201.23"/>
  </r>
  <r>
    <s v="10 : Electric"/>
    <x v="1"/>
    <x v="1"/>
    <s v="ECI_139"/>
    <s v="      0.04782600-"/>
    <m/>
    <m/>
    <m/>
    <m/>
    <m/>
    <n v="-19172.09"/>
  </r>
  <r>
    <s v="10 : Electric"/>
    <x v="1"/>
    <x v="1"/>
    <s v="ECI_95"/>
    <s v="      0.00215500"/>
    <m/>
    <m/>
    <m/>
    <m/>
    <m/>
    <n v="1762.45"/>
  </r>
  <r>
    <s v="10 : Electric"/>
    <x v="1"/>
    <x v="1"/>
    <s v="ECI_95A"/>
    <s v="      0.00005100"/>
    <m/>
    <m/>
    <m/>
    <m/>
    <m/>
    <n v="41.48"/>
  </r>
  <r>
    <s v="10 : Electric"/>
    <x v="1"/>
    <x v="1"/>
    <s v="ECI_BASIC"/>
    <s v="     10.21000000"/>
    <m/>
    <m/>
    <m/>
    <m/>
    <m/>
    <n v="10005.799999999999"/>
  </r>
  <r>
    <s v="10 : Electric"/>
    <x v="1"/>
    <x v="1"/>
    <s v="ECI_BASIC"/>
    <s v="     25.95000000"/>
    <m/>
    <m/>
    <m/>
    <m/>
    <m/>
    <n v="2491.1999999999998"/>
  </r>
  <r>
    <s v="10 : Electric"/>
    <x v="1"/>
    <x v="1"/>
    <s v="ECI_FSTAX"/>
    <s v="      0.00000000"/>
    <m/>
    <m/>
    <m/>
    <m/>
    <m/>
    <n v="-0.82"/>
  </r>
  <r>
    <s v="10 : Electric"/>
    <x v="1"/>
    <x v="1"/>
    <s v="ECI_FSTAX"/>
    <s v="      0.02134000"/>
    <m/>
    <m/>
    <m/>
    <m/>
    <m/>
    <n v="13.35"/>
  </r>
  <r>
    <s v="10 : Electric"/>
    <x v="1"/>
    <x v="1"/>
    <s v="ECI_FSTAX"/>
    <s v="      0.03240000"/>
    <m/>
    <m/>
    <m/>
    <m/>
    <m/>
    <n v="4.08"/>
  </r>
  <r>
    <s v="10 : Electric"/>
    <x v="1"/>
    <x v="1"/>
    <s v="ECI_FSTAX"/>
    <s v="      0.03348000"/>
    <m/>
    <m/>
    <m/>
    <m/>
    <m/>
    <n v="69.97"/>
  </r>
  <r>
    <s v="10 : Electric"/>
    <x v="1"/>
    <x v="1"/>
    <s v="ECI_FSTAX"/>
    <s v="      0.04361000"/>
    <m/>
    <m/>
    <m/>
    <m/>
    <m/>
    <n v="9.01"/>
  </r>
  <r>
    <s v="10 : Electric"/>
    <x v="1"/>
    <x v="1"/>
    <s v="ECI_FSTAX"/>
    <s v="      0.05511000"/>
    <m/>
    <m/>
    <m/>
    <m/>
    <m/>
    <n v="782.54"/>
  </r>
  <r>
    <s v="10 : Electric"/>
    <x v="1"/>
    <x v="1"/>
    <s v="ECI_FSTAX"/>
    <s v="      0.06027000"/>
    <m/>
    <m/>
    <m/>
    <m/>
    <m/>
    <n v="195.09"/>
  </r>
  <r>
    <s v="10 : Electric"/>
    <x v="1"/>
    <x v="1"/>
    <s v="ECI_FSTAX"/>
    <s v="      0.06075000"/>
    <m/>
    <m/>
    <m/>
    <m/>
    <m/>
    <n v="993.08"/>
  </r>
  <r>
    <s v="10 : Electric"/>
    <x v="1"/>
    <x v="1"/>
    <s v="ECI_FSTAX"/>
    <s v="      0.06285000"/>
    <m/>
    <m/>
    <m/>
    <m/>
    <m/>
    <n v="329.6"/>
  </r>
  <r>
    <s v="10 : Electric"/>
    <x v="1"/>
    <x v="1"/>
    <s v="ECI_FSTAX"/>
    <s v="      0.06333000"/>
    <m/>
    <m/>
    <m/>
    <m/>
    <m/>
    <n v="3.43"/>
  </r>
  <r>
    <s v="10 : Electric"/>
    <x v="1"/>
    <x v="1"/>
    <s v="ECI_FSTAX"/>
    <s v="      0.06412000"/>
    <m/>
    <m/>
    <m/>
    <m/>
    <m/>
    <n v="205.31"/>
  </r>
  <r>
    <s v="10 : Electric"/>
    <x v="1"/>
    <x v="1"/>
    <s v="ECI_FSTAX"/>
    <s v="      0.06463000"/>
    <m/>
    <m/>
    <m/>
    <m/>
    <m/>
    <n v="16.47"/>
  </r>
  <r>
    <s v="10 : Electric"/>
    <x v="1"/>
    <x v="1"/>
    <s v="ECI_FSTAX"/>
    <s v="      0.06687000"/>
    <m/>
    <m/>
    <m/>
    <m/>
    <m/>
    <n v="1474.43"/>
  </r>
  <r>
    <s v="10 : Electric"/>
    <x v="1"/>
    <x v="1"/>
    <s v="ECI_FSTAX"/>
    <s v="      0.06739000"/>
    <m/>
    <m/>
    <m/>
    <m/>
    <m/>
    <n v="171.17"/>
  </r>
  <r>
    <s v="10 : Electric"/>
    <x v="1"/>
    <x v="1"/>
    <s v="ECI_FSTAX"/>
    <s v="      0.08124000"/>
    <m/>
    <m/>
    <m/>
    <m/>
    <m/>
    <n v="320.89999999999998"/>
  </r>
  <r>
    <s v="10 : Electric"/>
    <x v="1"/>
    <x v="1"/>
    <s v="ECI_FSTAX"/>
    <s v="      0.09116000"/>
    <m/>
    <m/>
    <m/>
    <m/>
    <m/>
    <n v="278.39999999999998"/>
  </r>
  <r>
    <s v="10 : Electric"/>
    <x v="1"/>
    <x v="1"/>
    <s v="ECI_NRG"/>
    <s v="      0.00000000"/>
    <n v="817874.43299999996"/>
    <m/>
    <m/>
    <m/>
    <m/>
    <m/>
  </r>
  <r>
    <s v="10 : Electric"/>
    <x v="1"/>
    <x v="1"/>
    <s v="ECI_NRG"/>
    <s v="      0.10285000"/>
    <m/>
    <m/>
    <m/>
    <m/>
    <m/>
    <n v="-6.24"/>
  </r>
  <r>
    <s v="10 : Electric"/>
    <x v="1"/>
    <x v="1"/>
    <s v="ECI_NRG"/>
    <s v="      0.10384100"/>
    <m/>
    <m/>
    <m/>
    <m/>
    <m/>
    <n v="940.28"/>
  </r>
  <r>
    <s v="10 : Electric"/>
    <x v="1"/>
    <x v="1"/>
    <s v="ECI_NRG"/>
    <s v="      0.10558900"/>
    <m/>
    <m/>
    <m/>
    <m/>
    <m/>
    <n v="790.01"/>
  </r>
  <r>
    <s v="10 : Electric"/>
    <x v="1"/>
    <x v="1"/>
    <s v="ECI_NRG"/>
    <s v="      0.10831300"/>
    <m/>
    <m/>
    <m/>
    <m/>
    <m/>
    <n v="42445.48"/>
  </r>
  <r>
    <s v="10 : Electric"/>
    <x v="1"/>
    <x v="1"/>
    <s v="ECI_NRG"/>
    <s v="      0.11006100"/>
    <m/>
    <m/>
    <m/>
    <m/>
    <m/>
    <n v="45072.32"/>
  </r>
  <r>
    <s v="10 : Electric"/>
    <x v="1"/>
    <x v="2"/>
    <s v="ERES_111"/>
    <s v="      0.00000000"/>
    <m/>
    <m/>
    <m/>
    <m/>
    <m/>
    <n v="0"/>
  </r>
  <r>
    <s v="10 : Electric"/>
    <x v="1"/>
    <x v="2"/>
    <s v="ERES_120"/>
    <s v="      0.00504400"/>
    <m/>
    <m/>
    <m/>
    <m/>
    <m/>
    <n v="10904.07"/>
  </r>
  <r>
    <s v="10 : Electric"/>
    <x v="1"/>
    <x v="2"/>
    <s v="ERES_1292T"/>
    <s v="      0.00142800"/>
    <m/>
    <m/>
    <m/>
    <m/>
    <m/>
    <n v="3086.25"/>
  </r>
  <r>
    <s v="10 : Electric"/>
    <x v="1"/>
    <x v="2"/>
    <s v="ERES_132"/>
    <s v="      0.00000000"/>
    <m/>
    <m/>
    <m/>
    <m/>
    <m/>
    <n v="0"/>
  </r>
  <r>
    <s v="10 : Electric"/>
    <x v="1"/>
    <x v="2"/>
    <s v="ERES_133"/>
    <s v="      0.00000000"/>
    <m/>
    <m/>
    <m/>
    <m/>
    <m/>
    <n v="0"/>
  </r>
  <r>
    <s v="10 : Electric"/>
    <x v="1"/>
    <x v="2"/>
    <s v="ERES_135"/>
    <s v="      0.01000000"/>
    <m/>
    <m/>
    <m/>
    <m/>
    <m/>
    <n v="11.03"/>
  </r>
  <r>
    <s v="10 : Electric"/>
    <x v="1"/>
    <x v="2"/>
    <s v="ERES_135"/>
    <s v="      2.00000000"/>
    <m/>
    <m/>
    <m/>
    <m/>
    <m/>
    <n v="20"/>
  </r>
  <r>
    <s v="10 : Electric"/>
    <x v="1"/>
    <x v="2"/>
    <s v="ERES_135S"/>
    <s v="      5.00000000"/>
    <m/>
    <m/>
    <m/>
    <m/>
    <m/>
    <n v="55"/>
  </r>
  <r>
    <s v="10 : Electric"/>
    <x v="1"/>
    <x v="2"/>
    <s v="ERES_137"/>
    <s v="      0.00000000"/>
    <m/>
    <m/>
    <m/>
    <m/>
    <m/>
    <n v="0"/>
  </r>
  <r>
    <s v="10 : Electric"/>
    <x v="1"/>
    <x v="2"/>
    <s v="ERES_194"/>
    <s v="      0.00668900-"/>
    <m/>
    <m/>
    <m/>
    <m/>
    <m/>
    <n v="-7693.88"/>
  </r>
  <r>
    <s v="10 : Electric"/>
    <x v="1"/>
    <x v="2"/>
    <s v="ERES_194"/>
    <s v="      0.00753400-"/>
    <m/>
    <m/>
    <m/>
    <m/>
    <m/>
    <n v="-7621.52"/>
  </r>
  <r>
    <s v="10 : Electric"/>
    <x v="1"/>
    <x v="2"/>
    <s v="ERES_2T307"/>
    <s v="      0.00000000"/>
    <n v="2161838.3659999999"/>
    <m/>
    <m/>
    <m/>
    <m/>
    <m/>
  </r>
  <r>
    <s v="10 : Electric"/>
    <x v="1"/>
    <x v="2"/>
    <s v="ERES_2T307"/>
    <s v="      0.08440300"/>
    <m/>
    <m/>
    <m/>
    <m/>
    <m/>
    <n v="148518.99"/>
  </r>
  <r>
    <s v="10 : Electric"/>
    <x v="1"/>
    <x v="2"/>
    <s v="ERES_2T307"/>
    <s v="      0.21774500"/>
    <m/>
    <m/>
    <m/>
    <m/>
    <m/>
    <n v="0"/>
  </r>
  <r>
    <s v="10 : Electric"/>
    <x v="1"/>
    <x v="2"/>
    <s v="ERES_2T307"/>
    <s v="      0.33362100"/>
    <m/>
    <m/>
    <m/>
    <m/>
    <m/>
    <n v="134182.49"/>
  </r>
  <r>
    <s v="10 : Electric"/>
    <x v="1"/>
    <x v="2"/>
    <s v="ERES_2TBDR"/>
    <s v="      0.00000000"/>
    <m/>
    <m/>
    <m/>
    <m/>
    <m/>
    <n v="-1132"/>
  </r>
  <r>
    <s v="10 : Electric"/>
    <x v="1"/>
    <x v="2"/>
    <s v="ERES_95"/>
    <s v="      0.00213500"/>
    <m/>
    <m/>
    <m/>
    <m/>
    <m/>
    <n v="4615.38"/>
  </r>
  <r>
    <s v="10 : Electric"/>
    <x v="1"/>
    <x v="2"/>
    <s v="ERES_95A"/>
    <s v="      0.00005100"/>
    <m/>
    <m/>
    <m/>
    <m/>
    <m/>
    <n v="110.18"/>
  </r>
  <r>
    <s v="10 : Electric"/>
    <x v="1"/>
    <x v="2"/>
    <s v="ERES_BASIC"/>
    <s v="      7.49000000"/>
    <m/>
    <m/>
    <m/>
    <m/>
    <m/>
    <n v="17466.68"/>
  </r>
  <r>
    <s v="10 : Electric"/>
    <x v="1"/>
    <x v="2"/>
    <s v="ERES_CSGP"/>
    <s v="      0.06713000-"/>
    <m/>
    <m/>
    <m/>
    <m/>
    <m/>
    <n v="-1376.83"/>
  </r>
  <r>
    <s v="10 : Electric"/>
    <x v="1"/>
    <x v="2"/>
    <s v="ERES_CSGP"/>
    <s v="     20.00000000"/>
    <m/>
    <m/>
    <m/>
    <m/>
    <m/>
    <n v="2120"/>
  </r>
  <r>
    <s v="10 : Electric"/>
    <x v="1"/>
    <x v="2"/>
    <s v="ERES_CSIE"/>
    <s v="      0.00000000"/>
    <m/>
    <m/>
    <m/>
    <m/>
    <m/>
    <n v="0"/>
  </r>
  <r>
    <s v="10 : Electric"/>
    <x v="1"/>
    <x v="2"/>
    <s v="ERES_CSIE"/>
    <s v="      7.00000000-"/>
    <m/>
    <m/>
    <m/>
    <m/>
    <m/>
    <n v="-14"/>
  </r>
  <r>
    <s v="10 : Electric"/>
    <x v="1"/>
    <x v="2"/>
    <s v="ERES_CSIE"/>
    <s v="     11.00000000-"/>
    <m/>
    <m/>
    <m/>
    <m/>
    <m/>
    <n v="-88.01"/>
  </r>
  <r>
    <s v="10 : Electric"/>
    <x v="1"/>
    <x v="2"/>
    <s v="ERES_FSTAX"/>
    <s v="      0.00000000"/>
    <m/>
    <m/>
    <m/>
    <m/>
    <m/>
    <n v="0"/>
  </r>
  <r>
    <s v="10 : Electric"/>
    <x v="1"/>
    <x v="2"/>
    <s v="ERES_FSTAX"/>
    <s v="      0.02134000"/>
    <m/>
    <m/>
    <m/>
    <m/>
    <m/>
    <n v="66.760000000000005"/>
  </r>
  <r>
    <s v="10 : Electric"/>
    <x v="1"/>
    <x v="2"/>
    <s v="ERES_FSTAX"/>
    <s v="      0.03348000"/>
    <m/>
    <m/>
    <m/>
    <m/>
    <m/>
    <n v="192.17"/>
  </r>
  <r>
    <s v="10 : Electric"/>
    <x v="1"/>
    <x v="2"/>
    <s v="ERES_FSTAX"/>
    <s v="      0.04361000"/>
    <m/>
    <m/>
    <m/>
    <m/>
    <m/>
    <n v="225.01"/>
  </r>
  <r>
    <s v="10 : Electric"/>
    <x v="1"/>
    <x v="2"/>
    <s v="ERES_FSTAX"/>
    <s v="      0.05235000"/>
    <m/>
    <m/>
    <m/>
    <m/>
    <m/>
    <n v="50.51"/>
  </r>
  <r>
    <s v="10 : Electric"/>
    <x v="1"/>
    <x v="2"/>
    <s v="ERES_FSTAX"/>
    <s v="      0.05511000"/>
    <m/>
    <m/>
    <m/>
    <m/>
    <m/>
    <n v="2153.6799999999998"/>
  </r>
  <r>
    <s v="10 : Electric"/>
    <x v="1"/>
    <x v="2"/>
    <s v="ERES_FSTAX"/>
    <s v="      0.06027000"/>
    <m/>
    <m/>
    <m/>
    <m/>
    <m/>
    <n v="400.11"/>
  </r>
  <r>
    <s v="10 : Electric"/>
    <x v="1"/>
    <x v="2"/>
    <s v="ERES_FSTAX"/>
    <s v="      0.06075000"/>
    <m/>
    <m/>
    <m/>
    <m/>
    <m/>
    <n v="1744.8"/>
  </r>
  <r>
    <s v="10 : Electric"/>
    <x v="1"/>
    <x v="2"/>
    <s v="ERES_FSTAX"/>
    <s v="      0.06285000"/>
    <m/>
    <m/>
    <m/>
    <m/>
    <m/>
    <n v="709.76"/>
  </r>
  <r>
    <s v="10 : Electric"/>
    <x v="1"/>
    <x v="2"/>
    <s v="ERES_FSTAX"/>
    <s v="      0.06333000"/>
    <m/>
    <m/>
    <m/>
    <m/>
    <m/>
    <n v="65.83"/>
  </r>
  <r>
    <s v="10 : Electric"/>
    <x v="1"/>
    <x v="2"/>
    <s v="ERES_FSTAX"/>
    <s v="      0.06412000"/>
    <m/>
    <m/>
    <m/>
    <m/>
    <m/>
    <n v="1733.13"/>
  </r>
  <r>
    <s v="10 : Electric"/>
    <x v="1"/>
    <x v="2"/>
    <s v="ERES_FSTAX"/>
    <s v="      0.06463000"/>
    <m/>
    <m/>
    <m/>
    <m/>
    <m/>
    <n v="118.37"/>
  </r>
  <r>
    <s v="10 : Electric"/>
    <x v="1"/>
    <x v="2"/>
    <s v="ERES_FSTAX"/>
    <s v="      0.06687000"/>
    <m/>
    <m/>
    <m/>
    <m/>
    <m/>
    <n v="3454.57"/>
  </r>
  <r>
    <s v="10 : Electric"/>
    <x v="1"/>
    <x v="2"/>
    <s v="ERES_FSTAX"/>
    <s v="      0.06739000"/>
    <m/>
    <m/>
    <m/>
    <m/>
    <m/>
    <n v="354.12"/>
  </r>
  <r>
    <s v="10 : Electric"/>
    <x v="1"/>
    <x v="2"/>
    <s v="ERES_FSTAX"/>
    <s v="      0.08124000"/>
    <m/>
    <m/>
    <m/>
    <m/>
    <m/>
    <n v="686.8"/>
  </r>
  <r>
    <s v="10 : Electric"/>
    <x v="1"/>
    <x v="2"/>
    <s v="ERES_FSTAX"/>
    <s v="      0.09116000"/>
    <m/>
    <m/>
    <m/>
    <m/>
    <m/>
    <n v="299.06"/>
  </r>
  <r>
    <s v="10 : Electric"/>
    <x v="1"/>
    <x v="3"/>
    <s v="ERES_111"/>
    <s v="      0.00000000"/>
    <m/>
    <m/>
    <m/>
    <m/>
    <m/>
    <n v="0"/>
  </r>
  <r>
    <s v="10 : Electric"/>
    <x v="1"/>
    <x v="3"/>
    <s v="ERES_120"/>
    <s v="      0.00504400"/>
    <m/>
    <m/>
    <m/>
    <m/>
    <m/>
    <n v="16384.45"/>
  </r>
  <r>
    <s v="10 : Electric"/>
    <x v="1"/>
    <x v="3"/>
    <s v="ERES_1292T"/>
    <s v="      0.00142800"/>
    <m/>
    <m/>
    <m/>
    <m/>
    <m/>
    <n v="4638.5600000000004"/>
  </r>
  <r>
    <s v="10 : Electric"/>
    <x v="1"/>
    <x v="3"/>
    <s v="ERES_132"/>
    <s v="      0.00000000"/>
    <m/>
    <m/>
    <m/>
    <m/>
    <m/>
    <n v="0"/>
  </r>
  <r>
    <s v="10 : Electric"/>
    <x v="1"/>
    <x v="3"/>
    <s v="ERES_133"/>
    <s v="      0.00000000"/>
    <m/>
    <m/>
    <m/>
    <m/>
    <m/>
    <n v="0"/>
  </r>
  <r>
    <s v="10 : Electric"/>
    <x v="1"/>
    <x v="3"/>
    <s v="ERES_135"/>
    <s v="      2.00000000"/>
    <m/>
    <m/>
    <m/>
    <m/>
    <m/>
    <n v="12"/>
  </r>
  <r>
    <s v="10 : Electric"/>
    <x v="1"/>
    <x v="3"/>
    <s v="ERES_135S"/>
    <s v="      5.00000000"/>
    <m/>
    <m/>
    <m/>
    <m/>
    <m/>
    <n v="15"/>
  </r>
  <r>
    <s v="10 : Electric"/>
    <x v="1"/>
    <x v="3"/>
    <s v="ERES_137"/>
    <s v="      0.00000000"/>
    <m/>
    <m/>
    <m/>
    <m/>
    <m/>
    <n v="0"/>
  </r>
  <r>
    <s v="10 : Electric"/>
    <x v="1"/>
    <x v="3"/>
    <s v="ERES_194"/>
    <s v="      0.00668900-"/>
    <m/>
    <m/>
    <m/>
    <m/>
    <m/>
    <n v="-11728.15"/>
  </r>
  <r>
    <s v="10 : Electric"/>
    <x v="1"/>
    <x v="3"/>
    <s v="ERES_194"/>
    <s v="      0.00753400-"/>
    <m/>
    <m/>
    <m/>
    <m/>
    <m/>
    <n v="-11262.65"/>
  </r>
  <r>
    <s v="10 : Electric"/>
    <x v="1"/>
    <x v="3"/>
    <s v="ERES_2T317"/>
    <s v="      0.00000000"/>
    <n v="3248277.7450000001"/>
    <m/>
    <m/>
    <m/>
    <m/>
    <m/>
  </r>
  <r>
    <s v="10 : Electric"/>
    <x v="1"/>
    <x v="3"/>
    <s v="ERES_2T317"/>
    <s v="      0.10384500"/>
    <m/>
    <m/>
    <m/>
    <m/>
    <m/>
    <n v="272291.15000000002"/>
  </r>
  <r>
    <s v="10 : Electric"/>
    <x v="1"/>
    <x v="3"/>
    <s v="ERES_2T317"/>
    <s v="      0.17990600"/>
    <m/>
    <m/>
    <m/>
    <m/>
    <m/>
    <n v="0"/>
  </r>
  <r>
    <s v="10 : Electric"/>
    <x v="1"/>
    <x v="3"/>
    <s v="ERES_2T317"/>
    <s v="      0.20489500"/>
    <m/>
    <m/>
    <m/>
    <m/>
    <m/>
    <n v="128301.99"/>
  </r>
  <r>
    <s v="10 : Electric"/>
    <x v="1"/>
    <x v="3"/>
    <s v="ERES_2TBDR"/>
    <s v="      0.00000000"/>
    <m/>
    <m/>
    <m/>
    <m/>
    <m/>
    <n v="-2001.14"/>
  </r>
  <r>
    <s v="10 : Electric"/>
    <x v="1"/>
    <x v="3"/>
    <s v="ERES_95"/>
    <s v="      0.00213500"/>
    <m/>
    <m/>
    <m/>
    <m/>
    <m/>
    <n v="6934.91"/>
  </r>
  <r>
    <s v="10 : Electric"/>
    <x v="1"/>
    <x v="3"/>
    <s v="ERES_95A"/>
    <s v="      0.00005100"/>
    <m/>
    <m/>
    <m/>
    <m/>
    <m/>
    <n v="165.8"/>
  </r>
  <r>
    <s v="10 : Electric"/>
    <x v="1"/>
    <x v="3"/>
    <s v="ERES_BASIC"/>
    <s v="      7.49000000"/>
    <m/>
    <m/>
    <m/>
    <m/>
    <m/>
    <n v="26274.93"/>
  </r>
  <r>
    <s v="10 : Electric"/>
    <x v="1"/>
    <x v="3"/>
    <s v="ERES_CSGP"/>
    <s v="      0.06713000-"/>
    <m/>
    <m/>
    <m/>
    <m/>
    <m/>
    <n v="-645.91"/>
  </r>
  <r>
    <s v="10 : Electric"/>
    <x v="1"/>
    <x v="3"/>
    <s v="ERES_CSGP"/>
    <s v="     20.00000000"/>
    <m/>
    <m/>
    <m/>
    <m/>
    <m/>
    <n v="1060"/>
  </r>
  <r>
    <s v="10 : Electric"/>
    <x v="1"/>
    <x v="3"/>
    <s v="ERES_CSIE"/>
    <s v="      0.00000000"/>
    <m/>
    <m/>
    <m/>
    <m/>
    <m/>
    <n v="0"/>
  </r>
  <r>
    <s v="10 : Electric"/>
    <x v="1"/>
    <x v="3"/>
    <s v="ERES_CSIE"/>
    <s v="      7.00000000-"/>
    <m/>
    <m/>
    <m/>
    <m/>
    <m/>
    <n v="-7"/>
  </r>
  <r>
    <s v="10 : Electric"/>
    <x v="1"/>
    <x v="3"/>
    <s v="ERES_CSIE"/>
    <s v="     11.00000000-"/>
    <m/>
    <m/>
    <m/>
    <m/>
    <m/>
    <n v="-99"/>
  </r>
  <r>
    <s v="10 : Electric"/>
    <x v="1"/>
    <x v="3"/>
    <s v="ERES_FSTAX"/>
    <s v="      0.00000000"/>
    <m/>
    <m/>
    <m/>
    <m/>
    <m/>
    <n v="0"/>
  </r>
  <r>
    <s v="10 : Electric"/>
    <x v="1"/>
    <x v="3"/>
    <s v="ERES_FSTAX"/>
    <s v="      0.02134000"/>
    <m/>
    <m/>
    <m/>
    <m/>
    <m/>
    <n v="57.31"/>
  </r>
  <r>
    <s v="10 : Electric"/>
    <x v="1"/>
    <x v="3"/>
    <s v="ERES_FSTAX"/>
    <s v="      0.03348000"/>
    <m/>
    <m/>
    <m/>
    <m/>
    <m/>
    <n v="313.85000000000002"/>
  </r>
  <r>
    <s v="10 : Electric"/>
    <x v="1"/>
    <x v="3"/>
    <s v="ERES_FSTAX"/>
    <s v="      0.04361000"/>
    <m/>
    <m/>
    <m/>
    <m/>
    <m/>
    <n v="325.49"/>
  </r>
  <r>
    <s v="10 : Electric"/>
    <x v="1"/>
    <x v="3"/>
    <s v="ERES_FSTAX"/>
    <s v="      0.05235000"/>
    <m/>
    <m/>
    <m/>
    <m/>
    <m/>
    <n v="101.79"/>
  </r>
  <r>
    <s v="10 : Electric"/>
    <x v="1"/>
    <x v="3"/>
    <s v="ERES_FSTAX"/>
    <s v="      0.05511000"/>
    <m/>
    <m/>
    <m/>
    <m/>
    <m/>
    <n v="2903.21"/>
  </r>
  <r>
    <s v="10 : Electric"/>
    <x v="1"/>
    <x v="3"/>
    <s v="ERES_FSTAX"/>
    <s v="      0.06027000"/>
    <m/>
    <m/>
    <m/>
    <m/>
    <m/>
    <n v="548.02"/>
  </r>
  <r>
    <s v="10 : Electric"/>
    <x v="1"/>
    <x v="3"/>
    <s v="ERES_FSTAX"/>
    <s v="      0.06075000"/>
    <m/>
    <m/>
    <m/>
    <m/>
    <m/>
    <n v="1881.71"/>
  </r>
  <r>
    <s v="10 : Electric"/>
    <x v="1"/>
    <x v="3"/>
    <s v="ERES_FSTAX"/>
    <s v="      0.06285000"/>
    <m/>
    <m/>
    <m/>
    <m/>
    <m/>
    <n v="1186.21"/>
  </r>
  <r>
    <s v="10 : Electric"/>
    <x v="1"/>
    <x v="3"/>
    <s v="ERES_FSTAX"/>
    <s v="      0.06333000"/>
    <m/>
    <m/>
    <m/>
    <m/>
    <m/>
    <n v="21.51"/>
  </r>
  <r>
    <s v="10 : Electric"/>
    <x v="1"/>
    <x v="3"/>
    <s v="ERES_FSTAX"/>
    <s v="      0.06412000"/>
    <m/>
    <m/>
    <m/>
    <m/>
    <m/>
    <n v="1134.55"/>
  </r>
  <r>
    <s v="10 : Electric"/>
    <x v="1"/>
    <x v="3"/>
    <s v="ERES_FSTAX"/>
    <s v="      0.06463000"/>
    <m/>
    <m/>
    <m/>
    <m/>
    <m/>
    <n v="232.66"/>
  </r>
  <r>
    <s v="10 : Electric"/>
    <x v="1"/>
    <x v="3"/>
    <s v="ERES_FSTAX"/>
    <s v="      0.06687000"/>
    <m/>
    <m/>
    <m/>
    <m/>
    <m/>
    <n v="4966.07"/>
  </r>
  <r>
    <s v="10 : Electric"/>
    <x v="1"/>
    <x v="3"/>
    <s v="ERES_FSTAX"/>
    <s v="      0.06739000"/>
    <m/>
    <m/>
    <m/>
    <m/>
    <m/>
    <n v="438.61"/>
  </r>
  <r>
    <s v="10 : Electric"/>
    <x v="1"/>
    <x v="3"/>
    <s v="ERES_FSTAX"/>
    <s v="      0.08124000"/>
    <m/>
    <m/>
    <m/>
    <m/>
    <m/>
    <n v="1449.03"/>
  </r>
  <r>
    <s v="10 : Electric"/>
    <x v="1"/>
    <x v="3"/>
    <s v="ERES_FSTAX"/>
    <s v="      0.09116000"/>
    <m/>
    <m/>
    <m/>
    <m/>
    <m/>
    <n v="424.7"/>
  </r>
  <r>
    <s v="10 : Electric"/>
    <x v="1"/>
    <x v="4"/>
    <s v="ERES_120"/>
    <s v="      0.00504400"/>
    <m/>
    <m/>
    <m/>
    <m/>
    <m/>
    <n v="5102.8500000000004"/>
  </r>
  <r>
    <s v="10 : Electric"/>
    <x v="1"/>
    <x v="4"/>
    <s v="ERES_1293T"/>
    <s v="      0.00142800"/>
    <m/>
    <m/>
    <m/>
    <m/>
    <m/>
    <n v="1445.15"/>
  </r>
  <r>
    <s v="10 : Electric"/>
    <x v="1"/>
    <x v="4"/>
    <s v="ERES_132"/>
    <s v="      0.00000000"/>
    <m/>
    <m/>
    <m/>
    <m/>
    <m/>
    <n v="0"/>
  </r>
  <r>
    <s v="10 : Electric"/>
    <x v="1"/>
    <x v="4"/>
    <s v="ERES_133"/>
    <s v="      0.00000000"/>
    <m/>
    <m/>
    <m/>
    <m/>
    <m/>
    <n v="0"/>
  </r>
  <r>
    <s v="10 : Electric"/>
    <x v="1"/>
    <x v="4"/>
    <s v="ERES_135"/>
    <s v="      0.01000000"/>
    <m/>
    <m/>
    <m/>
    <m/>
    <m/>
    <n v="19.809999999999999"/>
  </r>
  <r>
    <s v="10 : Electric"/>
    <x v="1"/>
    <x v="4"/>
    <s v="ERES_135"/>
    <s v="      2.00000000"/>
    <m/>
    <m/>
    <m/>
    <m/>
    <m/>
    <n v="12"/>
  </r>
  <r>
    <s v="10 : Electric"/>
    <x v="1"/>
    <x v="4"/>
    <s v="ERES_135S"/>
    <s v="      5.00000000"/>
    <m/>
    <m/>
    <m/>
    <m/>
    <m/>
    <n v="5"/>
  </r>
  <r>
    <s v="10 : Electric"/>
    <x v="1"/>
    <x v="4"/>
    <s v="ERES_137"/>
    <s v="      0.00000000"/>
    <m/>
    <m/>
    <m/>
    <m/>
    <m/>
    <n v="0"/>
  </r>
  <r>
    <s v="10 : Electric"/>
    <x v="1"/>
    <x v="4"/>
    <s v="ERES_194"/>
    <s v="      0.00668900-"/>
    <m/>
    <m/>
    <m/>
    <m/>
    <m/>
    <n v="-3684.75"/>
  </r>
  <r>
    <s v="10 : Electric"/>
    <x v="1"/>
    <x v="4"/>
    <s v="ERES_194"/>
    <s v="      0.00753400-"/>
    <m/>
    <m/>
    <m/>
    <m/>
    <m/>
    <n v="-3471.53"/>
  </r>
  <r>
    <s v="10 : Electric"/>
    <x v="1"/>
    <x v="4"/>
    <s v="ERES_3T327"/>
    <s v="      0.00000000"/>
    <n v="1011669.716"/>
    <m/>
    <m/>
    <m/>
    <m/>
    <m/>
  </r>
  <r>
    <s v="10 : Electric"/>
    <x v="1"/>
    <x v="4"/>
    <s v="ERES_3T327"/>
    <s v="      0.06517000"/>
    <m/>
    <m/>
    <m/>
    <m/>
    <m/>
    <n v="24842.560000000001"/>
  </r>
  <r>
    <s v="10 : Electric"/>
    <x v="1"/>
    <x v="4"/>
    <s v="ERES_3T327"/>
    <s v="      0.09246200"/>
    <m/>
    <m/>
    <m/>
    <m/>
    <m/>
    <n v="0"/>
  </r>
  <r>
    <s v="10 : Electric"/>
    <x v="1"/>
    <x v="4"/>
    <s v="ERES_3T327"/>
    <s v="      0.09541500"/>
    <m/>
    <m/>
    <m/>
    <m/>
    <m/>
    <n v="44447.09"/>
  </r>
  <r>
    <s v="10 : Electric"/>
    <x v="1"/>
    <x v="4"/>
    <s v="ERES_3T327"/>
    <s v="      0.18034900"/>
    <m/>
    <m/>
    <m/>
    <m/>
    <m/>
    <n v="0"/>
  </r>
  <r>
    <s v="10 : Electric"/>
    <x v="1"/>
    <x v="4"/>
    <s v="ERES_3T327"/>
    <s v="      0.31632300"/>
    <m/>
    <m/>
    <m/>
    <m/>
    <m/>
    <n v="52080.19"/>
  </r>
  <r>
    <s v="10 : Electric"/>
    <x v="1"/>
    <x v="4"/>
    <s v="ERES_3TBDR"/>
    <s v="      0.00000000"/>
    <m/>
    <m/>
    <m/>
    <m/>
    <m/>
    <n v="-63.83"/>
  </r>
  <r>
    <s v="10 : Electric"/>
    <x v="1"/>
    <x v="4"/>
    <s v="ERES_95"/>
    <s v="      0.00213500"/>
    <m/>
    <m/>
    <m/>
    <m/>
    <m/>
    <n v="2160.04"/>
  </r>
  <r>
    <s v="10 : Electric"/>
    <x v="1"/>
    <x v="4"/>
    <s v="ERES_95A"/>
    <s v="      0.00005100"/>
    <m/>
    <m/>
    <m/>
    <m/>
    <m/>
    <n v="51.55"/>
  </r>
  <r>
    <s v="10 : Electric"/>
    <x v="1"/>
    <x v="4"/>
    <s v="ERES_BASIC"/>
    <s v="      7.49000000"/>
    <m/>
    <m/>
    <m/>
    <m/>
    <m/>
    <n v="6186.74"/>
  </r>
  <r>
    <s v="10 : Electric"/>
    <x v="1"/>
    <x v="4"/>
    <s v="ERES_FSTAX"/>
    <s v="      0.00000000"/>
    <m/>
    <m/>
    <m/>
    <m/>
    <m/>
    <n v="0"/>
  </r>
  <r>
    <s v="10 : Electric"/>
    <x v="1"/>
    <x v="4"/>
    <s v="ERES_FSTAX"/>
    <s v="      0.02134000"/>
    <m/>
    <m/>
    <m/>
    <m/>
    <m/>
    <n v="32.520000000000003"/>
  </r>
  <r>
    <s v="10 : Electric"/>
    <x v="1"/>
    <x v="4"/>
    <s v="ERES_FSTAX"/>
    <s v="      0.03348000"/>
    <m/>
    <m/>
    <m/>
    <m/>
    <m/>
    <n v="48.48"/>
  </r>
  <r>
    <s v="10 : Electric"/>
    <x v="1"/>
    <x v="4"/>
    <s v="ERES_FSTAX"/>
    <s v="      0.04361000"/>
    <m/>
    <m/>
    <m/>
    <m/>
    <m/>
    <n v="103.82"/>
  </r>
  <r>
    <s v="10 : Electric"/>
    <x v="1"/>
    <x v="4"/>
    <s v="ERES_FSTAX"/>
    <s v="      0.05235000"/>
    <m/>
    <m/>
    <m/>
    <m/>
    <m/>
    <n v="7.13"/>
  </r>
  <r>
    <s v="10 : Electric"/>
    <x v="1"/>
    <x v="4"/>
    <s v="ERES_FSTAX"/>
    <s v="      0.05511000"/>
    <m/>
    <m/>
    <m/>
    <m/>
    <m/>
    <n v="1280.6600000000001"/>
  </r>
  <r>
    <s v="10 : Electric"/>
    <x v="1"/>
    <x v="4"/>
    <s v="ERES_FSTAX"/>
    <s v="      0.06027000"/>
    <m/>
    <m/>
    <m/>
    <m/>
    <m/>
    <n v="68.36"/>
  </r>
  <r>
    <s v="10 : Electric"/>
    <x v="1"/>
    <x v="4"/>
    <s v="ERES_FSTAX"/>
    <s v="      0.06075000"/>
    <m/>
    <m/>
    <m/>
    <m/>
    <m/>
    <n v="939.06"/>
  </r>
  <r>
    <s v="10 : Electric"/>
    <x v="1"/>
    <x v="4"/>
    <s v="ERES_FSTAX"/>
    <s v="      0.06285000"/>
    <m/>
    <m/>
    <m/>
    <m/>
    <m/>
    <n v="66.040000000000006"/>
  </r>
  <r>
    <s v="10 : Electric"/>
    <x v="1"/>
    <x v="4"/>
    <s v="ERES_FSTAX"/>
    <s v="      0.06412000"/>
    <m/>
    <m/>
    <m/>
    <m/>
    <m/>
    <n v="993.87"/>
  </r>
  <r>
    <s v="10 : Electric"/>
    <x v="1"/>
    <x v="4"/>
    <s v="ERES_FSTAX"/>
    <s v="      0.06463000"/>
    <m/>
    <m/>
    <m/>
    <m/>
    <m/>
    <n v="163.21"/>
  </r>
  <r>
    <s v="10 : Electric"/>
    <x v="1"/>
    <x v="4"/>
    <s v="ERES_FSTAX"/>
    <s v="      0.06687000"/>
    <m/>
    <m/>
    <m/>
    <m/>
    <m/>
    <n v="1101.3599999999999"/>
  </r>
  <r>
    <s v="10 : Electric"/>
    <x v="1"/>
    <x v="4"/>
    <s v="ERES_FSTAX"/>
    <s v="      0.06739000"/>
    <m/>
    <m/>
    <m/>
    <m/>
    <m/>
    <n v="155.36000000000001"/>
  </r>
  <r>
    <s v="10 : Electric"/>
    <x v="1"/>
    <x v="4"/>
    <s v="ERES_FSTAX"/>
    <s v="      0.08124000"/>
    <m/>
    <m/>
    <m/>
    <m/>
    <m/>
    <n v="129.99"/>
  </r>
  <r>
    <s v="10 : Electric"/>
    <x v="1"/>
    <x v="4"/>
    <s v="ERES_FSTAX"/>
    <s v="      0.09116000"/>
    <m/>
    <m/>
    <m/>
    <m/>
    <m/>
    <n v="47.06"/>
  </r>
  <r>
    <s v="10 : Electric"/>
    <x v="1"/>
    <x v="5"/>
    <s v="ERES_111"/>
    <s v="      0.00000000"/>
    <m/>
    <m/>
    <m/>
    <m/>
    <m/>
    <n v="0"/>
  </r>
  <r>
    <s v="10 : Electric"/>
    <x v="1"/>
    <x v="5"/>
    <s v="ERES_120"/>
    <s v="      0.00382500"/>
    <m/>
    <m/>
    <m/>
    <m/>
    <m/>
    <n v="114.26"/>
  </r>
  <r>
    <s v="10 : Electric"/>
    <x v="1"/>
    <x v="5"/>
    <s v="ERES_120"/>
    <s v="      0.00390500"/>
    <m/>
    <m/>
    <m/>
    <m/>
    <m/>
    <n v="52.4"/>
  </r>
  <r>
    <s v="10 : Electric"/>
    <x v="1"/>
    <x v="5"/>
    <s v="ERES_120"/>
    <s v="      0.00465900"/>
    <m/>
    <m/>
    <m/>
    <m/>
    <m/>
    <n v="129.18"/>
  </r>
  <r>
    <s v="10 : Electric"/>
    <x v="1"/>
    <x v="5"/>
    <s v="ERES_120"/>
    <s v="      0.00486000"/>
    <m/>
    <m/>
    <m/>
    <m/>
    <m/>
    <n v="46.35"/>
  </r>
  <r>
    <s v="10 : Electric"/>
    <x v="1"/>
    <x v="5"/>
    <s v="ERES_120"/>
    <s v="      0.00492300"/>
    <m/>
    <m/>
    <m/>
    <m/>
    <m/>
    <n v="417.57"/>
  </r>
  <r>
    <s v="10 : Electric"/>
    <x v="1"/>
    <x v="5"/>
    <s v="ERES_120"/>
    <s v="      0.00504400"/>
    <m/>
    <m/>
    <m/>
    <m/>
    <m/>
    <n v="4684780.95"/>
  </r>
  <r>
    <s v="10 : Electric"/>
    <x v="1"/>
    <x v="5"/>
    <s v="ERES_120"/>
    <s v="      0.00607500"/>
    <m/>
    <m/>
    <m/>
    <m/>
    <m/>
    <n v="25.22"/>
  </r>
  <r>
    <s v="10 : Electric"/>
    <x v="1"/>
    <x v="5"/>
    <s v="ERES_129"/>
    <s v="      0.00089500"/>
    <m/>
    <m/>
    <m/>
    <m/>
    <m/>
    <n v="9.43"/>
  </r>
  <r>
    <s v="10 : Electric"/>
    <x v="1"/>
    <x v="5"/>
    <s v="ERES_129"/>
    <s v="      0.00093700"/>
    <m/>
    <m/>
    <m/>
    <m/>
    <m/>
    <n v="7.32"/>
  </r>
  <r>
    <s v="10 : Electric"/>
    <x v="1"/>
    <x v="5"/>
    <s v="ERES_129"/>
    <s v="      0.00106400"/>
    <m/>
    <m/>
    <m/>
    <m/>
    <m/>
    <n v="34.01"/>
  </r>
  <r>
    <s v="10 : Electric"/>
    <x v="1"/>
    <x v="5"/>
    <s v="ERES_129"/>
    <s v="      0.00106800"/>
    <m/>
    <m/>
    <m/>
    <m/>
    <m/>
    <n v="17.04"/>
  </r>
  <r>
    <s v="10 : Electric"/>
    <x v="1"/>
    <x v="5"/>
    <s v="ERES_129"/>
    <s v="      0.00135200"/>
    <m/>
    <m/>
    <m/>
    <m/>
    <m/>
    <n v="31.04"/>
  </r>
  <r>
    <s v="10 : Electric"/>
    <x v="1"/>
    <x v="5"/>
    <s v="ERES_129"/>
    <s v="      0.00142800"/>
    <m/>
    <m/>
    <m/>
    <m/>
    <m/>
    <n v="1301989.58"/>
  </r>
  <r>
    <s v="10 : Electric"/>
    <x v="1"/>
    <x v="5"/>
    <s v="ERES_129"/>
    <s v="      0.00268700"/>
    <m/>
    <m/>
    <m/>
    <m/>
    <m/>
    <n v="46606.11"/>
  </r>
  <r>
    <s v="10 : Electric"/>
    <x v="1"/>
    <x v="5"/>
    <s v="ERES_132"/>
    <s v="      0.00000000"/>
    <m/>
    <m/>
    <m/>
    <m/>
    <m/>
    <n v="0"/>
  </r>
  <r>
    <s v="10 : Electric"/>
    <x v="1"/>
    <x v="5"/>
    <s v="ERES_132"/>
    <s v="      0.00034600-"/>
    <m/>
    <m/>
    <m/>
    <m/>
    <m/>
    <n v="-3.1"/>
  </r>
  <r>
    <s v="10 : Electric"/>
    <x v="1"/>
    <x v="5"/>
    <s v="ERES_132"/>
    <s v="      0.00036600-"/>
    <m/>
    <m/>
    <m/>
    <m/>
    <m/>
    <n v="-0.47"/>
  </r>
  <r>
    <s v="10 : Electric"/>
    <x v="1"/>
    <x v="5"/>
    <s v="ERES_133"/>
    <s v="      0.00000000"/>
    <m/>
    <m/>
    <m/>
    <m/>
    <m/>
    <n v="0"/>
  </r>
  <r>
    <s v="10 : Electric"/>
    <x v="1"/>
    <x v="5"/>
    <s v="ERES_135"/>
    <s v="      0.01000000"/>
    <m/>
    <m/>
    <m/>
    <m/>
    <m/>
    <n v="284730.61"/>
  </r>
  <r>
    <s v="10 : Electric"/>
    <x v="1"/>
    <x v="5"/>
    <s v="ERES_135"/>
    <s v="      2.00000000"/>
    <m/>
    <m/>
    <m/>
    <m/>
    <m/>
    <n v="189069.57"/>
  </r>
  <r>
    <s v="10 : Electric"/>
    <x v="1"/>
    <x v="5"/>
    <s v="ERES_135S"/>
    <s v="      5.00000000"/>
    <m/>
    <m/>
    <m/>
    <m/>
    <m/>
    <n v="117326.14"/>
  </r>
  <r>
    <s v="10 : Electric"/>
    <x v="1"/>
    <x v="5"/>
    <s v="ERES_136"/>
    <s v="      0.00600000"/>
    <m/>
    <m/>
    <m/>
    <m/>
    <m/>
    <n v="8.99"/>
  </r>
  <r>
    <s v="10 : Electric"/>
    <x v="1"/>
    <x v="5"/>
    <s v="ERES_137"/>
    <s v="      0.00000000"/>
    <m/>
    <m/>
    <m/>
    <m/>
    <m/>
    <n v="0"/>
  </r>
  <r>
    <s v="10 : Electric"/>
    <x v="1"/>
    <x v="5"/>
    <s v="ERES_137"/>
    <s v="      0.00002100-"/>
    <m/>
    <m/>
    <m/>
    <m/>
    <m/>
    <n v="-0.65"/>
  </r>
  <r>
    <s v="10 : Electric"/>
    <x v="1"/>
    <x v="5"/>
    <s v="ERES_137"/>
    <s v="      0.00003500-"/>
    <m/>
    <m/>
    <m/>
    <m/>
    <m/>
    <n v="-0.32"/>
  </r>
  <r>
    <s v="10 : Electric"/>
    <x v="1"/>
    <x v="5"/>
    <s v="ERES_137"/>
    <s v="      0.00004300-"/>
    <m/>
    <m/>
    <m/>
    <m/>
    <m/>
    <n v="-1.62"/>
  </r>
  <r>
    <s v="10 : Electric"/>
    <x v="1"/>
    <x v="5"/>
    <s v="ERES_137"/>
    <s v="      0.00007300-"/>
    <m/>
    <m/>
    <m/>
    <m/>
    <m/>
    <n v="-0.77"/>
  </r>
  <r>
    <s v="10 : Electric"/>
    <x v="1"/>
    <x v="5"/>
    <s v="ERES_137"/>
    <s v="      0.00008200-"/>
    <m/>
    <m/>
    <m/>
    <m/>
    <m/>
    <n v="-1.73"/>
  </r>
  <r>
    <s v="10 : Electric"/>
    <x v="1"/>
    <x v="5"/>
    <s v="ERES_194"/>
    <s v="      0.00668900-"/>
    <m/>
    <m/>
    <m/>
    <m/>
    <m/>
    <n v="-3658404.67"/>
  </r>
  <r>
    <s v="10 : Electric"/>
    <x v="1"/>
    <x v="5"/>
    <s v="ERES_194"/>
    <s v="      0.00738600-"/>
    <m/>
    <m/>
    <m/>
    <m/>
    <m/>
    <n v="-377.51"/>
  </r>
  <r>
    <s v="10 : Electric"/>
    <x v="1"/>
    <x v="5"/>
    <s v="ERES_194"/>
    <s v="      0.00740600-"/>
    <m/>
    <m/>
    <m/>
    <m/>
    <m/>
    <n v="-136.04"/>
  </r>
  <r>
    <s v="10 : Electric"/>
    <x v="1"/>
    <x v="5"/>
    <s v="ERES_194"/>
    <s v="      0.00753400-"/>
    <m/>
    <m/>
    <m/>
    <m/>
    <m/>
    <n v="-2877632.25"/>
  </r>
  <r>
    <s v="10 : Electric"/>
    <x v="1"/>
    <x v="5"/>
    <s v="ERES_95"/>
    <s v="      0.00000000"/>
    <m/>
    <m/>
    <m/>
    <m/>
    <m/>
    <n v="0"/>
  </r>
  <r>
    <s v="10 : Electric"/>
    <x v="1"/>
    <x v="5"/>
    <s v="ERES_95"/>
    <s v="      0.00014900"/>
    <m/>
    <m/>
    <m/>
    <m/>
    <m/>
    <n v="0.24"/>
  </r>
  <r>
    <s v="10 : Electric"/>
    <x v="1"/>
    <x v="5"/>
    <s v="ERES_95"/>
    <s v="      0.00015400"/>
    <m/>
    <m/>
    <m/>
    <m/>
    <m/>
    <n v="0.74"/>
  </r>
  <r>
    <s v="10 : Electric"/>
    <x v="1"/>
    <x v="5"/>
    <s v="ERES_95"/>
    <s v="      0.00109800-"/>
    <m/>
    <m/>
    <m/>
    <m/>
    <m/>
    <n v="-16.329999999999998"/>
  </r>
  <r>
    <s v="10 : Electric"/>
    <x v="1"/>
    <x v="5"/>
    <s v="ERES_95"/>
    <s v="      0.00213500"/>
    <m/>
    <m/>
    <m/>
    <m/>
    <m/>
    <n v="1983119.56"/>
  </r>
  <r>
    <s v="10 : Electric"/>
    <x v="1"/>
    <x v="5"/>
    <s v="ERES_95"/>
    <s v="      0.00333300-"/>
    <m/>
    <m/>
    <m/>
    <m/>
    <m/>
    <n v="-3.27"/>
  </r>
  <r>
    <s v="10 : Electric"/>
    <x v="1"/>
    <x v="5"/>
    <s v="ERES_95"/>
    <s v="      0.00544900"/>
    <m/>
    <m/>
    <m/>
    <m/>
    <m/>
    <n v="277.93"/>
  </r>
  <r>
    <s v="10 : Electric"/>
    <x v="1"/>
    <x v="5"/>
    <s v="ERES_95A"/>
    <s v="      0.00005100"/>
    <m/>
    <m/>
    <m/>
    <m/>
    <m/>
    <n v="47340.71"/>
  </r>
  <r>
    <s v="10 : Electric"/>
    <x v="1"/>
    <x v="5"/>
    <s v="ERES_95A"/>
    <s v="      0.00139100-"/>
    <m/>
    <m/>
    <m/>
    <m/>
    <m/>
    <n v="-40.25"/>
  </r>
  <r>
    <s v="10 : Electric"/>
    <x v="1"/>
    <x v="5"/>
    <s v="ERES_95A"/>
    <s v="      0.00144000-"/>
    <m/>
    <m/>
    <m/>
    <m/>
    <m/>
    <n v="-53.45"/>
  </r>
  <r>
    <s v="10 : Electric"/>
    <x v="1"/>
    <x v="5"/>
    <s v="ERES_95A"/>
    <s v="      0.00189300-"/>
    <m/>
    <m/>
    <m/>
    <m/>
    <m/>
    <n v="-39.82"/>
  </r>
  <r>
    <s v="10 : Electric"/>
    <x v="1"/>
    <x v="5"/>
    <s v="ERES_95A"/>
    <s v="      0.00191300-"/>
    <m/>
    <m/>
    <m/>
    <m/>
    <m/>
    <n v="-20.49"/>
  </r>
  <r>
    <s v="10 : Electric"/>
    <x v="1"/>
    <x v="5"/>
    <s v="ERES_95A"/>
    <s v="      0.00207200-"/>
    <m/>
    <m/>
    <m/>
    <m/>
    <m/>
    <n v="-12.56"/>
  </r>
  <r>
    <s v="10 : Electric"/>
    <x v="1"/>
    <x v="5"/>
    <s v="ERES_95A"/>
    <s v="      0.00249100-"/>
    <m/>
    <m/>
    <m/>
    <m/>
    <m/>
    <n v="-7.13"/>
  </r>
  <r>
    <s v="10 : Electric"/>
    <x v="1"/>
    <x v="5"/>
    <s v="ERES_95A"/>
    <s v="      0.00276700-"/>
    <m/>
    <m/>
    <m/>
    <m/>
    <m/>
    <n v="-3.56"/>
  </r>
  <r>
    <s v="10 : Electric"/>
    <x v="1"/>
    <x v="5"/>
    <s v="ERES_BASIC"/>
    <s v="      0.00000000"/>
    <m/>
    <m/>
    <m/>
    <m/>
    <m/>
    <n v="7033.74"/>
  </r>
  <r>
    <s v="10 : Electric"/>
    <x v="1"/>
    <x v="5"/>
    <s v="ERES_BASIC"/>
    <s v="      7.49000000"/>
    <m/>
    <m/>
    <m/>
    <m/>
    <m/>
    <n v="8156278.3300000001"/>
  </r>
  <r>
    <s v="10 : Electric"/>
    <x v="1"/>
    <x v="5"/>
    <s v="ERES_BASIC"/>
    <s v="      7.87000000"/>
    <m/>
    <m/>
    <m/>
    <m/>
    <m/>
    <n v="9.18"/>
  </r>
  <r>
    <s v="10 : Electric"/>
    <x v="1"/>
    <x v="5"/>
    <s v="ERES_BASIC"/>
    <s v="     10.21000000"/>
    <m/>
    <m/>
    <m/>
    <m/>
    <m/>
    <n v="102.1"/>
  </r>
  <r>
    <s v="10 : Electric"/>
    <x v="1"/>
    <x v="5"/>
    <s v="ERES_BASIC"/>
    <s v="     17.99000000"/>
    <m/>
    <m/>
    <m/>
    <m/>
    <m/>
    <n v="7447.86"/>
  </r>
  <r>
    <s v="10 : Electric"/>
    <x v="1"/>
    <x v="5"/>
    <s v="ERES_BDR"/>
    <s v="      0.00000000"/>
    <m/>
    <m/>
    <m/>
    <m/>
    <m/>
    <n v="-139667.26999999999"/>
  </r>
  <r>
    <s v="10 : Electric"/>
    <x v="1"/>
    <x v="5"/>
    <s v="ERES_CSGP"/>
    <s v="      0.04488300-"/>
    <m/>
    <m/>
    <m/>
    <m/>
    <m/>
    <n v="-899.2"/>
  </r>
  <r>
    <s v="10 : Electric"/>
    <x v="1"/>
    <x v="5"/>
    <s v="ERES_CSGP"/>
    <s v="      0.06713000-"/>
    <m/>
    <m/>
    <m/>
    <m/>
    <m/>
    <n v="-61312.46"/>
  </r>
  <r>
    <s v="10 : Electric"/>
    <x v="1"/>
    <x v="5"/>
    <s v="ERES_CSGP"/>
    <s v="     20.00000000"/>
    <m/>
    <m/>
    <m/>
    <m/>
    <m/>
    <n v="93300"/>
  </r>
  <r>
    <s v="10 : Electric"/>
    <x v="1"/>
    <x v="5"/>
    <s v="ERES_CSIE"/>
    <s v="      0.00000000"/>
    <m/>
    <m/>
    <m/>
    <m/>
    <m/>
    <n v="0"/>
  </r>
  <r>
    <s v="10 : Electric"/>
    <x v="1"/>
    <x v="5"/>
    <s v="ERES_CSIE"/>
    <s v="      7.00000000-"/>
    <m/>
    <m/>
    <m/>
    <m/>
    <m/>
    <n v="-329"/>
  </r>
  <r>
    <s v="10 : Electric"/>
    <x v="1"/>
    <x v="5"/>
    <s v="ERES_CSIE"/>
    <s v="      8.00000000-"/>
    <m/>
    <m/>
    <m/>
    <m/>
    <m/>
    <n v="-472"/>
  </r>
  <r>
    <s v="10 : Electric"/>
    <x v="1"/>
    <x v="5"/>
    <s v="ERES_CSIE"/>
    <s v="     11.00000000-"/>
    <m/>
    <m/>
    <m/>
    <m/>
    <m/>
    <n v="-10714"/>
  </r>
  <r>
    <s v="10 : Electric"/>
    <x v="1"/>
    <x v="5"/>
    <s v="ERES_FSTAX"/>
    <s v="      0.00000000"/>
    <m/>
    <m/>
    <m/>
    <m/>
    <m/>
    <n v="-2808.2"/>
  </r>
  <r>
    <s v="10 : Electric"/>
    <x v="1"/>
    <x v="5"/>
    <s v="ERES_FSTAX"/>
    <s v="      0.02129000"/>
    <m/>
    <m/>
    <m/>
    <m/>
    <m/>
    <n v="0.49"/>
  </r>
  <r>
    <s v="10 : Electric"/>
    <x v="1"/>
    <x v="5"/>
    <s v="ERES_FSTAX"/>
    <s v="      0.02134000"/>
    <m/>
    <m/>
    <m/>
    <m/>
    <m/>
    <n v="11005.85"/>
  </r>
  <r>
    <s v="10 : Electric"/>
    <x v="1"/>
    <x v="5"/>
    <s v="ERES_FSTAX"/>
    <s v="      0.03240000"/>
    <m/>
    <m/>
    <m/>
    <m/>
    <m/>
    <n v="6446.35"/>
  </r>
  <r>
    <s v="10 : Electric"/>
    <x v="1"/>
    <x v="5"/>
    <s v="ERES_FSTAX"/>
    <s v="      0.03348000"/>
    <m/>
    <m/>
    <m/>
    <m/>
    <m/>
    <n v="60425.31"/>
  </r>
  <r>
    <s v="10 : Electric"/>
    <x v="1"/>
    <x v="5"/>
    <s v="ERES_FSTAX"/>
    <s v="      0.04351000"/>
    <m/>
    <m/>
    <m/>
    <m/>
    <m/>
    <n v="0"/>
  </r>
  <r>
    <s v="10 : Electric"/>
    <x v="1"/>
    <x v="5"/>
    <s v="ERES_FSTAX"/>
    <s v="      0.04361000"/>
    <m/>
    <m/>
    <m/>
    <m/>
    <m/>
    <n v="43540.34"/>
  </r>
  <r>
    <s v="10 : Electric"/>
    <x v="1"/>
    <x v="5"/>
    <s v="ERES_FSTAX"/>
    <s v="      0.05223000"/>
    <m/>
    <m/>
    <m/>
    <m/>
    <m/>
    <n v="0"/>
  </r>
  <r>
    <s v="10 : Electric"/>
    <x v="1"/>
    <x v="5"/>
    <s v="ERES_FSTAX"/>
    <s v="      0.05235000"/>
    <m/>
    <m/>
    <m/>
    <m/>
    <m/>
    <n v="48057.34"/>
  </r>
  <r>
    <s v="10 : Electric"/>
    <x v="1"/>
    <x v="5"/>
    <s v="ERES_FSTAX"/>
    <s v="      0.05480000"/>
    <m/>
    <m/>
    <m/>
    <m/>
    <m/>
    <n v="0"/>
  </r>
  <r>
    <s v="10 : Electric"/>
    <x v="1"/>
    <x v="5"/>
    <s v="ERES_FSTAX"/>
    <s v="      0.05499000"/>
    <m/>
    <m/>
    <m/>
    <m/>
    <m/>
    <n v="13.81"/>
  </r>
  <r>
    <s v="10 : Electric"/>
    <x v="1"/>
    <x v="5"/>
    <s v="ERES_FSTAX"/>
    <s v="      0.05511000"/>
    <m/>
    <m/>
    <m/>
    <m/>
    <m/>
    <n v="362051.3"/>
  </r>
  <r>
    <s v="10 : Electric"/>
    <x v="1"/>
    <x v="5"/>
    <s v="ERES_FSTAX"/>
    <s v="      0.05553000"/>
    <m/>
    <m/>
    <m/>
    <m/>
    <m/>
    <n v="11251.7"/>
  </r>
  <r>
    <s v="10 : Electric"/>
    <x v="1"/>
    <x v="5"/>
    <s v="ERES_FSTAX"/>
    <s v="      0.06013000"/>
    <m/>
    <m/>
    <m/>
    <m/>
    <m/>
    <n v="3.11"/>
  </r>
  <r>
    <s v="10 : Electric"/>
    <x v="1"/>
    <x v="5"/>
    <s v="ERES_FSTAX"/>
    <s v="      0.06027000"/>
    <m/>
    <m/>
    <m/>
    <m/>
    <m/>
    <n v="172609.95"/>
  </r>
  <r>
    <s v="10 : Electric"/>
    <x v="1"/>
    <x v="5"/>
    <s v="ERES_FSTAX"/>
    <s v="      0.06070000"/>
    <m/>
    <m/>
    <m/>
    <m/>
    <m/>
    <n v="210.24"/>
  </r>
  <r>
    <s v="10 : Electric"/>
    <x v="1"/>
    <x v="5"/>
    <s v="ERES_FSTAX"/>
    <s v="      0.06075000"/>
    <m/>
    <m/>
    <m/>
    <m/>
    <m/>
    <n v="593481.01"/>
  </r>
  <r>
    <s v="10 : Electric"/>
    <x v="1"/>
    <x v="5"/>
    <s v="ERES_FSTAX"/>
    <s v="      0.06271000"/>
    <m/>
    <m/>
    <m/>
    <m/>
    <m/>
    <n v="1.5"/>
  </r>
  <r>
    <s v="10 : Electric"/>
    <x v="1"/>
    <x v="5"/>
    <s v="ERES_FSTAX"/>
    <s v="      0.06285000"/>
    <m/>
    <m/>
    <m/>
    <m/>
    <m/>
    <n v="204026.28"/>
  </r>
  <r>
    <s v="10 : Electric"/>
    <x v="1"/>
    <x v="5"/>
    <s v="ERES_FSTAX"/>
    <s v="      0.06333000"/>
    <m/>
    <m/>
    <m/>
    <m/>
    <m/>
    <n v="8220.11"/>
  </r>
  <r>
    <s v="10 : Electric"/>
    <x v="1"/>
    <x v="5"/>
    <s v="ERES_FSTAX"/>
    <s v="      0.06397000"/>
    <m/>
    <m/>
    <m/>
    <m/>
    <m/>
    <n v="55.14"/>
  </r>
  <r>
    <s v="10 : Electric"/>
    <x v="1"/>
    <x v="5"/>
    <s v="ERES_FSTAX"/>
    <s v="      0.06412000"/>
    <m/>
    <m/>
    <m/>
    <m/>
    <m/>
    <n v="388940.53"/>
  </r>
  <r>
    <s v="10 : Electric"/>
    <x v="1"/>
    <x v="5"/>
    <s v="ERES_FSTAX"/>
    <s v="      0.06458000"/>
    <m/>
    <m/>
    <m/>
    <m/>
    <m/>
    <n v="0.03"/>
  </r>
  <r>
    <s v="10 : Electric"/>
    <x v="1"/>
    <x v="5"/>
    <s v="ERES_FSTAX"/>
    <s v="      0.06463000"/>
    <m/>
    <m/>
    <m/>
    <m/>
    <m/>
    <n v="72606.720000000001"/>
  </r>
  <r>
    <s v="10 : Electric"/>
    <x v="1"/>
    <x v="5"/>
    <s v="ERES_FSTAX"/>
    <s v="      0.06672000"/>
    <m/>
    <m/>
    <m/>
    <m/>
    <m/>
    <n v="26.59"/>
  </r>
  <r>
    <s v="10 : Electric"/>
    <x v="1"/>
    <x v="5"/>
    <s v="ERES_FSTAX"/>
    <s v="      0.06687000"/>
    <m/>
    <m/>
    <m/>
    <m/>
    <m/>
    <n v="1574874.87"/>
  </r>
  <r>
    <s v="10 : Electric"/>
    <x v="1"/>
    <x v="5"/>
    <s v="ERES_FSTAX"/>
    <s v="      0.06733000"/>
    <m/>
    <m/>
    <m/>
    <m/>
    <m/>
    <n v="-4.6399999999999997"/>
  </r>
  <r>
    <s v="10 : Electric"/>
    <x v="1"/>
    <x v="5"/>
    <s v="ERES_FSTAX"/>
    <s v="      0.06739000"/>
    <m/>
    <m/>
    <m/>
    <m/>
    <m/>
    <n v="205694.17"/>
  </r>
  <r>
    <s v="10 : Electric"/>
    <x v="1"/>
    <x v="5"/>
    <s v="ERES_FSTAX"/>
    <s v="      0.08106000"/>
    <m/>
    <m/>
    <m/>
    <m/>
    <m/>
    <n v="-34.46"/>
  </r>
  <r>
    <s v="10 : Electric"/>
    <x v="1"/>
    <x v="5"/>
    <s v="ERES_FSTAX"/>
    <s v="      0.08124000"/>
    <m/>
    <m/>
    <m/>
    <m/>
    <m/>
    <n v="297813.71999999997"/>
  </r>
  <r>
    <s v="10 : Electric"/>
    <x v="1"/>
    <x v="5"/>
    <s v="ERES_FSTAX"/>
    <s v="      0.09108000"/>
    <m/>
    <m/>
    <m/>
    <m/>
    <m/>
    <n v="50.59"/>
  </r>
  <r>
    <s v="10 : Electric"/>
    <x v="1"/>
    <x v="5"/>
    <s v="ERES_FSTAX"/>
    <s v="      0.09116000"/>
    <m/>
    <m/>
    <m/>
    <m/>
    <m/>
    <n v="218669.4"/>
  </r>
  <r>
    <s v="10 : Electric"/>
    <x v="1"/>
    <x v="5"/>
    <s v="ERES_NRG"/>
    <s v="      0.00000000"/>
    <n v="928950689.71700001"/>
    <m/>
    <m/>
    <m/>
    <m/>
    <m/>
  </r>
  <r>
    <s v="10 : Electric"/>
    <x v="1"/>
    <x v="5"/>
    <s v="ERES_NRG"/>
    <s v="      0.08957100"/>
    <m/>
    <m/>
    <m/>
    <m/>
    <m/>
    <n v="644.34"/>
  </r>
  <r>
    <s v="10 : Electric"/>
    <x v="1"/>
    <x v="5"/>
    <s v="ERES_NRG"/>
    <s v="      0.08991400"/>
    <m/>
    <m/>
    <m/>
    <m/>
    <m/>
    <n v="857.43"/>
  </r>
  <r>
    <s v="10 : Electric"/>
    <x v="1"/>
    <x v="5"/>
    <s v="ERES_NRG"/>
    <s v="      0.09017500"/>
    <m/>
    <m/>
    <m/>
    <m/>
    <m/>
    <n v="230.25"/>
  </r>
  <r>
    <s v="10 : Electric"/>
    <x v="1"/>
    <x v="5"/>
    <s v="ERES_NRG"/>
    <s v="      0.09102500"/>
    <m/>
    <m/>
    <m/>
    <m/>
    <m/>
    <n v="2389.27"/>
  </r>
  <r>
    <s v="10 : Electric"/>
    <x v="1"/>
    <x v="5"/>
    <s v="ERES_NRG"/>
    <s v="      0.09122400"/>
    <m/>
    <m/>
    <m/>
    <m/>
    <m/>
    <n v="157.16999999999999"/>
  </r>
  <r>
    <s v="10 : Electric"/>
    <x v="1"/>
    <x v="5"/>
    <s v="ERES_NRG"/>
    <s v="      0.09128500"/>
    <m/>
    <m/>
    <m/>
    <m/>
    <m/>
    <n v="436.07"/>
  </r>
  <r>
    <s v="10 : Electric"/>
    <x v="1"/>
    <x v="5"/>
    <s v="ERES_NRG"/>
    <s v="      0.09207900"/>
    <m/>
    <m/>
    <m/>
    <m/>
    <m/>
    <n v="651.03"/>
  </r>
  <r>
    <s v="10 : Electric"/>
    <x v="1"/>
    <x v="5"/>
    <s v="ERES_NRG"/>
    <s v="      0.09214000"/>
    <m/>
    <m/>
    <m/>
    <m/>
    <m/>
    <n v="142.72"/>
  </r>
  <r>
    <s v="10 : Electric"/>
    <x v="1"/>
    <x v="5"/>
    <s v="ERES_NRG"/>
    <s v="      0.09263300"/>
    <m/>
    <m/>
    <m/>
    <m/>
    <m/>
    <n v="723.22"/>
  </r>
  <r>
    <s v="10 : Electric"/>
    <x v="1"/>
    <x v="5"/>
    <s v="ERES_NRG"/>
    <s v="      0.09337300"/>
    <m/>
    <m/>
    <m/>
    <m/>
    <m/>
    <n v="354.75"/>
  </r>
  <r>
    <s v="10 : Electric"/>
    <x v="1"/>
    <x v="5"/>
    <s v="ERES_NRG"/>
    <s v="      0.09427900"/>
    <m/>
    <m/>
    <m/>
    <m/>
    <m/>
    <n v="1553.35"/>
  </r>
  <r>
    <s v="10 : Electric"/>
    <x v="1"/>
    <x v="5"/>
    <s v="ERES_NRG"/>
    <s v="      0.09616700"/>
    <m/>
    <m/>
    <m/>
    <m/>
    <m/>
    <n v="252.82"/>
  </r>
  <r>
    <s v="10 : Electric"/>
    <x v="1"/>
    <x v="5"/>
    <s v="ERES_NRG"/>
    <s v="      0.09950000"/>
    <m/>
    <m/>
    <m/>
    <m/>
    <m/>
    <n v="69.650000000000006"/>
  </r>
  <r>
    <s v="10 : Electric"/>
    <x v="1"/>
    <x v="5"/>
    <s v="ERES_NRG"/>
    <s v="      0.10754100"/>
    <m/>
    <m/>
    <m/>
    <m/>
    <m/>
    <n v="31220.21"/>
  </r>
  <r>
    <s v="10 : Electric"/>
    <x v="1"/>
    <x v="5"/>
    <s v="ERES_NRG"/>
    <s v="      0.10780100"/>
    <m/>
    <m/>
    <m/>
    <m/>
    <m/>
    <n v="951.47"/>
  </r>
  <r>
    <s v="10 : Electric"/>
    <x v="1"/>
    <x v="5"/>
    <s v="ERES_NRG"/>
    <s v="      0.10812000"/>
    <m/>
    <m/>
    <m/>
    <m/>
    <m/>
    <n v="2525.73"/>
  </r>
  <r>
    <s v="10 : Electric"/>
    <x v="1"/>
    <x v="5"/>
    <s v="ERES_NRG"/>
    <s v="      0.10853200"/>
    <m/>
    <m/>
    <m/>
    <m/>
    <m/>
    <n v="254.62"/>
  </r>
  <r>
    <s v="10 : Electric"/>
    <x v="1"/>
    <x v="5"/>
    <s v="ERES_NRG"/>
    <s v="      0.10879100"/>
    <m/>
    <m/>
    <m/>
    <m/>
    <m/>
    <n v="1023341.26"/>
  </r>
  <r>
    <s v="10 : Electric"/>
    <x v="1"/>
    <x v="5"/>
    <s v="ERES_NRG"/>
    <s v="      0.10887500"/>
    <m/>
    <m/>
    <m/>
    <m/>
    <m/>
    <n v="422.45"/>
  </r>
  <r>
    <s v="10 : Electric"/>
    <x v="1"/>
    <x v="5"/>
    <s v="ERES_NRG"/>
    <s v="      0.11000600"/>
    <m/>
    <m/>
    <m/>
    <m/>
    <m/>
    <n v="28.38"/>
  </r>
  <r>
    <s v="10 : Electric"/>
    <x v="1"/>
    <x v="5"/>
    <s v="ERES_NRG"/>
    <s v="      0.11018500"/>
    <m/>
    <m/>
    <m/>
    <m/>
    <m/>
    <n v="42.09"/>
  </r>
  <r>
    <s v="10 : Electric"/>
    <x v="1"/>
    <x v="5"/>
    <s v="ERES_NRG"/>
    <s v="      0.11024600"/>
    <m/>
    <m/>
    <m/>
    <m/>
    <m/>
    <n v="110.02"/>
  </r>
  <r>
    <s v="10 : Electric"/>
    <x v="1"/>
    <x v="5"/>
    <s v="ERES_NRG"/>
    <s v="      0.11028200"/>
    <m/>
    <m/>
    <m/>
    <m/>
    <m/>
    <n v="59137377.350000001"/>
  </r>
  <r>
    <s v="10 : Electric"/>
    <x v="1"/>
    <x v="5"/>
    <s v="ERES_NRG"/>
    <s v="      0.11085600"/>
    <m/>
    <m/>
    <m/>
    <m/>
    <m/>
    <n v="-327"/>
  </r>
  <r>
    <s v="10 : Electric"/>
    <x v="1"/>
    <x v="5"/>
    <s v="ERES_NRG"/>
    <s v="      0.11228500"/>
    <m/>
    <m/>
    <m/>
    <m/>
    <m/>
    <n v="260.17"/>
  </r>
  <r>
    <s v="10 : Electric"/>
    <x v="1"/>
    <x v="5"/>
    <s v="ERES_NRG"/>
    <s v="      0.11234600"/>
    <m/>
    <m/>
    <m/>
    <m/>
    <m/>
    <n v="49.49"/>
  </r>
  <r>
    <s v="10 : Electric"/>
    <x v="1"/>
    <x v="5"/>
    <s v="ERES_NRG"/>
    <s v="      0.11283900"/>
    <m/>
    <m/>
    <m/>
    <m/>
    <m/>
    <n v="571.07000000000005"/>
  </r>
  <r>
    <s v="10 : Electric"/>
    <x v="1"/>
    <x v="5"/>
    <s v="ERES_NRG"/>
    <s v="      0.11357900"/>
    <m/>
    <m/>
    <m/>
    <m/>
    <m/>
    <n v="360.62"/>
  </r>
  <r>
    <s v="10 : Electric"/>
    <x v="1"/>
    <x v="5"/>
    <s v="ERES_NRG"/>
    <s v="      0.11411000"/>
    <m/>
    <m/>
    <m/>
    <m/>
    <m/>
    <n v="229.46"/>
  </r>
  <r>
    <s v="10 : Electric"/>
    <x v="1"/>
    <x v="5"/>
    <s v="ERES_NRG"/>
    <s v="      0.11600200"/>
    <m/>
    <m/>
    <m/>
    <m/>
    <m/>
    <n v="62.87"/>
  </r>
  <r>
    <s v="10 : Electric"/>
    <x v="1"/>
    <x v="5"/>
    <s v="ERES_NRG"/>
    <s v="      0.11832200"/>
    <m/>
    <m/>
    <m/>
    <m/>
    <m/>
    <n v="33.25"/>
  </r>
  <r>
    <s v="10 : Electric"/>
    <x v="1"/>
    <x v="5"/>
    <s v="ERES_NRG"/>
    <s v="      0.12695800"/>
    <m/>
    <m/>
    <m/>
    <m/>
    <m/>
    <n v="32232.69"/>
  </r>
  <r>
    <s v="10 : Electric"/>
    <x v="1"/>
    <x v="5"/>
    <s v="ERES_NRG"/>
    <s v="      0.12721800"/>
    <m/>
    <m/>
    <m/>
    <m/>
    <m/>
    <n v="560.25"/>
  </r>
  <r>
    <s v="10 : Electric"/>
    <x v="1"/>
    <x v="5"/>
    <s v="ERES_NRG"/>
    <s v="      0.12753700"/>
    <m/>
    <m/>
    <m/>
    <m/>
    <m/>
    <n v="2817.83"/>
  </r>
  <r>
    <s v="10 : Electric"/>
    <x v="1"/>
    <x v="5"/>
    <s v="ERES_NRG"/>
    <s v="      0.12820800"/>
    <m/>
    <m/>
    <m/>
    <m/>
    <m/>
    <n v="939548.24"/>
  </r>
  <r>
    <s v="10 : Electric"/>
    <x v="1"/>
    <x v="5"/>
    <s v="ERES_NRG"/>
    <s v="      0.12969900"/>
    <m/>
    <m/>
    <m/>
    <m/>
    <m/>
    <n v="48671878.280000001"/>
  </r>
  <r>
    <s v="10 : Electric"/>
    <x v="1"/>
    <x v="5"/>
    <s v="ERES_NTMTR"/>
    <s v="      0.00000000"/>
    <m/>
    <m/>
    <m/>
    <m/>
    <m/>
    <n v="-9013.2900000000009"/>
  </r>
  <r>
    <s v="10 : Electric"/>
    <x v="1"/>
    <x v="5"/>
    <s v="ERES_OPTE"/>
    <s v="     15.00000000"/>
    <m/>
    <m/>
    <m/>
    <m/>
    <m/>
    <n v="15495"/>
  </r>
  <r>
    <s v="10 : Electric"/>
    <x v="2"/>
    <x v="0"/>
    <s v="ECI_120"/>
    <s v="      0.00427600"/>
    <m/>
    <m/>
    <m/>
    <m/>
    <m/>
    <n v="29838.720000000001"/>
  </r>
  <r>
    <s v="10 : Electric"/>
    <x v="2"/>
    <x v="0"/>
    <s v="ECI_120"/>
    <s v="      0.00482700"/>
    <m/>
    <m/>
    <m/>
    <m/>
    <m/>
    <n v="0"/>
  </r>
  <r>
    <s v="10 : Electric"/>
    <x v="2"/>
    <x v="0"/>
    <s v="ECI_129"/>
    <s v="      0.00131500"/>
    <m/>
    <m/>
    <m/>
    <m/>
    <m/>
    <n v="9168.7999999999993"/>
  </r>
  <r>
    <s v="10 : Electric"/>
    <x v="2"/>
    <x v="0"/>
    <s v="ECI_129"/>
    <s v="      0.00263900"/>
    <m/>
    <m/>
    <m/>
    <m/>
    <m/>
    <n v="15.68"/>
  </r>
  <r>
    <s v="10 : Electric"/>
    <x v="2"/>
    <x v="0"/>
    <s v="ECI_132"/>
    <s v="      0.00000000"/>
    <m/>
    <m/>
    <m/>
    <m/>
    <m/>
    <n v="0"/>
  </r>
  <r>
    <s v="10 : Electric"/>
    <x v="2"/>
    <x v="0"/>
    <s v="ECI_133"/>
    <s v="      0.00000000"/>
    <m/>
    <m/>
    <m/>
    <m/>
    <m/>
    <n v="0"/>
  </r>
  <r>
    <s v="10 : Electric"/>
    <x v="2"/>
    <x v="0"/>
    <s v="ECI_135"/>
    <s v="      0.01000000"/>
    <m/>
    <m/>
    <m/>
    <m/>
    <m/>
    <n v="525.72"/>
  </r>
  <r>
    <s v="10 : Electric"/>
    <x v="2"/>
    <x v="0"/>
    <s v="ECI_135"/>
    <s v="      2.00000000"/>
    <m/>
    <m/>
    <m/>
    <m/>
    <m/>
    <n v="72"/>
  </r>
  <r>
    <s v="10 : Electric"/>
    <x v="2"/>
    <x v="0"/>
    <s v="ECI_136"/>
    <s v="      0.00600000"/>
    <m/>
    <m/>
    <m/>
    <m/>
    <m/>
    <n v="375.97"/>
  </r>
  <r>
    <s v="10 : Electric"/>
    <x v="2"/>
    <x v="0"/>
    <s v="ECI_137"/>
    <s v="      0.00000000"/>
    <m/>
    <m/>
    <m/>
    <m/>
    <m/>
    <n v="0"/>
  </r>
  <r>
    <s v="10 : Electric"/>
    <x v="2"/>
    <x v="0"/>
    <s v="ECI_139"/>
    <s v="      0.04263800"/>
    <m/>
    <m/>
    <m/>
    <m/>
    <m/>
    <n v="114.82"/>
  </r>
  <r>
    <s v="10 : Electric"/>
    <x v="2"/>
    <x v="0"/>
    <s v="ECI_139"/>
    <s v="      0.04282800"/>
    <m/>
    <m/>
    <m/>
    <m/>
    <m/>
    <n v="4.3600000000000003"/>
  </r>
  <r>
    <s v="10 : Electric"/>
    <x v="2"/>
    <x v="0"/>
    <s v="ECI_139"/>
    <s v="      0.04310800"/>
    <m/>
    <m/>
    <m/>
    <m/>
    <m/>
    <n v="37.68"/>
  </r>
  <r>
    <s v="10 : Electric"/>
    <x v="2"/>
    <x v="0"/>
    <s v="ECI_139"/>
    <s v="      0.04375500"/>
    <m/>
    <m/>
    <m/>
    <m/>
    <m/>
    <n v="317.97000000000003"/>
  </r>
  <r>
    <s v="10 : Electric"/>
    <x v="2"/>
    <x v="0"/>
    <s v="ECI_139"/>
    <s v="      0.04388400"/>
    <m/>
    <m/>
    <m/>
    <m/>
    <m/>
    <n v="110.59"/>
  </r>
  <r>
    <s v="10 : Electric"/>
    <x v="2"/>
    <x v="0"/>
    <s v="ECI_139"/>
    <s v="      0.04394500"/>
    <m/>
    <m/>
    <m/>
    <m/>
    <m/>
    <n v="32.44"/>
  </r>
  <r>
    <s v="10 : Electric"/>
    <x v="2"/>
    <x v="0"/>
    <s v="ECI_139"/>
    <s v="      0.04422500"/>
    <m/>
    <m/>
    <m/>
    <m/>
    <m/>
    <n v="1.59"/>
  </r>
  <r>
    <s v="10 : Electric"/>
    <x v="2"/>
    <x v="0"/>
    <s v="ECI_139"/>
    <s v="      0.04435400"/>
    <m/>
    <m/>
    <m/>
    <m/>
    <m/>
    <n v="17.52"/>
  </r>
  <r>
    <s v="10 : Electric"/>
    <x v="2"/>
    <x v="0"/>
    <s v="ECI_139"/>
    <s v="      0.04782600-"/>
    <m/>
    <m/>
    <m/>
    <m/>
    <m/>
    <n v="-699.44"/>
  </r>
  <r>
    <s v="10 : Electric"/>
    <x v="2"/>
    <x v="0"/>
    <s v="ECI_95"/>
    <s v="      0.00215500"/>
    <m/>
    <m/>
    <m/>
    <m/>
    <m/>
    <n v="8509.2199999999993"/>
  </r>
  <r>
    <s v="10 : Electric"/>
    <x v="2"/>
    <x v="0"/>
    <s v="ECI_95"/>
    <s v="      0.00322000"/>
    <m/>
    <m/>
    <m/>
    <m/>
    <m/>
    <n v="9755.43"/>
  </r>
  <r>
    <s v="10 : Electric"/>
    <x v="2"/>
    <x v="0"/>
    <s v="ECI_95"/>
    <s v="      0.00560400"/>
    <m/>
    <m/>
    <m/>
    <m/>
    <m/>
    <n v="0"/>
  </r>
  <r>
    <s v="10 : Electric"/>
    <x v="2"/>
    <x v="0"/>
    <s v="ECI_95A"/>
    <s v="      0.00005100"/>
    <m/>
    <m/>
    <m/>
    <m/>
    <m/>
    <n v="355.51"/>
  </r>
  <r>
    <s v="10 : Electric"/>
    <x v="2"/>
    <x v="0"/>
    <s v="ECI_BASIC"/>
    <s v="     10.21000000"/>
    <m/>
    <m/>
    <m/>
    <m/>
    <m/>
    <n v="8484.51"/>
  </r>
  <r>
    <s v="10 : Electric"/>
    <x v="2"/>
    <x v="0"/>
    <s v="ECI_BASIC"/>
    <s v="     25.95000000"/>
    <m/>
    <m/>
    <m/>
    <m/>
    <m/>
    <n v="53768.4"/>
  </r>
  <r>
    <s v="10 : Electric"/>
    <x v="2"/>
    <x v="0"/>
    <s v="ECI_FSTAX"/>
    <s v="      0.00000000"/>
    <m/>
    <m/>
    <m/>
    <m/>
    <m/>
    <n v="-11.8"/>
  </r>
  <r>
    <s v="10 : Electric"/>
    <x v="2"/>
    <x v="0"/>
    <s v="ECI_FSTAX"/>
    <s v="      0.02134000"/>
    <m/>
    <m/>
    <m/>
    <m/>
    <m/>
    <n v="1055.46"/>
  </r>
  <r>
    <s v="10 : Electric"/>
    <x v="2"/>
    <x v="0"/>
    <s v="ECI_FSTAX"/>
    <s v="      0.03240000"/>
    <m/>
    <m/>
    <m/>
    <m/>
    <m/>
    <n v="3.46"/>
  </r>
  <r>
    <s v="10 : Electric"/>
    <x v="2"/>
    <x v="0"/>
    <s v="ECI_FSTAX"/>
    <s v="      0.03348000"/>
    <m/>
    <m/>
    <m/>
    <m/>
    <m/>
    <n v="396.29"/>
  </r>
  <r>
    <s v="10 : Electric"/>
    <x v="2"/>
    <x v="0"/>
    <s v="ECI_FSTAX"/>
    <s v="      0.04361000"/>
    <m/>
    <m/>
    <m/>
    <m/>
    <m/>
    <n v="221.03"/>
  </r>
  <r>
    <s v="10 : Electric"/>
    <x v="2"/>
    <x v="0"/>
    <s v="ECI_FSTAX"/>
    <s v="      0.05235000"/>
    <m/>
    <m/>
    <m/>
    <m/>
    <m/>
    <n v="49.82"/>
  </r>
  <r>
    <s v="10 : Electric"/>
    <x v="2"/>
    <x v="0"/>
    <s v="ECI_FSTAX"/>
    <s v="      0.05511000"/>
    <m/>
    <m/>
    <m/>
    <m/>
    <m/>
    <n v="1567.1"/>
  </r>
  <r>
    <s v="10 : Electric"/>
    <x v="2"/>
    <x v="0"/>
    <s v="ECI_FSTAX"/>
    <s v="      0.06027000"/>
    <m/>
    <m/>
    <m/>
    <m/>
    <m/>
    <n v="711.08"/>
  </r>
  <r>
    <s v="10 : Electric"/>
    <x v="2"/>
    <x v="0"/>
    <s v="ECI_FSTAX"/>
    <s v="      0.06075000"/>
    <m/>
    <m/>
    <m/>
    <m/>
    <m/>
    <n v="5663.61"/>
  </r>
  <r>
    <s v="10 : Electric"/>
    <x v="2"/>
    <x v="0"/>
    <s v="ECI_FSTAX"/>
    <s v="      0.06285000"/>
    <m/>
    <m/>
    <m/>
    <m/>
    <m/>
    <n v="1370.3"/>
  </r>
  <r>
    <s v="10 : Electric"/>
    <x v="2"/>
    <x v="0"/>
    <s v="ECI_FSTAX"/>
    <s v="      0.06333000"/>
    <m/>
    <m/>
    <m/>
    <m/>
    <m/>
    <n v="23.05"/>
  </r>
  <r>
    <s v="10 : Electric"/>
    <x v="2"/>
    <x v="0"/>
    <s v="ECI_FSTAX"/>
    <s v="      0.06412000"/>
    <m/>
    <m/>
    <m/>
    <m/>
    <m/>
    <n v="8188.29"/>
  </r>
  <r>
    <s v="10 : Electric"/>
    <x v="2"/>
    <x v="0"/>
    <s v="ECI_FSTAX"/>
    <s v="      0.06463000"/>
    <m/>
    <m/>
    <m/>
    <m/>
    <m/>
    <n v="426.13"/>
  </r>
  <r>
    <s v="10 : Electric"/>
    <x v="2"/>
    <x v="0"/>
    <s v="ECI_FSTAX"/>
    <s v="      0.06687000"/>
    <m/>
    <m/>
    <m/>
    <m/>
    <m/>
    <n v="23438.11"/>
  </r>
  <r>
    <s v="10 : Electric"/>
    <x v="2"/>
    <x v="0"/>
    <s v="ECI_FSTAX"/>
    <s v="      0.06739000"/>
    <m/>
    <m/>
    <m/>
    <m/>
    <m/>
    <n v="854.58"/>
  </r>
  <r>
    <s v="10 : Electric"/>
    <x v="2"/>
    <x v="0"/>
    <s v="ECI_FSTAX"/>
    <s v="      0.08124000"/>
    <m/>
    <m/>
    <m/>
    <m/>
    <m/>
    <n v="596.16"/>
  </r>
  <r>
    <s v="10 : Electric"/>
    <x v="2"/>
    <x v="0"/>
    <s v="ECI_FSTAX"/>
    <s v="      0.09116000"/>
    <m/>
    <m/>
    <m/>
    <m/>
    <m/>
    <n v="743.18"/>
  </r>
  <r>
    <s v="10 : Electric"/>
    <x v="2"/>
    <x v="0"/>
    <s v="ECI_NRG"/>
    <s v="      0.00000000"/>
    <n v="6978171.1210000003"/>
    <m/>
    <m/>
    <m/>
    <m/>
    <m/>
  </r>
  <r>
    <s v="10 : Electric"/>
    <x v="2"/>
    <x v="0"/>
    <s v="ECI_NRG"/>
    <s v="      0.09813200"/>
    <m/>
    <m/>
    <m/>
    <m/>
    <m/>
    <n v="0"/>
  </r>
  <r>
    <s v="10 : Electric"/>
    <x v="2"/>
    <x v="0"/>
    <s v="ECI_NRG"/>
    <s v="      0.10459800"/>
    <m/>
    <m/>
    <m/>
    <m/>
    <m/>
    <n v="216.9"/>
  </r>
  <r>
    <s v="10 : Electric"/>
    <x v="2"/>
    <x v="0"/>
    <s v="ECI_NRG"/>
    <s v="      0.10558900"/>
    <m/>
    <m/>
    <m/>
    <m/>
    <m/>
    <n v="407.45"/>
  </r>
  <r>
    <s v="10 : Electric"/>
    <x v="2"/>
    <x v="0"/>
    <s v="ECI_NRG"/>
    <s v="      0.10831300"/>
    <m/>
    <m/>
    <m/>
    <m/>
    <m/>
    <n v="1584.07"/>
  </r>
  <r>
    <s v="10 : Electric"/>
    <x v="2"/>
    <x v="0"/>
    <s v="ECI_NRG"/>
    <s v="      0.10903400"/>
    <m/>
    <m/>
    <m/>
    <m/>
    <m/>
    <n v="0"/>
  </r>
  <r>
    <s v="10 : Electric"/>
    <x v="2"/>
    <x v="0"/>
    <s v="ECI_NRG"/>
    <s v="      0.11006100"/>
    <m/>
    <m/>
    <m/>
    <m/>
    <m/>
    <n v="765761.69"/>
  </r>
  <r>
    <s v="10 : Electric"/>
    <x v="2"/>
    <x v="0"/>
    <s v="ECI_NRG"/>
    <s v="      0.11195700"/>
    <m/>
    <m/>
    <m/>
    <m/>
    <m/>
    <n v="0"/>
  </r>
  <r>
    <s v="10 : Electric"/>
    <x v="2"/>
    <x v="0"/>
    <s v="ECI_NRG"/>
    <s v="      0.11223400"/>
    <m/>
    <m/>
    <m/>
    <m/>
    <m/>
    <n v="0"/>
  </r>
  <r>
    <s v="10 : Electric"/>
    <x v="2"/>
    <x v="1"/>
    <s v="ECI_120"/>
    <s v="      0.00427600"/>
    <m/>
    <m/>
    <m/>
    <m/>
    <m/>
    <n v="4134.93"/>
  </r>
  <r>
    <s v="10 : Electric"/>
    <x v="2"/>
    <x v="1"/>
    <s v="ECI_129"/>
    <s v="      0.00131500"/>
    <m/>
    <m/>
    <m/>
    <m/>
    <m/>
    <n v="1267.28"/>
  </r>
  <r>
    <s v="10 : Electric"/>
    <x v="2"/>
    <x v="1"/>
    <s v="ECI_129"/>
    <s v="      0.00263900"/>
    <m/>
    <m/>
    <m/>
    <m/>
    <m/>
    <n v="8.65"/>
  </r>
  <r>
    <s v="10 : Electric"/>
    <x v="2"/>
    <x v="1"/>
    <s v="ECI_132"/>
    <s v="      0.00000000"/>
    <m/>
    <m/>
    <m/>
    <m/>
    <m/>
    <n v="0"/>
  </r>
  <r>
    <s v="10 : Electric"/>
    <x v="2"/>
    <x v="1"/>
    <s v="ECI_133"/>
    <s v="      0.00000000"/>
    <m/>
    <m/>
    <m/>
    <m/>
    <m/>
    <n v="0"/>
  </r>
  <r>
    <s v="10 : Electric"/>
    <x v="2"/>
    <x v="1"/>
    <s v="ECI_135"/>
    <s v="      0.01000000"/>
    <m/>
    <m/>
    <m/>
    <m/>
    <m/>
    <n v="6.62"/>
  </r>
  <r>
    <s v="10 : Electric"/>
    <x v="2"/>
    <x v="1"/>
    <s v="ECI_136"/>
    <s v="      0.00600000"/>
    <m/>
    <m/>
    <m/>
    <m/>
    <m/>
    <n v="8.15"/>
  </r>
  <r>
    <s v="10 : Electric"/>
    <x v="2"/>
    <x v="1"/>
    <s v="ECI_137"/>
    <s v="      0.00000000"/>
    <m/>
    <m/>
    <m/>
    <m/>
    <m/>
    <n v="0"/>
  </r>
  <r>
    <s v="10 : Electric"/>
    <x v="2"/>
    <x v="1"/>
    <s v="ECI_139"/>
    <s v="      0.04263800"/>
    <m/>
    <m/>
    <m/>
    <m/>
    <m/>
    <n v="1441.42"/>
  </r>
  <r>
    <s v="10 : Electric"/>
    <x v="2"/>
    <x v="1"/>
    <s v="ECI_139"/>
    <s v="      0.04282800"/>
    <m/>
    <m/>
    <m/>
    <m/>
    <m/>
    <n v="4.58"/>
  </r>
  <r>
    <s v="10 : Electric"/>
    <x v="2"/>
    <x v="1"/>
    <s v="ECI_139"/>
    <s v="      0.04310800"/>
    <m/>
    <m/>
    <m/>
    <m/>
    <m/>
    <n v="5158.4399999999996"/>
  </r>
  <r>
    <s v="10 : Electric"/>
    <x v="2"/>
    <x v="1"/>
    <s v="ECI_139"/>
    <s v="      0.04375500"/>
    <m/>
    <m/>
    <m/>
    <m/>
    <m/>
    <n v="4396.2"/>
  </r>
  <r>
    <s v="10 : Electric"/>
    <x v="2"/>
    <x v="1"/>
    <s v="ECI_139"/>
    <s v="      0.04388400"/>
    <m/>
    <m/>
    <m/>
    <m/>
    <m/>
    <n v="410.46"/>
  </r>
  <r>
    <s v="10 : Electric"/>
    <x v="2"/>
    <x v="1"/>
    <s v="ECI_139"/>
    <s v="      0.04407400"/>
    <m/>
    <m/>
    <m/>
    <m/>
    <m/>
    <n v="7.98"/>
  </r>
  <r>
    <s v="10 : Electric"/>
    <x v="2"/>
    <x v="1"/>
    <s v="ECI_139"/>
    <s v="      0.04422500"/>
    <m/>
    <m/>
    <m/>
    <m/>
    <m/>
    <n v="120.81"/>
  </r>
  <r>
    <s v="10 : Electric"/>
    <x v="2"/>
    <x v="1"/>
    <s v="ECI_139"/>
    <s v="      0.04435400"/>
    <m/>
    <m/>
    <m/>
    <m/>
    <m/>
    <n v="9226.32"/>
  </r>
  <r>
    <s v="10 : Electric"/>
    <x v="2"/>
    <x v="1"/>
    <s v="ECI_139"/>
    <s v="      0.04782600-"/>
    <m/>
    <m/>
    <m/>
    <m/>
    <m/>
    <n v="-22685.25"/>
  </r>
  <r>
    <s v="10 : Electric"/>
    <x v="2"/>
    <x v="1"/>
    <s v="ECI_95"/>
    <s v="      0.00215500"/>
    <m/>
    <m/>
    <m/>
    <m/>
    <m/>
    <n v="1330.94"/>
  </r>
  <r>
    <s v="10 : Electric"/>
    <x v="2"/>
    <x v="1"/>
    <s v="ECI_95"/>
    <s v="      0.00322000"/>
    <m/>
    <m/>
    <m/>
    <m/>
    <m/>
    <n v="1125.1400000000001"/>
  </r>
  <r>
    <s v="10 : Electric"/>
    <x v="2"/>
    <x v="1"/>
    <s v="ECI_95A"/>
    <s v="      0.00005100"/>
    <m/>
    <m/>
    <m/>
    <m/>
    <m/>
    <n v="49.06"/>
  </r>
  <r>
    <s v="10 : Electric"/>
    <x v="2"/>
    <x v="1"/>
    <s v="ECI_BASIC"/>
    <s v="     10.21000000"/>
    <m/>
    <m/>
    <m/>
    <m/>
    <m/>
    <n v="10189.58"/>
  </r>
  <r>
    <s v="10 : Electric"/>
    <x v="2"/>
    <x v="1"/>
    <s v="ECI_BASIC"/>
    <s v="     25.95000000"/>
    <m/>
    <m/>
    <m/>
    <m/>
    <m/>
    <n v="2491.1999999999998"/>
  </r>
  <r>
    <s v="10 : Electric"/>
    <x v="2"/>
    <x v="1"/>
    <s v="ECI_FSTAX"/>
    <s v="      0.00000000"/>
    <m/>
    <m/>
    <m/>
    <m/>
    <m/>
    <n v="-0.91"/>
  </r>
  <r>
    <s v="10 : Electric"/>
    <x v="2"/>
    <x v="1"/>
    <s v="ECI_FSTAX"/>
    <s v="      0.02134000"/>
    <m/>
    <m/>
    <m/>
    <m/>
    <m/>
    <n v="14.87"/>
  </r>
  <r>
    <s v="10 : Electric"/>
    <x v="2"/>
    <x v="1"/>
    <s v="ECI_FSTAX"/>
    <s v="      0.03348000"/>
    <m/>
    <m/>
    <m/>
    <m/>
    <m/>
    <n v="76.819999999999993"/>
  </r>
  <r>
    <s v="10 : Electric"/>
    <x v="2"/>
    <x v="1"/>
    <s v="ECI_FSTAX"/>
    <s v="      0.04361000"/>
    <m/>
    <m/>
    <m/>
    <m/>
    <m/>
    <n v="9.7200000000000006"/>
  </r>
  <r>
    <s v="10 : Electric"/>
    <x v="2"/>
    <x v="1"/>
    <s v="ECI_FSTAX"/>
    <s v="      0.05511000"/>
    <m/>
    <m/>
    <m/>
    <m/>
    <m/>
    <n v="810.59"/>
  </r>
  <r>
    <s v="10 : Electric"/>
    <x v="2"/>
    <x v="1"/>
    <s v="ECI_FSTAX"/>
    <s v="      0.06027000"/>
    <m/>
    <m/>
    <m/>
    <m/>
    <m/>
    <n v="233.57"/>
  </r>
  <r>
    <s v="10 : Electric"/>
    <x v="2"/>
    <x v="1"/>
    <s v="ECI_FSTAX"/>
    <s v="      0.06075000"/>
    <m/>
    <m/>
    <m/>
    <m/>
    <m/>
    <n v="1268.76"/>
  </r>
  <r>
    <s v="10 : Electric"/>
    <x v="2"/>
    <x v="1"/>
    <s v="ECI_FSTAX"/>
    <s v="      0.06285000"/>
    <m/>
    <m/>
    <m/>
    <m/>
    <m/>
    <n v="370.18"/>
  </r>
  <r>
    <s v="10 : Electric"/>
    <x v="2"/>
    <x v="1"/>
    <s v="ECI_FSTAX"/>
    <s v="      0.06333000"/>
    <m/>
    <m/>
    <m/>
    <m/>
    <m/>
    <n v="3.37"/>
  </r>
  <r>
    <s v="10 : Electric"/>
    <x v="2"/>
    <x v="1"/>
    <s v="ECI_FSTAX"/>
    <s v="      0.06412000"/>
    <m/>
    <m/>
    <m/>
    <m/>
    <m/>
    <n v="227.64"/>
  </r>
  <r>
    <s v="10 : Electric"/>
    <x v="2"/>
    <x v="1"/>
    <s v="ECI_FSTAX"/>
    <s v="      0.06463000"/>
    <m/>
    <m/>
    <m/>
    <m/>
    <m/>
    <n v="20.09"/>
  </r>
  <r>
    <s v="10 : Electric"/>
    <x v="2"/>
    <x v="1"/>
    <s v="ECI_FSTAX"/>
    <s v="      0.06687000"/>
    <m/>
    <m/>
    <m/>
    <m/>
    <m/>
    <n v="1654.31"/>
  </r>
  <r>
    <s v="10 : Electric"/>
    <x v="2"/>
    <x v="1"/>
    <s v="ECI_FSTAX"/>
    <s v="      0.06739000"/>
    <m/>
    <m/>
    <m/>
    <m/>
    <m/>
    <n v="283.39999999999998"/>
  </r>
  <r>
    <s v="10 : Electric"/>
    <x v="2"/>
    <x v="1"/>
    <s v="ECI_FSTAX"/>
    <s v="      0.08124000"/>
    <m/>
    <m/>
    <m/>
    <m/>
    <m/>
    <n v="352.97"/>
  </r>
  <r>
    <s v="10 : Electric"/>
    <x v="2"/>
    <x v="1"/>
    <s v="ECI_FSTAX"/>
    <s v="      0.09116000"/>
    <m/>
    <m/>
    <m/>
    <m/>
    <m/>
    <n v="286.69"/>
  </r>
  <r>
    <s v="10 : Electric"/>
    <x v="2"/>
    <x v="1"/>
    <s v="ECI_NRG"/>
    <s v="      0.00000000"/>
    <n v="966996.74100000004"/>
    <m/>
    <m/>
    <m/>
    <m/>
    <m/>
  </r>
  <r>
    <s v="10 : Electric"/>
    <x v="2"/>
    <x v="1"/>
    <s v="ECI_NRG"/>
    <s v="      0.10384100"/>
    <m/>
    <m/>
    <m/>
    <m/>
    <m/>
    <n v="340.52"/>
  </r>
  <r>
    <s v="10 : Electric"/>
    <x v="2"/>
    <x v="1"/>
    <s v="ECI_NRG"/>
    <s v="      0.10831300"/>
    <m/>
    <m/>
    <m/>
    <m/>
    <m/>
    <n v="51020.72"/>
  </r>
  <r>
    <s v="10 : Electric"/>
    <x v="2"/>
    <x v="1"/>
    <s v="ECI_NRG"/>
    <s v="      0.11006100"/>
    <m/>
    <m/>
    <m/>
    <m/>
    <m/>
    <n v="54223.56"/>
  </r>
  <r>
    <s v="10 : Electric"/>
    <x v="2"/>
    <x v="2"/>
    <s v="ERES_111"/>
    <s v="      0.00000000"/>
    <m/>
    <m/>
    <m/>
    <m/>
    <m/>
    <n v="0"/>
  </r>
  <r>
    <s v="10 : Electric"/>
    <x v="2"/>
    <x v="2"/>
    <s v="ERES_120"/>
    <s v="      0.00504400"/>
    <m/>
    <m/>
    <m/>
    <m/>
    <m/>
    <n v="16868.96"/>
  </r>
  <r>
    <s v="10 : Electric"/>
    <x v="2"/>
    <x v="2"/>
    <s v="ERES_1292T"/>
    <s v="      0.00142800"/>
    <m/>
    <m/>
    <m/>
    <m/>
    <m/>
    <n v="4775.6000000000004"/>
  </r>
  <r>
    <s v="10 : Electric"/>
    <x v="2"/>
    <x v="2"/>
    <s v="ERES_132"/>
    <s v="      0.00000000"/>
    <m/>
    <m/>
    <m/>
    <m/>
    <m/>
    <n v="0"/>
  </r>
  <r>
    <s v="10 : Electric"/>
    <x v="2"/>
    <x v="2"/>
    <s v="ERES_133"/>
    <s v="      0.00000000"/>
    <m/>
    <m/>
    <m/>
    <m/>
    <m/>
    <n v="0"/>
  </r>
  <r>
    <s v="10 : Electric"/>
    <x v="2"/>
    <x v="2"/>
    <s v="ERES_135"/>
    <s v="      0.01000000"/>
    <m/>
    <m/>
    <m/>
    <m/>
    <m/>
    <n v="27.75"/>
  </r>
  <r>
    <s v="10 : Electric"/>
    <x v="2"/>
    <x v="2"/>
    <s v="ERES_135"/>
    <s v="      2.00000000"/>
    <m/>
    <m/>
    <m/>
    <m/>
    <m/>
    <n v="40"/>
  </r>
  <r>
    <s v="10 : Electric"/>
    <x v="2"/>
    <x v="2"/>
    <s v="ERES_135S"/>
    <s v="      5.00000000"/>
    <m/>
    <m/>
    <m/>
    <m/>
    <m/>
    <n v="55"/>
  </r>
  <r>
    <s v="10 : Electric"/>
    <x v="2"/>
    <x v="2"/>
    <s v="ERES_137"/>
    <s v="      0.00000000"/>
    <m/>
    <m/>
    <m/>
    <m/>
    <m/>
    <n v="0"/>
  </r>
  <r>
    <s v="10 : Electric"/>
    <x v="2"/>
    <x v="2"/>
    <s v="ERES_194"/>
    <s v="      0.00668900-"/>
    <m/>
    <m/>
    <m/>
    <m/>
    <m/>
    <n v="-532.15"/>
  </r>
  <r>
    <s v="10 : Electric"/>
    <x v="2"/>
    <x v="2"/>
    <s v="ERES_194"/>
    <s v="      0.00753400-"/>
    <m/>
    <m/>
    <m/>
    <m/>
    <m/>
    <n v="-24597.27"/>
  </r>
  <r>
    <s v="10 : Electric"/>
    <x v="2"/>
    <x v="2"/>
    <s v="ERES_2T307"/>
    <s v="      0.00000000"/>
    <n v="3344404.7039999999"/>
    <m/>
    <m/>
    <m/>
    <m/>
    <m/>
  </r>
  <r>
    <s v="10 : Electric"/>
    <x v="2"/>
    <x v="2"/>
    <s v="ERES_2T307"/>
    <s v="      0.08440300"/>
    <m/>
    <m/>
    <m/>
    <m/>
    <m/>
    <n v="233964.33"/>
  </r>
  <r>
    <s v="10 : Electric"/>
    <x v="2"/>
    <x v="2"/>
    <s v="ERES_2T307"/>
    <s v="      0.21774500"/>
    <m/>
    <m/>
    <m/>
    <m/>
    <m/>
    <n v="0"/>
  </r>
  <r>
    <s v="10 : Electric"/>
    <x v="2"/>
    <x v="2"/>
    <s v="ERES_2T307"/>
    <s v="      0.33362100"/>
    <m/>
    <m/>
    <m/>
    <m/>
    <m/>
    <n v="190969.72"/>
  </r>
  <r>
    <s v="10 : Electric"/>
    <x v="2"/>
    <x v="2"/>
    <s v="ERES_2TBDR"/>
    <s v="      0.00000000"/>
    <m/>
    <m/>
    <m/>
    <m/>
    <m/>
    <n v="-2608.88"/>
  </r>
  <r>
    <s v="10 : Electric"/>
    <x v="2"/>
    <x v="2"/>
    <s v="ERES_95"/>
    <s v="      0.00213500"/>
    <m/>
    <m/>
    <m/>
    <m/>
    <m/>
    <n v="4520.7299999999996"/>
  </r>
  <r>
    <s v="10 : Electric"/>
    <x v="2"/>
    <x v="2"/>
    <s v="ERES_95"/>
    <s v="      0.00348100"/>
    <m/>
    <m/>
    <m/>
    <m/>
    <m/>
    <n v="4270.7"/>
  </r>
  <r>
    <s v="10 : Electric"/>
    <x v="2"/>
    <x v="2"/>
    <s v="ERES_95A"/>
    <s v="      0.00005100"/>
    <m/>
    <m/>
    <m/>
    <m/>
    <m/>
    <n v="170.45"/>
  </r>
  <r>
    <s v="10 : Electric"/>
    <x v="2"/>
    <x v="2"/>
    <s v="ERES_BASIC"/>
    <s v="      7.49000000"/>
    <m/>
    <m/>
    <m/>
    <m/>
    <m/>
    <n v="22604.83"/>
  </r>
  <r>
    <s v="10 : Electric"/>
    <x v="2"/>
    <x v="2"/>
    <s v="ERES_BASIC"/>
    <s v="     17.99000000"/>
    <m/>
    <m/>
    <m/>
    <m/>
    <m/>
    <n v="17.989999999999998"/>
  </r>
  <r>
    <s v="10 : Electric"/>
    <x v="2"/>
    <x v="2"/>
    <s v="ERES_CSGP"/>
    <s v="      0.06713000-"/>
    <m/>
    <m/>
    <m/>
    <m/>
    <m/>
    <n v="-989.38"/>
  </r>
  <r>
    <s v="10 : Electric"/>
    <x v="2"/>
    <x v="2"/>
    <s v="ERES_CSGP"/>
    <s v="     20.00000000"/>
    <m/>
    <m/>
    <m/>
    <m/>
    <m/>
    <n v="2780"/>
  </r>
  <r>
    <s v="10 : Electric"/>
    <x v="2"/>
    <x v="2"/>
    <s v="ERES_CSIE"/>
    <s v="      0.00000000"/>
    <m/>
    <m/>
    <m/>
    <m/>
    <m/>
    <n v="0"/>
  </r>
  <r>
    <s v="10 : Electric"/>
    <x v="2"/>
    <x v="2"/>
    <s v="ERES_CSIE"/>
    <s v="     10.00000000-"/>
    <m/>
    <m/>
    <m/>
    <m/>
    <m/>
    <n v="-10"/>
  </r>
  <r>
    <s v="10 : Electric"/>
    <x v="2"/>
    <x v="2"/>
    <s v="ERES_CSIE"/>
    <s v="     10.50000000-"/>
    <m/>
    <m/>
    <m/>
    <m/>
    <m/>
    <n v="-10.5"/>
  </r>
  <r>
    <s v="10 : Electric"/>
    <x v="2"/>
    <x v="2"/>
    <s v="ERES_CSIE"/>
    <s v="     11.00000000-"/>
    <m/>
    <m/>
    <m/>
    <m/>
    <m/>
    <n v="-11"/>
  </r>
  <r>
    <s v="10 : Electric"/>
    <x v="2"/>
    <x v="2"/>
    <s v="ERES_CSIE"/>
    <s v="     20.00000000-"/>
    <m/>
    <m/>
    <m/>
    <m/>
    <m/>
    <n v="-180.01"/>
  </r>
  <r>
    <s v="10 : Electric"/>
    <x v="2"/>
    <x v="2"/>
    <s v="ERES_FSTAX"/>
    <s v="      0.00000000"/>
    <m/>
    <m/>
    <m/>
    <m/>
    <m/>
    <n v="0"/>
  </r>
  <r>
    <s v="10 : Electric"/>
    <x v="2"/>
    <x v="2"/>
    <s v="ERES_FSTAX"/>
    <s v="      0.02134000"/>
    <m/>
    <m/>
    <m/>
    <m/>
    <m/>
    <n v="67.11"/>
  </r>
  <r>
    <s v="10 : Electric"/>
    <x v="2"/>
    <x v="2"/>
    <s v="ERES_FSTAX"/>
    <s v="      0.03348000"/>
    <m/>
    <m/>
    <m/>
    <m/>
    <m/>
    <n v="209.3"/>
  </r>
  <r>
    <s v="10 : Electric"/>
    <x v="2"/>
    <x v="2"/>
    <s v="ERES_FSTAX"/>
    <s v="      0.04361000"/>
    <m/>
    <m/>
    <m/>
    <m/>
    <m/>
    <n v="275.70999999999998"/>
  </r>
  <r>
    <s v="10 : Electric"/>
    <x v="2"/>
    <x v="2"/>
    <s v="ERES_FSTAX"/>
    <s v="      0.05235000"/>
    <m/>
    <m/>
    <m/>
    <m/>
    <m/>
    <n v="201.64"/>
  </r>
  <r>
    <s v="10 : Electric"/>
    <x v="2"/>
    <x v="2"/>
    <s v="ERES_FSTAX"/>
    <s v="      0.05511000"/>
    <m/>
    <m/>
    <m/>
    <m/>
    <m/>
    <n v="2093.0700000000002"/>
  </r>
  <r>
    <s v="10 : Electric"/>
    <x v="2"/>
    <x v="2"/>
    <s v="ERES_FSTAX"/>
    <s v="      0.06027000"/>
    <m/>
    <m/>
    <m/>
    <m/>
    <m/>
    <n v="481.01"/>
  </r>
  <r>
    <s v="10 : Electric"/>
    <x v="2"/>
    <x v="2"/>
    <s v="ERES_FSTAX"/>
    <s v="      0.06075000"/>
    <m/>
    <m/>
    <m/>
    <m/>
    <m/>
    <n v="2114.5500000000002"/>
  </r>
  <r>
    <s v="10 : Electric"/>
    <x v="2"/>
    <x v="2"/>
    <s v="ERES_FSTAX"/>
    <s v="      0.06285000"/>
    <m/>
    <m/>
    <m/>
    <m/>
    <m/>
    <n v="818.63"/>
  </r>
  <r>
    <s v="10 : Electric"/>
    <x v="2"/>
    <x v="2"/>
    <s v="ERES_FSTAX"/>
    <s v="      0.06333000"/>
    <m/>
    <m/>
    <m/>
    <m/>
    <m/>
    <n v="80.25"/>
  </r>
  <r>
    <s v="10 : Electric"/>
    <x v="2"/>
    <x v="2"/>
    <s v="ERES_FSTAX"/>
    <s v="      0.06412000"/>
    <m/>
    <m/>
    <m/>
    <m/>
    <m/>
    <n v="2153.27"/>
  </r>
  <r>
    <s v="10 : Electric"/>
    <x v="2"/>
    <x v="2"/>
    <s v="ERES_FSTAX"/>
    <s v="      0.06463000"/>
    <m/>
    <m/>
    <m/>
    <m/>
    <m/>
    <n v="175.44"/>
  </r>
  <r>
    <s v="10 : Electric"/>
    <x v="2"/>
    <x v="2"/>
    <s v="ERES_FSTAX"/>
    <s v="      0.06687000"/>
    <m/>
    <m/>
    <m/>
    <m/>
    <m/>
    <n v="6964.15"/>
  </r>
  <r>
    <s v="10 : Electric"/>
    <x v="2"/>
    <x v="2"/>
    <s v="ERES_FSTAX"/>
    <s v="      0.06739000"/>
    <m/>
    <m/>
    <m/>
    <m/>
    <m/>
    <n v="753.43"/>
  </r>
  <r>
    <s v="10 : Electric"/>
    <x v="2"/>
    <x v="2"/>
    <s v="ERES_FSTAX"/>
    <s v="      0.08124000"/>
    <m/>
    <m/>
    <m/>
    <m/>
    <m/>
    <n v="846.66"/>
  </r>
  <r>
    <s v="10 : Electric"/>
    <x v="2"/>
    <x v="2"/>
    <s v="ERES_FSTAX"/>
    <s v="      0.09116000"/>
    <m/>
    <m/>
    <m/>
    <m/>
    <m/>
    <n v="1195.1500000000001"/>
  </r>
  <r>
    <s v="10 : Electric"/>
    <x v="2"/>
    <x v="3"/>
    <s v="ERES_111"/>
    <s v="      0.00000000"/>
    <m/>
    <m/>
    <m/>
    <m/>
    <m/>
    <n v="0"/>
  </r>
  <r>
    <s v="10 : Electric"/>
    <x v="2"/>
    <x v="3"/>
    <s v="ERES_120"/>
    <s v="      0.00504400"/>
    <m/>
    <m/>
    <m/>
    <m/>
    <m/>
    <n v="25698.67"/>
  </r>
  <r>
    <s v="10 : Electric"/>
    <x v="2"/>
    <x v="3"/>
    <s v="ERES_1292T"/>
    <s v="      0.00142800"/>
    <m/>
    <m/>
    <m/>
    <m/>
    <m/>
    <n v="7274.33"/>
  </r>
  <r>
    <s v="10 : Electric"/>
    <x v="2"/>
    <x v="3"/>
    <s v="ERES_132"/>
    <s v="      0.00000000"/>
    <m/>
    <m/>
    <m/>
    <m/>
    <m/>
    <n v="0"/>
  </r>
  <r>
    <s v="10 : Electric"/>
    <x v="2"/>
    <x v="3"/>
    <s v="ERES_133"/>
    <s v="      0.00000000"/>
    <m/>
    <m/>
    <m/>
    <m/>
    <m/>
    <n v="0"/>
  </r>
  <r>
    <s v="10 : Electric"/>
    <x v="2"/>
    <x v="3"/>
    <s v="ERES_135"/>
    <s v="      0.01000000"/>
    <m/>
    <m/>
    <m/>
    <m/>
    <m/>
    <n v="5.77"/>
  </r>
  <r>
    <s v="10 : Electric"/>
    <x v="2"/>
    <x v="3"/>
    <s v="ERES_135"/>
    <s v="      2.00000000"/>
    <m/>
    <m/>
    <m/>
    <m/>
    <m/>
    <n v="16"/>
  </r>
  <r>
    <s v="10 : Electric"/>
    <x v="2"/>
    <x v="3"/>
    <s v="ERES_135S"/>
    <s v="      5.00000000"/>
    <m/>
    <m/>
    <m/>
    <m/>
    <m/>
    <n v="15"/>
  </r>
  <r>
    <s v="10 : Electric"/>
    <x v="2"/>
    <x v="3"/>
    <s v="ERES_137"/>
    <s v="      0.00000000"/>
    <m/>
    <m/>
    <m/>
    <m/>
    <m/>
    <n v="0"/>
  </r>
  <r>
    <s v="10 : Electric"/>
    <x v="2"/>
    <x v="3"/>
    <s v="ERES_194"/>
    <s v="      0.00668900-"/>
    <m/>
    <m/>
    <m/>
    <m/>
    <m/>
    <n v="-757.44"/>
  </r>
  <r>
    <s v="10 : Electric"/>
    <x v="2"/>
    <x v="3"/>
    <s v="ERES_194"/>
    <s v="      0.00753400-"/>
    <m/>
    <m/>
    <m/>
    <m/>
    <m/>
    <n v="-37531.1"/>
  </r>
  <r>
    <s v="10 : Electric"/>
    <x v="2"/>
    <x v="3"/>
    <s v="ERES_2T317"/>
    <s v="      0.00000000"/>
    <n v="5094834.1069999998"/>
    <m/>
    <m/>
    <m/>
    <m/>
    <m/>
  </r>
  <r>
    <s v="10 : Electric"/>
    <x v="2"/>
    <x v="3"/>
    <s v="ERES_2T317"/>
    <s v="      0.10384500"/>
    <m/>
    <m/>
    <m/>
    <m/>
    <m/>
    <n v="435076.06"/>
  </r>
  <r>
    <s v="10 : Electric"/>
    <x v="2"/>
    <x v="3"/>
    <s v="ERES_2T317"/>
    <s v="      0.17990600"/>
    <m/>
    <m/>
    <m/>
    <m/>
    <m/>
    <n v="0"/>
  </r>
  <r>
    <s v="10 : Electric"/>
    <x v="2"/>
    <x v="3"/>
    <s v="ERES_2T317"/>
    <s v="      0.20489500"/>
    <m/>
    <m/>
    <m/>
    <m/>
    <m/>
    <n v="185464.78"/>
  </r>
  <r>
    <s v="10 : Electric"/>
    <x v="2"/>
    <x v="3"/>
    <s v="ERES_2TBDR"/>
    <s v="      0.00000000"/>
    <m/>
    <m/>
    <m/>
    <m/>
    <m/>
    <n v="-4508.97"/>
  </r>
  <r>
    <s v="10 : Electric"/>
    <x v="2"/>
    <x v="3"/>
    <s v="ERES_95"/>
    <s v="      0.00213500"/>
    <m/>
    <m/>
    <m/>
    <m/>
    <m/>
    <n v="6900.04"/>
  </r>
  <r>
    <s v="10 : Electric"/>
    <x v="2"/>
    <x v="3"/>
    <s v="ERES_95"/>
    <s v="      0.00348100"/>
    <m/>
    <m/>
    <m/>
    <m/>
    <m/>
    <n v="6484.67"/>
  </r>
  <r>
    <s v="10 : Electric"/>
    <x v="2"/>
    <x v="3"/>
    <s v="ERES_95A"/>
    <s v="      0.00005100"/>
    <m/>
    <m/>
    <m/>
    <m/>
    <m/>
    <n v="259.70999999999998"/>
  </r>
  <r>
    <s v="10 : Electric"/>
    <x v="2"/>
    <x v="3"/>
    <s v="ERES_BASIC"/>
    <s v="      7.49000000"/>
    <m/>
    <m/>
    <m/>
    <m/>
    <m/>
    <n v="34036.31"/>
  </r>
  <r>
    <s v="10 : Electric"/>
    <x v="2"/>
    <x v="3"/>
    <s v="ERES_CSGP"/>
    <s v="      0.06713000-"/>
    <m/>
    <m/>
    <m/>
    <m/>
    <m/>
    <n v="-407.8"/>
  </r>
  <r>
    <s v="10 : Electric"/>
    <x v="2"/>
    <x v="3"/>
    <s v="ERES_CSGP"/>
    <s v="     20.00000000"/>
    <m/>
    <m/>
    <m/>
    <m/>
    <m/>
    <n v="1620"/>
  </r>
  <r>
    <s v="10 : Electric"/>
    <x v="2"/>
    <x v="3"/>
    <s v="ERES_CSIE"/>
    <s v="      0.00000000"/>
    <m/>
    <m/>
    <m/>
    <m/>
    <m/>
    <n v="0"/>
  </r>
  <r>
    <s v="10 : Electric"/>
    <x v="2"/>
    <x v="3"/>
    <s v="ERES_CSIE"/>
    <s v="     10.50000000-"/>
    <m/>
    <m/>
    <m/>
    <m/>
    <m/>
    <n v="-10.5"/>
  </r>
  <r>
    <s v="10 : Electric"/>
    <x v="2"/>
    <x v="3"/>
    <s v="ERES_CSIE"/>
    <s v="     11.00000000-"/>
    <m/>
    <m/>
    <m/>
    <m/>
    <m/>
    <n v="-33"/>
  </r>
  <r>
    <s v="10 : Electric"/>
    <x v="2"/>
    <x v="3"/>
    <s v="ERES_CSIE"/>
    <s v="     16.50000000-"/>
    <m/>
    <m/>
    <m/>
    <m/>
    <m/>
    <n v="-48.98"/>
  </r>
  <r>
    <s v="10 : Electric"/>
    <x v="2"/>
    <x v="3"/>
    <s v="ERES_CSIE"/>
    <s v="     20.00000000-"/>
    <m/>
    <m/>
    <m/>
    <m/>
    <m/>
    <n v="-200.01"/>
  </r>
  <r>
    <s v="10 : Electric"/>
    <x v="2"/>
    <x v="3"/>
    <s v="ERES_FSTAX"/>
    <s v="      0.00000000"/>
    <m/>
    <m/>
    <m/>
    <m/>
    <m/>
    <n v="0"/>
  </r>
  <r>
    <s v="10 : Electric"/>
    <x v="2"/>
    <x v="3"/>
    <s v="ERES_FSTAX"/>
    <s v="      0.02134000"/>
    <m/>
    <m/>
    <m/>
    <m/>
    <m/>
    <n v="69.81"/>
  </r>
  <r>
    <s v="10 : Electric"/>
    <x v="2"/>
    <x v="3"/>
    <s v="ERES_FSTAX"/>
    <s v="      0.03348000"/>
    <m/>
    <m/>
    <m/>
    <m/>
    <m/>
    <n v="383.36"/>
  </r>
  <r>
    <s v="10 : Electric"/>
    <x v="2"/>
    <x v="3"/>
    <s v="ERES_FSTAX"/>
    <s v="      0.04361000"/>
    <m/>
    <m/>
    <m/>
    <m/>
    <m/>
    <n v="392.1"/>
  </r>
  <r>
    <s v="10 : Electric"/>
    <x v="2"/>
    <x v="3"/>
    <s v="ERES_FSTAX"/>
    <s v="      0.05235000"/>
    <m/>
    <m/>
    <m/>
    <m/>
    <m/>
    <n v="284.79000000000002"/>
  </r>
  <r>
    <s v="10 : Electric"/>
    <x v="2"/>
    <x v="3"/>
    <s v="ERES_FSTAX"/>
    <s v="      0.05511000"/>
    <m/>
    <m/>
    <m/>
    <m/>
    <m/>
    <n v="3030.37"/>
  </r>
  <r>
    <s v="10 : Electric"/>
    <x v="2"/>
    <x v="3"/>
    <s v="ERES_FSTAX"/>
    <s v="      0.06027000"/>
    <m/>
    <m/>
    <m/>
    <m/>
    <m/>
    <n v="687.38"/>
  </r>
  <r>
    <s v="10 : Electric"/>
    <x v="2"/>
    <x v="3"/>
    <s v="ERES_FSTAX"/>
    <s v="      0.06075000"/>
    <m/>
    <m/>
    <m/>
    <m/>
    <m/>
    <n v="2333.36"/>
  </r>
  <r>
    <s v="10 : Electric"/>
    <x v="2"/>
    <x v="3"/>
    <s v="ERES_FSTAX"/>
    <s v="      0.06285000"/>
    <m/>
    <m/>
    <m/>
    <m/>
    <m/>
    <n v="1397.64"/>
  </r>
  <r>
    <s v="10 : Electric"/>
    <x v="2"/>
    <x v="3"/>
    <s v="ERES_FSTAX"/>
    <s v="      0.06333000"/>
    <m/>
    <m/>
    <m/>
    <m/>
    <m/>
    <n v="25.98"/>
  </r>
  <r>
    <s v="10 : Electric"/>
    <x v="2"/>
    <x v="3"/>
    <s v="ERES_FSTAX"/>
    <s v="      0.06412000"/>
    <m/>
    <m/>
    <m/>
    <m/>
    <m/>
    <n v="1521.84"/>
  </r>
  <r>
    <s v="10 : Electric"/>
    <x v="2"/>
    <x v="3"/>
    <s v="ERES_FSTAX"/>
    <s v="      0.06463000"/>
    <m/>
    <m/>
    <m/>
    <m/>
    <m/>
    <n v="332.83"/>
  </r>
  <r>
    <s v="10 : Electric"/>
    <x v="2"/>
    <x v="3"/>
    <s v="ERES_FSTAX"/>
    <s v="      0.06687000"/>
    <m/>
    <m/>
    <m/>
    <m/>
    <m/>
    <n v="9915.25"/>
  </r>
  <r>
    <s v="10 : Electric"/>
    <x v="2"/>
    <x v="3"/>
    <s v="ERES_FSTAX"/>
    <s v="      0.06739000"/>
    <m/>
    <m/>
    <m/>
    <m/>
    <m/>
    <n v="921.86"/>
  </r>
  <r>
    <s v="10 : Electric"/>
    <x v="2"/>
    <x v="3"/>
    <s v="ERES_FSTAX"/>
    <s v="      0.08124000"/>
    <m/>
    <m/>
    <m/>
    <m/>
    <m/>
    <n v="1827.79"/>
  </r>
  <r>
    <s v="10 : Electric"/>
    <x v="2"/>
    <x v="3"/>
    <s v="ERES_FSTAX"/>
    <s v="      0.09116000"/>
    <m/>
    <m/>
    <m/>
    <m/>
    <m/>
    <n v="1598.71"/>
  </r>
  <r>
    <s v="10 : Electric"/>
    <x v="2"/>
    <x v="4"/>
    <s v="ERES_120"/>
    <s v="      0.00504400"/>
    <m/>
    <m/>
    <m/>
    <m/>
    <m/>
    <n v="6870.41"/>
  </r>
  <r>
    <s v="10 : Electric"/>
    <x v="2"/>
    <x v="4"/>
    <s v="ERES_1293T"/>
    <s v="      0.00142800"/>
    <m/>
    <m/>
    <m/>
    <m/>
    <m/>
    <n v="1945.01"/>
  </r>
  <r>
    <s v="10 : Electric"/>
    <x v="2"/>
    <x v="4"/>
    <s v="ERES_132"/>
    <s v="      0.00000000"/>
    <m/>
    <m/>
    <m/>
    <m/>
    <m/>
    <n v="0"/>
  </r>
  <r>
    <s v="10 : Electric"/>
    <x v="2"/>
    <x v="4"/>
    <s v="ERES_133"/>
    <s v="      0.00000000"/>
    <m/>
    <m/>
    <m/>
    <m/>
    <m/>
    <n v="0"/>
  </r>
  <r>
    <s v="10 : Electric"/>
    <x v="2"/>
    <x v="4"/>
    <s v="ERES_135"/>
    <s v="      0.01000000"/>
    <m/>
    <m/>
    <m/>
    <m/>
    <m/>
    <n v="36.33"/>
  </r>
  <r>
    <s v="10 : Electric"/>
    <x v="2"/>
    <x v="4"/>
    <s v="ERES_135"/>
    <s v="      2.00000000"/>
    <m/>
    <m/>
    <m/>
    <m/>
    <m/>
    <n v="12"/>
  </r>
  <r>
    <s v="10 : Electric"/>
    <x v="2"/>
    <x v="4"/>
    <s v="ERES_135S"/>
    <s v="      5.00000000"/>
    <m/>
    <m/>
    <m/>
    <m/>
    <m/>
    <n v="5"/>
  </r>
  <r>
    <s v="10 : Electric"/>
    <x v="2"/>
    <x v="4"/>
    <s v="ERES_137"/>
    <s v="      0.00000000"/>
    <m/>
    <m/>
    <m/>
    <m/>
    <m/>
    <n v="0"/>
  </r>
  <r>
    <s v="10 : Electric"/>
    <x v="2"/>
    <x v="4"/>
    <s v="ERES_194"/>
    <s v="      0.00668900-"/>
    <m/>
    <m/>
    <m/>
    <m/>
    <m/>
    <n v="-163.54"/>
  </r>
  <r>
    <s v="10 : Electric"/>
    <x v="2"/>
    <x v="4"/>
    <s v="ERES_194"/>
    <s v="      0.00753400-"/>
    <m/>
    <m/>
    <m/>
    <m/>
    <m/>
    <n v="-10077.950000000001"/>
  </r>
  <r>
    <s v="10 : Electric"/>
    <x v="2"/>
    <x v="4"/>
    <s v="ERES_3T327"/>
    <s v="      0.00000000"/>
    <n v="1362103.4069999999"/>
    <m/>
    <m/>
    <m/>
    <m/>
    <m/>
  </r>
  <r>
    <s v="10 : Electric"/>
    <x v="2"/>
    <x v="4"/>
    <s v="ERES_3T327"/>
    <s v="      0.06517000"/>
    <m/>
    <m/>
    <m/>
    <m/>
    <m/>
    <n v="33753.65"/>
  </r>
  <r>
    <s v="10 : Electric"/>
    <x v="2"/>
    <x v="4"/>
    <s v="ERES_3T327"/>
    <s v="      0.09246200"/>
    <m/>
    <m/>
    <m/>
    <m/>
    <m/>
    <n v="0"/>
  </r>
  <r>
    <s v="10 : Electric"/>
    <x v="2"/>
    <x v="4"/>
    <s v="ERES_3T327"/>
    <s v="      0.09541500"/>
    <m/>
    <m/>
    <m/>
    <m/>
    <m/>
    <n v="61018.98"/>
  </r>
  <r>
    <s v="10 : Electric"/>
    <x v="2"/>
    <x v="4"/>
    <s v="ERES_3T327"/>
    <s v="      0.18034900"/>
    <m/>
    <m/>
    <m/>
    <m/>
    <m/>
    <n v="0"/>
  </r>
  <r>
    <s v="10 : Electric"/>
    <x v="2"/>
    <x v="4"/>
    <s v="ERES_3T327"/>
    <s v="      0.31632300"/>
    <m/>
    <m/>
    <m/>
    <m/>
    <m/>
    <n v="64738.81"/>
  </r>
  <r>
    <s v="10 : Electric"/>
    <x v="2"/>
    <x v="4"/>
    <s v="ERES_3TBDR"/>
    <s v="      0.00000000"/>
    <m/>
    <m/>
    <m/>
    <m/>
    <m/>
    <n v="-130.71"/>
  </r>
  <r>
    <s v="10 : Electric"/>
    <x v="2"/>
    <x v="4"/>
    <s v="ERES_95"/>
    <s v="      0.00213500"/>
    <m/>
    <m/>
    <m/>
    <m/>
    <m/>
    <n v="1760.98"/>
  </r>
  <r>
    <s v="10 : Electric"/>
    <x v="2"/>
    <x v="4"/>
    <s v="ERES_95"/>
    <s v="      0.00348100"/>
    <m/>
    <m/>
    <m/>
    <m/>
    <m/>
    <n v="1870.35"/>
  </r>
  <r>
    <s v="10 : Electric"/>
    <x v="2"/>
    <x v="4"/>
    <s v="ERES_95A"/>
    <s v="      0.00005100"/>
    <m/>
    <m/>
    <m/>
    <m/>
    <m/>
    <n v="69.39"/>
  </r>
  <r>
    <s v="10 : Electric"/>
    <x v="2"/>
    <x v="4"/>
    <s v="ERES_BASIC"/>
    <s v="      7.49000000"/>
    <m/>
    <m/>
    <m/>
    <m/>
    <m/>
    <n v="7437.57"/>
  </r>
  <r>
    <s v="10 : Electric"/>
    <x v="2"/>
    <x v="4"/>
    <s v="ERES_CSIE"/>
    <s v="      0.00000000"/>
    <m/>
    <m/>
    <m/>
    <m/>
    <m/>
    <n v="0"/>
  </r>
  <r>
    <s v="10 : Electric"/>
    <x v="2"/>
    <x v="4"/>
    <s v="ERES_FSTAX"/>
    <s v="      0.00000000"/>
    <m/>
    <m/>
    <m/>
    <m/>
    <m/>
    <n v="0"/>
  </r>
  <r>
    <s v="10 : Electric"/>
    <x v="2"/>
    <x v="4"/>
    <s v="ERES_FSTAX"/>
    <s v="      0.02134000"/>
    <m/>
    <m/>
    <m/>
    <m/>
    <m/>
    <n v="29.17"/>
  </r>
  <r>
    <s v="10 : Electric"/>
    <x v="2"/>
    <x v="4"/>
    <s v="ERES_FSTAX"/>
    <s v="      0.03348000"/>
    <m/>
    <m/>
    <m/>
    <m/>
    <m/>
    <n v="54.56"/>
  </r>
  <r>
    <s v="10 : Electric"/>
    <x v="2"/>
    <x v="4"/>
    <s v="ERES_FSTAX"/>
    <s v="      0.04361000"/>
    <m/>
    <m/>
    <m/>
    <m/>
    <m/>
    <n v="115.04"/>
  </r>
  <r>
    <s v="10 : Electric"/>
    <x v="2"/>
    <x v="4"/>
    <s v="ERES_FSTAX"/>
    <s v="      0.05235000"/>
    <m/>
    <m/>
    <m/>
    <m/>
    <m/>
    <n v="14.06"/>
  </r>
  <r>
    <s v="10 : Electric"/>
    <x v="2"/>
    <x v="4"/>
    <s v="ERES_FSTAX"/>
    <s v="      0.05511000"/>
    <m/>
    <m/>
    <m/>
    <m/>
    <m/>
    <n v="1223.44"/>
  </r>
  <r>
    <s v="10 : Electric"/>
    <x v="2"/>
    <x v="4"/>
    <s v="ERES_FSTAX"/>
    <s v="      0.06027000"/>
    <m/>
    <m/>
    <m/>
    <m/>
    <m/>
    <n v="83.58"/>
  </r>
  <r>
    <s v="10 : Electric"/>
    <x v="2"/>
    <x v="4"/>
    <s v="ERES_FSTAX"/>
    <s v="      0.06075000"/>
    <m/>
    <m/>
    <m/>
    <m/>
    <m/>
    <n v="1018.93"/>
  </r>
  <r>
    <s v="10 : Electric"/>
    <x v="2"/>
    <x v="4"/>
    <s v="ERES_FSTAX"/>
    <s v="      0.06285000"/>
    <m/>
    <m/>
    <m/>
    <m/>
    <m/>
    <n v="59.8"/>
  </r>
  <r>
    <s v="10 : Electric"/>
    <x v="2"/>
    <x v="4"/>
    <s v="ERES_FSTAX"/>
    <s v="      0.06412000"/>
    <m/>
    <m/>
    <m/>
    <m/>
    <m/>
    <n v="1156.1199999999999"/>
  </r>
  <r>
    <s v="10 : Electric"/>
    <x v="2"/>
    <x v="4"/>
    <s v="ERES_FSTAX"/>
    <s v="      0.06463000"/>
    <m/>
    <m/>
    <m/>
    <m/>
    <m/>
    <n v="188.98"/>
  </r>
  <r>
    <s v="10 : Electric"/>
    <x v="2"/>
    <x v="4"/>
    <s v="ERES_FSTAX"/>
    <s v="      0.06687000"/>
    <m/>
    <m/>
    <m/>
    <m/>
    <m/>
    <n v="2082.5700000000002"/>
  </r>
  <r>
    <s v="10 : Electric"/>
    <x v="2"/>
    <x v="4"/>
    <s v="ERES_FSTAX"/>
    <s v="      0.06739000"/>
    <m/>
    <m/>
    <m/>
    <m/>
    <m/>
    <n v="202.41"/>
  </r>
  <r>
    <s v="10 : Electric"/>
    <x v="2"/>
    <x v="4"/>
    <s v="ERES_FSTAX"/>
    <s v="      0.08124000"/>
    <m/>
    <m/>
    <m/>
    <m/>
    <m/>
    <n v="148.94"/>
  </r>
  <r>
    <s v="10 : Electric"/>
    <x v="2"/>
    <x v="4"/>
    <s v="ERES_FSTAX"/>
    <s v="      0.09116000"/>
    <m/>
    <m/>
    <m/>
    <m/>
    <m/>
    <n v="167.39"/>
  </r>
  <r>
    <s v="10 : Electric"/>
    <x v="2"/>
    <x v="5"/>
    <s v="ERES_111"/>
    <s v="      0.00000000"/>
    <m/>
    <m/>
    <m/>
    <m/>
    <m/>
    <n v="0"/>
  </r>
  <r>
    <s v="10 : Electric"/>
    <x v="2"/>
    <x v="5"/>
    <s v="ERES_120"/>
    <s v="      0.00382500"/>
    <m/>
    <m/>
    <m/>
    <m/>
    <m/>
    <n v="427.39"/>
  </r>
  <r>
    <s v="10 : Electric"/>
    <x v="2"/>
    <x v="5"/>
    <s v="ERES_120"/>
    <s v="      0.00390500"/>
    <m/>
    <m/>
    <m/>
    <m/>
    <m/>
    <n v="399.53"/>
  </r>
  <r>
    <s v="10 : Electric"/>
    <x v="2"/>
    <x v="5"/>
    <s v="ERES_120"/>
    <s v="      0.00465900"/>
    <m/>
    <m/>
    <m/>
    <m/>
    <m/>
    <n v="357.36"/>
  </r>
  <r>
    <s v="10 : Electric"/>
    <x v="2"/>
    <x v="5"/>
    <s v="ERES_120"/>
    <s v="      0.00486000"/>
    <m/>
    <m/>
    <m/>
    <m/>
    <m/>
    <n v="443.83"/>
  </r>
  <r>
    <s v="10 : Electric"/>
    <x v="2"/>
    <x v="5"/>
    <s v="ERES_120"/>
    <s v="      0.00492300"/>
    <m/>
    <m/>
    <m/>
    <m/>
    <m/>
    <n v="1350.49"/>
  </r>
  <r>
    <s v="10 : Electric"/>
    <x v="2"/>
    <x v="5"/>
    <s v="ERES_120"/>
    <s v="      0.00504400"/>
    <m/>
    <m/>
    <m/>
    <m/>
    <m/>
    <n v="6027540.3200000003"/>
  </r>
  <r>
    <s v="10 : Electric"/>
    <x v="2"/>
    <x v="5"/>
    <s v="ERES_120"/>
    <s v="      0.00607500"/>
    <m/>
    <m/>
    <m/>
    <m/>
    <m/>
    <n v="337.42"/>
  </r>
  <r>
    <s v="10 : Electric"/>
    <x v="2"/>
    <x v="5"/>
    <s v="ERES_129"/>
    <s v="      0.00089500"/>
    <m/>
    <m/>
    <m/>
    <m/>
    <m/>
    <n v="88.18"/>
  </r>
  <r>
    <s v="10 : Electric"/>
    <x v="2"/>
    <x v="5"/>
    <s v="ERES_129"/>
    <s v="      0.00093700"/>
    <m/>
    <m/>
    <m/>
    <m/>
    <m/>
    <n v="78.19"/>
  </r>
  <r>
    <s v="10 : Electric"/>
    <x v="2"/>
    <x v="5"/>
    <s v="ERES_129"/>
    <s v="      0.00106400"/>
    <m/>
    <m/>
    <m/>
    <m/>
    <m/>
    <n v="81.349999999999994"/>
  </r>
  <r>
    <s v="10 : Electric"/>
    <x v="2"/>
    <x v="5"/>
    <s v="ERES_129"/>
    <s v="      0.00106800"/>
    <m/>
    <m/>
    <m/>
    <m/>
    <m/>
    <n v="101.16"/>
  </r>
  <r>
    <s v="10 : Electric"/>
    <x v="2"/>
    <x v="5"/>
    <s v="ERES_129"/>
    <s v="      0.00135200"/>
    <m/>
    <m/>
    <m/>
    <m/>
    <m/>
    <n v="198.52"/>
  </r>
  <r>
    <s v="10 : Electric"/>
    <x v="2"/>
    <x v="5"/>
    <s v="ERES_129"/>
    <s v="      0.00142800"/>
    <m/>
    <m/>
    <m/>
    <m/>
    <m/>
    <n v="1707458.28"/>
  </r>
  <r>
    <s v="10 : Electric"/>
    <x v="2"/>
    <x v="5"/>
    <s v="ERES_129"/>
    <s v="      0.00268700"/>
    <m/>
    <m/>
    <m/>
    <m/>
    <m/>
    <n v="1989.94"/>
  </r>
  <r>
    <s v="10 : Electric"/>
    <x v="2"/>
    <x v="5"/>
    <s v="ERES_132"/>
    <s v="      0.00000000"/>
    <m/>
    <m/>
    <m/>
    <m/>
    <m/>
    <n v="0"/>
  </r>
  <r>
    <s v="10 : Electric"/>
    <x v="2"/>
    <x v="5"/>
    <s v="ERES_132"/>
    <s v="      0.00034600-"/>
    <m/>
    <m/>
    <m/>
    <m/>
    <m/>
    <n v="-32.479999999999997"/>
  </r>
  <r>
    <s v="10 : Electric"/>
    <x v="2"/>
    <x v="5"/>
    <s v="ERES_132"/>
    <s v="      0.00036600-"/>
    <m/>
    <m/>
    <m/>
    <m/>
    <m/>
    <n v="-5.13"/>
  </r>
  <r>
    <s v="10 : Electric"/>
    <x v="2"/>
    <x v="5"/>
    <s v="ERES_133"/>
    <s v="      0.00000000"/>
    <m/>
    <m/>
    <m/>
    <m/>
    <m/>
    <n v="0"/>
  </r>
  <r>
    <s v="10 : Electric"/>
    <x v="2"/>
    <x v="5"/>
    <s v="ERES_135"/>
    <s v="      0.01000000"/>
    <m/>
    <m/>
    <m/>
    <m/>
    <m/>
    <n v="361080.22"/>
  </r>
  <r>
    <s v="10 : Electric"/>
    <x v="2"/>
    <x v="5"/>
    <s v="ERES_135"/>
    <s v="      2.00000000"/>
    <m/>
    <m/>
    <m/>
    <m/>
    <m/>
    <n v="188149.69"/>
  </r>
  <r>
    <s v="10 : Electric"/>
    <x v="2"/>
    <x v="5"/>
    <s v="ERES_135S"/>
    <s v="      5.00000000"/>
    <m/>
    <m/>
    <m/>
    <m/>
    <m/>
    <n v="116669.11"/>
  </r>
  <r>
    <s v="10 : Electric"/>
    <x v="2"/>
    <x v="5"/>
    <s v="ERES_136"/>
    <s v="      0.00600000"/>
    <m/>
    <m/>
    <m/>
    <m/>
    <m/>
    <n v="12.76"/>
  </r>
  <r>
    <s v="10 : Electric"/>
    <x v="2"/>
    <x v="5"/>
    <s v="ERES_137"/>
    <s v="      0.00000000"/>
    <m/>
    <m/>
    <m/>
    <m/>
    <m/>
    <n v="0"/>
  </r>
  <r>
    <s v="10 : Electric"/>
    <x v="2"/>
    <x v="5"/>
    <s v="ERES_137"/>
    <s v="      0.00002100-"/>
    <m/>
    <m/>
    <m/>
    <m/>
    <m/>
    <n v="-4.29"/>
  </r>
  <r>
    <s v="10 : Electric"/>
    <x v="2"/>
    <x v="5"/>
    <s v="ERES_137"/>
    <s v="      0.00003500-"/>
    <m/>
    <m/>
    <m/>
    <m/>
    <m/>
    <n v="-3.27"/>
  </r>
  <r>
    <s v="10 : Electric"/>
    <x v="2"/>
    <x v="5"/>
    <s v="ERES_137"/>
    <s v="      0.00004300-"/>
    <m/>
    <m/>
    <m/>
    <m/>
    <m/>
    <n v="-3.75"/>
  </r>
  <r>
    <s v="10 : Electric"/>
    <x v="2"/>
    <x v="5"/>
    <s v="ERES_137"/>
    <s v="      0.00007300-"/>
    <m/>
    <m/>
    <m/>
    <m/>
    <m/>
    <n v="-7.39"/>
  </r>
  <r>
    <s v="10 : Electric"/>
    <x v="2"/>
    <x v="5"/>
    <s v="ERES_137"/>
    <s v="      0.00008200-"/>
    <m/>
    <m/>
    <m/>
    <m/>
    <m/>
    <n v="-7.17"/>
  </r>
  <r>
    <s v="10 : Electric"/>
    <x v="2"/>
    <x v="5"/>
    <s v="ERES_194"/>
    <s v="      0.00668900-"/>
    <m/>
    <m/>
    <m/>
    <m/>
    <m/>
    <n v="-176316.24"/>
  </r>
  <r>
    <s v="10 : Electric"/>
    <x v="2"/>
    <x v="5"/>
    <s v="ERES_194"/>
    <s v="      0.00738600-"/>
    <m/>
    <m/>
    <m/>
    <m/>
    <m/>
    <n v="-1319.04"/>
  </r>
  <r>
    <s v="10 : Electric"/>
    <x v="2"/>
    <x v="5"/>
    <s v="ERES_194"/>
    <s v="      0.00740600-"/>
    <m/>
    <m/>
    <m/>
    <m/>
    <m/>
    <n v="-1347.89"/>
  </r>
  <r>
    <s v="10 : Electric"/>
    <x v="2"/>
    <x v="5"/>
    <s v="ERES_194"/>
    <s v="      0.00753400-"/>
    <m/>
    <m/>
    <m/>
    <m/>
    <m/>
    <n v="-8807120.2400000002"/>
  </r>
  <r>
    <s v="10 : Electric"/>
    <x v="2"/>
    <x v="5"/>
    <s v="ERES_95"/>
    <s v="      0.00000000"/>
    <m/>
    <m/>
    <m/>
    <m/>
    <m/>
    <n v="0"/>
  </r>
  <r>
    <s v="10 : Electric"/>
    <x v="2"/>
    <x v="5"/>
    <s v="ERES_95"/>
    <s v="      0.00014900"/>
    <m/>
    <m/>
    <m/>
    <m/>
    <m/>
    <n v="1.89"/>
  </r>
  <r>
    <s v="10 : Electric"/>
    <x v="2"/>
    <x v="5"/>
    <s v="ERES_95"/>
    <s v="      0.00015400"/>
    <m/>
    <m/>
    <m/>
    <m/>
    <m/>
    <n v="2.63"/>
  </r>
  <r>
    <s v="10 : Electric"/>
    <x v="2"/>
    <x v="5"/>
    <s v="ERES_95"/>
    <s v="      0.00109800-"/>
    <m/>
    <m/>
    <m/>
    <m/>
    <m/>
    <n v="-112.24"/>
  </r>
  <r>
    <s v="10 : Electric"/>
    <x v="2"/>
    <x v="5"/>
    <s v="ERES_95"/>
    <s v="      0.00213500"/>
    <m/>
    <m/>
    <m/>
    <m/>
    <m/>
    <n v="1521538.42"/>
  </r>
  <r>
    <s v="10 : Electric"/>
    <x v="2"/>
    <x v="5"/>
    <s v="ERES_95"/>
    <s v="      0.00333300-"/>
    <m/>
    <m/>
    <m/>
    <m/>
    <m/>
    <n v="-31.77"/>
  </r>
  <r>
    <s v="10 : Electric"/>
    <x v="2"/>
    <x v="5"/>
    <s v="ERES_95"/>
    <s v="      0.00348100"/>
    <m/>
    <m/>
    <m/>
    <m/>
    <m/>
    <n v="1679518.15"/>
  </r>
  <r>
    <s v="10 : Electric"/>
    <x v="2"/>
    <x v="5"/>
    <s v="ERES_95"/>
    <s v="      0.00544900"/>
    <m/>
    <m/>
    <m/>
    <m/>
    <m/>
    <n v="1449.24"/>
  </r>
  <r>
    <s v="10 : Electric"/>
    <x v="2"/>
    <x v="5"/>
    <s v="ERES_95A"/>
    <s v="      0.00005100"/>
    <m/>
    <m/>
    <m/>
    <m/>
    <m/>
    <n v="60925.63"/>
  </r>
  <r>
    <s v="10 : Electric"/>
    <x v="2"/>
    <x v="5"/>
    <s v="ERES_95A"/>
    <s v="      0.00139100-"/>
    <m/>
    <m/>
    <m/>
    <m/>
    <m/>
    <n v="-285.77999999999997"/>
  </r>
  <r>
    <s v="10 : Electric"/>
    <x v="2"/>
    <x v="5"/>
    <s v="ERES_95A"/>
    <s v="      0.00144000-"/>
    <m/>
    <m/>
    <m/>
    <m/>
    <m/>
    <n v="-124.96"/>
  </r>
  <r>
    <s v="10 : Electric"/>
    <x v="2"/>
    <x v="5"/>
    <s v="ERES_95A"/>
    <s v="      0.00189300-"/>
    <m/>
    <m/>
    <m/>
    <m/>
    <m/>
    <n v="-166.57"/>
  </r>
  <r>
    <s v="10 : Electric"/>
    <x v="2"/>
    <x v="5"/>
    <s v="ERES_95A"/>
    <s v="      0.00191300-"/>
    <m/>
    <m/>
    <m/>
    <m/>
    <m/>
    <n v="-194.63"/>
  </r>
  <r>
    <s v="10 : Electric"/>
    <x v="2"/>
    <x v="5"/>
    <s v="ERES_95A"/>
    <s v="      0.00207200-"/>
    <m/>
    <m/>
    <m/>
    <m/>
    <m/>
    <n v="-108.54"/>
  </r>
  <r>
    <s v="10 : Electric"/>
    <x v="2"/>
    <x v="5"/>
    <s v="ERES_95A"/>
    <s v="      0.00249100-"/>
    <m/>
    <m/>
    <m/>
    <m/>
    <m/>
    <n v="-103.47"/>
  </r>
  <r>
    <s v="10 : Electric"/>
    <x v="2"/>
    <x v="5"/>
    <s v="ERES_95A"/>
    <s v="      0.00276700-"/>
    <m/>
    <m/>
    <m/>
    <m/>
    <m/>
    <n v="-38.75"/>
  </r>
  <r>
    <s v="10 : Electric"/>
    <x v="2"/>
    <x v="5"/>
    <s v="ERES_BASIC"/>
    <s v="      0.00000000"/>
    <m/>
    <m/>
    <m/>
    <m/>
    <m/>
    <n v="9329.86"/>
  </r>
  <r>
    <s v="10 : Electric"/>
    <x v="2"/>
    <x v="5"/>
    <s v="ERES_BASIC"/>
    <s v="      7.49000000"/>
    <m/>
    <m/>
    <m/>
    <m/>
    <m/>
    <n v="8157396.96"/>
  </r>
  <r>
    <s v="10 : Electric"/>
    <x v="2"/>
    <x v="5"/>
    <s v="ERES_BASIC"/>
    <s v="      7.87000000"/>
    <m/>
    <m/>
    <m/>
    <m/>
    <m/>
    <n v="52.31"/>
  </r>
  <r>
    <s v="10 : Electric"/>
    <x v="2"/>
    <x v="5"/>
    <s v="ERES_BASIC"/>
    <s v="     10.21000000"/>
    <m/>
    <m/>
    <m/>
    <m/>
    <m/>
    <n v="61.26"/>
  </r>
  <r>
    <s v="10 : Electric"/>
    <x v="2"/>
    <x v="5"/>
    <s v="ERES_BASIC"/>
    <s v="     17.99000000"/>
    <m/>
    <m/>
    <m/>
    <m/>
    <m/>
    <n v="7395.69"/>
  </r>
  <r>
    <s v="10 : Electric"/>
    <x v="2"/>
    <x v="5"/>
    <s v="ERES_BDR"/>
    <s v="      0.00000000"/>
    <m/>
    <m/>
    <m/>
    <m/>
    <m/>
    <n v="-445359.47"/>
  </r>
  <r>
    <s v="10 : Electric"/>
    <x v="2"/>
    <x v="5"/>
    <s v="ERES_CSGP"/>
    <s v="      0.04488300-"/>
    <m/>
    <m/>
    <m/>
    <m/>
    <m/>
    <n v="-20.010000000000002"/>
  </r>
  <r>
    <s v="10 : Electric"/>
    <x v="2"/>
    <x v="5"/>
    <s v="ERES_CSGP"/>
    <s v="      0.06713000-"/>
    <m/>
    <m/>
    <m/>
    <m/>
    <m/>
    <n v="-30601.97"/>
  </r>
  <r>
    <s v="10 : Electric"/>
    <x v="2"/>
    <x v="5"/>
    <s v="ERES_CSGP"/>
    <s v="     20.00000000"/>
    <m/>
    <m/>
    <m/>
    <m/>
    <m/>
    <n v="110620"/>
  </r>
  <r>
    <s v="10 : Electric"/>
    <x v="2"/>
    <x v="5"/>
    <s v="ERES_CSIE"/>
    <s v="      0.00000000"/>
    <m/>
    <m/>
    <m/>
    <m/>
    <m/>
    <n v="0"/>
  </r>
  <r>
    <s v="10 : Electric"/>
    <x v="2"/>
    <x v="5"/>
    <s v="ERES_CSIE"/>
    <s v="      7.00000000-"/>
    <m/>
    <m/>
    <m/>
    <m/>
    <m/>
    <n v="-14"/>
  </r>
  <r>
    <s v="10 : Electric"/>
    <x v="2"/>
    <x v="5"/>
    <s v="ERES_CSIE"/>
    <s v="      8.00000000-"/>
    <m/>
    <m/>
    <m/>
    <m/>
    <m/>
    <n v="-24"/>
  </r>
  <r>
    <s v="10 : Electric"/>
    <x v="2"/>
    <x v="5"/>
    <s v="ERES_CSIE"/>
    <s v="     10.00000000-"/>
    <m/>
    <m/>
    <m/>
    <m/>
    <m/>
    <n v="-240"/>
  </r>
  <r>
    <s v="10 : Electric"/>
    <x v="2"/>
    <x v="5"/>
    <s v="ERES_CSIE"/>
    <s v="     10.50000000-"/>
    <m/>
    <m/>
    <m/>
    <m/>
    <m/>
    <n v="-220.5"/>
  </r>
  <r>
    <s v="10 : Electric"/>
    <x v="2"/>
    <x v="5"/>
    <s v="ERES_CSIE"/>
    <s v="     11.00000000-"/>
    <m/>
    <m/>
    <m/>
    <m/>
    <m/>
    <n v="-968"/>
  </r>
  <r>
    <s v="10 : Electric"/>
    <x v="2"/>
    <x v="5"/>
    <s v="ERES_CSIE"/>
    <s v="     16.50000000-"/>
    <m/>
    <m/>
    <m/>
    <m/>
    <m/>
    <n v="-1695.29"/>
  </r>
  <r>
    <s v="10 : Electric"/>
    <x v="2"/>
    <x v="5"/>
    <s v="ERES_CSIE"/>
    <s v="     20.00000000-"/>
    <m/>
    <m/>
    <m/>
    <m/>
    <m/>
    <n v="-18780"/>
  </r>
  <r>
    <s v="10 : Electric"/>
    <x v="2"/>
    <x v="5"/>
    <s v="ERES_FSTAX"/>
    <s v="      0.00000000"/>
    <m/>
    <m/>
    <m/>
    <m/>
    <m/>
    <n v="-4359.49"/>
  </r>
  <r>
    <s v="10 : Electric"/>
    <x v="2"/>
    <x v="5"/>
    <s v="ERES_FSTAX"/>
    <s v="      0.02134000"/>
    <m/>
    <m/>
    <m/>
    <m/>
    <m/>
    <n v="14955.21"/>
  </r>
  <r>
    <s v="10 : Electric"/>
    <x v="2"/>
    <x v="5"/>
    <s v="ERES_FSTAX"/>
    <s v="      0.02296000"/>
    <m/>
    <m/>
    <m/>
    <m/>
    <m/>
    <n v="0.18"/>
  </r>
  <r>
    <s v="10 : Electric"/>
    <x v="2"/>
    <x v="5"/>
    <s v="ERES_FSTAX"/>
    <s v="      0.03240000"/>
    <m/>
    <m/>
    <m/>
    <m/>
    <m/>
    <n v="9366.43"/>
  </r>
  <r>
    <s v="10 : Electric"/>
    <x v="2"/>
    <x v="5"/>
    <s v="ERES_FSTAX"/>
    <s v="      0.03348000"/>
    <m/>
    <m/>
    <m/>
    <m/>
    <m/>
    <n v="80050.63"/>
  </r>
  <r>
    <s v="10 : Electric"/>
    <x v="2"/>
    <x v="5"/>
    <s v="ERES_FSTAX"/>
    <s v="      0.04351000"/>
    <m/>
    <m/>
    <m/>
    <m/>
    <m/>
    <n v="3.97"/>
  </r>
  <r>
    <s v="10 : Electric"/>
    <x v="2"/>
    <x v="5"/>
    <s v="ERES_FSTAX"/>
    <s v="      0.04361000"/>
    <m/>
    <m/>
    <m/>
    <m/>
    <m/>
    <n v="55323.17"/>
  </r>
  <r>
    <s v="10 : Electric"/>
    <x v="2"/>
    <x v="5"/>
    <s v="ERES_FSTAX"/>
    <s v="      0.05223000"/>
    <m/>
    <m/>
    <m/>
    <m/>
    <m/>
    <n v="0"/>
  </r>
  <r>
    <s v="10 : Electric"/>
    <x v="2"/>
    <x v="5"/>
    <s v="ERES_FSTAX"/>
    <s v="      0.05235000"/>
    <m/>
    <m/>
    <m/>
    <m/>
    <m/>
    <n v="64870.66"/>
  </r>
  <r>
    <s v="10 : Electric"/>
    <x v="2"/>
    <x v="5"/>
    <s v="ERES_FSTAX"/>
    <s v="      0.05499000"/>
    <m/>
    <m/>
    <m/>
    <m/>
    <m/>
    <n v="18.79"/>
  </r>
  <r>
    <s v="10 : Electric"/>
    <x v="2"/>
    <x v="5"/>
    <s v="ERES_FSTAX"/>
    <s v="      0.05511000"/>
    <m/>
    <m/>
    <m/>
    <m/>
    <m/>
    <n v="405994.3"/>
  </r>
  <r>
    <s v="10 : Electric"/>
    <x v="2"/>
    <x v="5"/>
    <s v="ERES_FSTAX"/>
    <s v="      0.05553000"/>
    <m/>
    <m/>
    <m/>
    <m/>
    <m/>
    <n v="24756.71"/>
  </r>
  <r>
    <s v="10 : Electric"/>
    <x v="2"/>
    <x v="5"/>
    <s v="ERES_FSTAX"/>
    <s v="      0.06013000"/>
    <m/>
    <m/>
    <m/>
    <m/>
    <m/>
    <n v="-0.1"/>
  </r>
  <r>
    <s v="10 : Electric"/>
    <x v="2"/>
    <x v="5"/>
    <s v="ERES_FSTAX"/>
    <s v="      0.06027000"/>
    <m/>
    <m/>
    <m/>
    <m/>
    <m/>
    <n v="218842.61"/>
  </r>
  <r>
    <s v="10 : Electric"/>
    <x v="2"/>
    <x v="5"/>
    <s v="ERES_FSTAX"/>
    <s v="      0.06070000"/>
    <m/>
    <m/>
    <m/>
    <m/>
    <m/>
    <n v="120.41"/>
  </r>
  <r>
    <s v="10 : Electric"/>
    <x v="2"/>
    <x v="5"/>
    <s v="ERES_FSTAX"/>
    <s v="      0.06075000"/>
    <m/>
    <m/>
    <m/>
    <m/>
    <m/>
    <n v="805208.34"/>
  </r>
  <r>
    <s v="10 : Electric"/>
    <x v="2"/>
    <x v="5"/>
    <s v="ERES_FSTAX"/>
    <s v="      0.06285000"/>
    <m/>
    <m/>
    <m/>
    <m/>
    <m/>
    <n v="260487.04000000001"/>
  </r>
  <r>
    <s v="10 : Electric"/>
    <x v="2"/>
    <x v="5"/>
    <s v="ERES_FSTAX"/>
    <s v="      0.06333000"/>
    <m/>
    <m/>
    <m/>
    <m/>
    <m/>
    <n v="11147.54"/>
  </r>
  <r>
    <s v="10 : Electric"/>
    <x v="2"/>
    <x v="5"/>
    <s v="ERES_FSTAX"/>
    <s v="      0.06397000"/>
    <m/>
    <m/>
    <m/>
    <m/>
    <m/>
    <n v="650.58000000000004"/>
  </r>
  <r>
    <s v="10 : Electric"/>
    <x v="2"/>
    <x v="5"/>
    <s v="ERES_FSTAX"/>
    <s v="      0.06412000"/>
    <m/>
    <m/>
    <m/>
    <m/>
    <m/>
    <n v="533475.93999999994"/>
  </r>
  <r>
    <s v="10 : Electric"/>
    <x v="2"/>
    <x v="5"/>
    <s v="ERES_FSTAX"/>
    <s v="      0.06458000"/>
    <m/>
    <m/>
    <m/>
    <m/>
    <m/>
    <n v="0"/>
  </r>
  <r>
    <s v="10 : Electric"/>
    <x v="2"/>
    <x v="5"/>
    <s v="ERES_FSTAX"/>
    <s v="      0.06463000"/>
    <m/>
    <m/>
    <m/>
    <m/>
    <m/>
    <n v="100416.78"/>
  </r>
  <r>
    <s v="10 : Electric"/>
    <x v="2"/>
    <x v="5"/>
    <s v="ERES_FSTAX"/>
    <s v="      0.06650000"/>
    <m/>
    <m/>
    <m/>
    <m/>
    <m/>
    <n v="206.12"/>
  </r>
  <r>
    <s v="10 : Electric"/>
    <x v="2"/>
    <x v="5"/>
    <s v="ERES_FSTAX"/>
    <s v="      0.06672000"/>
    <m/>
    <m/>
    <m/>
    <m/>
    <m/>
    <n v="424.76"/>
  </r>
  <r>
    <s v="10 : Electric"/>
    <x v="2"/>
    <x v="5"/>
    <s v="ERES_FSTAX"/>
    <s v="      0.06687000"/>
    <m/>
    <m/>
    <m/>
    <m/>
    <m/>
    <n v="1902082.72"/>
  </r>
  <r>
    <s v="10 : Electric"/>
    <x v="2"/>
    <x v="5"/>
    <s v="ERES_FSTAX"/>
    <s v="      0.06733000"/>
    <m/>
    <m/>
    <m/>
    <m/>
    <m/>
    <n v="34.47"/>
  </r>
  <r>
    <s v="10 : Electric"/>
    <x v="2"/>
    <x v="5"/>
    <s v="ERES_FSTAX"/>
    <s v="      0.06739000"/>
    <m/>
    <m/>
    <m/>
    <m/>
    <m/>
    <n v="278365.74"/>
  </r>
  <r>
    <s v="10 : Electric"/>
    <x v="2"/>
    <x v="5"/>
    <s v="ERES_FSTAX"/>
    <s v="      0.08106000"/>
    <m/>
    <m/>
    <m/>
    <m/>
    <m/>
    <n v="34.6"/>
  </r>
  <r>
    <s v="10 : Electric"/>
    <x v="2"/>
    <x v="5"/>
    <s v="ERES_FSTAX"/>
    <s v="      0.08124000"/>
    <m/>
    <m/>
    <m/>
    <m/>
    <m/>
    <n v="396626.91"/>
  </r>
  <r>
    <s v="10 : Electric"/>
    <x v="2"/>
    <x v="5"/>
    <s v="ERES_FSTAX"/>
    <s v="      0.09108000"/>
    <m/>
    <m/>
    <m/>
    <m/>
    <m/>
    <n v="27.88"/>
  </r>
  <r>
    <s v="10 : Electric"/>
    <x v="2"/>
    <x v="5"/>
    <s v="ERES_FSTAX"/>
    <s v="      0.09116000"/>
    <m/>
    <m/>
    <m/>
    <m/>
    <m/>
    <n v="257259.09"/>
  </r>
  <r>
    <s v="10 : Electric"/>
    <x v="2"/>
    <x v="5"/>
    <s v="ERES_NRG"/>
    <s v="      0.00000000"/>
    <n v="1195703207.2820001"/>
    <m/>
    <m/>
    <m/>
    <m/>
    <m/>
  </r>
  <r>
    <s v="10 : Electric"/>
    <x v="2"/>
    <x v="5"/>
    <s v="ERES_NRG"/>
    <s v="      0.08957100"/>
    <m/>
    <m/>
    <m/>
    <m/>
    <m/>
    <n v="4726.17"/>
  </r>
  <r>
    <s v="10 : Electric"/>
    <x v="2"/>
    <x v="5"/>
    <s v="ERES_NRG"/>
    <s v="      0.08991400"/>
    <m/>
    <m/>
    <m/>
    <m/>
    <m/>
    <n v="5671.67"/>
  </r>
  <r>
    <s v="10 : Electric"/>
    <x v="2"/>
    <x v="5"/>
    <s v="ERES_NRG"/>
    <s v="      0.09017500"/>
    <m/>
    <m/>
    <m/>
    <m/>
    <m/>
    <n v="432.07"/>
  </r>
  <r>
    <s v="10 : Electric"/>
    <x v="2"/>
    <x v="5"/>
    <s v="ERES_NRG"/>
    <s v="      0.09102500"/>
    <m/>
    <m/>
    <m/>
    <m/>
    <m/>
    <n v="6037.87"/>
  </r>
  <r>
    <s v="10 : Electric"/>
    <x v="2"/>
    <x v="5"/>
    <s v="ERES_NRG"/>
    <s v="      0.09122400"/>
    <m/>
    <m/>
    <m/>
    <m/>
    <m/>
    <n v="560.1"/>
  </r>
  <r>
    <s v="10 : Electric"/>
    <x v="2"/>
    <x v="5"/>
    <s v="ERES_NRG"/>
    <s v="      0.09128500"/>
    <m/>
    <m/>
    <m/>
    <m/>
    <m/>
    <n v="1827.52"/>
  </r>
  <r>
    <s v="10 : Electric"/>
    <x v="2"/>
    <x v="5"/>
    <s v="ERES_NRG"/>
    <s v="      0.09207900"/>
    <m/>
    <m/>
    <m/>
    <m/>
    <m/>
    <n v="1693.05"/>
  </r>
  <r>
    <s v="10 : Electric"/>
    <x v="2"/>
    <x v="5"/>
    <s v="ERES_NRG"/>
    <s v="      0.09214000"/>
    <m/>
    <m/>
    <m/>
    <m/>
    <m/>
    <n v="439.44"/>
  </r>
  <r>
    <s v="10 : Electric"/>
    <x v="2"/>
    <x v="5"/>
    <s v="ERES_NRG"/>
    <s v="      0.09263300"/>
    <m/>
    <m/>
    <m/>
    <m/>
    <m/>
    <n v="1679.34"/>
  </r>
  <r>
    <s v="10 : Electric"/>
    <x v="2"/>
    <x v="5"/>
    <s v="ERES_NRG"/>
    <s v="      0.09337300"/>
    <m/>
    <m/>
    <m/>
    <m/>
    <m/>
    <n v="1123.1099999999999"/>
  </r>
  <r>
    <s v="10 : Electric"/>
    <x v="2"/>
    <x v="5"/>
    <s v="ERES_NRG"/>
    <s v="      0.09427900"/>
    <m/>
    <m/>
    <m/>
    <m/>
    <m/>
    <n v="4279.37"/>
  </r>
  <r>
    <s v="10 : Electric"/>
    <x v="2"/>
    <x v="5"/>
    <s v="ERES_NRG"/>
    <s v="      0.09616700"/>
    <m/>
    <m/>
    <m/>
    <m/>
    <m/>
    <n v="2352.91"/>
  </r>
  <r>
    <s v="10 : Electric"/>
    <x v="2"/>
    <x v="5"/>
    <s v="ERES_NRG"/>
    <s v="      0.09950000"/>
    <m/>
    <m/>
    <m/>
    <m/>
    <m/>
    <n v="364.77"/>
  </r>
  <r>
    <s v="10 : Electric"/>
    <x v="2"/>
    <x v="5"/>
    <s v="ERES_NRG"/>
    <s v="      0.10754100"/>
    <m/>
    <m/>
    <m/>
    <m/>
    <m/>
    <n v="8375.2099999999991"/>
  </r>
  <r>
    <s v="10 : Electric"/>
    <x v="2"/>
    <x v="5"/>
    <s v="ERES_NRG"/>
    <s v="      0.10780100"/>
    <m/>
    <m/>
    <m/>
    <m/>
    <m/>
    <n v="1905.59"/>
  </r>
  <r>
    <s v="10 : Electric"/>
    <x v="2"/>
    <x v="5"/>
    <s v="ERES_NRG"/>
    <s v="      0.10812000"/>
    <m/>
    <m/>
    <m/>
    <m/>
    <m/>
    <n v="2280.7800000000002"/>
  </r>
  <r>
    <s v="10 : Electric"/>
    <x v="2"/>
    <x v="5"/>
    <s v="ERES_NRG"/>
    <s v="      0.10853200"/>
    <m/>
    <m/>
    <m/>
    <m/>
    <m/>
    <n v="4185"/>
  </r>
  <r>
    <s v="10 : Electric"/>
    <x v="2"/>
    <x v="5"/>
    <s v="ERES_NRG"/>
    <s v="      0.10879100"/>
    <m/>
    <m/>
    <m/>
    <m/>
    <m/>
    <n v="18625.71"/>
  </r>
  <r>
    <s v="10 : Electric"/>
    <x v="2"/>
    <x v="5"/>
    <s v="ERES_NRG"/>
    <s v="      0.10887500"/>
    <m/>
    <m/>
    <m/>
    <m/>
    <m/>
    <n v="4271.3500000000004"/>
  </r>
  <r>
    <s v="10 : Electric"/>
    <x v="2"/>
    <x v="5"/>
    <s v="ERES_NRG"/>
    <s v="      0.11000600"/>
    <m/>
    <m/>
    <m/>
    <m/>
    <m/>
    <n v="797.23"/>
  </r>
  <r>
    <s v="10 : Electric"/>
    <x v="2"/>
    <x v="5"/>
    <s v="ERES_NRG"/>
    <s v="      0.11018500"/>
    <m/>
    <m/>
    <m/>
    <m/>
    <m/>
    <n v="71.09"/>
  </r>
  <r>
    <s v="10 : Electric"/>
    <x v="2"/>
    <x v="5"/>
    <s v="ERES_NRG"/>
    <s v="      0.11024600"/>
    <m/>
    <m/>
    <m/>
    <m/>
    <m/>
    <n v="328.31"/>
  </r>
  <r>
    <s v="10 : Electric"/>
    <x v="2"/>
    <x v="5"/>
    <s v="ERES_NRG"/>
    <s v="      0.11028200"/>
    <m/>
    <m/>
    <m/>
    <m/>
    <m/>
    <n v="63500762.170000002"/>
  </r>
  <r>
    <s v="10 : Electric"/>
    <x v="2"/>
    <x v="5"/>
    <s v="ERES_NRG"/>
    <s v="      0.11085600"/>
    <m/>
    <m/>
    <m/>
    <m/>
    <m/>
    <n v="9518.02"/>
  </r>
  <r>
    <s v="10 : Electric"/>
    <x v="2"/>
    <x v="5"/>
    <s v="ERES_NRG"/>
    <s v="      0.11228500"/>
    <m/>
    <m/>
    <m/>
    <m/>
    <m/>
    <n v="343.48"/>
  </r>
  <r>
    <s v="10 : Electric"/>
    <x v="2"/>
    <x v="5"/>
    <s v="ERES_NRG"/>
    <s v="      0.11234600"/>
    <m/>
    <m/>
    <m/>
    <m/>
    <m/>
    <n v="98.98"/>
  </r>
  <r>
    <s v="10 : Electric"/>
    <x v="2"/>
    <x v="5"/>
    <s v="ERES_NRG"/>
    <s v="      0.11283900"/>
    <m/>
    <m/>
    <m/>
    <m/>
    <m/>
    <n v="1137.95"/>
  </r>
  <r>
    <s v="10 : Electric"/>
    <x v="2"/>
    <x v="5"/>
    <s v="ERES_NRG"/>
    <s v="      0.11357900"/>
    <m/>
    <m/>
    <m/>
    <m/>
    <m/>
    <n v="758.4"/>
  </r>
  <r>
    <s v="10 : Electric"/>
    <x v="2"/>
    <x v="5"/>
    <s v="ERES_NRG"/>
    <s v="      0.11411000"/>
    <m/>
    <m/>
    <m/>
    <m/>
    <m/>
    <n v="4479.66"/>
  </r>
  <r>
    <s v="10 : Electric"/>
    <x v="2"/>
    <x v="5"/>
    <s v="ERES_NRG"/>
    <s v="      0.11600200"/>
    <m/>
    <m/>
    <m/>
    <m/>
    <m/>
    <n v="2499.8200000000002"/>
  </r>
  <r>
    <s v="10 : Electric"/>
    <x v="2"/>
    <x v="5"/>
    <s v="ERES_NRG"/>
    <s v="      0.11832200"/>
    <m/>
    <m/>
    <m/>
    <m/>
    <m/>
    <n v="693.59"/>
  </r>
  <r>
    <s v="10 : Electric"/>
    <x v="2"/>
    <x v="5"/>
    <s v="ERES_NRG"/>
    <s v="      0.12695800"/>
    <m/>
    <m/>
    <m/>
    <m/>
    <m/>
    <n v="10697.59"/>
  </r>
  <r>
    <s v="10 : Electric"/>
    <x v="2"/>
    <x v="5"/>
    <s v="ERES_NRG"/>
    <s v="      0.12721800"/>
    <m/>
    <m/>
    <m/>
    <m/>
    <m/>
    <n v="6017.61"/>
  </r>
  <r>
    <s v="10 : Electric"/>
    <x v="2"/>
    <x v="5"/>
    <s v="ERES_NRG"/>
    <s v="      0.12753700"/>
    <m/>
    <m/>
    <m/>
    <m/>
    <m/>
    <n v="3063.13"/>
  </r>
  <r>
    <s v="10 : Electric"/>
    <x v="2"/>
    <x v="5"/>
    <s v="ERES_NRG"/>
    <s v="      0.12820800"/>
    <m/>
    <m/>
    <m/>
    <m/>
    <m/>
    <n v="25057.09"/>
  </r>
  <r>
    <s v="10 : Electric"/>
    <x v="2"/>
    <x v="5"/>
    <s v="ERES_NRG"/>
    <s v="      0.12969900"/>
    <m/>
    <m/>
    <m/>
    <m/>
    <m/>
    <n v="80240169.75"/>
  </r>
  <r>
    <s v="10 : Electric"/>
    <x v="2"/>
    <x v="5"/>
    <s v="ERES_NTMTR"/>
    <s v="      0.00000000"/>
    <m/>
    <m/>
    <m/>
    <m/>
    <m/>
    <n v="-32503.37"/>
  </r>
  <r>
    <s v="10 : Electric"/>
    <x v="2"/>
    <x v="5"/>
    <s v="ERES_OPTE"/>
    <s v="     15.00000000"/>
    <m/>
    <m/>
    <m/>
    <m/>
    <m/>
    <n v="11610"/>
  </r>
  <r>
    <s v="10 : Electric"/>
    <x v="3"/>
    <x v="0"/>
    <s v="ECI_120"/>
    <s v="      0.00385000"/>
    <m/>
    <m/>
    <m/>
    <m/>
    <m/>
    <n v="0"/>
  </r>
  <r>
    <s v="10 : Electric"/>
    <x v="3"/>
    <x v="0"/>
    <s v="ECI_120"/>
    <s v="      0.00427600"/>
    <m/>
    <m/>
    <m/>
    <m/>
    <m/>
    <n v="29992.55"/>
  </r>
  <r>
    <s v="10 : Electric"/>
    <x v="3"/>
    <x v="0"/>
    <s v="ECI_120"/>
    <s v="      0.00482700"/>
    <m/>
    <m/>
    <m/>
    <m/>
    <m/>
    <n v="-0.01"/>
  </r>
  <r>
    <s v="10 : Electric"/>
    <x v="3"/>
    <x v="0"/>
    <s v="ECI_129"/>
    <s v="      0.00131500"/>
    <m/>
    <m/>
    <m/>
    <m/>
    <m/>
    <n v="9223.99"/>
  </r>
  <r>
    <s v="10 : Electric"/>
    <x v="3"/>
    <x v="0"/>
    <s v="ECI_129"/>
    <s v="      0.00133400"/>
    <m/>
    <m/>
    <m/>
    <m/>
    <m/>
    <n v="0"/>
  </r>
  <r>
    <s v="10 : Electric"/>
    <x v="3"/>
    <x v="0"/>
    <s v="ECI_129"/>
    <s v="      0.00263900"/>
    <m/>
    <m/>
    <m/>
    <m/>
    <m/>
    <n v="-0.82"/>
  </r>
  <r>
    <s v="10 : Electric"/>
    <x v="3"/>
    <x v="0"/>
    <s v="ECI_132"/>
    <s v="      0.00000000"/>
    <m/>
    <m/>
    <m/>
    <m/>
    <m/>
    <n v="0"/>
  </r>
  <r>
    <s v="10 : Electric"/>
    <x v="3"/>
    <x v="0"/>
    <s v="ECI_133"/>
    <s v="      0.00000000"/>
    <m/>
    <m/>
    <m/>
    <m/>
    <m/>
    <n v="0"/>
  </r>
  <r>
    <s v="10 : Electric"/>
    <x v="3"/>
    <x v="0"/>
    <s v="ECI_135"/>
    <s v="      0.01000000"/>
    <m/>
    <m/>
    <m/>
    <m/>
    <m/>
    <n v="513.62"/>
  </r>
  <r>
    <s v="10 : Electric"/>
    <x v="3"/>
    <x v="0"/>
    <s v="ECI_135"/>
    <s v="      2.00000000"/>
    <m/>
    <m/>
    <m/>
    <m/>
    <m/>
    <n v="72"/>
  </r>
  <r>
    <s v="10 : Electric"/>
    <x v="3"/>
    <x v="0"/>
    <s v="ECI_136"/>
    <s v="      0.00600000"/>
    <m/>
    <m/>
    <m/>
    <m/>
    <m/>
    <n v="436.71"/>
  </r>
  <r>
    <s v="10 : Electric"/>
    <x v="3"/>
    <x v="0"/>
    <s v="ECI_137"/>
    <s v="      0.00000000"/>
    <m/>
    <m/>
    <m/>
    <m/>
    <m/>
    <n v="0"/>
  </r>
  <r>
    <s v="10 : Electric"/>
    <x v="3"/>
    <x v="0"/>
    <s v="ECI_137"/>
    <s v="      0.00000700"/>
    <m/>
    <m/>
    <m/>
    <m/>
    <m/>
    <n v="19.73"/>
  </r>
  <r>
    <s v="10 : Electric"/>
    <x v="3"/>
    <x v="0"/>
    <s v="ECI_137"/>
    <s v="      0.00002100-"/>
    <m/>
    <m/>
    <m/>
    <m/>
    <m/>
    <n v="0"/>
  </r>
  <r>
    <s v="10 : Electric"/>
    <x v="3"/>
    <x v="0"/>
    <s v="ECI_139"/>
    <s v="      0.04263800"/>
    <m/>
    <m/>
    <m/>
    <m/>
    <m/>
    <n v="340.82"/>
  </r>
  <r>
    <s v="10 : Electric"/>
    <x v="3"/>
    <x v="0"/>
    <s v="ECI_139"/>
    <s v="      0.04282800"/>
    <m/>
    <m/>
    <m/>
    <m/>
    <m/>
    <n v="17.38"/>
  </r>
  <r>
    <s v="10 : Electric"/>
    <x v="3"/>
    <x v="0"/>
    <s v="ECI_139"/>
    <s v="      0.04310800"/>
    <m/>
    <m/>
    <m/>
    <m/>
    <m/>
    <n v="11.69"/>
  </r>
  <r>
    <s v="10 : Electric"/>
    <x v="3"/>
    <x v="0"/>
    <s v="ECI_139"/>
    <s v="      0.04355800"/>
    <m/>
    <m/>
    <m/>
    <m/>
    <m/>
    <n v="106.51"/>
  </r>
  <r>
    <s v="10 : Electric"/>
    <x v="3"/>
    <x v="0"/>
    <s v="ECI_139"/>
    <s v="      0.04374800"/>
    <m/>
    <m/>
    <m/>
    <m/>
    <m/>
    <n v="1.97"/>
  </r>
  <r>
    <s v="10 : Electric"/>
    <x v="3"/>
    <x v="0"/>
    <s v="ECI_139"/>
    <s v="      0.04375500"/>
    <m/>
    <m/>
    <m/>
    <m/>
    <m/>
    <n v="68.31"/>
  </r>
  <r>
    <s v="10 : Electric"/>
    <x v="3"/>
    <x v="0"/>
    <s v="ECI_139"/>
    <s v="      0.04403800"/>
    <m/>
    <m/>
    <m/>
    <m/>
    <m/>
    <n v="25.05"/>
  </r>
  <r>
    <s v="10 : Electric"/>
    <x v="3"/>
    <x v="0"/>
    <s v="ECI_139"/>
    <s v="      0.04782600-"/>
    <m/>
    <m/>
    <m/>
    <m/>
    <m/>
    <n v="-635.65"/>
  </r>
  <r>
    <s v="10 : Electric"/>
    <x v="3"/>
    <x v="0"/>
    <s v="ECI_95"/>
    <s v="      0.00215500"/>
    <m/>
    <m/>
    <m/>
    <m/>
    <m/>
    <n v="120.87"/>
  </r>
  <r>
    <s v="10 : Electric"/>
    <x v="3"/>
    <x v="0"/>
    <s v="ECI_95"/>
    <s v="      0.00322000"/>
    <m/>
    <m/>
    <m/>
    <m/>
    <m/>
    <n v="12526.54"/>
  </r>
  <r>
    <s v="10 : Electric"/>
    <x v="3"/>
    <x v="0"/>
    <s v="ECI_95"/>
    <s v="      0.00560400"/>
    <m/>
    <m/>
    <m/>
    <m/>
    <m/>
    <n v="0"/>
  </r>
  <r>
    <s v="10 : Electric"/>
    <x v="3"/>
    <x v="0"/>
    <s v="ECI_95"/>
    <s v="      0.01072500"/>
    <m/>
    <m/>
    <m/>
    <m/>
    <m/>
    <n v="32903.64"/>
  </r>
  <r>
    <s v="10 : Electric"/>
    <x v="3"/>
    <x v="0"/>
    <s v="ECI_95A"/>
    <s v="      0.00000000"/>
    <m/>
    <m/>
    <m/>
    <m/>
    <m/>
    <n v="0"/>
  </r>
  <r>
    <s v="10 : Electric"/>
    <x v="3"/>
    <x v="0"/>
    <s v="ECI_95A"/>
    <s v="      0.00005100"/>
    <m/>
    <m/>
    <m/>
    <m/>
    <m/>
    <n v="201.09"/>
  </r>
  <r>
    <s v="10 : Electric"/>
    <x v="3"/>
    <x v="0"/>
    <s v="ECI_95A"/>
    <s v="      0.00142300-"/>
    <m/>
    <m/>
    <m/>
    <m/>
    <m/>
    <n v="0"/>
  </r>
  <r>
    <s v="10 : Electric"/>
    <x v="3"/>
    <x v="0"/>
    <s v="ECI_BASIC"/>
    <s v="      0.00000000"/>
    <m/>
    <m/>
    <m/>
    <m/>
    <m/>
    <n v="40.840000000000003"/>
  </r>
  <r>
    <s v="10 : Electric"/>
    <x v="3"/>
    <x v="0"/>
    <s v="ECI_BASIC"/>
    <s v="     10.21000000"/>
    <m/>
    <m/>
    <m/>
    <m/>
    <m/>
    <n v="8566.19"/>
  </r>
  <r>
    <s v="10 : Electric"/>
    <x v="3"/>
    <x v="0"/>
    <s v="ECI_BASIC"/>
    <s v="     25.95000000"/>
    <m/>
    <m/>
    <m/>
    <m/>
    <m/>
    <n v="53353.2"/>
  </r>
  <r>
    <s v="10 : Electric"/>
    <x v="3"/>
    <x v="0"/>
    <s v="ECI_FSTAX"/>
    <s v="      0.00000000"/>
    <m/>
    <m/>
    <m/>
    <m/>
    <m/>
    <n v="-12.51"/>
  </r>
  <r>
    <s v="10 : Electric"/>
    <x v="3"/>
    <x v="0"/>
    <s v="ECI_FSTAX"/>
    <s v="      0.02134000"/>
    <m/>
    <m/>
    <m/>
    <m/>
    <m/>
    <n v="988.34"/>
  </r>
  <r>
    <s v="10 : Electric"/>
    <x v="3"/>
    <x v="0"/>
    <s v="ECI_FSTAX"/>
    <s v="      0.03240000"/>
    <m/>
    <m/>
    <m/>
    <m/>
    <m/>
    <n v="2.75"/>
  </r>
  <r>
    <s v="10 : Electric"/>
    <x v="3"/>
    <x v="0"/>
    <s v="ECI_FSTAX"/>
    <s v="      0.03348000"/>
    <m/>
    <m/>
    <m/>
    <m/>
    <m/>
    <n v="428.84"/>
  </r>
  <r>
    <s v="10 : Electric"/>
    <x v="3"/>
    <x v="0"/>
    <s v="ECI_FSTAX"/>
    <s v="      0.04361000"/>
    <m/>
    <m/>
    <m/>
    <m/>
    <m/>
    <n v="223.88"/>
  </r>
  <r>
    <s v="10 : Electric"/>
    <x v="3"/>
    <x v="0"/>
    <s v="ECI_FSTAX"/>
    <s v="      0.05235000"/>
    <m/>
    <m/>
    <m/>
    <m/>
    <m/>
    <n v="59.76"/>
  </r>
  <r>
    <s v="10 : Electric"/>
    <x v="3"/>
    <x v="0"/>
    <s v="ECI_FSTAX"/>
    <s v="      0.05511000"/>
    <m/>
    <m/>
    <m/>
    <m/>
    <m/>
    <n v="1841.05"/>
  </r>
  <r>
    <s v="10 : Electric"/>
    <x v="3"/>
    <x v="0"/>
    <s v="ECI_FSTAX"/>
    <s v="      0.06027000"/>
    <m/>
    <m/>
    <m/>
    <m/>
    <m/>
    <n v="778.45"/>
  </r>
  <r>
    <s v="10 : Electric"/>
    <x v="3"/>
    <x v="0"/>
    <s v="ECI_FSTAX"/>
    <s v="      0.06075000"/>
    <m/>
    <m/>
    <m/>
    <m/>
    <m/>
    <n v="5597.34"/>
  </r>
  <r>
    <s v="10 : Electric"/>
    <x v="3"/>
    <x v="0"/>
    <s v="ECI_FSTAX"/>
    <s v="      0.06285000"/>
    <m/>
    <m/>
    <m/>
    <m/>
    <m/>
    <n v="1463.67"/>
  </r>
  <r>
    <s v="10 : Electric"/>
    <x v="3"/>
    <x v="0"/>
    <s v="ECI_FSTAX"/>
    <s v="      0.06333000"/>
    <m/>
    <m/>
    <m/>
    <m/>
    <m/>
    <n v="22.27"/>
  </r>
  <r>
    <s v="10 : Electric"/>
    <x v="3"/>
    <x v="0"/>
    <s v="ECI_FSTAX"/>
    <s v="      0.06412000"/>
    <m/>
    <m/>
    <m/>
    <m/>
    <m/>
    <n v="8655.0300000000007"/>
  </r>
  <r>
    <s v="10 : Electric"/>
    <x v="3"/>
    <x v="0"/>
    <s v="ECI_FSTAX"/>
    <s v="      0.06463000"/>
    <m/>
    <m/>
    <m/>
    <m/>
    <m/>
    <n v="390.25"/>
  </r>
  <r>
    <s v="10 : Electric"/>
    <x v="3"/>
    <x v="0"/>
    <s v="ECI_FSTAX"/>
    <s v="      0.06687000"/>
    <m/>
    <m/>
    <m/>
    <m/>
    <m/>
    <n v="23757.13"/>
  </r>
  <r>
    <s v="10 : Electric"/>
    <x v="3"/>
    <x v="0"/>
    <s v="ECI_FSTAX"/>
    <s v="      0.06739000"/>
    <m/>
    <m/>
    <m/>
    <m/>
    <m/>
    <n v="928.27"/>
  </r>
  <r>
    <s v="10 : Electric"/>
    <x v="3"/>
    <x v="0"/>
    <s v="ECI_FSTAX"/>
    <s v="      0.08124000"/>
    <m/>
    <m/>
    <m/>
    <m/>
    <m/>
    <n v="673.45"/>
  </r>
  <r>
    <s v="10 : Electric"/>
    <x v="3"/>
    <x v="0"/>
    <s v="ECI_FSTAX"/>
    <s v="      0.09116000"/>
    <m/>
    <m/>
    <m/>
    <m/>
    <m/>
    <n v="734.75"/>
  </r>
  <r>
    <s v="10 : Electric"/>
    <x v="3"/>
    <x v="0"/>
    <s v="ECI_NRG"/>
    <s v="      0.00000000"/>
    <n v="7014237.0449999999"/>
    <m/>
    <m/>
    <m/>
    <m/>
    <m/>
  </r>
  <r>
    <s v="10 : Electric"/>
    <x v="3"/>
    <x v="0"/>
    <s v="ECI_NRG"/>
    <s v="      0.09560600"/>
    <m/>
    <m/>
    <m/>
    <m/>
    <m/>
    <n v="-0.06"/>
  </r>
  <r>
    <s v="10 : Electric"/>
    <x v="3"/>
    <x v="0"/>
    <s v="ECI_NRG"/>
    <s v="      0.09813200"/>
    <m/>
    <m/>
    <m/>
    <m/>
    <m/>
    <n v="0"/>
  </r>
  <r>
    <s v="10 : Electric"/>
    <x v="3"/>
    <x v="0"/>
    <s v="ECI_NRG"/>
    <s v="      0.09841200"/>
    <m/>
    <m/>
    <m/>
    <m/>
    <m/>
    <n v="0.06"/>
  </r>
  <r>
    <s v="10 : Electric"/>
    <x v="3"/>
    <x v="0"/>
    <s v="ECI_NRG"/>
    <s v="      0.09887500"/>
    <m/>
    <m/>
    <m/>
    <m/>
    <m/>
    <n v="0"/>
  </r>
  <r>
    <s v="10 : Electric"/>
    <x v="3"/>
    <x v="0"/>
    <s v="ECI_NRG"/>
    <s v="      0.10459800"/>
    <m/>
    <m/>
    <m/>
    <m/>
    <m/>
    <n v="-0.06"/>
  </r>
  <r>
    <s v="10 : Electric"/>
    <x v="3"/>
    <x v="0"/>
    <s v="ECI_NRG"/>
    <s v="      0.10558900"/>
    <m/>
    <m/>
    <m/>
    <m/>
    <m/>
    <n v="-32.93"/>
  </r>
  <r>
    <s v="10 : Electric"/>
    <x v="3"/>
    <x v="0"/>
    <s v="ECI_NRG"/>
    <s v="      0.10831300"/>
    <m/>
    <m/>
    <m/>
    <m/>
    <m/>
    <n v="1108.21"/>
  </r>
  <r>
    <s v="10 : Electric"/>
    <x v="3"/>
    <x v="0"/>
    <s v="ECI_NRG"/>
    <s v="      0.10903400"/>
    <m/>
    <m/>
    <m/>
    <m/>
    <m/>
    <n v="-0.14000000000000001"/>
  </r>
  <r>
    <s v="10 : Electric"/>
    <x v="3"/>
    <x v="0"/>
    <s v="ECI_NRG"/>
    <s v="      0.10957100"/>
    <m/>
    <m/>
    <m/>
    <m/>
    <m/>
    <n v="335.19"/>
  </r>
  <r>
    <s v="10 : Electric"/>
    <x v="3"/>
    <x v="0"/>
    <s v="ECI_NRG"/>
    <s v="      0.11006100"/>
    <m/>
    <m/>
    <m/>
    <m/>
    <m/>
    <n v="433241.76"/>
  </r>
  <r>
    <s v="10 : Electric"/>
    <x v="3"/>
    <x v="0"/>
    <s v="ECI_NRG"/>
    <s v="      0.11123700"/>
    <m/>
    <m/>
    <m/>
    <m/>
    <m/>
    <n v="340928.2"/>
  </r>
  <r>
    <s v="10 : Electric"/>
    <x v="3"/>
    <x v="0"/>
    <s v="ECI_NRG"/>
    <s v="      0.11195700"/>
    <m/>
    <m/>
    <m/>
    <m/>
    <m/>
    <n v="0"/>
  </r>
  <r>
    <s v="10 : Electric"/>
    <x v="3"/>
    <x v="0"/>
    <s v="ECI_NRG"/>
    <s v="      0.11223400"/>
    <m/>
    <m/>
    <m/>
    <m/>
    <m/>
    <n v="0"/>
  </r>
  <r>
    <s v="10 : Electric"/>
    <x v="3"/>
    <x v="1"/>
    <s v="ECI_120"/>
    <s v="      0.00427600"/>
    <m/>
    <m/>
    <m/>
    <m/>
    <m/>
    <n v="4125.6899999999996"/>
  </r>
  <r>
    <s v="10 : Electric"/>
    <x v="3"/>
    <x v="1"/>
    <s v="ECI_129"/>
    <s v="      0.00131500"/>
    <m/>
    <m/>
    <m/>
    <m/>
    <m/>
    <n v="1268.54"/>
  </r>
  <r>
    <s v="10 : Electric"/>
    <x v="3"/>
    <x v="1"/>
    <s v="ECI_132"/>
    <s v="      0.00000000"/>
    <m/>
    <m/>
    <m/>
    <m/>
    <m/>
    <n v="0"/>
  </r>
  <r>
    <s v="10 : Electric"/>
    <x v="3"/>
    <x v="1"/>
    <s v="ECI_133"/>
    <s v="      0.00000000"/>
    <m/>
    <m/>
    <m/>
    <m/>
    <m/>
    <n v="0"/>
  </r>
  <r>
    <s v="10 : Electric"/>
    <x v="3"/>
    <x v="1"/>
    <s v="ECI_135"/>
    <s v="      0.01000000"/>
    <m/>
    <m/>
    <m/>
    <m/>
    <m/>
    <n v="6.84"/>
  </r>
  <r>
    <s v="10 : Electric"/>
    <x v="3"/>
    <x v="1"/>
    <s v="ECI_136"/>
    <s v="      0.00600000"/>
    <m/>
    <m/>
    <m/>
    <m/>
    <m/>
    <n v="7.87"/>
  </r>
  <r>
    <s v="10 : Electric"/>
    <x v="3"/>
    <x v="1"/>
    <s v="ECI_137"/>
    <s v="      0.00000000"/>
    <m/>
    <m/>
    <m/>
    <m/>
    <m/>
    <n v="0"/>
  </r>
  <r>
    <s v="10 : Electric"/>
    <x v="3"/>
    <x v="1"/>
    <s v="ECI_137"/>
    <s v="      0.00000700"/>
    <m/>
    <m/>
    <m/>
    <m/>
    <m/>
    <n v="1.63"/>
  </r>
  <r>
    <s v="10 : Electric"/>
    <x v="3"/>
    <x v="1"/>
    <s v="ECI_139"/>
    <s v="      0.04263800"/>
    <m/>
    <m/>
    <m/>
    <m/>
    <m/>
    <n v="4814.1099999999997"/>
  </r>
  <r>
    <s v="10 : Electric"/>
    <x v="3"/>
    <x v="1"/>
    <s v="ECI_139"/>
    <s v="      0.04282800"/>
    <m/>
    <m/>
    <m/>
    <m/>
    <m/>
    <n v="13.74"/>
  </r>
  <r>
    <s v="10 : Electric"/>
    <x v="3"/>
    <x v="1"/>
    <s v="ECI_139"/>
    <s v="      0.04310800"/>
    <m/>
    <m/>
    <m/>
    <m/>
    <m/>
    <n v="8486.6200000000008"/>
  </r>
  <r>
    <s v="10 : Electric"/>
    <x v="3"/>
    <x v="1"/>
    <s v="ECI_139"/>
    <s v="      0.04355800"/>
    <m/>
    <m/>
    <m/>
    <m/>
    <m/>
    <n v="1482.61"/>
  </r>
  <r>
    <s v="10 : Electric"/>
    <x v="3"/>
    <x v="1"/>
    <s v="ECI_139"/>
    <s v="      0.04374800"/>
    <m/>
    <m/>
    <m/>
    <m/>
    <m/>
    <n v="4.34"/>
  </r>
  <r>
    <s v="10 : Electric"/>
    <x v="3"/>
    <x v="1"/>
    <s v="ECI_139"/>
    <s v="      0.04375500"/>
    <m/>
    <m/>
    <m/>
    <m/>
    <m/>
    <n v="3.13"/>
  </r>
  <r>
    <s v="10 : Electric"/>
    <x v="3"/>
    <x v="1"/>
    <s v="ECI_139"/>
    <s v="      0.04403800"/>
    <m/>
    <m/>
    <m/>
    <m/>
    <m/>
    <n v="5077.72"/>
  </r>
  <r>
    <s v="10 : Electric"/>
    <x v="3"/>
    <x v="1"/>
    <s v="ECI_139"/>
    <s v="      0.04407400"/>
    <m/>
    <m/>
    <m/>
    <m/>
    <m/>
    <n v="0.88"/>
  </r>
  <r>
    <s v="10 : Electric"/>
    <x v="3"/>
    <x v="1"/>
    <s v="ECI_139"/>
    <s v="      0.04435400"/>
    <m/>
    <m/>
    <m/>
    <m/>
    <m/>
    <n v="498.97"/>
  </r>
  <r>
    <s v="10 : Electric"/>
    <x v="3"/>
    <x v="1"/>
    <s v="ECI_139"/>
    <s v="      0.04782600-"/>
    <m/>
    <m/>
    <m/>
    <m/>
    <m/>
    <n v="-22520.2"/>
  </r>
  <r>
    <s v="10 : Electric"/>
    <x v="3"/>
    <x v="1"/>
    <s v="ECI_95"/>
    <s v="      0.00215500"/>
    <m/>
    <m/>
    <m/>
    <m/>
    <m/>
    <n v="52.83"/>
  </r>
  <r>
    <s v="10 : Electric"/>
    <x v="3"/>
    <x v="1"/>
    <s v="ECI_95"/>
    <s v="      0.00322000"/>
    <m/>
    <m/>
    <m/>
    <m/>
    <m/>
    <n v="1920.65"/>
  </r>
  <r>
    <s v="10 : Electric"/>
    <x v="3"/>
    <x v="1"/>
    <s v="ECI_95"/>
    <s v="      0.01072500"/>
    <m/>
    <m/>
    <m/>
    <m/>
    <m/>
    <n v="3687.57"/>
  </r>
  <r>
    <s v="10 : Electric"/>
    <x v="3"/>
    <x v="1"/>
    <s v="ECI_95A"/>
    <s v="      0.00000000"/>
    <m/>
    <m/>
    <m/>
    <m/>
    <m/>
    <n v="0"/>
  </r>
  <r>
    <s v="10 : Electric"/>
    <x v="3"/>
    <x v="1"/>
    <s v="ECI_95A"/>
    <s v="      0.00005100"/>
    <m/>
    <m/>
    <m/>
    <m/>
    <m/>
    <n v="31.42"/>
  </r>
  <r>
    <s v="10 : Electric"/>
    <x v="3"/>
    <x v="1"/>
    <s v="ECI_BASIC"/>
    <s v="     10.21000000"/>
    <m/>
    <m/>
    <m/>
    <m/>
    <m/>
    <n v="10077.27"/>
  </r>
  <r>
    <s v="10 : Electric"/>
    <x v="3"/>
    <x v="1"/>
    <s v="ECI_BASIC"/>
    <s v="     25.95000000"/>
    <m/>
    <m/>
    <m/>
    <m/>
    <m/>
    <n v="2491.1999999999998"/>
  </r>
  <r>
    <s v="10 : Electric"/>
    <x v="3"/>
    <x v="1"/>
    <s v="ECI_FSTAX"/>
    <s v="      0.00000000"/>
    <m/>
    <m/>
    <m/>
    <m/>
    <m/>
    <n v="-1.07"/>
  </r>
  <r>
    <s v="10 : Electric"/>
    <x v="3"/>
    <x v="1"/>
    <s v="ECI_FSTAX"/>
    <s v="      0.02134000"/>
    <m/>
    <m/>
    <m/>
    <m/>
    <m/>
    <n v="15.18"/>
  </r>
  <r>
    <s v="10 : Electric"/>
    <x v="3"/>
    <x v="1"/>
    <s v="ECI_FSTAX"/>
    <s v="      0.03240000"/>
    <m/>
    <m/>
    <m/>
    <m/>
    <m/>
    <n v="5.05"/>
  </r>
  <r>
    <s v="10 : Electric"/>
    <x v="3"/>
    <x v="1"/>
    <s v="ECI_FSTAX"/>
    <s v="      0.03348000"/>
    <m/>
    <m/>
    <m/>
    <m/>
    <m/>
    <n v="83.43"/>
  </r>
  <r>
    <s v="10 : Electric"/>
    <x v="3"/>
    <x v="1"/>
    <s v="ECI_FSTAX"/>
    <s v="      0.04361000"/>
    <m/>
    <m/>
    <m/>
    <m/>
    <m/>
    <n v="10.1"/>
  </r>
  <r>
    <s v="10 : Electric"/>
    <x v="3"/>
    <x v="1"/>
    <s v="ECI_FSTAX"/>
    <s v="      0.05511000"/>
    <m/>
    <m/>
    <m/>
    <m/>
    <m/>
    <n v="905.73"/>
  </r>
  <r>
    <s v="10 : Electric"/>
    <x v="3"/>
    <x v="1"/>
    <s v="ECI_FSTAX"/>
    <s v="      0.06027000"/>
    <m/>
    <m/>
    <m/>
    <m/>
    <m/>
    <n v="233.17"/>
  </r>
  <r>
    <s v="10 : Electric"/>
    <x v="3"/>
    <x v="1"/>
    <s v="ECI_FSTAX"/>
    <s v="      0.06075000"/>
    <m/>
    <m/>
    <m/>
    <m/>
    <m/>
    <n v="1196.27"/>
  </r>
  <r>
    <s v="10 : Electric"/>
    <x v="3"/>
    <x v="1"/>
    <s v="ECI_FSTAX"/>
    <s v="      0.06285000"/>
    <m/>
    <m/>
    <m/>
    <m/>
    <m/>
    <n v="383.37"/>
  </r>
  <r>
    <s v="10 : Electric"/>
    <x v="3"/>
    <x v="1"/>
    <s v="ECI_FSTAX"/>
    <s v="      0.06333000"/>
    <m/>
    <m/>
    <m/>
    <m/>
    <m/>
    <n v="3.42"/>
  </r>
  <r>
    <s v="10 : Electric"/>
    <x v="3"/>
    <x v="1"/>
    <s v="ECI_FSTAX"/>
    <s v="      0.06412000"/>
    <m/>
    <m/>
    <m/>
    <m/>
    <m/>
    <n v="256.52999999999997"/>
  </r>
  <r>
    <s v="10 : Electric"/>
    <x v="3"/>
    <x v="1"/>
    <s v="ECI_FSTAX"/>
    <s v="      0.06463000"/>
    <m/>
    <m/>
    <m/>
    <m/>
    <m/>
    <n v="18.420000000000002"/>
  </r>
  <r>
    <s v="10 : Electric"/>
    <x v="3"/>
    <x v="1"/>
    <s v="ECI_FSTAX"/>
    <s v="      0.06687000"/>
    <m/>
    <m/>
    <m/>
    <m/>
    <m/>
    <n v="1755.77"/>
  </r>
  <r>
    <s v="10 : Electric"/>
    <x v="3"/>
    <x v="1"/>
    <s v="ECI_FSTAX"/>
    <s v="      0.06739000"/>
    <m/>
    <m/>
    <m/>
    <m/>
    <m/>
    <n v="239.1"/>
  </r>
  <r>
    <s v="10 : Electric"/>
    <x v="3"/>
    <x v="1"/>
    <s v="ECI_FSTAX"/>
    <s v="      0.08124000"/>
    <m/>
    <m/>
    <m/>
    <m/>
    <m/>
    <n v="367.56"/>
  </r>
  <r>
    <s v="10 : Electric"/>
    <x v="3"/>
    <x v="1"/>
    <s v="ECI_FSTAX"/>
    <s v="      0.09116000"/>
    <m/>
    <m/>
    <m/>
    <m/>
    <m/>
    <n v="306.77999999999997"/>
  </r>
  <r>
    <s v="10 : Electric"/>
    <x v="3"/>
    <x v="1"/>
    <s v="ECI_NRG"/>
    <s v="      0.00000000"/>
    <n v="964835.68700000003"/>
    <m/>
    <m/>
    <m/>
    <m/>
    <m/>
  </r>
  <r>
    <s v="10 : Electric"/>
    <x v="3"/>
    <x v="1"/>
    <s v="ECI_NRG"/>
    <s v="      0.10831300"/>
    <m/>
    <m/>
    <m/>
    <m/>
    <m/>
    <n v="34815.75"/>
  </r>
  <r>
    <s v="10 : Electric"/>
    <x v="3"/>
    <x v="1"/>
    <s v="ECI_NRG"/>
    <s v="      0.10957100"/>
    <m/>
    <m/>
    <m/>
    <m/>
    <m/>
    <n v="16374.61"/>
  </r>
  <r>
    <s v="10 : Electric"/>
    <x v="3"/>
    <x v="1"/>
    <s v="ECI_NRG"/>
    <s v="      0.11006100"/>
    <m/>
    <m/>
    <m/>
    <m/>
    <m/>
    <n v="32971.269999999997"/>
  </r>
  <r>
    <s v="10 : Electric"/>
    <x v="3"/>
    <x v="1"/>
    <s v="ECI_NRG"/>
    <s v="      0.11123700"/>
    <m/>
    <m/>
    <m/>
    <m/>
    <m/>
    <n v="21622.9"/>
  </r>
  <r>
    <s v="10 : Electric"/>
    <x v="3"/>
    <x v="2"/>
    <s v="ERES_111"/>
    <s v="      0.00000000"/>
    <m/>
    <m/>
    <m/>
    <m/>
    <m/>
    <n v="0"/>
  </r>
  <r>
    <s v="10 : Electric"/>
    <x v="3"/>
    <x v="2"/>
    <s v="ERES_120"/>
    <s v="      0.00504400"/>
    <m/>
    <m/>
    <m/>
    <m/>
    <m/>
    <n v="17266.14"/>
  </r>
  <r>
    <s v="10 : Electric"/>
    <x v="3"/>
    <x v="2"/>
    <s v="ERES_1292T"/>
    <s v="      0.00142800"/>
    <m/>
    <m/>
    <m/>
    <m/>
    <m/>
    <n v="4888.08"/>
  </r>
  <r>
    <s v="10 : Electric"/>
    <x v="3"/>
    <x v="2"/>
    <s v="ERES_132"/>
    <s v="      0.00000000"/>
    <m/>
    <m/>
    <m/>
    <m/>
    <m/>
    <n v="0"/>
  </r>
  <r>
    <s v="10 : Electric"/>
    <x v="3"/>
    <x v="2"/>
    <s v="ERES_133"/>
    <s v="      0.00000000"/>
    <m/>
    <m/>
    <m/>
    <m/>
    <m/>
    <n v="0"/>
  </r>
  <r>
    <s v="10 : Electric"/>
    <x v="3"/>
    <x v="2"/>
    <s v="ERES_135"/>
    <s v="      0.01000000"/>
    <m/>
    <m/>
    <m/>
    <m/>
    <m/>
    <n v="35.299999999999997"/>
  </r>
  <r>
    <s v="10 : Electric"/>
    <x v="3"/>
    <x v="2"/>
    <s v="ERES_135"/>
    <s v="      2.00000000"/>
    <m/>
    <m/>
    <m/>
    <m/>
    <m/>
    <n v="62"/>
  </r>
  <r>
    <s v="10 : Electric"/>
    <x v="3"/>
    <x v="2"/>
    <s v="ERES_135S"/>
    <s v="      5.00000000"/>
    <m/>
    <m/>
    <m/>
    <m/>
    <m/>
    <n v="75"/>
  </r>
  <r>
    <s v="10 : Electric"/>
    <x v="3"/>
    <x v="2"/>
    <s v="ERES_137"/>
    <s v="      0.00000000"/>
    <m/>
    <m/>
    <m/>
    <m/>
    <m/>
    <n v="0"/>
  </r>
  <r>
    <s v="10 : Electric"/>
    <x v="3"/>
    <x v="2"/>
    <s v="ERES_137"/>
    <s v="      0.00000700"/>
    <m/>
    <m/>
    <m/>
    <m/>
    <m/>
    <n v="7.14"/>
  </r>
  <r>
    <s v="10 : Electric"/>
    <x v="3"/>
    <x v="2"/>
    <s v="ERES_194"/>
    <s v="      0.00668900-"/>
    <m/>
    <m/>
    <m/>
    <m/>
    <m/>
    <n v="-6.19"/>
  </r>
  <r>
    <s v="10 : Electric"/>
    <x v="3"/>
    <x v="2"/>
    <s v="ERES_194"/>
    <s v="      0.00753400-"/>
    <m/>
    <m/>
    <m/>
    <m/>
    <m/>
    <n v="-25782.51"/>
  </r>
  <r>
    <s v="10 : Electric"/>
    <x v="3"/>
    <x v="2"/>
    <s v="ERES_2T307"/>
    <s v="      0.00000000"/>
    <n v="3423084.8489999999"/>
    <m/>
    <m/>
    <m/>
    <m/>
    <m/>
  </r>
  <r>
    <s v="10 : Electric"/>
    <x v="3"/>
    <x v="2"/>
    <s v="ERES_2T307"/>
    <s v="      0.08440300"/>
    <m/>
    <m/>
    <m/>
    <m/>
    <m/>
    <n v="145761"/>
  </r>
  <r>
    <s v="10 : Electric"/>
    <x v="3"/>
    <x v="2"/>
    <s v="ERES_2T307"/>
    <s v="      0.08597100"/>
    <m/>
    <m/>
    <m/>
    <m/>
    <m/>
    <n v="98226.11"/>
  </r>
  <r>
    <s v="10 : Electric"/>
    <x v="3"/>
    <x v="2"/>
    <s v="ERES_2T307"/>
    <s v="      0.21774500"/>
    <m/>
    <m/>
    <m/>
    <m/>
    <m/>
    <n v="0"/>
  </r>
  <r>
    <s v="10 : Electric"/>
    <x v="3"/>
    <x v="2"/>
    <s v="ERES_2T307"/>
    <s v="      0.21931300"/>
    <m/>
    <m/>
    <m/>
    <m/>
    <m/>
    <n v="0"/>
  </r>
  <r>
    <s v="10 : Electric"/>
    <x v="3"/>
    <x v="2"/>
    <s v="ERES_2T307"/>
    <s v="      0.33362100"/>
    <m/>
    <m/>
    <m/>
    <m/>
    <m/>
    <n v="108212.92"/>
  </r>
  <r>
    <s v="10 : Electric"/>
    <x v="3"/>
    <x v="2"/>
    <s v="ERES_2T307"/>
    <s v="      0.33518900"/>
    <m/>
    <m/>
    <m/>
    <m/>
    <m/>
    <n v="76828.77"/>
  </r>
  <r>
    <s v="10 : Electric"/>
    <x v="3"/>
    <x v="2"/>
    <s v="ERES_2TBDR"/>
    <s v="      0.00000000"/>
    <m/>
    <m/>
    <m/>
    <m/>
    <m/>
    <n v="-3424.04"/>
  </r>
  <r>
    <s v="10 : Electric"/>
    <x v="3"/>
    <x v="2"/>
    <s v="ERES_95"/>
    <s v="      0.00213500"/>
    <m/>
    <m/>
    <m/>
    <m/>
    <m/>
    <n v="60.98"/>
  </r>
  <r>
    <s v="10 : Electric"/>
    <x v="3"/>
    <x v="2"/>
    <s v="ERES_95"/>
    <s v="      0.00348100"/>
    <m/>
    <m/>
    <m/>
    <m/>
    <m/>
    <n v="7041.35"/>
  </r>
  <r>
    <s v="10 : Electric"/>
    <x v="3"/>
    <x v="2"/>
    <s v="ERES_95"/>
    <s v="      0.01134400"/>
    <m/>
    <m/>
    <m/>
    <m/>
    <m/>
    <n v="15561.41"/>
  </r>
  <r>
    <s v="10 : Electric"/>
    <x v="3"/>
    <x v="2"/>
    <s v="ERES_95A"/>
    <s v="      0.00000000"/>
    <m/>
    <m/>
    <m/>
    <m/>
    <m/>
    <n v="0"/>
  </r>
  <r>
    <s v="10 : Electric"/>
    <x v="3"/>
    <x v="2"/>
    <s v="ERES_95A"/>
    <s v="      0.00005100"/>
    <m/>
    <m/>
    <m/>
    <m/>
    <m/>
    <n v="104.62"/>
  </r>
  <r>
    <s v="10 : Electric"/>
    <x v="3"/>
    <x v="2"/>
    <s v="ERES_BASIC"/>
    <s v="      7.49000000"/>
    <m/>
    <m/>
    <m/>
    <m/>
    <m/>
    <n v="22514.94"/>
  </r>
  <r>
    <s v="10 : Electric"/>
    <x v="3"/>
    <x v="2"/>
    <s v="ERES_BASIC"/>
    <s v="     17.99000000"/>
    <m/>
    <m/>
    <m/>
    <m/>
    <m/>
    <n v="17.989999999999998"/>
  </r>
  <r>
    <s v="10 : Electric"/>
    <x v="3"/>
    <x v="2"/>
    <s v="ERES_CSGP"/>
    <s v="      0.06713000-"/>
    <m/>
    <m/>
    <m/>
    <m/>
    <m/>
    <n v="-428.98"/>
  </r>
  <r>
    <s v="10 : Electric"/>
    <x v="3"/>
    <x v="2"/>
    <s v="ERES_CSGP"/>
    <s v="     20.00000000"/>
    <m/>
    <m/>
    <m/>
    <m/>
    <m/>
    <n v="2860"/>
  </r>
  <r>
    <s v="10 : Electric"/>
    <x v="3"/>
    <x v="2"/>
    <s v="ERES_CSIE"/>
    <s v="      0.00000000"/>
    <m/>
    <m/>
    <m/>
    <m/>
    <m/>
    <n v="0"/>
  </r>
  <r>
    <s v="10 : Electric"/>
    <x v="3"/>
    <x v="2"/>
    <s v="ERES_CSIE"/>
    <s v="     10.00000000-"/>
    <m/>
    <m/>
    <m/>
    <m/>
    <m/>
    <n v="-10"/>
  </r>
  <r>
    <s v="10 : Electric"/>
    <x v="3"/>
    <x v="2"/>
    <s v="ERES_CSIE"/>
    <s v="     10.50000000-"/>
    <m/>
    <m/>
    <m/>
    <m/>
    <m/>
    <n v="-10.5"/>
  </r>
  <r>
    <s v="10 : Electric"/>
    <x v="3"/>
    <x v="2"/>
    <s v="ERES_CSIE"/>
    <s v="     16.50000000-"/>
    <m/>
    <m/>
    <m/>
    <m/>
    <m/>
    <n v="-82.5"/>
  </r>
  <r>
    <s v="10 : Electric"/>
    <x v="3"/>
    <x v="2"/>
    <s v="ERES_CSIE"/>
    <s v="     20.00000000-"/>
    <m/>
    <m/>
    <m/>
    <m/>
    <m/>
    <n v="-180"/>
  </r>
  <r>
    <s v="10 : Electric"/>
    <x v="3"/>
    <x v="2"/>
    <s v="ERES_FSTAX"/>
    <s v="      0.00000000"/>
    <m/>
    <m/>
    <m/>
    <m/>
    <m/>
    <n v="0"/>
  </r>
  <r>
    <s v="10 : Electric"/>
    <x v="3"/>
    <x v="2"/>
    <s v="ERES_FSTAX"/>
    <s v="      0.02134000"/>
    <m/>
    <m/>
    <m/>
    <m/>
    <m/>
    <n v="73.87"/>
  </r>
  <r>
    <s v="10 : Electric"/>
    <x v="3"/>
    <x v="2"/>
    <s v="ERES_FSTAX"/>
    <s v="      0.03348000"/>
    <m/>
    <m/>
    <m/>
    <m/>
    <m/>
    <n v="240.38"/>
  </r>
  <r>
    <s v="10 : Electric"/>
    <x v="3"/>
    <x v="2"/>
    <s v="ERES_FSTAX"/>
    <s v="      0.04361000"/>
    <m/>
    <m/>
    <m/>
    <m/>
    <m/>
    <n v="319.08"/>
  </r>
  <r>
    <s v="10 : Electric"/>
    <x v="3"/>
    <x v="2"/>
    <s v="ERES_FSTAX"/>
    <s v="      0.05235000"/>
    <m/>
    <m/>
    <m/>
    <m/>
    <m/>
    <n v="211.2"/>
  </r>
  <r>
    <s v="10 : Electric"/>
    <x v="3"/>
    <x v="2"/>
    <s v="ERES_FSTAX"/>
    <s v="      0.05511000"/>
    <m/>
    <m/>
    <m/>
    <m/>
    <m/>
    <n v="2279.8000000000002"/>
  </r>
  <r>
    <s v="10 : Electric"/>
    <x v="3"/>
    <x v="2"/>
    <s v="ERES_FSTAX"/>
    <s v="      0.06027000"/>
    <m/>
    <m/>
    <m/>
    <m/>
    <m/>
    <n v="514.69000000000005"/>
  </r>
  <r>
    <s v="10 : Electric"/>
    <x v="3"/>
    <x v="2"/>
    <s v="ERES_FSTAX"/>
    <s v="      0.06075000"/>
    <m/>
    <m/>
    <m/>
    <m/>
    <m/>
    <n v="2361.5"/>
  </r>
  <r>
    <s v="10 : Electric"/>
    <x v="3"/>
    <x v="2"/>
    <s v="ERES_FSTAX"/>
    <s v="      0.06285000"/>
    <m/>
    <m/>
    <m/>
    <m/>
    <m/>
    <n v="882.59"/>
  </r>
  <r>
    <s v="10 : Electric"/>
    <x v="3"/>
    <x v="2"/>
    <s v="ERES_FSTAX"/>
    <s v="      0.06333000"/>
    <m/>
    <m/>
    <m/>
    <m/>
    <m/>
    <n v="97.08"/>
  </r>
  <r>
    <s v="10 : Electric"/>
    <x v="3"/>
    <x v="2"/>
    <s v="ERES_FSTAX"/>
    <s v="      0.06412000"/>
    <m/>
    <m/>
    <m/>
    <m/>
    <m/>
    <n v="2205.4499999999998"/>
  </r>
  <r>
    <s v="10 : Electric"/>
    <x v="3"/>
    <x v="2"/>
    <s v="ERES_FSTAX"/>
    <s v="      0.06463000"/>
    <m/>
    <m/>
    <m/>
    <m/>
    <m/>
    <n v="155.47"/>
  </r>
  <r>
    <s v="10 : Electric"/>
    <x v="3"/>
    <x v="2"/>
    <s v="ERES_FSTAX"/>
    <s v="      0.06687000"/>
    <m/>
    <m/>
    <m/>
    <m/>
    <m/>
    <n v="6942.07"/>
  </r>
  <r>
    <s v="10 : Electric"/>
    <x v="3"/>
    <x v="2"/>
    <s v="ERES_FSTAX"/>
    <s v="      0.06739000"/>
    <m/>
    <m/>
    <m/>
    <m/>
    <m/>
    <n v="795.07"/>
  </r>
  <r>
    <s v="10 : Electric"/>
    <x v="3"/>
    <x v="2"/>
    <s v="ERES_FSTAX"/>
    <s v="      0.08124000"/>
    <m/>
    <m/>
    <m/>
    <m/>
    <m/>
    <n v="965.69"/>
  </r>
  <r>
    <s v="10 : Electric"/>
    <x v="3"/>
    <x v="2"/>
    <s v="ERES_FSTAX"/>
    <s v="      0.09116000"/>
    <m/>
    <m/>
    <m/>
    <m/>
    <m/>
    <n v="1159.1600000000001"/>
  </r>
  <r>
    <s v="10 : Electric"/>
    <x v="3"/>
    <x v="3"/>
    <s v="ERES_111"/>
    <s v="      0.00000000"/>
    <m/>
    <m/>
    <m/>
    <m/>
    <m/>
    <n v="0"/>
  </r>
  <r>
    <s v="10 : Electric"/>
    <x v="3"/>
    <x v="3"/>
    <s v="ERES_120"/>
    <s v="      0.00504400"/>
    <m/>
    <m/>
    <m/>
    <m/>
    <m/>
    <n v="26758.81"/>
  </r>
  <r>
    <s v="10 : Electric"/>
    <x v="3"/>
    <x v="3"/>
    <s v="ERES_1292T"/>
    <s v="      0.00142800"/>
    <m/>
    <m/>
    <m/>
    <m/>
    <m/>
    <n v="7575.85"/>
  </r>
  <r>
    <s v="10 : Electric"/>
    <x v="3"/>
    <x v="3"/>
    <s v="ERES_132"/>
    <s v="      0.00000000"/>
    <m/>
    <m/>
    <m/>
    <m/>
    <m/>
    <n v="0"/>
  </r>
  <r>
    <s v="10 : Electric"/>
    <x v="3"/>
    <x v="3"/>
    <s v="ERES_133"/>
    <s v="      0.00000000"/>
    <m/>
    <m/>
    <m/>
    <m/>
    <m/>
    <n v="0"/>
  </r>
  <r>
    <s v="10 : Electric"/>
    <x v="3"/>
    <x v="3"/>
    <s v="ERES_135"/>
    <s v="      2.00000000"/>
    <m/>
    <m/>
    <m/>
    <m/>
    <m/>
    <n v="16"/>
  </r>
  <r>
    <s v="10 : Electric"/>
    <x v="3"/>
    <x v="3"/>
    <s v="ERES_135S"/>
    <s v="      5.00000000"/>
    <m/>
    <m/>
    <m/>
    <m/>
    <m/>
    <n v="15"/>
  </r>
  <r>
    <s v="10 : Electric"/>
    <x v="3"/>
    <x v="3"/>
    <s v="ERES_137"/>
    <s v="      0.00000000"/>
    <m/>
    <m/>
    <m/>
    <m/>
    <m/>
    <n v="0"/>
  </r>
  <r>
    <s v="10 : Electric"/>
    <x v="3"/>
    <x v="3"/>
    <s v="ERES_137"/>
    <s v="      0.00000700"/>
    <m/>
    <m/>
    <m/>
    <m/>
    <m/>
    <n v="11.79"/>
  </r>
  <r>
    <s v="10 : Electric"/>
    <x v="3"/>
    <x v="3"/>
    <s v="ERES_194"/>
    <s v="      0.00668900-"/>
    <m/>
    <m/>
    <m/>
    <m/>
    <m/>
    <n v="-15.98"/>
  </r>
  <r>
    <s v="10 : Electric"/>
    <x v="3"/>
    <x v="3"/>
    <s v="ERES_194"/>
    <s v="      0.00753400-"/>
    <m/>
    <m/>
    <m/>
    <m/>
    <m/>
    <n v="-39950.480000000003"/>
  </r>
  <r>
    <s v="10 : Electric"/>
    <x v="3"/>
    <x v="3"/>
    <s v="ERES_2T317"/>
    <s v="      0.00000000"/>
    <n v="5305107.352"/>
    <m/>
    <m/>
    <m/>
    <m/>
    <m/>
  </r>
  <r>
    <s v="10 : Electric"/>
    <x v="3"/>
    <x v="3"/>
    <s v="ERES_2T317"/>
    <s v="      0.10384500"/>
    <m/>
    <m/>
    <m/>
    <m/>
    <m/>
    <n v="273444.87"/>
  </r>
  <r>
    <s v="10 : Electric"/>
    <x v="3"/>
    <x v="3"/>
    <s v="ERES_2T317"/>
    <s v="      0.10541300"/>
    <m/>
    <m/>
    <m/>
    <m/>
    <m/>
    <n v="187639.03"/>
  </r>
  <r>
    <s v="10 : Electric"/>
    <x v="3"/>
    <x v="3"/>
    <s v="ERES_2T317"/>
    <s v="      0.17990600"/>
    <m/>
    <m/>
    <m/>
    <m/>
    <m/>
    <n v="0"/>
  </r>
  <r>
    <s v="10 : Electric"/>
    <x v="3"/>
    <x v="3"/>
    <s v="ERES_2T317"/>
    <s v="      0.18147400"/>
    <m/>
    <m/>
    <m/>
    <m/>
    <m/>
    <n v="0"/>
  </r>
  <r>
    <s v="10 : Electric"/>
    <x v="3"/>
    <x v="3"/>
    <s v="ERES_2T317"/>
    <s v="      0.20489500"/>
    <m/>
    <m/>
    <m/>
    <m/>
    <m/>
    <n v="105726.82"/>
  </r>
  <r>
    <s v="10 : Electric"/>
    <x v="3"/>
    <x v="3"/>
    <s v="ERES_2T317"/>
    <s v="      0.20646300"/>
    <m/>
    <m/>
    <m/>
    <m/>
    <m/>
    <n v="77601.78"/>
  </r>
  <r>
    <s v="10 : Electric"/>
    <x v="3"/>
    <x v="3"/>
    <s v="ERES_2TBDR"/>
    <s v="      0.00000000"/>
    <m/>
    <m/>
    <m/>
    <m/>
    <m/>
    <n v="-6268.4"/>
  </r>
  <r>
    <s v="10 : Electric"/>
    <x v="3"/>
    <x v="3"/>
    <s v="ERES_95"/>
    <s v="      0.00213500"/>
    <m/>
    <m/>
    <m/>
    <m/>
    <m/>
    <n v="104.84"/>
  </r>
  <r>
    <s v="10 : Electric"/>
    <x v="3"/>
    <x v="3"/>
    <s v="ERES_95"/>
    <s v="      0.00348100"/>
    <m/>
    <m/>
    <m/>
    <m/>
    <m/>
    <n v="10791.4"/>
  </r>
  <r>
    <s v="10 : Electric"/>
    <x v="3"/>
    <x v="3"/>
    <s v="ERES_95"/>
    <s v="      0.01134400"/>
    <m/>
    <m/>
    <m/>
    <m/>
    <m/>
    <n v="24456.53"/>
  </r>
  <r>
    <s v="10 : Electric"/>
    <x v="3"/>
    <x v="3"/>
    <s v="ERES_95A"/>
    <s v="      0.00000000"/>
    <m/>
    <m/>
    <m/>
    <m/>
    <m/>
    <n v="0"/>
  </r>
  <r>
    <s v="10 : Electric"/>
    <x v="3"/>
    <x v="3"/>
    <s v="ERES_95A"/>
    <s v="      0.00005100"/>
    <m/>
    <m/>
    <m/>
    <m/>
    <m/>
    <n v="160.81"/>
  </r>
  <r>
    <s v="10 : Electric"/>
    <x v="3"/>
    <x v="3"/>
    <s v="ERES_BASIC"/>
    <s v="      7.49000000"/>
    <m/>
    <m/>
    <m/>
    <m/>
    <m/>
    <n v="34127.94"/>
  </r>
  <r>
    <s v="10 : Electric"/>
    <x v="3"/>
    <x v="3"/>
    <s v="ERES_CSGP"/>
    <s v="      0.06713000-"/>
    <m/>
    <m/>
    <m/>
    <m/>
    <m/>
    <n v="-241.03"/>
  </r>
  <r>
    <s v="10 : Electric"/>
    <x v="3"/>
    <x v="3"/>
    <s v="ERES_CSGP"/>
    <s v="     20.00000000"/>
    <m/>
    <m/>
    <m/>
    <m/>
    <m/>
    <n v="1720"/>
  </r>
  <r>
    <s v="10 : Electric"/>
    <x v="3"/>
    <x v="3"/>
    <s v="ERES_CSIE"/>
    <s v="      0.00000000"/>
    <m/>
    <m/>
    <m/>
    <m/>
    <m/>
    <n v="0"/>
  </r>
  <r>
    <s v="10 : Electric"/>
    <x v="3"/>
    <x v="3"/>
    <s v="ERES_CSIE"/>
    <s v="     10.50000000-"/>
    <m/>
    <m/>
    <m/>
    <m/>
    <m/>
    <n v="-10.5"/>
  </r>
  <r>
    <s v="10 : Electric"/>
    <x v="3"/>
    <x v="3"/>
    <s v="ERES_CSIE"/>
    <s v="     16.50000000-"/>
    <m/>
    <m/>
    <m/>
    <m/>
    <m/>
    <n v="-172.15"/>
  </r>
  <r>
    <s v="10 : Electric"/>
    <x v="3"/>
    <x v="3"/>
    <s v="ERES_CSIE"/>
    <s v="     20.00000000-"/>
    <m/>
    <m/>
    <m/>
    <m/>
    <m/>
    <n v="-251.34"/>
  </r>
  <r>
    <s v="10 : Electric"/>
    <x v="3"/>
    <x v="3"/>
    <s v="ERES_FSTAX"/>
    <s v="      0.00000000"/>
    <m/>
    <m/>
    <m/>
    <m/>
    <m/>
    <n v="0"/>
  </r>
  <r>
    <s v="10 : Electric"/>
    <x v="3"/>
    <x v="3"/>
    <s v="ERES_FSTAX"/>
    <s v="      0.02134000"/>
    <m/>
    <m/>
    <m/>
    <m/>
    <m/>
    <n v="71.260000000000005"/>
  </r>
  <r>
    <s v="10 : Electric"/>
    <x v="3"/>
    <x v="3"/>
    <s v="ERES_FSTAX"/>
    <s v="      0.03348000"/>
    <m/>
    <m/>
    <m/>
    <m/>
    <m/>
    <n v="446.4"/>
  </r>
  <r>
    <s v="10 : Electric"/>
    <x v="3"/>
    <x v="3"/>
    <s v="ERES_FSTAX"/>
    <s v="      0.04361000"/>
    <m/>
    <m/>
    <m/>
    <m/>
    <m/>
    <n v="449.43"/>
  </r>
  <r>
    <s v="10 : Electric"/>
    <x v="3"/>
    <x v="3"/>
    <s v="ERES_FSTAX"/>
    <s v="      0.05235000"/>
    <m/>
    <m/>
    <m/>
    <m/>
    <m/>
    <n v="301.83999999999997"/>
  </r>
  <r>
    <s v="10 : Electric"/>
    <x v="3"/>
    <x v="3"/>
    <s v="ERES_FSTAX"/>
    <s v="      0.05511000"/>
    <m/>
    <m/>
    <m/>
    <m/>
    <m/>
    <n v="3573.66"/>
  </r>
  <r>
    <s v="10 : Electric"/>
    <x v="3"/>
    <x v="3"/>
    <s v="ERES_FSTAX"/>
    <s v="      0.06027000"/>
    <m/>
    <m/>
    <m/>
    <m/>
    <m/>
    <n v="772.03"/>
  </r>
  <r>
    <s v="10 : Electric"/>
    <x v="3"/>
    <x v="3"/>
    <s v="ERES_FSTAX"/>
    <s v="      0.06075000"/>
    <m/>
    <m/>
    <m/>
    <m/>
    <m/>
    <n v="2586.66"/>
  </r>
  <r>
    <s v="10 : Electric"/>
    <x v="3"/>
    <x v="3"/>
    <s v="ERES_FSTAX"/>
    <s v="      0.06285000"/>
    <m/>
    <m/>
    <m/>
    <m/>
    <m/>
    <n v="1506.17"/>
  </r>
  <r>
    <s v="10 : Electric"/>
    <x v="3"/>
    <x v="3"/>
    <s v="ERES_FSTAX"/>
    <s v="      0.06333000"/>
    <m/>
    <m/>
    <m/>
    <m/>
    <m/>
    <n v="29.5"/>
  </r>
  <r>
    <s v="10 : Electric"/>
    <x v="3"/>
    <x v="3"/>
    <s v="ERES_FSTAX"/>
    <s v="      0.06412000"/>
    <m/>
    <m/>
    <m/>
    <m/>
    <m/>
    <n v="1623.26"/>
  </r>
  <r>
    <s v="10 : Electric"/>
    <x v="3"/>
    <x v="3"/>
    <s v="ERES_FSTAX"/>
    <s v="      0.06463000"/>
    <m/>
    <m/>
    <m/>
    <m/>
    <m/>
    <n v="320.23"/>
  </r>
  <r>
    <s v="10 : Electric"/>
    <x v="3"/>
    <x v="3"/>
    <s v="ERES_FSTAX"/>
    <s v="      0.06687000"/>
    <m/>
    <m/>
    <m/>
    <m/>
    <m/>
    <n v="10127.709999999999"/>
  </r>
  <r>
    <s v="10 : Electric"/>
    <x v="3"/>
    <x v="3"/>
    <s v="ERES_FSTAX"/>
    <s v="      0.06739000"/>
    <m/>
    <m/>
    <m/>
    <m/>
    <m/>
    <n v="1018.96"/>
  </r>
  <r>
    <s v="10 : Electric"/>
    <x v="3"/>
    <x v="3"/>
    <s v="ERES_FSTAX"/>
    <s v="      0.08124000"/>
    <m/>
    <m/>
    <m/>
    <m/>
    <m/>
    <n v="2083.62"/>
  </r>
  <r>
    <s v="10 : Electric"/>
    <x v="3"/>
    <x v="3"/>
    <s v="ERES_FSTAX"/>
    <s v="      0.09116000"/>
    <m/>
    <m/>
    <m/>
    <m/>
    <m/>
    <n v="1598.08"/>
  </r>
  <r>
    <s v="10 : Electric"/>
    <x v="3"/>
    <x v="6"/>
    <s v="ECI_120"/>
    <s v="      0.00427600"/>
    <m/>
    <m/>
    <m/>
    <m/>
    <m/>
    <n v="2.63"/>
  </r>
  <r>
    <s v="10 : Electric"/>
    <x v="3"/>
    <x v="6"/>
    <s v="ECI_1292T"/>
    <s v="      0.00131500"/>
    <m/>
    <m/>
    <m/>
    <m/>
    <m/>
    <n v="0.81"/>
  </r>
  <r>
    <s v="10 : Electric"/>
    <x v="3"/>
    <x v="6"/>
    <s v="ECI_132"/>
    <s v="      0.00000000"/>
    <m/>
    <m/>
    <m/>
    <m/>
    <m/>
    <n v="0"/>
  </r>
  <r>
    <s v="10 : Electric"/>
    <x v="3"/>
    <x v="6"/>
    <s v="ECI_133"/>
    <s v="      0.00000000"/>
    <m/>
    <m/>
    <m/>
    <m/>
    <m/>
    <n v="0"/>
  </r>
  <r>
    <s v="10 : Electric"/>
    <x v="3"/>
    <x v="6"/>
    <s v="ECI_137"/>
    <s v="      0.00000700"/>
    <m/>
    <m/>
    <m/>
    <m/>
    <m/>
    <n v="0"/>
  </r>
  <r>
    <s v="10 : Electric"/>
    <x v="3"/>
    <x v="6"/>
    <s v="ECI_2T324"/>
    <s v="      0.00000000"/>
    <n v="615.61900000000003"/>
    <m/>
    <m/>
    <m/>
    <m/>
    <m/>
  </r>
  <r>
    <s v="10 : Electric"/>
    <x v="3"/>
    <x v="6"/>
    <s v="ECI_2T324"/>
    <s v="      0.09570000"/>
    <m/>
    <m/>
    <m/>
    <m/>
    <m/>
    <n v="50.34"/>
  </r>
  <r>
    <s v="10 : Electric"/>
    <x v="3"/>
    <x v="6"/>
    <s v="ECI_2T324"/>
    <s v="      0.17440800"/>
    <m/>
    <m/>
    <m/>
    <m/>
    <m/>
    <n v="0"/>
  </r>
  <r>
    <s v="10 : Electric"/>
    <x v="3"/>
    <x v="6"/>
    <s v="ECI_2T324"/>
    <s v="      0.19952200"/>
    <m/>
    <m/>
    <m/>
    <m/>
    <m/>
    <n v="17.88"/>
  </r>
  <r>
    <s v="10 : Electric"/>
    <x v="3"/>
    <x v="6"/>
    <s v="ECI_95"/>
    <s v="      0.01072500"/>
    <m/>
    <m/>
    <m/>
    <m/>
    <m/>
    <n v="6.6"/>
  </r>
  <r>
    <s v="10 : Electric"/>
    <x v="3"/>
    <x v="6"/>
    <s v="ECI_95A"/>
    <s v="      0.00000000"/>
    <m/>
    <m/>
    <m/>
    <m/>
    <m/>
    <n v="0"/>
  </r>
  <r>
    <s v="10 : Electric"/>
    <x v="3"/>
    <x v="6"/>
    <s v="ECI_BASIC"/>
    <s v="     10.21000000"/>
    <m/>
    <m/>
    <m/>
    <m/>
    <m/>
    <n v="10.210000000000001"/>
  </r>
  <r>
    <s v="10 : Electric"/>
    <x v="3"/>
    <x v="6"/>
    <s v="ECI_FSTAX"/>
    <s v="      0.02134000"/>
    <m/>
    <m/>
    <m/>
    <m/>
    <m/>
    <n v="1.89"/>
  </r>
  <r>
    <s v="10 : Electric"/>
    <x v="3"/>
    <x v="4"/>
    <s v="ERES_111"/>
    <s v="      0.00000000"/>
    <m/>
    <m/>
    <m/>
    <m/>
    <m/>
    <n v="0"/>
  </r>
  <r>
    <s v="10 : Electric"/>
    <x v="3"/>
    <x v="4"/>
    <s v="ERES_120"/>
    <s v="      0.00504400"/>
    <m/>
    <m/>
    <m/>
    <m/>
    <m/>
    <n v="6980.33"/>
  </r>
  <r>
    <s v="10 : Electric"/>
    <x v="3"/>
    <x v="4"/>
    <s v="ERES_1293T"/>
    <s v="      0.00142800"/>
    <m/>
    <m/>
    <m/>
    <m/>
    <m/>
    <n v="1976.66"/>
  </r>
  <r>
    <s v="10 : Electric"/>
    <x v="3"/>
    <x v="4"/>
    <s v="ERES_132"/>
    <s v="      0.00000000"/>
    <m/>
    <m/>
    <m/>
    <m/>
    <m/>
    <n v="0"/>
  </r>
  <r>
    <s v="10 : Electric"/>
    <x v="3"/>
    <x v="4"/>
    <s v="ERES_133"/>
    <s v="      0.00000000"/>
    <m/>
    <m/>
    <m/>
    <m/>
    <m/>
    <n v="0"/>
  </r>
  <r>
    <s v="10 : Electric"/>
    <x v="3"/>
    <x v="4"/>
    <s v="ERES_135"/>
    <s v="      0.01000000"/>
    <m/>
    <m/>
    <m/>
    <m/>
    <m/>
    <n v="40.03"/>
  </r>
  <r>
    <s v="10 : Electric"/>
    <x v="3"/>
    <x v="4"/>
    <s v="ERES_135"/>
    <s v="      2.00000000"/>
    <m/>
    <m/>
    <m/>
    <m/>
    <m/>
    <n v="32"/>
  </r>
  <r>
    <s v="10 : Electric"/>
    <x v="3"/>
    <x v="4"/>
    <s v="ERES_135S"/>
    <s v="      5.00000000"/>
    <m/>
    <m/>
    <m/>
    <m/>
    <m/>
    <n v="5"/>
  </r>
  <r>
    <s v="10 : Electric"/>
    <x v="3"/>
    <x v="4"/>
    <s v="ERES_137"/>
    <s v="      0.00000000"/>
    <m/>
    <m/>
    <m/>
    <m/>
    <m/>
    <n v="0"/>
  </r>
  <r>
    <s v="10 : Electric"/>
    <x v="3"/>
    <x v="4"/>
    <s v="ERES_137"/>
    <s v="      0.00000700"/>
    <m/>
    <m/>
    <m/>
    <m/>
    <m/>
    <n v="3.48"/>
  </r>
  <r>
    <s v="10 : Electric"/>
    <x v="3"/>
    <x v="4"/>
    <s v="ERES_194"/>
    <s v="      0.00668900-"/>
    <m/>
    <m/>
    <m/>
    <m/>
    <m/>
    <n v="-3.9"/>
  </r>
  <r>
    <s v="10 : Electric"/>
    <x v="3"/>
    <x v="4"/>
    <s v="ERES_194"/>
    <s v="      0.00753400-"/>
    <m/>
    <m/>
    <m/>
    <m/>
    <m/>
    <n v="-10421.61"/>
  </r>
  <r>
    <s v="10 : Electric"/>
    <x v="3"/>
    <x v="4"/>
    <s v="ERES_3T327"/>
    <s v="      0.00000000"/>
    <n v="1383873.9169999999"/>
    <m/>
    <m/>
    <m/>
    <m/>
    <m/>
  </r>
  <r>
    <s v="10 : Electric"/>
    <x v="3"/>
    <x v="4"/>
    <s v="ERES_3T327"/>
    <s v="      0.06517000"/>
    <m/>
    <m/>
    <m/>
    <m/>
    <m/>
    <n v="19395.32"/>
  </r>
  <r>
    <s v="10 : Electric"/>
    <x v="3"/>
    <x v="4"/>
    <s v="ERES_3T327"/>
    <s v="      0.06673800"/>
    <m/>
    <m/>
    <m/>
    <m/>
    <m/>
    <n v="14702.41"/>
  </r>
  <r>
    <s v="10 : Electric"/>
    <x v="3"/>
    <x v="4"/>
    <s v="ERES_3T327"/>
    <s v="      0.09246200"/>
    <m/>
    <m/>
    <m/>
    <m/>
    <m/>
    <n v="0"/>
  </r>
  <r>
    <s v="10 : Electric"/>
    <x v="3"/>
    <x v="4"/>
    <s v="ERES_3T327"/>
    <s v="      0.09403000"/>
    <m/>
    <m/>
    <m/>
    <m/>
    <m/>
    <n v="0"/>
  </r>
  <r>
    <s v="10 : Electric"/>
    <x v="3"/>
    <x v="4"/>
    <s v="ERES_3T327"/>
    <s v="      0.09541500"/>
    <m/>
    <m/>
    <m/>
    <m/>
    <m/>
    <n v="36824.22"/>
  </r>
  <r>
    <s v="10 : Electric"/>
    <x v="3"/>
    <x v="4"/>
    <s v="ERES_3T327"/>
    <s v="      0.09698300"/>
    <m/>
    <m/>
    <m/>
    <m/>
    <m/>
    <n v="27450.5"/>
  </r>
  <r>
    <s v="10 : Electric"/>
    <x v="3"/>
    <x v="4"/>
    <s v="ERES_3T327"/>
    <s v="      0.18034900"/>
    <m/>
    <m/>
    <m/>
    <m/>
    <m/>
    <n v="0"/>
  </r>
  <r>
    <s v="10 : Electric"/>
    <x v="3"/>
    <x v="4"/>
    <s v="ERES_3T327"/>
    <s v="      0.18191700"/>
    <m/>
    <m/>
    <m/>
    <m/>
    <m/>
    <n v="0"/>
  </r>
  <r>
    <s v="10 : Electric"/>
    <x v="3"/>
    <x v="4"/>
    <s v="ERES_3T327"/>
    <s v="      0.31632300"/>
    <m/>
    <m/>
    <m/>
    <m/>
    <m/>
    <n v="34481.97"/>
  </r>
  <r>
    <s v="10 : Electric"/>
    <x v="3"/>
    <x v="4"/>
    <s v="ERES_3T327"/>
    <s v="      0.31789100"/>
    <m/>
    <m/>
    <m/>
    <m/>
    <m/>
    <n v="27964.42"/>
  </r>
  <r>
    <s v="10 : Electric"/>
    <x v="3"/>
    <x v="4"/>
    <s v="ERES_3TBDR"/>
    <s v="      0.00000000"/>
    <m/>
    <m/>
    <m/>
    <m/>
    <m/>
    <n v="-227.43"/>
  </r>
  <r>
    <s v="10 : Electric"/>
    <x v="3"/>
    <x v="4"/>
    <s v="ERES_95"/>
    <s v="      0.00213500"/>
    <m/>
    <m/>
    <m/>
    <m/>
    <m/>
    <n v="16.64"/>
  </r>
  <r>
    <s v="10 : Electric"/>
    <x v="3"/>
    <x v="4"/>
    <s v="ERES_95"/>
    <s v="      0.00348100"/>
    <m/>
    <m/>
    <m/>
    <m/>
    <m/>
    <n v="2731.67"/>
  </r>
  <r>
    <s v="10 : Electric"/>
    <x v="3"/>
    <x v="4"/>
    <s v="ERES_95"/>
    <s v="      0.01134400"/>
    <m/>
    <m/>
    <m/>
    <m/>
    <m/>
    <n v="6707.73"/>
  </r>
  <r>
    <s v="10 : Electric"/>
    <x v="3"/>
    <x v="4"/>
    <s v="ERES_95A"/>
    <s v="      0.00000000"/>
    <m/>
    <m/>
    <m/>
    <m/>
    <m/>
    <n v="0"/>
  </r>
  <r>
    <s v="10 : Electric"/>
    <x v="3"/>
    <x v="4"/>
    <s v="ERES_95A"/>
    <s v="      0.00005100"/>
    <m/>
    <m/>
    <m/>
    <m/>
    <m/>
    <n v="40.729999999999997"/>
  </r>
  <r>
    <s v="10 : Electric"/>
    <x v="3"/>
    <x v="4"/>
    <s v="ERES_BASIC"/>
    <s v="      7.49000000"/>
    <m/>
    <m/>
    <m/>
    <m/>
    <m/>
    <n v="7408.36"/>
  </r>
  <r>
    <s v="10 : Electric"/>
    <x v="3"/>
    <x v="4"/>
    <s v="ERES_CSGP"/>
    <s v="     20.00000000"/>
    <m/>
    <m/>
    <m/>
    <m/>
    <m/>
    <n v="40"/>
  </r>
  <r>
    <s v="10 : Electric"/>
    <x v="3"/>
    <x v="4"/>
    <s v="ERES_CSIE"/>
    <s v="      0.00000000"/>
    <m/>
    <m/>
    <m/>
    <m/>
    <m/>
    <n v="0"/>
  </r>
  <r>
    <s v="10 : Electric"/>
    <x v="3"/>
    <x v="4"/>
    <s v="ERES_CSIE"/>
    <s v="     16.50000000-"/>
    <m/>
    <m/>
    <m/>
    <m/>
    <m/>
    <n v="-16.5"/>
  </r>
  <r>
    <s v="10 : Electric"/>
    <x v="3"/>
    <x v="4"/>
    <s v="ERES_FSTAX"/>
    <s v="      0.00000000"/>
    <m/>
    <m/>
    <m/>
    <m/>
    <m/>
    <n v="0"/>
  </r>
  <r>
    <s v="10 : Electric"/>
    <x v="3"/>
    <x v="4"/>
    <s v="ERES_FSTAX"/>
    <s v="      0.02134000"/>
    <m/>
    <m/>
    <m/>
    <m/>
    <m/>
    <n v="32.020000000000003"/>
  </r>
  <r>
    <s v="10 : Electric"/>
    <x v="3"/>
    <x v="4"/>
    <s v="ERES_FSTAX"/>
    <s v="      0.03348000"/>
    <m/>
    <m/>
    <m/>
    <m/>
    <m/>
    <n v="48.23"/>
  </r>
  <r>
    <s v="10 : Electric"/>
    <x v="3"/>
    <x v="4"/>
    <s v="ERES_FSTAX"/>
    <s v="      0.04361000"/>
    <m/>
    <m/>
    <m/>
    <m/>
    <m/>
    <n v="120.79"/>
  </r>
  <r>
    <s v="10 : Electric"/>
    <x v="3"/>
    <x v="4"/>
    <s v="ERES_FSTAX"/>
    <s v="      0.05235000"/>
    <m/>
    <m/>
    <m/>
    <m/>
    <m/>
    <n v="16.989999999999998"/>
  </r>
  <r>
    <s v="10 : Electric"/>
    <x v="3"/>
    <x v="4"/>
    <s v="ERES_FSTAX"/>
    <s v="      0.05511000"/>
    <m/>
    <m/>
    <m/>
    <m/>
    <m/>
    <n v="1397.54"/>
  </r>
  <r>
    <s v="10 : Electric"/>
    <x v="3"/>
    <x v="4"/>
    <s v="ERES_FSTAX"/>
    <s v="      0.06027000"/>
    <m/>
    <m/>
    <m/>
    <m/>
    <m/>
    <n v="105.25"/>
  </r>
  <r>
    <s v="10 : Electric"/>
    <x v="3"/>
    <x v="4"/>
    <s v="ERES_FSTAX"/>
    <s v="      0.06075000"/>
    <m/>
    <m/>
    <m/>
    <m/>
    <m/>
    <n v="1185.96"/>
  </r>
  <r>
    <s v="10 : Electric"/>
    <x v="3"/>
    <x v="4"/>
    <s v="ERES_FSTAX"/>
    <s v="      0.06285000"/>
    <m/>
    <m/>
    <m/>
    <m/>
    <m/>
    <n v="74.89"/>
  </r>
  <r>
    <s v="10 : Electric"/>
    <x v="3"/>
    <x v="4"/>
    <s v="ERES_FSTAX"/>
    <s v="      0.06412000"/>
    <m/>
    <m/>
    <m/>
    <m/>
    <m/>
    <n v="1201.23"/>
  </r>
  <r>
    <s v="10 : Electric"/>
    <x v="3"/>
    <x v="4"/>
    <s v="ERES_FSTAX"/>
    <s v="      0.06463000"/>
    <m/>
    <m/>
    <m/>
    <m/>
    <m/>
    <n v="198.26"/>
  </r>
  <r>
    <s v="10 : Electric"/>
    <x v="3"/>
    <x v="4"/>
    <s v="ERES_FSTAX"/>
    <s v="      0.06687000"/>
    <m/>
    <m/>
    <m/>
    <m/>
    <m/>
    <n v="2111.31"/>
  </r>
  <r>
    <s v="10 : Electric"/>
    <x v="3"/>
    <x v="4"/>
    <s v="ERES_FSTAX"/>
    <s v="      0.06739000"/>
    <m/>
    <m/>
    <m/>
    <m/>
    <m/>
    <n v="217.76"/>
  </r>
  <r>
    <s v="10 : Electric"/>
    <x v="3"/>
    <x v="4"/>
    <s v="ERES_FSTAX"/>
    <s v="      0.08124000"/>
    <m/>
    <m/>
    <m/>
    <m/>
    <m/>
    <n v="163.52000000000001"/>
  </r>
  <r>
    <s v="10 : Electric"/>
    <x v="3"/>
    <x v="4"/>
    <s v="ERES_FSTAX"/>
    <s v="      0.09116000"/>
    <m/>
    <m/>
    <m/>
    <m/>
    <m/>
    <n v="161.83000000000001"/>
  </r>
  <r>
    <s v="10 : Electric"/>
    <x v="3"/>
    <x v="5"/>
    <s v="ERES_111"/>
    <s v="      0.00000000"/>
    <m/>
    <m/>
    <m/>
    <m/>
    <m/>
    <n v="0"/>
  </r>
  <r>
    <s v="10 : Electric"/>
    <x v="3"/>
    <x v="5"/>
    <s v="ERES_120"/>
    <s v="      0.00382500"/>
    <m/>
    <m/>
    <m/>
    <m/>
    <m/>
    <n v="1492.56"/>
  </r>
  <r>
    <s v="10 : Electric"/>
    <x v="3"/>
    <x v="5"/>
    <s v="ERES_120"/>
    <s v="      0.00390500"/>
    <m/>
    <m/>
    <m/>
    <m/>
    <m/>
    <n v="960.71"/>
  </r>
  <r>
    <s v="10 : Electric"/>
    <x v="3"/>
    <x v="5"/>
    <s v="ERES_120"/>
    <s v="      0.00465900"/>
    <m/>
    <m/>
    <m/>
    <m/>
    <m/>
    <n v="1403.41"/>
  </r>
  <r>
    <s v="10 : Electric"/>
    <x v="3"/>
    <x v="5"/>
    <s v="ERES_120"/>
    <s v="      0.00486000"/>
    <m/>
    <m/>
    <m/>
    <m/>
    <m/>
    <n v="947.26"/>
  </r>
  <r>
    <s v="10 : Electric"/>
    <x v="3"/>
    <x v="5"/>
    <s v="ERES_120"/>
    <s v="      0.00492300"/>
    <m/>
    <m/>
    <m/>
    <m/>
    <m/>
    <n v="2090.65"/>
  </r>
  <r>
    <s v="10 : Electric"/>
    <x v="3"/>
    <x v="5"/>
    <s v="ERES_120"/>
    <s v="      0.00504400"/>
    <m/>
    <m/>
    <m/>
    <m/>
    <m/>
    <n v="6416642.2199999997"/>
  </r>
  <r>
    <s v="10 : Electric"/>
    <x v="3"/>
    <x v="5"/>
    <s v="ERES_120"/>
    <s v="      0.00607500"/>
    <m/>
    <m/>
    <m/>
    <m/>
    <m/>
    <n v="639.26"/>
  </r>
  <r>
    <s v="10 : Electric"/>
    <x v="3"/>
    <x v="5"/>
    <s v="ERES_129"/>
    <s v="      0.00089500"/>
    <m/>
    <m/>
    <m/>
    <m/>
    <m/>
    <n v="188.79"/>
  </r>
  <r>
    <s v="10 : Electric"/>
    <x v="3"/>
    <x v="5"/>
    <s v="ERES_129"/>
    <s v="      0.00093700"/>
    <m/>
    <m/>
    <m/>
    <m/>
    <m/>
    <n v="161.68"/>
  </r>
  <r>
    <s v="10 : Electric"/>
    <x v="3"/>
    <x v="5"/>
    <s v="ERES_129"/>
    <s v="      0.00106400"/>
    <m/>
    <m/>
    <m/>
    <m/>
    <m/>
    <n v="341.58"/>
  </r>
  <r>
    <s v="10 : Electric"/>
    <x v="3"/>
    <x v="5"/>
    <s v="ERES_129"/>
    <s v="      0.00106800"/>
    <m/>
    <m/>
    <m/>
    <m/>
    <m/>
    <n v="279.33"/>
  </r>
  <r>
    <s v="10 : Electric"/>
    <x v="3"/>
    <x v="5"/>
    <s v="ERES_129"/>
    <s v="      0.00135200"/>
    <m/>
    <m/>
    <m/>
    <m/>
    <m/>
    <n v="557.44000000000005"/>
  </r>
  <r>
    <s v="10 : Electric"/>
    <x v="3"/>
    <x v="5"/>
    <s v="ERES_129"/>
    <s v="      0.00142800"/>
    <m/>
    <m/>
    <m/>
    <m/>
    <m/>
    <n v="1815477.3"/>
  </r>
  <r>
    <s v="10 : Electric"/>
    <x v="3"/>
    <x v="5"/>
    <s v="ERES_129"/>
    <s v="      0.00268700"/>
    <m/>
    <m/>
    <m/>
    <m/>
    <m/>
    <n v="1543.61"/>
  </r>
  <r>
    <s v="10 : Electric"/>
    <x v="3"/>
    <x v="5"/>
    <s v="ERES_132"/>
    <s v="      0.00000000"/>
    <m/>
    <m/>
    <m/>
    <m/>
    <m/>
    <n v="0"/>
  </r>
  <r>
    <s v="10 : Electric"/>
    <x v="3"/>
    <x v="5"/>
    <s v="ERES_132"/>
    <s v="      0.00034600-"/>
    <m/>
    <m/>
    <m/>
    <m/>
    <m/>
    <n v="-73.040000000000006"/>
  </r>
  <r>
    <s v="10 : Electric"/>
    <x v="3"/>
    <x v="5"/>
    <s v="ERES_132"/>
    <s v="      0.00036600-"/>
    <m/>
    <m/>
    <m/>
    <m/>
    <m/>
    <n v="-4.16"/>
  </r>
  <r>
    <s v="10 : Electric"/>
    <x v="3"/>
    <x v="5"/>
    <s v="ERES_133"/>
    <s v="      0.00000000"/>
    <m/>
    <m/>
    <m/>
    <m/>
    <m/>
    <n v="0"/>
  </r>
  <r>
    <s v="10 : Electric"/>
    <x v="3"/>
    <x v="5"/>
    <s v="ERES_135"/>
    <s v="      0.01000000"/>
    <m/>
    <m/>
    <m/>
    <m/>
    <m/>
    <n v="382740.52"/>
  </r>
  <r>
    <s v="10 : Electric"/>
    <x v="3"/>
    <x v="5"/>
    <s v="ERES_135"/>
    <s v="      2.00000000"/>
    <m/>
    <m/>
    <m/>
    <m/>
    <m/>
    <n v="188105.66"/>
  </r>
  <r>
    <s v="10 : Electric"/>
    <x v="3"/>
    <x v="5"/>
    <s v="ERES_135S"/>
    <s v="      5.00000000"/>
    <m/>
    <m/>
    <m/>
    <m/>
    <m/>
    <n v="117427.43"/>
  </r>
  <r>
    <s v="10 : Electric"/>
    <x v="3"/>
    <x v="5"/>
    <s v="ERES_136"/>
    <s v="      0.00600000"/>
    <m/>
    <m/>
    <m/>
    <m/>
    <m/>
    <n v="15.06"/>
  </r>
  <r>
    <s v="10 : Electric"/>
    <x v="3"/>
    <x v="5"/>
    <s v="ERES_137"/>
    <s v="      0.00000000"/>
    <m/>
    <m/>
    <m/>
    <m/>
    <m/>
    <n v="0"/>
  </r>
  <r>
    <s v="10 : Electric"/>
    <x v="3"/>
    <x v="5"/>
    <s v="ERES_137"/>
    <s v="      0.00000700"/>
    <m/>
    <m/>
    <m/>
    <m/>
    <m/>
    <n v="2696.65"/>
  </r>
  <r>
    <s v="10 : Electric"/>
    <x v="3"/>
    <x v="5"/>
    <s v="ERES_137"/>
    <s v="      0.00002100-"/>
    <m/>
    <m/>
    <m/>
    <m/>
    <m/>
    <n v="-8.82"/>
  </r>
  <r>
    <s v="10 : Electric"/>
    <x v="3"/>
    <x v="5"/>
    <s v="ERES_137"/>
    <s v="      0.00003500-"/>
    <m/>
    <m/>
    <m/>
    <m/>
    <m/>
    <n v="-7.31"/>
  </r>
  <r>
    <s v="10 : Electric"/>
    <x v="3"/>
    <x v="5"/>
    <s v="ERES_137"/>
    <s v="      0.00004300-"/>
    <m/>
    <m/>
    <m/>
    <m/>
    <m/>
    <n v="-14.47"/>
  </r>
  <r>
    <s v="10 : Electric"/>
    <x v="3"/>
    <x v="5"/>
    <s v="ERES_137"/>
    <s v="      0.00007300-"/>
    <m/>
    <m/>
    <m/>
    <m/>
    <m/>
    <n v="-16.420000000000002"/>
  </r>
  <r>
    <s v="10 : Electric"/>
    <x v="3"/>
    <x v="5"/>
    <s v="ERES_137"/>
    <s v="      0.00008200-"/>
    <m/>
    <m/>
    <m/>
    <m/>
    <m/>
    <n v="-23.41"/>
  </r>
  <r>
    <s v="10 : Electric"/>
    <x v="3"/>
    <x v="5"/>
    <s v="ERES_194"/>
    <s v="      0.00668900-"/>
    <m/>
    <m/>
    <m/>
    <m/>
    <m/>
    <n v="-10509.44"/>
  </r>
  <r>
    <s v="10 : Electric"/>
    <x v="3"/>
    <x v="5"/>
    <s v="ERES_194"/>
    <s v="      0.00738600-"/>
    <m/>
    <m/>
    <m/>
    <m/>
    <m/>
    <n v="-4501.99"/>
  </r>
  <r>
    <s v="10 : Electric"/>
    <x v="3"/>
    <x v="5"/>
    <s v="ERES_194"/>
    <s v="      0.00740600-"/>
    <m/>
    <m/>
    <m/>
    <m/>
    <m/>
    <n v="-2836.73"/>
  </r>
  <r>
    <s v="10 : Electric"/>
    <x v="3"/>
    <x v="5"/>
    <s v="ERES_194"/>
    <s v="      0.00753400-"/>
    <m/>
    <m/>
    <m/>
    <m/>
    <m/>
    <n v="-9577458.25"/>
  </r>
  <r>
    <s v="10 : Electric"/>
    <x v="3"/>
    <x v="5"/>
    <s v="ERES_95"/>
    <s v="      0.00000000"/>
    <m/>
    <m/>
    <m/>
    <m/>
    <m/>
    <n v="0"/>
  </r>
  <r>
    <s v="10 : Electric"/>
    <x v="3"/>
    <x v="5"/>
    <s v="ERES_95"/>
    <s v="      0.00014900"/>
    <m/>
    <m/>
    <m/>
    <m/>
    <m/>
    <n v="3.86"/>
  </r>
  <r>
    <s v="10 : Electric"/>
    <x v="3"/>
    <x v="5"/>
    <s v="ERES_95"/>
    <s v="      0.00015400"/>
    <m/>
    <m/>
    <m/>
    <m/>
    <m/>
    <n v="10.56"/>
  </r>
  <r>
    <s v="10 : Electric"/>
    <x v="3"/>
    <x v="5"/>
    <s v="ERES_95"/>
    <s v="      0.00109800-"/>
    <m/>
    <m/>
    <m/>
    <m/>
    <m/>
    <n v="-284.86"/>
  </r>
  <r>
    <s v="10 : Electric"/>
    <x v="3"/>
    <x v="5"/>
    <s v="ERES_95"/>
    <s v="      0.00213500"/>
    <m/>
    <m/>
    <m/>
    <m/>
    <m/>
    <n v="60124.84"/>
  </r>
  <r>
    <s v="10 : Electric"/>
    <x v="3"/>
    <x v="5"/>
    <s v="ERES_95"/>
    <s v="      0.00333300-"/>
    <m/>
    <m/>
    <m/>
    <m/>
    <m/>
    <n v="-12.04"/>
  </r>
  <r>
    <s v="10 : Electric"/>
    <x v="3"/>
    <x v="5"/>
    <s v="ERES_95"/>
    <s v="      0.00348100"/>
    <m/>
    <m/>
    <m/>
    <m/>
    <m/>
    <n v="2520177.27"/>
  </r>
  <r>
    <s v="10 : Electric"/>
    <x v="3"/>
    <x v="5"/>
    <s v="ERES_95"/>
    <s v="      0.00544900"/>
    <m/>
    <m/>
    <m/>
    <m/>
    <m/>
    <n v="3361.85"/>
  </r>
  <r>
    <s v="10 : Electric"/>
    <x v="3"/>
    <x v="5"/>
    <s v="ERES_95"/>
    <s v="      0.01134400"/>
    <m/>
    <m/>
    <m/>
    <m/>
    <m/>
    <n v="5902729.2800000003"/>
  </r>
  <r>
    <s v="10 : Electric"/>
    <x v="3"/>
    <x v="5"/>
    <s v="ERES_95A"/>
    <s v="      0.00000000"/>
    <m/>
    <m/>
    <m/>
    <m/>
    <m/>
    <n v="0"/>
  </r>
  <r>
    <s v="10 : Electric"/>
    <x v="3"/>
    <x v="5"/>
    <s v="ERES_95A"/>
    <s v="      0.00005100"/>
    <m/>
    <m/>
    <m/>
    <m/>
    <m/>
    <n v="38278.589999999997"/>
  </r>
  <r>
    <s v="10 : Electric"/>
    <x v="3"/>
    <x v="5"/>
    <s v="ERES_95A"/>
    <s v="      0.00139100-"/>
    <m/>
    <m/>
    <m/>
    <m/>
    <m/>
    <n v="-593.28"/>
  </r>
  <r>
    <s v="10 : Electric"/>
    <x v="3"/>
    <x v="5"/>
    <s v="ERES_95A"/>
    <s v="      0.00144000-"/>
    <m/>
    <m/>
    <m/>
    <m/>
    <m/>
    <n v="-486.61"/>
  </r>
  <r>
    <s v="10 : Electric"/>
    <x v="3"/>
    <x v="5"/>
    <s v="ERES_95A"/>
    <s v="      0.00189300-"/>
    <m/>
    <m/>
    <m/>
    <m/>
    <m/>
    <n v="-541.28"/>
  </r>
  <r>
    <s v="10 : Electric"/>
    <x v="3"/>
    <x v="5"/>
    <s v="ERES_95A"/>
    <s v="      0.00191300-"/>
    <m/>
    <m/>
    <m/>
    <m/>
    <m/>
    <n v="-428.3"/>
  </r>
  <r>
    <s v="10 : Electric"/>
    <x v="3"/>
    <x v="5"/>
    <s v="ERES_95A"/>
    <s v="      0.00207200-"/>
    <m/>
    <m/>
    <m/>
    <m/>
    <m/>
    <n v="-242.9"/>
  </r>
  <r>
    <s v="10 : Electric"/>
    <x v="3"/>
    <x v="5"/>
    <s v="ERES_95A"/>
    <s v="      0.00249100-"/>
    <m/>
    <m/>
    <m/>
    <m/>
    <m/>
    <n v="-233.81"/>
  </r>
  <r>
    <s v="10 : Electric"/>
    <x v="3"/>
    <x v="5"/>
    <s v="ERES_95A"/>
    <s v="      0.00276700-"/>
    <m/>
    <m/>
    <m/>
    <m/>
    <m/>
    <n v="-31.4"/>
  </r>
  <r>
    <s v="10 : Electric"/>
    <x v="3"/>
    <x v="5"/>
    <s v="ERES_BASIC"/>
    <s v="      0.00000000"/>
    <m/>
    <m/>
    <m/>
    <m/>
    <m/>
    <n v="8680.2800000000007"/>
  </r>
  <r>
    <s v="10 : Electric"/>
    <x v="3"/>
    <x v="5"/>
    <s v="ERES_BASIC"/>
    <s v="      7.49000000"/>
    <m/>
    <m/>
    <m/>
    <m/>
    <m/>
    <n v="8182904.5199999996"/>
  </r>
  <r>
    <s v="10 : Electric"/>
    <x v="3"/>
    <x v="5"/>
    <s v="ERES_BASIC"/>
    <s v="      7.87000000"/>
    <m/>
    <m/>
    <m/>
    <m/>
    <m/>
    <n v="26.25"/>
  </r>
  <r>
    <s v="10 : Electric"/>
    <x v="3"/>
    <x v="5"/>
    <s v="ERES_BASIC"/>
    <s v="     10.21000000"/>
    <m/>
    <m/>
    <m/>
    <m/>
    <m/>
    <n v="71.47"/>
  </r>
  <r>
    <s v="10 : Electric"/>
    <x v="3"/>
    <x v="5"/>
    <s v="ERES_BASIC"/>
    <s v="     17.99000000"/>
    <m/>
    <m/>
    <m/>
    <m/>
    <m/>
    <n v="7591.78"/>
  </r>
  <r>
    <s v="10 : Electric"/>
    <x v="3"/>
    <x v="5"/>
    <s v="ERES_BDR"/>
    <s v="      0.00000000"/>
    <m/>
    <m/>
    <m/>
    <m/>
    <m/>
    <n v="-736420.95"/>
  </r>
  <r>
    <s v="10 : Electric"/>
    <x v="3"/>
    <x v="5"/>
    <s v="ERES_CSGP"/>
    <s v="      0.06713000-"/>
    <m/>
    <m/>
    <m/>
    <m/>
    <m/>
    <n v="-15295.07"/>
  </r>
  <r>
    <s v="10 : Electric"/>
    <x v="3"/>
    <x v="5"/>
    <s v="ERES_CSGP"/>
    <s v="     20.00000000"/>
    <m/>
    <m/>
    <m/>
    <m/>
    <m/>
    <n v="112060"/>
  </r>
  <r>
    <s v="10 : Electric"/>
    <x v="3"/>
    <x v="5"/>
    <s v="ERES_CSIE"/>
    <s v="      0.00000000"/>
    <m/>
    <m/>
    <m/>
    <m/>
    <m/>
    <n v="0"/>
  </r>
  <r>
    <s v="10 : Electric"/>
    <x v="3"/>
    <x v="5"/>
    <s v="ERES_CSIE"/>
    <s v="     10.00000000-"/>
    <m/>
    <m/>
    <m/>
    <m/>
    <m/>
    <n v="-237.4"/>
  </r>
  <r>
    <s v="10 : Electric"/>
    <x v="3"/>
    <x v="5"/>
    <s v="ERES_CSIE"/>
    <s v="     10.50000000-"/>
    <m/>
    <m/>
    <m/>
    <m/>
    <m/>
    <n v="-222.8"/>
  </r>
  <r>
    <s v="10 : Electric"/>
    <x v="3"/>
    <x v="5"/>
    <s v="ERES_CSIE"/>
    <s v="     11.00000000-"/>
    <m/>
    <m/>
    <m/>
    <m/>
    <m/>
    <n v="-599.59"/>
  </r>
  <r>
    <s v="10 : Electric"/>
    <x v="3"/>
    <x v="5"/>
    <s v="ERES_CSIE"/>
    <s v="     16.50000000-"/>
    <m/>
    <m/>
    <m/>
    <m/>
    <m/>
    <n v="-5730.99"/>
  </r>
  <r>
    <s v="10 : Electric"/>
    <x v="3"/>
    <x v="5"/>
    <s v="ERES_CSIE"/>
    <s v="     20.00000000-"/>
    <m/>
    <m/>
    <m/>
    <m/>
    <m/>
    <n v="-18464.04"/>
  </r>
  <r>
    <s v="10 : Electric"/>
    <x v="3"/>
    <x v="5"/>
    <s v="ERES_FSTAX"/>
    <s v="      0.00000000"/>
    <m/>
    <m/>
    <m/>
    <m/>
    <m/>
    <n v="-3931.08"/>
  </r>
  <r>
    <s v="10 : Electric"/>
    <x v="3"/>
    <x v="5"/>
    <s v="ERES_FSTAX"/>
    <s v="      0.02134000"/>
    <m/>
    <m/>
    <m/>
    <m/>
    <m/>
    <n v="14707.15"/>
  </r>
  <r>
    <s v="10 : Electric"/>
    <x v="3"/>
    <x v="5"/>
    <s v="ERES_FSTAX"/>
    <s v="      0.02290000"/>
    <m/>
    <m/>
    <m/>
    <m/>
    <m/>
    <n v="14.8"/>
  </r>
  <r>
    <s v="10 : Electric"/>
    <x v="3"/>
    <x v="5"/>
    <s v="ERES_FSTAX"/>
    <s v="      0.02296000"/>
    <m/>
    <m/>
    <m/>
    <m/>
    <m/>
    <n v="94.13"/>
  </r>
  <r>
    <s v="10 : Electric"/>
    <x v="3"/>
    <x v="5"/>
    <s v="ERES_FSTAX"/>
    <s v="      0.03020000"/>
    <m/>
    <m/>
    <m/>
    <m/>
    <m/>
    <n v="40.65"/>
  </r>
  <r>
    <s v="10 : Electric"/>
    <x v="3"/>
    <x v="5"/>
    <s v="ERES_FSTAX"/>
    <s v="      0.03030000"/>
    <m/>
    <m/>
    <m/>
    <m/>
    <m/>
    <n v="31.81"/>
  </r>
  <r>
    <s v="10 : Electric"/>
    <x v="3"/>
    <x v="5"/>
    <s v="ERES_FSTAX"/>
    <s v="      0.03240000"/>
    <m/>
    <m/>
    <m/>
    <m/>
    <m/>
    <n v="10337.65"/>
  </r>
  <r>
    <s v="10 : Electric"/>
    <x v="3"/>
    <x v="5"/>
    <s v="ERES_FSTAX"/>
    <s v="      0.03348000"/>
    <m/>
    <m/>
    <m/>
    <m/>
    <m/>
    <n v="90908.01"/>
  </r>
  <r>
    <s v="10 : Electric"/>
    <x v="3"/>
    <x v="5"/>
    <s v="ERES_FSTAX"/>
    <s v="      0.04351000"/>
    <m/>
    <m/>
    <m/>
    <m/>
    <m/>
    <n v="-0.33"/>
  </r>
  <r>
    <s v="10 : Electric"/>
    <x v="3"/>
    <x v="5"/>
    <s v="ERES_FSTAX"/>
    <s v="      0.04361000"/>
    <m/>
    <m/>
    <m/>
    <m/>
    <m/>
    <n v="57912.73"/>
  </r>
  <r>
    <s v="10 : Electric"/>
    <x v="3"/>
    <x v="5"/>
    <s v="ERES_FSTAX"/>
    <s v="      0.05235000"/>
    <m/>
    <m/>
    <m/>
    <m/>
    <m/>
    <n v="66378.17"/>
  </r>
  <r>
    <s v="10 : Electric"/>
    <x v="3"/>
    <x v="5"/>
    <s v="ERES_FSTAX"/>
    <s v="      0.05480000"/>
    <m/>
    <m/>
    <m/>
    <m/>
    <m/>
    <n v="104.26"/>
  </r>
  <r>
    <s v="10 : Electric"/>
    <x v="3"/>
    <x v="5"/>
    <s v="ERES_FSTAX"/>
    <s v="      0.05499000"/>
    <m/>
    <m/>
    <m/>
    <m/>
    <m/>
    <n v="376.36"/>
  </r>
  <r>
    <s v="10 : Electric"/>
    <x v="3"/>
    <x v="5"/>
    <s v="ERES_FSTAX"/>
    <s v="      0.05511000"/>
    <m/>
    <m/>
    <m/>
    <m/>
    <m/>
    <n v="488670.86"/>
  </r>
  <r>
    <s v="10 : Electric"/>
    <x v="3"/>
    <x v="5"/>
    <s v="ERES_FSTAX"/>
    <s v="      0.05553000"/>
    <m/>
    <m/>
    <m/>
    <m/>
    <m/>
    <n v="17087.04"/>
  </r>
  <r>
    <s v="10 : Electric"/>
    <x v="3"/>
    <x v="5"/>
    <s v="ERES_FSTAX"/>
    <s v="      0.06013000"/>
    <m/>
    <m/>
    <m/>
    <m/>
    <m/>
    <n v="0.71"/>
  </r>
  <r>
    <s v="10 : Electric"/>
    <x v="3"/>
    <x v="5"/>
    <s v="ERES_FSTAX"/>
    <s v="      0.06027000"/>
    <m/>
    <m/>
    <m/>
    <m/>
    <m/>
    <n v="241272.32000000001"/>
  </r>
  <r>
    <s v="10 : Electric"/>
    <x v="3"/>
    <x v="5"/>
    <s v="ERES_FSTAX"/>
    <s v="      0.06040000"/>
    <m/>
    <m/>
    <m/>
    <m/>
    <m/>
    <n v="281.54000000000002"/>
  </r>
  <r>
    <s v="10 : Electric"/>
    <x v="3"/>
    <x v="5"/>
    <s v="ERES_FSTAX"/>
    <s v="      0.06061000"/>
    <m/>
    <m/>
    <m/>
    <m/>
    <m/>
    <n v="291.58999999999997"/>
  </r>
  <r>
    <s v="10 : Electric"/>
    <x v="3"/>
    <x v="5"/>
    <s v="ERES_FSTAX"/>
    <s v="      0.06070000"/>
    <m/>
    <m/>
    <m/>
    <m/>
    <m/>
    <n v="1539.47"/>
  </r>
  <r>
    <s v="10 : Electric"/>
    <x v="3"/>
    <x v="5"/>
    <s v="ERES_FSTAX"/>
    <s v="      0.06075000"/>
    <m/>
    <m/>
    <m/>
    <m/>
    <m/>
    <n v="859257.99"/>
  </r>
  <r>
    <s v="10 : Electric"/>
    <x v="3"/>
    <x v="5"/>
    <s v="ERES_FSTAX"/>
    <s v="      0.06250000"/>
    <m/>
    <m/>
    <m/>
    <m/>
    <m/>
    <n v="168.77"/>
  </r>
  <r>
    <s v="10 : Electric"/>
    <x v="3"/>
    <x v="5"/>
    <s v="ERES_FSTAX"/>
    <s v="      0.06271000"/>
    <m/>
    <m/>
    <m/>
    <m/>
    <m/>
    <n v="678.11"/>
  </r>
  <r>
    <s v="10 : Electric"/>
    <x v="3"/>
    <x v="5"/>
    <s v="ERES_FSTAX"/>
    <s v="      0.06285000"/>
    <m/>
    <m/>
    <m/>
    <m/>
    <m/>
    <n v="283646.38"/>
  </r>
  <r>
    <s v="10 : Electric"/>
    <x v="3"/>
    <x v="5"/>
    <s v="ERES_FSTAX"/>
    <s v="      0.06333000"/>
    <m/>
    <m/>
    <m/>
    <m/>
    <m/>
    <n v="11774.5"/>
  </r>
  <r>
    <s v="10 : Electric"/>
    <x v="3"/>
    <x v="5"/>
    <s v="ERES_FSTAX"/>
    <s v="      0.06397000"/>
    <m/>
    <m/>
    <m/>
    <m/>
    <m/>
    <n v="-21.96"/>
  </r>
  <r>
    <s v="10 : Electric"/>
    <x v="3"/>
    <x v="5"/>
    <s v="ERES_FSTAX"/>
    <s v="      0.06412000"/>
    <m/>
    <m/>
    <m/>
    <m/>
    <m/>
    <n v="572062.22"/>
  </r>
  <r>
    <s v="10 : Electric"/>
    <x v="3"/>
    <x v="5"/>
    <s v="ERES_FSTAX"/>
    <s v="      0.06463000"/>
    <m/>
    <m/>
    <m/>
    <m/>
    <m/>
    <n v="99968.56"/>
  </r>
  <r>
    <s v="10 : Electric"/>
    <x v="3"/>
    <x v="5"/>
    <s v="ERES_FSTAX"/>
    <s v="      0.06650000"/>
    <m/>
    <m/>
    <m/>
    <m/>
    <m/>
    <n v="306.16000000000003"/>
  </r>
  <r>
    <s v="10 : Electric"/>
    <x v="3"/>
    <x v="5"/>
    <s v="ERES_FSTAX"/>
    <s v="      0.06672000"/>
    <m/>
    <m/>
    <m/>
    <m/>
    <m/>
    <n v="1924.06"/>
  </r>
  <r>
    <s v="10 : Electric"/>
    <x v="3"/>
    <x v="5"/>
    <s v="ERES_FSTAX"/>
    <s v="      0.06687000"/>
    <m/>
    <m/>
    <m/>
    <m/>
    <m/>
    <n v="2092152.77"/>
  </r>
  <r>
    <s v="10 : Electric"/>
    <x v="3"/>
    <x v="5"/>
    <s v="ERES_FSTAX"/>
    <s v="      0.06690000"/>
    <m/>
    <m/>
    <m/>
    <m/>
    <m/>
    <n v="54.03"/>
  </r>
  <r>
    <s v="10 : Electric"/>
    <x v="3"/>
    <x v="5"/>
    <s v="ERES_FSTAX"/>
    <s v="      0.06724000"/>
    <m/>
    <m/>
    <m/>
    <m/>
    <m/>
    <n v="49.96"/>
  </r>
  <r>
    <s v="10 : Electric"/>
    <x v="3"/>
    <x v="5"/>
    <s v="ERES_FSTAX"/>
    <s v="      0.06733000"/>
    <m/>
    <m/>
    <m/>
    <m/>
    <m/>
    <n v="105.8"/>
  </r>
  <r>
    <s v="10 : Electric"/>
    <x v="3"/>
    <x v="5"/>
    <s v="ERES_FSTAX"/>
    <s v="      0.06739000"/>
    <m/>
    <m/>
    <m/>
    <m/>
    <m/>
    <n v="297307.67"/>
  </r>
  <r>
    <s v="10 : Electric"/>
    <x v="3"/>
    <x v="5"/>
    <s v="ERES_FSTAX"/>
    <s v="      0.08106000"/>
    <m/>
    <m/>
    <m/>
    <m/>
    <m/>
    <n v="-3.64"/>
  </r>
  <r>
    <s v="10 : Electric"/>
    <x v="3"/>
    <x v="5"/>
    <s v="ERES_FSTAX"/>
    <s v="      0.08124000"/>
    <m/>
    <m/>
    <m/>
    <m/>
    <m/>
    <n v="450671.81"/>
  </r>
  <r>
    <s v="10 : Electric"/>
    <x v="3"/>
    <x v="5"/>
    <s v="ERES_FSTAX"/>
    <s v="      0.09108000"/>
    <m/>
    <m/>
    <m/>
    <m/>
    <m/>
    <n v="139.4"/>
  </r>
  <r>
    <s v="10 : Electric"/>
    <x v="3"/>
    <x v="5"/>
    <s v="ERES_FSTAX"/>
    <s v="      0.09116000"/>
    <m/>
    <m/>
    <m/>
    <m/>
    <m/>
    <n v="284891.56"/>
  </r>
  <r>
    <s v="10 : Electric"/>
    <x v="3"/>
    <x v="5"/>
    <s v="ERES_NRG"/>
    <s v="      0.00000000"/>
    <n v="1273794870.4449999"/>
    <m/>
    <m/>
    <m/>
    <m/>
    <m/>
  </r>
  <r>
    <s v="10 : Electric"/>
    <x v="3"/>
    <x v="5"/>
    <s v="ERES_NRG"/>
    <s v="      0.08957100"/>
    <m/>
    <m/>
    <m/>
    <m/>
    <m/>
    <n v="11575.93"/>
  </r>
  <r>
    <s v="10 : Electric"/>
    <x v="3"/>
    <x v="5"/>
    <s v="ERES_NRG"/>
    <s v="      0.08991400"/>
    <m/>
    <m/>
    <m/>
    <m/>
    <m/>
    <n v="15139.04"/>
  </r>
  <r>
    <s v="10 : Electric"/>
    <x v="3"/>
    <x v="5"/>
    <s v="ERES_NRG"/>
    <s v="      0.09017500"/>
    <m/>
    <m/>
    <m/>
    <m/>
    <m/>
    <n v="581.01"/>
  </r>
  <r>
    <s v="10 : Electric"/>
    <x v="3"/>
    <x v="5"/>
    <s v="ERES_NRG"/>
    <s v="      0.09102500"/>
    <m/>
    <m/>
    <m/>
    <m/>
    <m/>
    <n v="13682"/>
  </r>
  <r>
    <s v="10 : Electric"/>
    <x v="3"/>
    <x v="5"/>
    <s v="ERES_NRG"/>
    <s v="      0.09122400"/>
    <m/>
    <m/>
    <m/>
    <m/>
    <m/>
    <n v="2029.18"/>
  </r>
  <r>
    <s v="10 : Electric"/>
    <x v="3"/>
    <x v="5"/>
    <s v="ERES_NRG"/>
    <s v="      0.09128500"/>
    <m/>
    <m/>
    <m/>
    <m/>
    <m/>
    <n v="5459.56"/>
  </r>
  <r>
    <s v="10 : Electric"/>
    <x v="3"/>
    <x v="5"/>
    <s v="ERES_NRG"/>
    <s v="      0.09207900"/>
    <m/>
    <m/>
    <m/>
    <m/>
    <m/>
    <n v="6370.24"/>
  </r>
  <r>
    <s v="10 : Electric"/>
    <x v="3"/>
    <x v="5"/>
    <s v="ERES_NRG"/>
    <s v="      0.09214000"/>
    <m/>
    <m/>
    <m/>
    <m/>
    <m/>
    <n v="1477.54"/>
  </r>
  <r>
    <s v="10 : Electric"/>
    <x v="3"/>
    <x v="5"/>
    <s v="ERES_NRG"/>
    <s v="      0.09263300"/>
    <m/>
    <m/>
    <m/>
    <m/>
    <m/>
    <n v="6443.92"/>
  </r>
  <r>
    <s v="10 : Electric"/>
    <x v="3"/>
    <x v="5"/>
    <s v="ERES_NRG"/>
    <s v="      0.09337300"/>
    <m/>
    <m/>
    <m/>
    <m/>
    <m/>
    <n v="4149.1899999999996"/>
  </r>
  <r>
    <s v="10 : Electric"/>
    <x v="3"/>
    <x v="5"/>
    <s v="ERES_NRG"/>
    <s v="      0.09427900"/>
    <m/>
    <m/>
    <m/>
    <m/>
    <m/>
    <n v="13338.38"/>
  </r>
  <r>
    <s v="10 : Electric"/>
    <x v="3"/>
    <x v="5"/>
    <s v="ERES_NRG"/>
    <s v="      0.09616700"/>
    <m/>
    <m/>
    <m/>
    <m/>
    <m/>
    <n v="4074.6"/>
  </r>
  <r>
    <s v="10 : Electric"/>
    <x v="3"/>
    <x v="5"/>
    <s v="ERES_NRG"/>
    <s v="      0.09950000"/>
    <m/>
    <m/>
    <m/>
    <m/>
    <m/>
    <n v="177.5"/>
  </r>
  <r>
    <s v="10 : Electric"/>
    <x v="3"/>
    <x v="5"/>
    <s v="ERES_NRG"/>
    <s v="      0.10754100"/>
    <m/>
    <m/>
    <m/>
    <m/>
    <m/>
    <n v="9154.25"/>
  </r>
  <r>
    <s v="10 : Electric"/>
    <x v="3"/>
    <x v="5"/>
    <s v="ERES_NRG"/>
    <s v="      0.10780100"/>
    <m/>
    <m/>
    <m/>
    <m/>
    <m/>
    <n v="3686.78"/>
  </r>
  <r>
    <s v="10 : Electric"/>
    <x v="3"/>
    <x v="5"/>
    <s v="ERES_NRG"/>
    <s v="      0.10812000"/>
    <m/>
    <m/>
    <m/>
    <m/>
    <m/>
    <n v="4407.3500000000004"/>
  </r>
  <r>
    <s v="10 : Electric"/>
    <x v="3"/>
    <x v="5"/>
    <s v="ERES_NRG"/>
    <s v="      0.10853200"/>
    <m/>
    <m/>
    <m/>
    <m/>
    <m/>
    <n v="7125.63"/>
  </r>
  <r>
    <s v="10 : Electric"/>
    <x v="3"/>
    <x v="5"/>
    <s v="ERES_NRG"/>
    <s v="      0.10879100"/>
    <m/>
    <m/>
    <m/>
    <m/>
    <m/>
    <n v="8703.8700000000008"/>
  </r>
  <r>
    <s v="10 : Electric"/>
    <x v="3"/>
    <x v="5"/>
    <s v="ERES_NRG"/>
    <s v="      0.10887500"/>
    <m/>
    <m/>
    <m/>
    <m/>
    <m/>
    <n v="8453.24"/>
  </r>
  <r>
    <s v="10 : Electric"/>
    <x v="3"/>
    <x v="5"/>
    <s v="ERES_NRG"/>
    <s v="      0.11000600"/>
    <m/>
    <m/>
    <m/>
    <m/>
    <m/>
    <n v="922.05"/>
  </r>
  <r>
    <s v="10 : Electric"/>
    <x v="3"/>
    <x v="5"/>
    <s v="ERES_NRG"/>
    <s v="      0.11018500"/>
    <m/>
    <m/>
    <m/>
    <m/>
    <m/>
    <n v="751.23"/>
  </r>
  <r>
    <s v="10 : Electric"/>
    <x v="3"/>
    <x v="5"/>
    <s v="ERES_NRG"/>
    <s v="      0.11024600"/>
    <m/>
    <m/>
    <m/>
    <m/>
    <m/>
    <n v="2113.0700000000002"/>
  </r>
  <r>
    <s v="10 : Electric"/>
    <x v="3"/>
    <x v="5"/>
    <s v="ERES_NRG"/>
    <s v="      0.11028200"/>
    <m/>
    <m/>
    <m/>
    <m/>
    <m/>
    <n v="38485079.229999997"/>
  </r>
  <r>
    <s v="10 : Electric"/>
    <x v="3"/>
    <x v="5"/>
    <s v="ERES_NRG"/>
    <s v="      0.11085600"/>
    <m/>
    <m/>
    <m/>
    <m/>
    <m/>
    <n v="12069.83"/>
  </r>
  <r>
    <s v="10 : Electric"/>
    <x v="3"/>
    <x v="5"/>
    <s v="ERES_NRG"/>
    <s v="      0.11185000"/>
    <m/>
    <m/>
    <m/>
    <m/>
    <m/>
    <n v="26478907.98"/>
  </r>
  <r>
    <s v="10 : Electric"/>
    <x v="3"/>
    <x v="5"/>
    <s v="ERES_NRG"/>
    <s v="      0.11228500"/>
    <m/>
    <m/>
    <m/>
    <m/>
    <m/>
    <n v="3040.42"/>
  </r>
  <r>
    <s v="10 : Electric"/>
    <x v="3"/>
    <x v="5"/>
    <s v="ERES_NRG"/>
    <s v="      0.11234600"/>
    <m/>
    <m/>
    <m/>
    <m/>
    <m/>
    <n v="640.85"/>
  </r>
  <r>
    <s v="10 : Electric"/>
    <x v="3"/>
    <x v="5"/>
    <s v="ERES_NRG"/>
    <s v="      0.11283900"/>
    <m/>
    <m/>
    <m/>
    <m/>
    <m/>
    <n v="5127.45"/>
  </r>
  <r>
    <s v="10 : Electric"/>
    <x v="3"/>
    <x v="5"/>
    <s v="ERES_NRG"/>
    <s v="      0.11357900"/>
    <m/>
    <m/>
    <m/>
    <m/>
    <m/>
    <n v="3832.04"/>
  </r>
  <r>
    <s v="10 : Electric"/>
    <x v="3"/>
    <x v="5"/>
    <s v="ERES_NRG"/>
    <s v="      0.11411000"/>
    <m/>
    <m/>
    <m/>
    <m/>
    <m/>
    <n v="14921.51"/>
  </r>
  <r>
    <s v="10 : Electric"/>
    <x v="3"/>
    <x v="5"/>
    <s v="ERES_NRG"/>
    <s v="      0.11600200"/>
    <m/>
    <m/>
    <m/>
    <m/>
    <m/>
    <n v="6870.55"/>
  </r>
  <r>
    <s v="10 : Electric"/>
    <x v="3"/>
    <x v="5"/>
    <s v="ERES_NRG"/>
    <s v="      0.11832200"/>
    <m/>
    <m/>
    <m/>
    <m/>
    <m/>
    <n v="217.12"/>
  </r>
  <r>
    <s v="10 : Electric"/>
    <x v="3"/>
    <x v="5"/>
    <s v="ERES_NRG"/>
    <s v="      0.12695800"/>
    <m/>
    <m/>
    <m/>
    <m/>
    <m/>
    <n v="5349.39"/>
  </r>
  <r>
    <s v="10 : Electric"/>
    <x v="3"/>
    <x v="5"/>
    <s v="ERES_NRG"/>
    <s v="      0.12721800"/>
    <m/>
    <m/>
    <m/>
    <m/>
    <m/>
    <n v="5161.04"/>
  </r>
  <r>
    <s v="10 : Electric"/>
    <x v="3"/>
    <x v="5"/>
    <s v="ERES_NRG"/>
    <s v="      0.12753700"/>
    <m/>
    <m/>
    <m/>
    <m/>
    <m/>
    <n v="4481.7700000000004"/>
  </r>
  <r>
    <s v="10 : Electric"/>
    <x v="3"/>
    <x v="5"/>
    <s v="ERES_NRG"/>
    <s v="      0.12820800"/>
    <m/>
    <m/>
    <m/>
    <m/>
    <m/>
    <n v="10584"/>
  </r>
  <r>
    <s v="10 : Electric"/>
    <x v="3"/>
    <x v="5"/>
    <s v="ERES_NRG"/>
    <s v="      0.12969900"/>
    <m/>
    <m/>
    <m/>
    <m/>
    <m/>
    <n v="52209202.770000003"/>
  </r>
  <r>
    <s v="10 : Electric"/>
    <x v="3"/>
    <x v="5"/>
    <s v="ERES_NRG"/>
    <s v="      0.13126700"/>
    <m/>
    <m/>
    <m/>
    <m/>
    <m/>
    <n v="37227963.100000001"/>
  </r>
  <r>
    <s v="10 : Electric"/>
    <x v="3"/>
    <x v="5"/>
    <s v="ERES_NTMTR"/>
    <s v="      0.00000000"/>
    <m/>
    <m/>
    <m/>
    <m/>
    <m/>
    <n v="-111498.43"/>
  </r>
  <r>
    <s v="10 : Electric"/>
    <x v="3"/>
    <x v="5"/>
    <s v="ERES_OPTE"/>
    <s v="     15.00000000"/>
    <m/>
    <m/>
    <m/>
    <m/>
    <m/>
    <n v="15435"/>
  </r>
</pivotCacheRecords>
</file>

<file path=xl/pivotCache/pivotCacheRecords2.xml><?xml version="1.0" encoding="utf-8"?>
<pivotCacheRecords xmlns="http://schemas.openxmlformats.org/spreadsheetml/2006/main" xmlns:r="http://schemas.openxmlformats.org/officeDocument/2006/relationships" count="23737">
  <r>
    <s v="10 : Electric"/>
    <x v="0"/>
    <x v="0"/>
    <s v="ERES_2T307"/>
    <x v="0"/>
    <n v="198.49100000000001"/>
    <n v="26.07"/>
  </r>
  <r>
    <s v="10 : Electric"/>
    <x v="0"/>
    <x v="0"/>
    <s v="ERES_2T307"/>
    <x v="1"/>
    <n v="222.67599999999999"/>
    <n v="32.61"/>
  </r>
  <r>
    <s v="10 : Electric"/>
    <x v="0"/>
    <x v="0"/>
    <s v="ERES_2T307"/>
    <x v="2"/>
    <n v="0"/>
    <n v="0"/>
  </r>
  <r>
    <s v="10 : Electric"/>
    <x v="0"/>
    <x v="1"/>
    <s v="ERES_2T317"/>
    <x v="3"/>
    <n v="114.401"/>
    <n v="14.39"/>
  </r>
  <r>
    <s v="10 : Electric"/>
    <x v="0"/>
    <x v="2"/>
    <s v="ERES_3T327"/>
    <x v="4"/>
    <n v="57.97"/>
    <n v="6.81"/>
  </r>
  <r>
    <s v="10 : Electric"/>
    <x v="1"/>
    <x v="0"/>
    <s v="ERES_2T307"/>
    <x v="5"/>
    <n v="480.10700000000003"/>
    <n v="64.760000000000005"/>
  </r>
  <r>
    <s v="10 : Electric"/>
    <x v="1"/>
    <x v="0"/>
    <s v="ERES_2T307"/>
    <x v="6"/>
    <n v="446.863"/>
    <n v="56.77"/>
  </r>
  <r>
    <s v="10 : Electric"/>
    <x v="1"/>
    <x v="0"/>
    <s v="ERES_2T307"/>
    <x v="7"/>
    <n v="560.82000000000005"/>
    <n v="75.739999999999995"/>
  </r>
  <r>
    <s v="10 : Electric"/>
    <x v="1"/>
    <x v="0"/>
    <s v="ERES_2T307"/>
    <x v="8"/>
    <n v="686.29100000000005"/>
    <n v="100.3"/>
  </r>
  <r>
    <s v="10 : Electric"/>
    <x v="1"/>
    <x v="0"/>
    <s v="ERES_2T307"/>
    <x v="9"/>
    <n v="1312.8969999999999"/>
    <n v="165.44"/>
  </r>
  <r>
    <s v="10 : Electric"/>
    <x v="1"/>
    <x v="0"/>
    <s v="ERES_2T307"/>
    <x v="10"/>
    <n v="786.23599999999999"/>
    <n v="108.76"/>
  </r>
  <r>
    <s v="10 : Electric"/>
    <x v="1"/>
    <x v="0"/>
    <s v="ERES_2T307"/>
    <x v="11"/>
    <n v="552.31299999999999"/>
    <n v="71.52"/>
  </r>
  <r>
    <s v="10 : Electric"/>
    <x v="1"/>
    <x v="0"/>
    <s v="ERES_2T307"/>
    <x v="12"/>
    <n v="523.76800000000003"/>
    <n v="69.849999999999994"/>
  </r>
  <r>
    <s v="10 : Electric"/>
    <x v="1"/>
    <x v="0"/>
    <s v="ERES_2T307"/>
    <x v="13"/>
    <n v="1162.336"/>
    <n v="150.49"/>
  </r>
  <r>
    <s v="10 : Electric"/>
    <x v="1"/>
    <x v="0"/>
    <s v="ERES_2T307"/>
    <x v="14"/>
    <n v="444.80799999999999"/>
    <n v="55.48"/>
  </r>
  <r>
    <s v="10 : Electric"/>
    <x v="1"/>
    <x v="0"/>
    <s v="ERES_2T307"/>
    <x v="15"/>
    <n v="1080.835"/>
    <n v="163.49"/>
  </r>
  <r>
    <s v="10 : Electric"/>
    <x v="1"/>
    <x v="0"/>
    <s v="ERES_2T307"/>
    <x v="16"/>
    <n v="939.15700000000004"/>
    <n v="130.82"/>
  </r>
  <r>
    <s v="10 : Electric"/>
    <x v="1"/>
    <x v="0"/>
    <s v="ERES_2T307"/>
    <x v="17"/>
    <n v="699.49900000000002"/>
    <n v="93.47"/>
  </r>
  <r>
    <s v="10 : Electric"/>
    <x v="1"/>
    <x v="0"/>
    <s v="ERES_2T307"/>
    <x v="18"/>
    <n v="568.88699999999994"/>
    <n v="78.58"/>
  </r>
  <r>
    <s v="10 : Electric"/>
    <x v="1"/>
    <x v="0"/>
    <s v="ERES_2T307"/>
    <x v="19"/>
    <n v="1057.7560000000001"/>
    <n v="137.75"/>
  </r>
  <r>
    <s v="10 : Electric"/>
    <x v="1"/>
    <x v="0"/>
    <s v="ERES_2T307"/>
    <x v="20"/>
    <n v="457.709"/>
    <n v="58.64"/>
  </r>
  <r>
    <s v="10 : Electric"/>
    <x v="1"/>
    <x v="0"/>
    <s v="ERES_2T307"/>
    <x v="21"/>
    <n v="871.68600000000004"/>
    <n v="119.15"/>
  </r>
  <r>
    <s v="10 : Electric"/>
    <x v="1"/>
    <x v="0"/>
    <s v="ERES_2T307"/>
    <x v="22"/>
    <n v="377.73"/>
    <n v="51.06"/>
  </r>
  <r>
    <s v="10 : Electric"/>
    <x v="1"/>
    <x v="0"/>
    <s v="ERES_2T307"/>
    <x v="23"/>
    <n v="1871.027"/>
    <n v="235.7"/>
  </r>
  <r>
    <s v="10 : Electric"/>
    <x v="1"/>
    <x v="0"/>
    <s v="ERES_2T307"/>
    <x v="24"/>
    <n v="1146.337"/>
    <n v="150.57"/>
  </r>
  <r>
    <s v="10 : Electric"/>
    <x v="1"/>
    <x v="0"/>
    <s v="ERES_2T307"/>
    <x v="25"/>
    <n v="1197.171"/>
    <n v="158.63999999999999"/>
  </r>
  <r>
    <s v="10 : Electric"/>
    <x v="1"/>
    <x v="0"/>
    <s v="ERES_2T307"/>
    <x v="26"/>
    <n v="1003.5069999999999"/>
    <n v="152.59"/>
  </r>
  <r>
    <s v="10 : Electric"/>
    <x v="1"/>
    <x v="0"/>
    <s v="ERES_2T307"/>
    <x v="27"/>
    <n v="2780.1880000000001"/>
    <n v="384.4"/>
  </r>
  <r>
    <s v="10 : Electric"/>
    <x v="1"/>
    <x v="0"/>
    <s v="ERES_2T307"/>
    <x v="28"/>
    <n v="1018.912"/>
    <n v="135.41999999999999"/>
  </r>
  <r>
    <s v="10 : Electric"/>
    <x v="1"/>
    <x v="0"/>
    <s v="ERES_2T307"/>
    <x v="29"/>
    <n v="1007.943"/>
    <n v="124.97"/>
  </r>
  <r>
    <s v="10 : Electric"/>
    <x v="1"/>
    <x v="0"/>
    <s v="ERES_2T307"/>
    <x v="30"/>
    <n v="719.15599999999995"/>
    <n v="104.01"/>
  </r>
  <r>
    <s v="10 : Electric"/>
    <x v="1"/>
    <x v="0"/>
    <s v="ERES_2T307"/>
    <x v="31"/>
    <n v="572.27200000000005"/>
    <n v="73.2"/>
  </r>
  <r>
    <s v="10 : Electric"/>
    <x v="1"/>
    <x v="0"/>
    <s v="ERES_2T307"/>
    <x v="32"/>
    <n v="1681.7570000000001"/>
    <n v="226.74"/>
  </r>
  <r>
    <s v="10 : Electric"/>
    <x v="1"/>
    <x v="0"/>
    <s v="ERES_2T307"/>
    <x v="33"/>
    <n v="751.59400000000005"/>
    <n v="95.74"/>
  </r>
  <r>
    <s v="10 : Electric"/>
    <x v="1"/>
    <x v="0"/>
    <s v="ERES_2T307"/>
    <x v="34"/>
    <n v="857.43499999999995"/>
    <n v="113.2"/>
  </r>
  <r>
    <s v="10 : Electric"/>
    <x v="1"/>
    <x v="0"/>
    <s v="ERES_2T307"/>
    <x v="35"/>
    <n v="2264.3270000000002"/>
    <n v="269.43"/>
  </r>
  <r>
    <s v="10 : Electric"/>
    <x v="1"/>
    <x v="0"/>
    <s v="ERES_2T307"/>
    <x v="36"/>
    <n v="1142.92"/>
    <n v="145.63999999999999"/>
  </r>
  <r>
    <s v="10 : Electric"/>
    <x v="1"/>
    <x v="0"/>
    <s v="ERES_2T307"/>
    <x v="37"/>
    <n v="644.67499999999995"/>
    <n v="88.87"/>
  </r>
  <r>
    <s v="10 : Electric"/>
    <x v="1"/>
    <x v="0"/>
    <s v="ERES_2T307"/>
    <x v="38"/>
    <n v="625.029"/>
    <n v="91.91"/>
  </r>
  <r>
    <s v="10 : Electric"/>
    <x v="1"/>
    <x v="0"/>
    <s v="ERES_2T307"/>
    <x v="39"/>
    <n v="150.81800000000001"/>
    <n v="19.489999999999998"/>
  </r>
  <r>
    <s v="10 : Electric"/>
    <x v="1"/>
    <x v="0"/>
    <s v="ERES_2T307"/>
    <x v="40"/>
    <n v="608.64200000000005"/>
    <n v="81.760000000000005"/>
  </r>
  <r>
    <s v="10 : Electric"/>
    <x v="1"/>
    <x v="0"/>
    <s v="ERES_2T307"/>
    <x v="41"/>
    <n v="974.428"/>
    <n v="134.44"/>
  </r>
  <r>
    <s v="10 : Electric"/>
    <x v="1"/>
    <x v="0"/>
    <s v="ERES_2T307"/>
    <x v="42"/>
    <n v="348.66399999999999"/>
    <n v="48.72"/>
  </r>
  <r>
    <s v="10 : Electric"/>
    <x v="1"/>
    <x v="0"/>
    <s v="ERES_2T307"/>
    <x v="43"/>
    <n v="729.37"/>
    <n v="96.02"/>
  </r>
  <r>
    <s v="10 : Electric"/>
    <x v="1"/>
    <x v="0"/>
    <s v="ERES_2T307"/>
    <x v="44"/>
    <n v="1352.3019999999999"/>
    <n v="165.95"/>
  </r>
  <r>
    <s v="10 : Electric"/>
    <x v="1"/>
    <x v="0"/>
    <s v="ERES_2T307"/>
    <x v="45"/>
    <n v="1108.846"/>
    <n v="128.86000000000001"/>
  </r>
  <r>
    <s v="10 : Electric"/>
    <x v="1"/>
    <x v="0"/>
    <s v="ERES_2T307"/>
    <x v="46"/>
    <n v="412.08100000000002"/>
    <n v="59.93"/>
  </r>
  <r>
    <s v="10 : Electric"/>
    <x v="1"/>
    <x v="0"/>
    <s v="ERES_2T307"/>
    <x v="47"/>
    <n v="1018.49"/>
    <n v="133.01"/>
  </r>
  <r>
    <s v="10 : Electric"/>
    <x v="1"/>
    <x v="0"/>
    <s v="ERES_2T307"/>
    <x v="48"/>
    <n v="576.36699999999996"/>
    <n v="75.680000000000007"/>
  </r>
  <r>
    <s v="10 : Electric"/>
    <x v="1"/>
    <x v="0"/>
    <s v="ERES_2T307"/>
    <x v="49"/>
    <n v="352.30500000000001"/>
    <n v="42.95"/>
  </r>
  <r>
    <s v="10 : Electric"/>
    <x v="1"/>
    <x v="0"/>
    <s v="ERES_2T307"/>
    <x v="50"/>
    <n v="1311.316"/>
    <n v="159.63"/>
  </r>
  <r>
    <s v="10 : Electric"/>
    <x v="1"/>
    <x v="0"/>
    <s v="ERES_2T307"/>
    <x v="51"/>
    <n v="339.31400000000002"/>
    <n v="44.63"/>
  </r>
  <r>
    <s v="10 : Electric"/>
    <x v="1"/>
    <x v="0"/>
    <s v="ERES_2T307"/>
    <x v="52"/>
    <n v="404.762"/>
    <n v="54.9"/>
  </r>
  <r>
    <s v="10 : Electric"/>
    <x v="1"/>
    <x v="0"/>
    <s v="ERES_2T307"/>
    <x v="53"/>
    <n v="1025.1379999999999"/>
    <n v="124.7"/>
  </r>
  <r>
    <s v="10 : Electric"/>
    <x v="1"/>
    <x v="0"/>
    <s v="ERES_2T307"/>
    <x v="54"/>
    <n v="1735.8779999999999"/>
    <n v="250.4"/>
  </r>
  <r>
    <s v="10 : Electric"/>
    <x v="1"/>
    <x v="0"/>
    <s v="ERES_2T307"/>
    <x v="55"/>
    <n v="1307.6959999999999"/>
    <n v="158.38"/>
  </r>
  <r>
    <s v="10 : Electric"/>
    <x v="1"/>
    <x v="0"/>
    <s v="ERES_2T307"/>
    <x v="56"/>
    <n v="1540.2619999999999"/>
    <n v="191.6"/>
  </r>
  <r>
    <s v="10 : Electric"/>
    <x v="1"/>
    <x v="0"/>
    <s v="ERES_2T307"/>
    <x v="57"/>
    <n v="1805.9159999999999"/>
    <n v="243.07"/>
  </r>
  <r>
    <s v="10 : Electric"/>
    <x v="1"/>
    <x v="0"/>
    <s v="ERES_2T307"/>
    <x v="58"/>
    <n v="694.39400000000001"/>
    <n v="86.1"/>
  </r>
  <r>
    <s v="10 : Electric"/>
    <x v="1"/>
    <x v="0"/>
    <s v="ERES_2T307"/>
    <x v="59"/>
    <n v="774.42499999999995"/>
    <n v="100.5"/>
  </r>
  <r>
    <s v="10 : Electric"/>
    <x v="1"/>
    <x v="0"/>
    <s v="ERES_2T307"/>
    <x v="60"/>
    <n v="1231.607"/>
    <n v="123.19"/>
  </r>
  <r>
    <s v="10 : Electric"/>
    <x v="1"/>
    <x v="0"/>
    <s v="ERES_2T307"/>
    <x v="61"/>
    <n v="375.05"/>
    <n v="53.11"/>
  </r>
  <r>
    <s v="10 : Electric"/>
    <x v="1"/>
    <x v="0"/>
    <s v="ERES_2T307"/>
    <x v="62"/>
    <n v="1133.404"/>
    <n v="156.46"/>
  </r>
  <r>
    <s v="10 : Electric"/>
    <x v="1"/>
    <x v="0"/>
    <s v="ERES_2T307"/>
    <x v="63"/>
    <n v="1284.155"/>
    <n v="172.78"/>
  </r>
  <r>
    <s v="10 : Electric"/>
    <x v="1"/>
    <x v="0"/>
    <s v="ERES_2T307"/>
    <x v="64"/>
    <n v="247.185"/>
    <n v="30.6"/>
  </r>
  <r>
    <s v="10 : Electric"/>
    <x v="1"/>
    <x v="0"/>
    <s v="ERES_2T307"/>
    <x v="65"/>
    <n v="2680.116"/>
    <n v="299.25"/>
  </r>
  <r>
    <s v="10 : Electric"/>
    <x v="1"/>
    <x v="0"/>
    <s v="ERES_2T307"/>
    <x v="66"/>
    <n v="681.89700000000005"/>
    <n v="88.15"/>
  </r>
  <r>
    <s v="10 : Electric"/>
    <x v="1"/>
    <x v="0"/>
    <s v="ERES_2T307"/>
    <x v="67"/>
    <n v="396.21"/>
    <n v="49.46"/>
  </r>
  <r>
    <s v="10 : Electric"/>
    <x v="1"/>
    <x v="0"/>
    <s v="ERES_2T307"/>
    <x v="68"/>
    <n v="939.73699999999997"/>
    <n v="109.73"/>
  </r>
  <r>
    <s v="10 : Electric"/>
    <x v="1"/>
    <x v="0"/>
    <s v="ERES_2T307"/>
    <x v="69"/>
    <n v="940.21"/>
    <n v="122.05"/>
  </r>
  <r>
    <s v="10 : Electric"/>
    <x v="1"/>
    <x v="0"/>
    <s v="ERES_2T307"/>
    <x v="70"/>
    <n v="182.35400000000001"/>
    <n v="23.54"/>
  </r>
  <r>
    <s v="10 : Electric"/>
    <x v="1"/>
    <x v="0"/>
    <s v="ERES_2T307"/>
    <x v="71"/>
    <n v="1460.595"/>
    <n v="193.67"/>
  </r>
  <r>
    <s v="10 : Electric"/>
    <x v="1"/>
    <x v="0"/>
    <s v="ERES_2T307"/>
    <x v="72"/>
    <n v="1983.712"/>
    <n v="273.8"/>
  </r>
  <r>
    <s v="10 : Electric"/>
    <x v="1"/>
    <x v="0"/>
    <s v="ERES_2T307"/>
    <x v="73"/>
    <n v="624.35799999999995"/>
    <n v="85.32"/>
  </r>
  <r>
    <s v="10 : Electric"/>
    <x v="1"/>
    <x v="0"/>
    <s v="ERES_2T307"/>
    <x v="74"/>
    <n v="1486.6130000000001"/>
    <n v="196.39"/>
  </r>
  <r>
    <s v="10 : Electric"/>
    <x v="1"/>
    <x v="0"/>
    <s v="ERES_2T307"/>
    <x v="75"/>
    <n v="790.89800000000002"/>
    <n v="109.38"/>
  </r>
  <r>
    <s v="10 : Electric"/>
    <x v="1"/>
    <x v="0"/>
    <s v="ERES_2T307"/>
    <x v="76"/>
    <n v="739.327"/>
    <n v="94.03"/>
  </r>
  <r>
    <s v="10 : Electric"/>
    <x v="1"/>
    <x v="0"/>
    <s v="ERES_2T307"/>
    <x v="77"/>
    <n v="625.91300000000001"/>
    <n v="98.98"/>
  </r>
  <r>
    <s v="10 : Electric"/>
    <x v="1"/>
    <x v="0"/>
    <s v="ERES_2T307"/>
    <x v="78"/>
    <n v="1305.7270000000001"/>
    <n v="173.17"/>
  </r>
  <r>
    <s v="10 : Electric"/>
    <x v="1"/>
    <x v="0"/>
    <s v="ERES_2T307"/>
    <x v="79"/>
    <n v="1868.5350000000001"/>
    <n v="249.46"/>
  </r>
  <r>
    <s v="10 : Electric"/>
    <x v="1"/>
    <x v="0"/>
    <s v="ERES_2T307"/>
    <x v="80"/>
    <n v="248.88399999999999"/>
    <n v="35.57"/>
  </r>
  <r>
    <s v="10 : Electric"/>
    <x v="1"/>
    <x v="0"/>
    <s v="ERES_2T307"/>
    <x v="81"/>
    <n v="390.137"/>
    <n v="52.95"/>
  </r>
  <r>
    <s v="10 : Electric"/>
    <x v="1"/>
    <x v="0"/>
    <s v="ERES_2T307"/>
    <x v="82"/>
    <n v="3353.1509999999998"/>
    <n v="412.16"/>
  </r>
  <r>
    <s v="10 : Electric"/>
    <x v="1"/>
    <x v="0"/>
    <s v="ERES_2T307"/>
    <x v="83"/>
    <n v="1445.912"/>
    <n v="182.88"/>
  </r>
  <r>
    <s v="10 : Electric"/>
    <x v="1"/>
    <x v="0"/>
    <s v="ERES_2T307"/>
    <x v="84"/>
    <n v="992.40899999999999"/>
    <n v="135.31"/>
  </r>
  <r>
    <s v="10 : Electric"/>
    <x v="1"/>
    <x v="0"/>
    <s v="ERES_2T307"/>
    <x v="85"/>
    <n v="919.39200000000005"/>
    <n v="139.55000000000001"/>
  </r>
  <r>
    <s v="10 : Electric"/>
    <x v="1"/>
    <x v="0"/>
    <s v="ERES_2T307"/>
    <x v="86"/>
    <n v="445.03199999999998"/>
    <n v="58.6"/>
  </r>
  <r>
    <s v="10 : Electric"/>
    <x v="1"/>
    <x v="0"/>
    <s v="ERES_2T307"/>
    <x v="87"/>
    <n v="785.39599999999996"/>
    <n v="99.9"/>
  </r>
  <r>
    <s v="10 : Electric"/>
    <x v="1"/>
    <x v="0"/>
    <s v="ERES_2T307"/>
    <x v="88"/>
    <n v="632.31299999999999"/>
    <n v="91.1"/>
  </r>
  <r>
    <s v="10 : Electric"/>
    <x v="1"/>
    <x v="0"/>
    <s v="ERES_2T307"/>
    <x v="89"/>
    <n v="1362.471"/>
    <n v="181.48"/>
  </r>
  <r>
    <s v="10 : Electric"/>
    <x v="1"/>
    <x v="0"/>
    <s v="ERES_2T307"/>
    <x v="90"/>
    <n v="890.20500000000004"/>
    <n v="115.95"/>
  </r>
  <r>
    <s v="10 : Electric"/>
    <x v="1"/>
    <x v="0"/>
    <s v="ERES_2T307"/>
    <x v="91"/>
    <n v="957.37900000000002"/>
    <n v="134.37"/>
  </r>
  <r>
    <s v="10 : Electric"/>
    <x v="1"/>
    <x v="0"/>
    <s v="ERES_2T307"/>
    <x v="92"/>
    <n v="414.05"/>
    <n v="56.82"/>
  </r>
  <r>
    <s v="10 : Electric"/>
    <x v="1"/>
    <x v="0"/>
    <s v="ERES_2T307"/>
    <x v="93"/>
    <n v="1007.328"/>
    <n v="136.41"/>
  </r>
  <r>
    <s v="10 : Electric"/>
    <x v="1"/>
    <x v="0"/>
    <s v="ERES_2T307"/>
    <x v="94"/>
    <n v="1731.1179999999999"/>
    <n v="189.23"/>
  </r>
  <r>
    <s v="10 : Electric"/>
    <x v="1"/>
    <x v="0"/>
    <s v="ERES_2T307"/>
    <x v="95"/>
    <n v="357.30399999999997"/>
    <n v="39.700000000000003"/>
  </r>
  <r>
    <s v="10 : Electric"/>
    <x v="1"/>
    <x v="0"/>
    <s v="ERES_2T307"/>
    <x v="96"/>
    <n v="666.64200000000005"/>
    <n v="82.59"/>
  </r>
  <r>
    <s v="10 : Electric"/>
    <x v="1"/>
    <x v="0"/>
    <s v="ERES_2T307"/>
    <x v="97"/>
    <n v="955.61199999999997"/>
    <n v="134.24"/>
  </r>
  <r>
    <s v="10 : Electric"/>
    <x v="1"/>
    <x v="0"/>
    <s v="ERES_2T307"/>
    <x v="98"/>
    <n v="596.53200000000004"/>
    <n v="80.930000000000007"/>
  </r>
  <r>
    <s v="10 : Electric"/>
    <x v="1"/>
    <x v="0"/>
    <s v="ERES_2T307"/>
    <x v="99"/>
    <n v="3651.5369999999998"/>
    <n v="475.75"/>
  </r>
  <r>
    <s v="10 : Electric"/>
    <x v="1"/>
    <x v="0"/>
    <s v="ERES_2T307"/>
    <x v="100"/>
    <n v="2035.2470000000001"/>
    <n v="259.14999999999998"/>
  </r>
  <r>
    <s v="10 : Electric"/>
    <x v="1"/>
    <x v="0"/>
    <s v="ERES_2T307"/>
    <x v="101"/>
    <n v="685.38900000000001"/>
    <n v="91.84"/>
  </r>
  <r>
    <s v="10 : Electric"/>
    <x v="1"/>
    <x v="0"/>
    <s v="ERES_2T307"/>
    <x v="102"/>
    <n v="3113.6709999999998"/>
    <n v="407.19"/>
  </r>
  <r>
    <s v="10 : Electric"/>
    <x v="1"/>
    <x v="0"/>
    <s v="ERES_2T307"/>
    <x v="103"/>
    <n v="1034.2090000000001"/>
    <n v="140.86000000000001"/>
  </r>
  <r>
    <s v="10 : Electric"/>
    <x v="1"/>
    <x v="0"/>
    <s v="ERES_2T307"/>
    <x v="104"/>
    <n v="1571.261"/>
    <n v="218.35"/>
  </r>
  <r>
    <s v="10 : Electric"/>
    <x v="1"/>
    <x v="0"/>
    <s v="ERES_2T307"/>
    <x v="105"/>
    <n v="1171.124"/>
    <n v="164.4"/>
  </r>
  <r>
    <s v="10 : Electric"/>
    <x v="1"/>
    <x v="0"/>
    <s v="ERES_2T307"/>
    <x v="106"/>
    <n v="1937.924"/>
    <n v="262.43"/>
  </r>
  <r>
    <s v="10 : Electric"/>
    <x v="1"/>
    <x v="0"/>
    <s v="ERES_2T307"/>
    <x v="107"/>
    <n v="704.41200000000003"/>
    <n v="90.75"/>
  </r>
  <r>
    <s v="10 : Electric"/>
    <x v="1"/>
    <x v="0"/>
    <s v="ERES_2T307"/>
    <x v="108"/>
    <n v="1150.2639999999999"/>
    <n v="154.34"/>
  </r>
  <r>
    <s v="10 : Electric"/>
    <x v="1"/>
    <x v="0"/>
    <s v="ERES_2T307"/>
    <x v="109"/>
    <n v="326.202"/>
    <n v="37.65"/>
  </r>
  <r>
    <s v="10 : Electric"/>
    <x v="1"/>
    <x v="0"/>
    <s v="ERES_2T307"/>
    <x v="110"/>
    <n v="512.375"/>
    <n v="70.97"/>
  </r>
  <r>
    <s v="10 : Electric"/>
    <x v="1"/>
    <x v="0"/>
    <s v="ERES_2T307"/>
    <x v="111"/>
    <n v="2449.8890000000001"/>
    <n v="302.7"/>
  </r>
  <r>
    <s v="10 : Electric"/>
    <x v="1"/>
    <x v="0"/>
    <s v="ERES_2T307"/>
    <x v="112"/>
    <n v="438.28100000000001"/>
    <n v="50.96"/>
  </r>
  <r>
    <s v="10 : Electric"/>
    <x v="1"/>
    <x v="0"/>
    <s v="ERES_2T307"/>
    <x v="113"/>
    <n v="1208.268"/>
    <n v="156.97999999999999"/>
  </r>
  <r>
    <s v="10 : Electric"/>
    <x v="1"/>
    <x v="0"/>
    <s v="ERES_2T307"/>
    <x v="114"/>
    <n v="353.649"/>
    <n v="45.07"/>
  </r>
  <r>
    <s v="10 : Electric"/>
    <x v="1"/>
    <x v="0"/>
    <s v="ERES_2T307"/>
    <x v="115"/>
    <n v="469.66399999999999"/>
    <n v="63.41"/>
  </r>
  <r>
    <s v="10 : Electric"/>
    <x v="1"/>
    <x v="0"/>
    <s v="ERES_2T307"/>
    <x v="116"/>
    <n v="1599.2619999999999"/>
    <n v="166.33"/>
  </r>
  <r>
    <s v="10 : Electric"/>
    <x v="1"/>
    <x v="0"/>
    <s v="ERES_2T307"/>
    <x v="117"/>
    <n v="631.07000000000005"/>
    <n v="100.04"/>
  </r>
  <r>
    <s v="10 : Electric"/>
    <x v="1"/>
    <x v="0"/>
    <s v="ERES_2T307"/>
    <x v="118"/>
    <n v="567.39499999999998"/>
    <n v="71.3"/>
  </r>
  <r>
    <s v="10 : Electric"/>
    <x v="1"/>
    <x v="0"/>
    <s v="ERES_2T307"/>
    <x v="119"/>
    <n v="633.00900000000001"/>
    <n v="84.17"/>
  </r>
  <r>
    <s v="10 : Electric"/>
    <x v="1"/>
    <x v="0"/>
    <s v="ERES_2T307"/>
    <x v="120"/>
    <n v="669.73699999999997"/>
    <n v="87.13"/>
  </r>
  <r>
    <s v="10 : Electric"/>
    <x v="1"/>
    <x v="0"/>
    <s v="ERES_2T307"/>
    <x v="121"/>
    <n v="649.24699999999996"/>
    <n v="85.86"/>
  </r>
  <r>
    <s v="10 : Electric"/>
    <x v="1"/>
    <x v="0"/>
    <s v="ERES_2T307"/>
    <x v="122"/>
    <n v="652.93499999999995"/>
    <n v="80.41"/>
  </r>
  <r>
    <s v="10 : Electric"/>
    <x v="1"/>
    <x v="0"/>
    <s v="ERES_2T307"/>
    <x v="123"/>
    <n v="355.99700000000001"/>
    <n v="48.45"/>
  </r>
  <r>
    <s v="10 : Electric"/>
    <x v="1"/>
    <x v="0"/>
    <s v="ERES_2T307"/>
    <x v="124"/>
    <n v="718.89400000000001"/>
    <n v="89.69"/>
  </r>
  <r>
    <s v="10 : Electric"/>
    <x v="1"/>
    <x v="0"/>
    <s v="ERES_2T307"/>
    <x v="125"/>
    <n v="1084.2909999999999"/>
    <n v="143.86000000000001"/>
  </r>
  <r>
    <s v="10 : Electric"/>
    <x v="1"/>
    <x v="0"/>
    <s v="ERES_2T307"/>
    <x v="126"/>
    <n v="1538.3389999999999"/>
    <n v="201.59"/>
  </r>
  <r>
    <s v="10 : Electric"/>
    <x v="1"/>
    <x v="0"/>
    <s v="ERES_2T307"/>
    <x v="127"/>
    <n v="1414.9639999999999"/>
    <n v="165.73"/>
  </r>
  <r>
    <s v="10 : Electric"/>
    <x v="1"/>
    <x v="0"/>
    <s v="ERES_2T307"/>
    <x v="128"/>
    <n v="2156.5949999999998"/>
    <n v="273.85000000000002"/>
  </r>
  <r>
    <s v="10 : Electric"/>
    <x v="1"/>
    <x v="0"/>
    <s v="ERES_2T307"/>
    <x v="129"/>
    <n v="171.62899999999999"/>
    <n v="21.13"/>
  </r>
  <r>
    <s v="10 : Electric"/>
    <x v="1"/>
    <x v="0"/>
    <s v="ERES_2T307"/>
    <x v="130"/>
    <n v="2025.758"/>
    <n v="266.07"/>
  </r>
  <r>
    <s v="10 : Electric"/>
    <x v="1"/>
    <x v="0"/>
    <s v="ERES_2T307"/>
    <x v="131"/>
    <n v="1338.9369999999999"/>
    <n v="182.41"/>
  </r>
  <r>
    <s v="10 : Electric"/>
    <x v="1"/>
    <x v="0"/>
    <s v="ERES_2T307"/>
    <x v="132"/>
    <n v="932.80399999999997"/>
    <n v="124.55"/>
  </r>
  <r>
    <s v="10 : Electric"/>
    <x v="1"/>
    <x v="0"/>
    <s v="ERES_2T307"/>
    <x v="133"/>
    <n v="408.86200000000002"/>
    <n v="52.91"/>
  </r>
  <r>
    <s v="10 : Electric"/>
    <x v="1"/>
    <x v="0"/>
    <s v="ERES_2T307"/>
    <x v="134"/>
    <n v="634.05899999999997"/>
    <n v="82.91"/>
  </r>
  <r>
    <s v="10 : Electric"/>
    <x v="1"/>
    <x v="0"/>
    <s v="ERES_2T307"/>
    <x v="135"/>
    <n v="1757.838"/>
    <n v="242.69"/>
  </r>
  <r>
    <s v="10 : Electric"/>
    <x v="1"/>
    <x v="0"/>
    <s v="ERES_2T307"/>
    <x v="136"/>
    <n v="1691.4649999999999"/>
    <n v="239.94"/>
  </r>
  <r>
    <s v="10 : Electric"/>
    <x v="1"/>
    <x v="0"/>
    <s v="ERES_2T307"/>
    <x v="137"/>
    <n v="1040.172"/>
    <n v="123.8"/>
  </r>
  <r>
    <s v="10 : Electric"/>
    <x v="1"/>
    <x v="0"/>
    <s v="ERES_2T307"/>
    <x v="138"/>
    <n v="345.524"/>
    <n v="47.72"/>
  </r>
  <r>
    <s v="10 : Electric"/>
    <x v="1"/>
    <x v="0"/>
    <s v="ERES_2T307"/>
    <x v="139"/>
    <n v="944.45899999999995"/>
    <n v="104.16"/>
  </r>
  <r>
    <s v="10 : Electric"/>
    <x v="1"/>
    <x v="0"/>
    <s v="ERES_2T307"/>
    <x v="140"/>
    <n v="537.428"/>
    <n v="70.03"/>
  </r>
  <r>
    <s v="10 : Electric"/>
    <x v="1"/>
    <x v="0"/>
    <s v="ERES_2T307"/>
    <x v="141"/>
    <n v="612.54600000000005"/>
    <n v="84.5"/>
  </r>
  <r>
    <s v="10 : Electric"/>
    <x v="1"/>
    <x v="0"/>
    <s v="ERES_2T307"/>
    <x v="142"/>
    <n v="1077.1300000000001"/>
    <n v="135.91999999999999"/>
  </r>
  <r>
    <s v="10 : Electric"/>
    <x v="1"/>
    <x v="0"/>
    <s v="ERES_2T307"/>
    <x v="143"/>
    <n v="807.03300000000002"/>
    <n v="106.87"/>
  </r>
  <r>
    <s v="10 : Electric"/>
    <x v="1"/>
    <x v="0"/>
    <s v="ERES_2T307"/>
    <x v="144"/>
    <n v="483.20400000000001"/>
    <n v="58.22"/>
  </r>
  <r>
    <s v="10 : Electric"/>
    <x v="1"/>
    <x v="0"/>
    <s v="ERES_2T307"/>
    <x v="145"/>
    <n v="1466.4359999999999"/>
    <n v="180.09"/>
  </r>
  <r>
    <s v="10 : Electric"/>
    <x v="1"/>
    <x v="0"/>
    <s v="ERES_2T307"/>
    <x v="146"/>
    <n v="1368.2650000000001"/>
    <n v="165.63"/>
  </r>
  <r>
    <s v="10 : Electric"/>
    <x v="1"/>
    <x v="0"/>
    <s v="ERES_2T307"/>
    <x v="147"/>
    <n v="198.565"/>
    <n v="26.13"/>
  </r>
  <r>
    <s v="10 : Electric"/>
    <x v="1"/>
    <x v="0"/>
    <s v="ERES_2T307"/>
    <x v="148"/>
    <n v="2021.2660000000001"/>
    <n v="236.29"/>
  </r>
  <r>
    <s v="10 : Electric"/>
    <x v="1"/>
    <x v="0"/>
    <s v="ERES_2T307"/>
    <x v="149"/>
    <n v="995.21199999999999"/>
    <n v="141.19"/>
  </r>
  <r>
    <s v="10 : Electric"/>
    <x v="1"/>
    <x v="0"/>
    <s v="ERES_2T307"/>
    <x v="150"/>
    <n v="324.35599999999999"/>
    <n v="44.43"/>
  </r>
  <r>
    <s v="10 : Electric"/>
    <x v="1"/>
    <x v="0"/>
    <s v="ERES_2T307"/>
    <x v="151"/>
    <n v="355.79899999999998"/>
    <n v="44.53"/>
  </r>
  <r>
    <s v="10 : Electric"/>
    <x v="1"/>
    <x v="0"/>
    <s v="ERES_2T307"/>
    <x v="152"/>
    <n v="560.553"/>
    <n v="70.72"/>
  </r>
  <r>
    <s v="10 : Electric"/>
    <x v="1"/>
    <x v="0"/>
    <s v="ERES_2T307"/>
    <x v="153"/>
    <n v="582.90499999999997"/>
    <n v="68.75"/>
  </r>
  <r>
    <s v="10 : Electric"/>
    <x v="1"/>
    <x v="0"/>
    <s v="ERES_2T307"/>
    <x v="154"/>
    <n v="498.464"/>
    <n v="68.569999999999993"/>
  </r>
  <r>
    <s v="10 : Electric"/>
    <x v="1"/>
    <x v="0"/>
    <s v="ERES_2T307"/>
    <x v="155"/>
    <n v="1768.7360000000001"/>
    <n v="228.58"/>
  </r>
  <r>
    <s v="10 : Electric"/>
    <x v="1"/>
    <x v="0"/>
    <s v="ERES_2T307"/>
    <x v="156"/>
    <n v="787.58600000000001"/>
    <n v="105.41"/>
  </r>
  <r>
    <s v="10 : Electric"/>
    <x v="1"/>
    <x v="0"/>
    <s v="ERES_2T307"/>
    <x v="157"/>
    <n v="1695.451"/>
    <n v="219.2"/>
  </r>
  <r>
    <s v="10 : Electric"/>
    <x v="1"/>
    <x v="0"/>
    <s v="ERES_2T307"/>
    <x v="158"/>
    <n v="1004.325"/>
    <n v="133.51"/>
  </r>
  <r>
    <s v="10 : Electric"/>
    <x v="1"/>
    <x v="0"/>
    <s v="ERES_2T307"/>
    <x v="159"/>
    <n v="120.66200000000001"/>
    <n v="16.18"/>
  </r>
  <r>
    <s v="10 : Electric"/>
    <x v="1"/>
    <x v="0"/>
    <s v="ERES_2T307"/>
    <x v="160"/>
    <n v="830.26700000000005"/>
    <n v="104.71"/>
  </r>
  <r>
    <s v="10 : Electric"/>
    <x v="1"/>
    <x v="0"/>
    <s v="ERES_2T307"/>
    <x v="161"/>
    <n v="1261.0550000000001"/>
    <n v="144.68"/>
  </r>
  <r>
    <s v="10 : Electric"/>
    <x v="1"/>
    <x v="0"/>
    <s v="ERES_2T307"/>
    <x v="162"/>
    <n v="1257.7909999999999"/>
    <n v="149.97999999999999"/>
  </r>
  <r>
    <s v="10 : Electric"/>
    <x v="1"/>
    <x v="0"/>
    <s v="ERES_2T307"/>
    <x v="163"/>
    <n v="462.24599999999998"/>
    <n v="66.36"/>
  </r>
  <r>
    <s v="10 : Electric"/>
    <x v="1"/>
    <x v="0"/>
    <s v="ERES_2T307"/>
    <x v="164"/>
    <n v="850.34299999999996"/>
    <n v="109.46"/>
  </r>
  <r>
    <s v="10 : Electric"/>
    <x v="1"/>
    <x v="0"/>
    <s v="ERES_2T307"/>
    <x v="165"/>
    <n v="920.31700000000001"/>
    <n v="99.04"/>
  </r>
  <r>
    <s v="10 : Electric"/>
    <x v="1"/>
    <x v="0"/>
    <s v="ERES_2T307"/>
    <x v="166"/>
    <n v="745.048"/>
    <n v="102.16"/>
  </r>
  <r>
    <s v="10 : Electric"/>
    <x v="1"/>
    <x v="0"/>
    <s v="ERES_2T307"/>
    <x v="167"/>
    <n v="947.11699999999996"/>
    <n v="110.97"/>
  </r>
  <r>
    <s v="10 : Electric"/>
    <x v="1"/>
    <x v="0"/>
    <s v="ERES_2T307"/>
    <x v="168"/>
    <n v="2877.5859999999998"/>
    <n v="376.74"/>
  </r>
  <r>
    <s v="10 : Electric"/>
    <x v="1"/>
    <x v="0"/>
    <s v="ERES_2T307"/>
    <x v="169"/>
    <n v="1671.212"/>
    <n v="186.95"/>
  </r>
  <r>
    <s v="10 : Electric"/>
    <x v="1"/>
    <x v="0"/>
    <s v="ERES_2T307"/>
    <x v="170"/>
    <n v="1082.2149999999999"/>
    <n v="132.96"/>
  </r>
  <r>
    <s v="10 : Electric"/>
    <x v="1"/>
    <x v="0"/>
    <s v="ERES_2T307"/>
    <x v="171"/>
    <n v="1395.67"/>
    <n v="197.01"/>
  </r>
  <r>
    <s v="10 : Electric"/>
    <x v="1"/>
    <x v="0"/>
    <s v="ERES_2T307"/>
    <x v="172"/>
    <n v="713.65499999999997"/>
    <n v="94.53"/>
  </r>
  <r>
    <s v="10 : Electric"/>
    <x v="1"/>
    <x v="0"/>
    <s v="ERES_2T307"/>
    <x v="173"/>
    <n v="1027.251"/>
    <n v="142.25"/>
  </r>
  <r>
    <s v="10 : Electric"/>
    <x v="1"/>
    <x v="0"/>
    <s v="ERES_2T307"/>
    <x v="174"/>
    <n v="1562.88"/>
    <n v="226.5"/>
  </r>
  <r>
    <s v="10 : Electric"/>
    <x v="1"/>
    <x v="0"/>
    <s v="ERES_2T307"/>
    <x v="175"/>
    <n v="521.03899999999999"/>
    <n v="67.12"/>
  </r>
  <r>
    <s v="10 : Electric"/>
    <x v="1"/>
    <x v="0"/>
    <s v="ERES_2T307"/>
    <x v="176"/>
    <n v="1610.2829999999999"/>
    <n v="227.36"/>
  </r>
  <r>
    <s v="10 : Electric"/>
    <x v="1"/>
    <x v="0"/>
    <s v="ERES_2T307"/>
    <x v="177"/>
    <n v="847.92200000000003"/>
    <n v="112.57"/>
  </r>
  <r>
    <s v="10 : Electric"/>
    <x v="1"/>
    <x v="0"/>
    <s v="ERES_2T307"/>
    <x v="178"/>
    <n v="865.35500000000002"/>
    <n v="111.12"/>
  </r>
  <r>
    <s v="10 : Electric"/>
    <x v="1"/>
    <x v="0"/>
    <s v="ERES_2T307"/>
    <x v="179"/>
    <n v="1473.7650000000001"/>
    <n v="183"/>
  </r>
  <r>
    <s v="10 : Electric"/>
    <x v="1"/>
    <x v="0"/>
    <s v="ERES_2T307"/>
    <x v="180"/>
    <n v="938.27599999999995"/>
    <n v="113.63"/>
  </r>
  <r>
    <s v="10 : Electric"/>
    <x v="1"/>
    <x v="0"/>
    <s v="ERES_2T307"/>
    <x v="181"/>
    <n v="1022.8390000000001"/>
    <n v="149.63999999999999"/>
  </r>
  <r>
    <s v="10 : Electric"/>
    <x v="1"/>
    <x v="0"/>
    <s v="ERES_2T307"/>
    <x v="182"/>
    <n v="473.78500000000003"/>
    <n v="64.44"/>
  </r>
  <r>
    <s v="10 : Electric"/>
    <x v="1"/>
    <x v="0"/>
    <s v="ERES_2T307"/>
    <x v="183"/>
    <n v="1290.9179999999999"/>
    <n v="173.98"/>
  </r>
  <r>
    <s v="10 : Electric"/>
    <x v="1"/>
    <x v="0"/>
    <s v="ERES_2T307"/>
    <x v="184"/>
    <n v="3174.9009999999998"/>
    <n v="426.55"/>
  </r>
  <r>
    <s v="10 : Electric"/>
    <x v="1"/>
    <x v="0"/>
    <s v="ERES_2T307"/>
    <x v="185"/>
    <n v="838.78"/>
    <n v="111.1"/>
  </r>
  <r>
    <s v="10 : Electric"/>
    <x v="1"/>
    <x v="0"/>
    <s v="ERES_2T307"/>
    <x v="186"/>
    <n v="852.54899999999998"/>
    <n v="113.84"/>
  </r>
  <r>
    <s v="10 : Electric"/>
    <x v="1"/>
    <x v="0"/>
    <s v="ERES_2T307"/>
    <x v="187"/>
    <n v="419.84"/>
    <n v="61.64"/>
  </r>
  <r>
    <s v="10 : Electric"/>
    <x v="1"/>
    <x v="0"/>
    <s v="ERES_2T307"/>
    <x v="188"/>
    <n v="1463.415"/>
    <n v="179.52"/>
  </r>
  <r>
    <s v="10 : Electric"/>
    <x v="1"/>
    <x v="0"/>
    <s v="ERES_2T307"/>
    <x v="189"/>
    <n v="866.49400000000003"/>
    <n v="106.85"/>
  </r>
  <r>
    <s v="10 : Electric"/>
    <x v="1"/>
    <x v="0"/>
    <s v="ERES_2T307"/>
    <x v="190"/>
    <n v="875.15800000000002"/>
    <n v="124.63"/>
  </r>
  <r>
    <s v="10 : Electric"/>
    <x v="1"/>
    <x v="0"/>
    <s v="ERES_2T307"/>
    <x v="191"/>
    <n v="933.15899999999999"/>
    <n v="119.96"/>
  </r>
  <r>
    <s v="10 : Electric"/>
    <x v="1"/>
    <x v="0"/>
    <s v="ERES_2T307"/>
    <x v="192"/>
    <n v="1819.5640000000001"/>
    <n v="238.27"/>
  </r>
  <r>
    <s v="10 : Electric"/>
    <x v="1"/>
    <x v="0"/>
    <s v="ERES_2T307"/>
    <x v="193"/>
    <n v="481.517"/>
    <n v="62.24"/>
  </r>
  <r>
    <s v="10 : Electric"/>
    <x v="1"/>
    <x v="0"/>
    <s v="ERES_2T307"/>
    <x v="194"/>
    <n v="427.43400000000003"/>
    <n v="55.41"/>
  </r>
  <r>
    <s v="10 : Electric"/>
    <x v="1"/>
    <x v="0"/>
    <s v="ERES_2T307"/>
    <x v="195"/>
    <n v="373.25"/>
    <n v="56.56"/>
  </r>
  <r>
    <s v="10 : Electric"/>
    <x v="1"/>
    <x v="0"/>
    <s v="ERES_2T307"/>
    <x v="196"/>
    <n v="181.46899999999999"/>
    <n v="24.69"/>
  </r>
  <r>
    <s v="10 : Electric"/>
    <x v="1"/>
    <x v="0"/>
    <s v="ERES_2T307"/>
    <x v="197"/>
    <n v="1288.26"/>
    <n v="180.16"/>
  </r>
  <r>
    <s v="10 : Electric"/>
    <x v="1"/>
    <x v="0"/>
    <s v="ERES_2T307"/>
    <x v="198"/>
    <n v="481.07100000000003"/>
    <n v="65.989999999999995"/>
  </r>
  <r>
    <s v="10 : Electric"/>
    <x v="1"/>
    <x v="0"/>
    <s v="ERES_2T307"/>
    <x v="199"/>
    <n v="859.47400000000005"/>
    <n v="111.32"/>
  </r>
  <r>
    <s v="10 : Electric"/>
    <x v="1"/>
    <x v="0"/>
    <s v="ERES_2T307"/>
    <x v="200"/>
    <n v="4379.6629999999996"/>
    <n v="568.65"/>
  </r>
  <r>
    <s v="10 : Electric"/>
    <x v="1"/>
    <x v="0"/>
    <s v="ERES_2T307"/>
    <x v="201"/>
    <n v="739.75400000000002"/>
    <n v="85.29"/>
  </r>
  <r>
    <s v="10 : Electric"/>
    <x v="1"/>
    <x v="0"/>
    <s v="ERES_2T307"/>
    <x v="202"/>
    <n v="1590.175"/>
    <n v="220.36"/>
  </r>
  <r>
    <s v="10 : Electric"/>
    <x v="1"/>
    <x v="0"/>
    <s v="ERES_2T307"/>
    <x v="203"/>
    <n v="1579.319"/>
    <n v="200.44"/>
  </r>
  <r>
    <s v="10 : Electric"/>
    <x v="1"/>
    <x v="0"/>
    <s v="ERES_2T307"/>
    <x v="204"/>
    <n v="909.46500000000003"/>
    <n v="133.47999999999999"/>
  </r>
  <r>
    <s v="10 : Electric"/>
    <x v="1"/>
    <x v="0"/>
    <s v="ERES_2T307"/>
    <x v="205"/>
    <n v="445.42700000000002"/>
    <n v="52.74"/>
  </r>
  <r>
    <s v="10 : Electric"/>
    <x v="1"/>
    <x v="0"/>
    <s v="ERES_2T307"/>
    <x v="206"/>
    <n v="1271.1969999999999"/>
    <n v="148.25"/>
  </r>
  <r>
    <s v="10 : Electric"/>
    <x v="1"/>
    <x v="0"/>
    <s v="ERES_2T307"/>
    <x v="207"/>
    <n v="439.34699999999998"/>
    <n v="60.07"/>
  </r>
  <r>
    <s v="10 : Electric"/>
    <x v="1"/>
    <x v="0"/>
    <s v="ERES_2T307"/>
    <x v="208"/>
    <n v="1934.9580000000001"/>
    <n v="260.37"/>
  </r>
  <r>
    <s v="10 : Electric"/>
    <x v="1"/>
    <x v="0"/>
    <s v="ERES_2T307"/>
    <x v="209"/>
    <n v="708.11199999999997"/>
    <n v="98.5"/>
  </r>
  <r>
    <s v="10 : Electric"/>
    <x v="1"/>
    <x v="0"/>
    <s v="ERES_2T307"/>
    <x v="210"/>
    <n v="985.83699999999999"/>
    <n v="131.51"/>
  </r>
  <r>
    <s v="10 : Electric"/>
    <x v="1"/>
    <x v="0"/>
    <s v="ERES_2T307"/>
    <x v="211"/>
    <n v="1632.2819999999999"/>
    <n v="222.82"/>
  </r>
  <r>
    <s v="10 : Electric"/>
    <x v="1"/>
    <x v="0"/>
    <s v="ERES_2T307"/>
    <x v="212"/>
    <n v="151.11000000000001"/>
    <n v="19.350000000000001"/>
  </r>
  <r>
    <s v="10 : Electric"/>
    <x v="1"/>
    <x v="0"/>
    <s v="ERES_2T307"/>
    <x v="213"/>
    <n v="647.16300000000001"/>
    <n v="95.92"/>
  </r>
  <r>
    <s v="10 : Electric"/>
    <x v="1"/>
    <x v="0"/>
    <s v="ERES_2T307"/>
    <x v="214"/>
    <n v="423.51799999999997"/>
    <n v="59.35"/>
  </r>
  <r>
    <s v="10 : Electric"/>
    <x v="1"/>
    <x v="0"/>
    <s v="ERES_2T307"/>
    <x v="215"/>
    <n v="1034.4749999999999"/>
    <n v="131.66999999999999"/>
  </r>
  <r>
    <s v="10 : Electric"/>
    <x v="1"/>
    <x v="0"/>
    <s v="ERES_2T307"/>
    <x v="216"/>
    <n v="1241.377"/>
    <n v="149.78"/>
  </r>
  <r>
    <s v="10 : Electric"/>
    <x v="1"/>
    <x v="0"/>
    <s v="ERES_2T307"/>
    <x v="217"/>
    <n v="1288.1869999999999"/>
    <n v="173.54"/>
  </r>
  <r>
    <s v="10 : Electric"/>
    <x v="1"/>
    <x v="0"/>
    <s v="ERES_2T307"/>
    <x v="218"/>
    <n v="1350.5650000000001"/>
    <n v="189.32"/>
  </r>
  <r>
    <s v="10 : Electric"/>
    <x v="1"/>
    <x v="0"/>
    <s v="ERES_2T307"/>
    <x v="219"/>
    <n v="431.06"/>
    <n v="63.16"/>
  </r>
  <r>
    <s v="10 : Electric"/>
    <x v="1"/>
    <x v="0"/>
    <s v="ERES_2T307"/>
    <x v="220"/>
    <n v="1238.808"/>
    <n v="167.11"/>
  </r>
  <r>
    <s v="10 : Electric"/>
    <x v="1"/>
    <x v="0"/>
    <s v="ERES_2T307"/>
    <x v="221"/>
    <n v="455.85"/>
    <n v="56.05"/>
  </r>
  <r>
    <s v="10 : Electric"/>
    <x v="1"/>
    <x v="0"/>
    <s v="ERES_2T307"/>
    <x v="222"/>
    <n v="436.59199999999998"/>
    <n v="56.1"/>
  </r>
  <r>
    <s v="10 : Electric"/>
    <x v="1"/>
    <x v="0"/>
    <s v="ERES_2T307"/>
    <x v="223"/>
    <n v="593.68399999999997"/>
    <n v="84.78"/>
  </r>
  <r>
    <s v="10 : Electric"/>
    <x v="1"/>
    <x v="0"/>
    <s v="ERES_2T307"/>
    <x v="224"/>
    <n v="866.34799999999996"/>
    <n v="110.5"/>
  </r>
  <r>
    <s v="10 : Electric"/>
    <x v="1"/>
    <x v="0"/>
    <s v="ERES_2T307"/>
    <x v="225"/>
    <n v="604.03300000000002"/>
    <n v="87.52"/>
  </r>
  <r>
    <s v="10 : Electric"/>
    <x v="1"/>
    <x v="0"/>
    <s v="ERES_2T307"/>
    <x v="226"/>
    <n v="1260.75"/>
    <n v="162.19999999999999"/>
  </r>
  <r>
    <s v="10 : Electric"/>
    <x v="1"/>
    <x v="0"/>
    <s v="ERES_2T307"/>
    <x v="227"/>
    <n v="407.17899999999997"/>
    <n v="53.4"/>
  </r>
  <r>
    <s v="10 : Electric"/>
    <x v="1"/>
    <x v="0"/>
    <s v="ERES_2T307"/>
    <x v="228"/>
    <n v="516.29899999999998"/>
    <n v="71.78"/>
  </r>
  <r>
    <s v="10 : Electric"/>
    <x v="1"/>
    <x v="0"/>
    <s v="ERES_2T307"/>
    <x v="229"/>
    <n v="915.61599999999999"/>
    <n v="127.01"/>
  </r>
  <r>
    <s v="10 : Electric"/>
    <x v="1"/>
    <x v="0"/>
    <s v="ERES_2T307"/>
    <x v="230"/>
    <n v="1504.354"/>
    <n v="156.43"/>
  </r>
  <r>
    <s v="10 : Electric"/>
    <x v="1"/>
    <x v="0"/>
    <s v="ERES_2T307"/>
    <x v="231"/>
    <n v="413.42500000000001"/>
    <n v="54.59"/>
  </r>
  <r>
    <s v="10 : Electric"/>
    <x v="1"/>
    <x v="0"/>
    <s v="ERES_2T307"/>
    <x v="232"/>
    <n v="721.25900000000001"/>
    <n v="98.25"/>
  </r>
  <r>
    <s v="10 : Electric"/>
    <x v="1"/>
    <x v="0"/>
    <s v="ERES_2T307"/>
    <x v="233"/>
    <n v="783.33600000000001"/>
    <n v="102.47"/>
  </r>
  <r>
    <s v="10 : Electric"/>
    <x v="1"/>
    <x v="0"/>
    <s v="ERES_2T307"/>
    <x v="234"/>
    <n v="517.20100000000002"/>
    <n v="67.91"/>
  </r>
  <r>
    <s v="10 : Electric"/>
    <x v="1"/>
    <x v="0"/>
    <s v="ERES_2T307"/>
    <x v="235"/>
    <n v="1521.376"/>
    <n v="206.66"/>
  </r>
  <r>
    <s v="10 : Electric"/>
    <x v="1"/>
    <x v="0"/>
    <s v="ERES_2T307"/>
    <x v="236"/>
    <n v="416.10500000000002"/>
    <n v="49.49"/>
  </r>
  <r>
    <s v="10 : Electric"/>
    <x v="1"/>
    <x v="0"/>
    <s v="ERES_2T307"/>
    <x v="237"/>
    <n v="1073.3969999999999"/>
    <n v="145.15"/>
  </r>
  <r>
    <s v="10 : Electric"/>
    <x v="1"/>
    <x v="0"/>
    <s v="ERES_2T307"/>
    <x v="238"/>
    <n v="1314.9359999999999"/>
    <n v="174.92"/>
  </r>
  <r>
    <s v="10 : Electric"/>
    <x v="1"/>
    <x v="0"/>
    <s v="ERES_2T307"/>
    <x v="239"/>
    <n v="592.15"/>
    <n v="76.2"/>
  </r>
  <r>
    <s v="10 : Electric"/>
    <x v="1"/>
    <x v="0"/>
    <s v="ERES_2T307"/>
    <x v="240"/>
    <n v="730.54"/>
    <n v="94.81"/>
  </r>
  <r>
    <s v="10 : Electric"/>
    <x v="1"/>
    <x v="0"/>
    <s v="ERES_2T307"/>
    <x v="241"/>
    <n v="4157.7079999999996"/>
    <n v="496.34"/>
  </r>
  <r>
    <s v="10 : Electric"/>
    <x v="1"/>
    <x v="0"/>
    <s v="ERES_2T307"/>
    <x v="242"/>
    <n v="3067.4430000000002"/>
    <n v="396.36"/>
  </r>
  <r>
    <s v="10 : Electric"/>
    <x v="1"/>
    <x v="0"/>
    <s v="ERES_2T307"/>
    <x v="243"/>
    <n v="1472.1420000000001"/>
    <n v="198.62"/>
  </r>
  <r>
    <s v="10 : Electric"/>
    <x v="1"/>
    <x v="0"/>
    <s v="ERES_2T307"/>
    <x v="244"/>
    <n v="474.00900000000001"/>
    <n v="61.62"/>
  </r>
  <r>
    <s v="10 : Electric"/>
    <x v="1"/>
    <x v="0"/>
    <s v="ERES_2T307"/>
    <x v="245"/>
    <n v="405.06400000000002"/>
    <n v="48.6"/>
  </r>
  <r>
    <s v="10 : Electric"/>
    <x v="1"/>
    <x v="0"/>
    <s v="ERES_2T307"/>
    <x v="246"/>
    <n v="1123.27"/>
    <n v="160.34"/>
  </r>
  <r>
    <s v="10 : Electric"/>
    <x v="1"/>
    <x v="0"/>
    <s v="ERES_2T307"/>
    <x v="247"/>
    <n v="1329.829"/>
    <n v="163.03"/>
  </r>
  <r>
    <s v="10 : Electric"/>
    <x v="1"/>
    <x v="0"/>
    <s v="ERES_2T307"/>
    <x v="248"/>
    <n v="2046.44"/>
    <n v="271.55"/>
  </r>
  <r>
    <s v="10 : Electric"/>
    <x v="1"/>
    <x v="0"/>
    <s v="ERES_2T307"/>
    <x v="249"/>
    <n v="1069.056"/>
    <n v="139.05000000000001"/>
  </r>
  <r>
    <s v="10 : Electric"/>
    <x v="1"/>
    <x v="0"/>
    <s v="ERES_2T307"/>
    <x v="250"/>
    <n v="1303.45"/>
    <n v="204.38"/>
  </r>
  <r>
    <s v="10 : Electric"/>
    <x v="1"/>
    <x v="0"/>
    <s v="ERES_2T307"/>
    <x v="251"/>
    <n v="520.51499999999999"/>
    <n v="69.010000000000005"/>
  </r>
  <r>
    <s v="10 : Electric"/>
    <x v="1"/>
    <x v="0"/>
    <s v="ERES_2T307"/>
    <x v="252"/>
    <n v="2025.498"/>
    <n v="224.62"/>
  </r>
  <r>
    <s v="10 : Electric"/>
    <x v="1"/>
    <x v="0"/>
    <s v="ERES_2T307"/>
    <x v="253"/>
    <n v="1493.2539999999999"/>
    <n v="159.72"/>
  </r>
  <r>
    <s v="10 : Electric"/>
    <x v="1"/>
    <x v="0"/>
    <s v="ERES_2T307"/>
    <x v="254"/>
    <n v="825.87300000000005"/>
    <n v="115.88"/>
  </r>
  <r>
    <s v="10 : Electric"/>
    <x v="1"/>
    <x v="0"/>
    <s v="ERES_2T307"/>
    <x v="255"/>
    <n v="2391.19"/>
    <n v="321"/>
  </r>
  <r>
    <s v="10 : Electric"/>
    <x v="1"/>
    <x v="0"/>
    <s v="ERES_2T307"/>
    <x v="256"/>
    <n v="455.64"/>
    <n v="58.63"/>
  </r>
  <r>
    <s v="10 : Electric"/>
    <x v="1"/>
    <x v="0"/>
    <s v="ERES_2T307"/>
    <x v="257"/>
    <n v="897.88599999999997"/>
    <n v="123.8"/>
  </r>
  <r>
    <s v="10 : Electric"/>
    <x v="1"/>
    <x v="0"/>
    <s v="ERES_2T307"/>
    <x v="258"/>
    <n v="1037.373"/>
    <n v="124.34"/>
  </r>
  <r>
    <s v="10 : Electric"/>
    <x v="1"/>
    <x v="0"/>
    <s v="ERES_2T307"/>
    <x v="259"/>
    <n v="670.99699999999996"/>
    <n v="89.57"/>
  </r>
  <r>
    <s v="10 : Electric"/>
    <x v="1"/>
    <x v="0"/>
    <s v="ERES_2T307"/>
    <x v="260"/>
    <n v="1687.7470000000001"/>
    <n v="231.3"/>
  </r>
  <r>
    <s v="10 : Electric"/>
    <x v="1"/>
    <x v="0"/>
    <s v="ERES_2T307"/>
    <x v="261"/>
    <n v="334.65100000000001"/>
    <n v="45.12"/>
  </r>
  <r>
    <s v="10 : Electric"/>
    <x v="1"/>
    <x v="0"/>
    <s v="ERES_2T307"/>
    <x v="262"/>
    <n v="1303.4290000000001"/>
    <n v="145.93"/>
  </r>
  <r>
    <s v="10 : Electric"/>
    <x v="1"/>
    <x v="0"/>
    <s v="ERES_2T307"/>
    <x v="263"/>
    <n v="1185.923"/>
    <n v="165.97"/>
  </r>
  <r>
    <s v="10 : Electric"/>
    <x v="1"/>
    <x v="0"/>
    <s v="ERES_2T307"/>
    <x v="264"/>
    <n v="595.93200000000002"/>
    <n v="74.44"/>
  </r>
  <r>
    <s v="10 : Electric"/>
    <x v="1"/>
    <x v="0"/>
    <s v="ERES_2T307"/>
    <x v="265"/>
    <n v="592.04100000000005"/>
    <n v="78.430000000000007"/>
  </r>
  <r>
    <s v="10 : Electric"/>
    <x v="1"/>
    <x v="0"/>
    <s v="ERES_2T307"/>
    <x v="266"/>
    <n v="591.91499999999996"/>
    <n v="77.78"/>
  </r>
  <r>
    <s v="10 : Electric"/>
    <x v="1"/>
    <x v="0"/>
    <s v="ERES_2T307"/>
    <x v="267"/>
    <n v="284.63400000000001"/>
    <n v="37.94"/>
  </r>
  <r>
    <s v="10 : Electric"/>
    <x v="1"/>
    <x v="0"/>
    <s v="ERES_2T307"/>
    <x v="268"/>
    <n v="670.24699999999996"/>
    <n v="91.97"/>
  </r>
  <r>
    <s v="10 : Electric"/>
    <x v="1"/>
    <x v="0"/>
    <s v="ERES_2T307"/>
    <x v="269"/>
    <n v="2444.7420000000002"/>
    <n v="306.10000000000002"/>
  </r>
  <r>
    <s v="10 : Electric"/>
    <x v="1"/>
    <x v="0"/>
    <s v="ERES_2T307"/>
    <x v="270"/>
    <n v="1079.6600000000001"/>
    <n v="119.25"/>
  </r>
  <r>
    <s v="10 : Electric"/>
    <x v="1"/>
    <x v="0"/>
    <s v="ERES_2T307"/>
    <x v="271"/>
    <n v="728.19299999999998"/>
    <n v="95.07"/>
  </r>
  <r>
    <s v="10 : Electric"/>
    <x v="1"/>
    <x v="0"/>
    <s v="ERES_2T307"/>
    <x v="272"/>
    <n v="711.17"/>
    <n v="97.67"/>
  </r>
  <r>
    <s v="10 : Electric"/>
    <x v="1"/>
    <x v="0"/>
    <s v="ERES_2T307"/>
    <x v="273"/>
    <n v="811.67600000000004"/>
    <n v="92.77"/>
  </r>
  <r>
    <s v="10 : Electric"/>
    <x v="1"/>
    <x v="0"/>
    <s v="ERES_2T307"/>
    <x v="274"/>
    <n v="1576.787"/>
    <n v="204.62"/>
  </r>
  <r>
    <s v="10 : Electric"/>
    <x v="1"/>
    <x v="0"/>
    <s v="ERES_2T307"/>
    <x v="275"/>
    <n v="405.91"/>
    <n v="49.3"/>
  </r>
  <r>
    <s v="10 : Electric"/>
    <x v="1"/>
    <x v="0"/>
    <s v="ERES_2T307"/>
    <x v="276"/>
    <n v="215.976"/>
    <n v="27.92"/>
  </r>
  <r>
    <s v="10 : Electric"/>
    <x v="1"/>
    <x v="0"/>
    <s v="ERES_2T307"/>
    <x v="277"/>
    <n v="561.20899999999995"/>
    <n v="68.84"/>
  </r>
  <r>
    <s v="10 : Electric"/>
    <x v="1"/>
    <x v="0"/>
    <s v="ERES_2T307"/>
    <x v="278"/>
    <n v="913.18600000000004"/>
    <n v="115.11"/>
  </r>
  <r>
    <s v="10 : Electric"/>
    <x v="1"/>
    <x v="0"/>
    <s v="ERES_2T307"/>
    <x v="279"/>
    <n v="1089.7929999999999"/>
    <n v="151.31"/>
  </r>
  <r>
    <s v="10 : Electric"/>
    <x v="1"/>
    <x v="0"/>
    <s v="ERES_2T307"/>
    <x v="280"/>
    <n v="1372.779"/>
    <n v="174.4"/>
  </r>
  <r>
    <s v="10 : Electric"/>
    <x v="1"/>
    <x v="0"/>
    <s v="ERES_2T307"/>
    <x v="281"/>
    <n v="942.73599999999999"/>
    <n v="129.88"/>
  </r>
  <r>
    <s v="10 : Electric"/>
    <x v="1"/>
    <x v="0"/>
    <s v="ERES_2T307"/>
    <x v="282"/>
    <n v="1455.65"/>
    <n v="180.58"/>
  </r>
  <r>
    <s v="10 : Electric"/>
    <x v="1"/>
    <x v="0"/>
    <s v="ERES_2T307"/>
    <x v="283"/>
    <n v="1195.43"/>
    <n v="167.91"/>
  </r>
  <r>
    <s v="10 : Electric"/>
    <x v="1"/>
    <x v="0"/>
    <s v="ERES_2T307"/>
    <x v="284"/>
    <n v="375.46199999999999"/>
    <n v="53.6"/>
  </r>
  <r>
    <s v="10 : Electric"/>
    <x v="1"/>
    <x v="0"/>
    <s v="ERES_2T307"/>
    <x v="285"/>
    <n v="582.303"/>
    <n v="77.5"/>
  </r>
  <r>
    <s v="10 : Electric"/>
    <x v="1"/>
    <x v="0"/>
    <s v="ERES_2T307"/>
    <x v="286"/>
    <n v="2227.3939999999998"/>
    <n v="303.08"/>
  </r>
  <r>
    <s v="10 : Electric"/>
    <x v="1"/>
    <x v="0"/>
    <s v="ERES_2T307"/>
    <x v="287"/>
    <n v="706.9"/>
    <n v="95.59"/>
  </r>
  <r>
    <s v="10 : Electric"/>
    <x v="1"/>
    <x v="0"/>
    <s v="ERES_2T307"/>
    <x v="288"/>
    <n v="602.56200000000001"/>
    <n v="88.79"/>
  </r>
  <r>
    <s v="10 : Electric"/>
    <x v="1"/>
    <x v="0"/>
    <s v="ERES_2T307"/>
    <x v="289"/>
    <n v="516.07399999999996"/>
    <n v="66.22"/>
  </r>
  <r>
    <s v="10 : Electric"/>
    <x v="1"/>
    <x v="0"/>
    <s v="ERES_2T307"/>
    <x v="290"/>
    <n v="1957.175"/>
    <n v="250.01"/>
  </r>
  <r>
    <s v="10 : Electric"/>
    <x v="1"/>
    <x v="0"/>
    <s v="ERES_2T307"/>
    <x v="291"/>
    <n v="697.01499999999999"/>
    <n v="89.7"/>
  </r>
  <r>
    <s v="10 : Electric"/>
    <x v="1"/>
    <x v="0"/>
    <s v="ERES_2T307"/>
    <x v="292"/>
    <n v="666.44200000000001"/>
    <n v="87.4"/>
  </r>
  <r>
    <s v="10 : Electric"/>
    <x v="1"/>
    <x v="0"/>
    <s v="ERES_2T307"/>
    <x v="293"/>
    <n v="319.58999999999997"/>
    <n v="44"/>
  </r>
  <r>
    <s v="10 : Electric"/>
    <x v="1"/>
    <x v="0"/>
    <s v="ERES_2T307"/>
    <x v="294"/>
    <n v="456.48700000000002"/>
    <n v="60.12"/>
  </r>
  <r>
    <s v="10 : Electric"/>
    <x v="1"/>
    <x v="0"/>
    <s v="ERES_2T307"/>
    <x v="295"/>
    <n v="285.58100000000002"/>
    <n v="37.159999999999997"/>
  </r>
  <r>
    <s v="10 : Electric"/>
    <x v="1"/>
    <x v="0"/>
    <s v="ERES_2T307"/>
    <x v="296"/>
    <n v="184.99299999999999"/>
    <n v="24.28"/>
  </r>
  <r>
    <s v="10 : Electric"/>
    <x v="1"/>
    <x v="0"/>
    <s v="ERES_2T307"/>
    <x v="297"/>
    <n v="985.20899999999995"/>
    <n v="124.58"/>
  </r>
  <r>
    <s v="10 : Electric"/>
    <x v="1"/>
    <x v="0"/>
    <s v="ERES_2T307"/>
    <x v="298"/>
    <n v="296.62599999999998"/>
    <n v="35.25"/>
  </r>
  <r>
    <s v="10 : Electric"/>
    <x v="1"/>
    <x v="0"/>
    <s v="ERES_2T307"/>
    <x v="299"/>
    <n v="1106.923"/>
    <n v="121.54"/>
  </r>
  <r>
    <s v="10 : Electric"/>
    <x v="1"/>
    <x v="0"/>
    <s v="ERES_2T307"/>
    <x v="300"/>
    <n v="343.59199999999998"/>
    <n v="47.87"/>
  </r>
  <r>
    <s v="10 : Electric"/>
    <x v="1"/>
    <x v="0"/>
    <s v="ERES_2T307"/>
    <x v="301"/>
    <n v="1140.2349999999999"/>
    <n v="155.97999999999999"/>
  </r>
  <r>
    <s v="10 : Electric"/>
    <x v="1"/>
    <x v="0"/>
    <s v="ERES_2T307"/>
    <x v="302"/>
    <n v="1112.0619999999999"/>
    <n v="146.62"/>
  </r>
  <r>
    <s v="10 : Electric"/>
    <x v="1"/>
    <x v="0"/>
    <s v="ERES_2T307"/>
    <x v="303"/>
    <n v="1454.077"/>
    <n v="160.47999999999999"/>
  </r>
  <r>
    <s v="10 : Electric"/>
    <x v="1"/>
    <x v="0"/>
    <s v="ERES_2T307"/>
    <x v="304"/>
    <n v="1276.8399999999999"/>
    <n v="167.75"/>
  </r>
  <r>
    <s v="10 : Electric"/>
    <x v="1"/>
    <x v="0"/>
    <s v="ERES_2T307"/>
    <x v="305"/>
    <n v="629.62900000000002"/>
    <n v="82.03"/>
  </r>
  <r>
    <s v="10 : Electric"/>
    <x v="1"/>
    <x v="0"/>
    <s v="ERES_2T307"/>
    <x v="306"/>
    <n v="447.64400000000001"/>
    <n v="58.28"/>
  </r>
  <r>
    <s v="10 : Electric"/>
    <x v="1"/>
    <x v="0"/>
    <s v="ERES_2T307"/>
    <x v="307"/>
    <n v="1080.6079999999999"/>
    <n v="147.1"/>
  </r>
  <r>
    <s v="10 : Electric"/>
    <x v="1"/>
    <x v="0"/>
    <s v="ERES_2T307"/>
    <x v="308"/>
    <n v="893.94299999999998"/>
    <n v="120.19"/>
  </r>
  <r>
    <s v="10 : Electric"/>
    <x v="1"/>
    <x v="0"/>
    <s v="ERES_2T307"/>
    <x v="309"/>
    <n v="781.56"/>
    <n v="112.36"/>
  </r>
  <r>
    <s v="10 : Electric"/>
    <x v="1"/>
    <x v="0"/>
    <s v="ERES_2T307"/>
    <x v="310"/>
    <n v="1150.425"/>
    <n v="168.05"/>
  </r>
  <r>
    <s v="10 : Electric"/>
    <x v="1"/>
    <x v="0"/>
    <s v="ERES_2T307"/>
    <x v="311"/>
    <n v="362.29500000000002"/>
    <n v="41.67"/>
  </r>
  <r>
    <s v="10 : Electric"/>
    <x v="1"/>
    <x v="0"/>
    <s v="ERES_2T307"/>
    <x v="312"/>
    <n v="564.16"/>
    <n v="77.03"/>
  </r>
  <r>
    <s v="10 : Electric"/>
    <x v="1"/>
    <x v="0"/>
    <s v="ERES_2T307"/>
    <x v="313"/>
    <n v="290.37"/>
    <n v="37.44"/>
  </r>
  <r>
    <s v="10 : Electric"/>
    <x v="1"/>
    <x v="0"/>
    <s v="ERES_2T307"/>
    <x v="314"/>
    <n v="2479.63"/>
    <n v="254.35"/>
  </r>
  <r>
    <s v="10 : Electric"/>
    <x v="1"/>
    <x v="0"/>
    <s v="ERES_2T307"/>
    <x v="315"/>
    <n v="652.06600000000003"/>
    <n v="83.98"/>
  </r>
  <r>
    <s v="10 : Electric"/>
    <x v="1"/>
    <x v="0"/>
    <s v="ERES_2T307"/>
    <x v="316"/>
    <n v="1989.354"/>
    <n v="288.83"/>
  </r>
  <r>
    <s v="10 : Electric"/>
    <x v="1"/>
    <x v="0"/>
    <s v="ERES_2T307"/>
    <x v="317"/>
    <n v="803.42899999999997"/>
    <n v="96.74"/>
  </r>
  <r>
    <s v="10 : Electric"/>
    <x v="1"/>
    <x v="0"/>
    <s v="ERES_2T307"/>
    <x v="318"/>
    <n v="551.60900000000004"/>
    <n v="75.52"/>
  </r>
  <r>
    <s v="10 : Electric"/>
    <x v="1"/>
    <x v="0"/>
    <s v="ERES_2T307"/>
    <x v="319"/>
    <n v="651.154"/>
    <n v="56.95"/>
  </r>
  <r>
    <s v="10 : Electric"/>
    <x v="1"/>
    <x v="0"/>
    <s v="ERES_2T307"/>
    <x v="320"/>
    <n v="519.65899999999999"/>
    <n v="73.23"/>
  </r>
  <r>
    <s v="10 : Electric"/>
    <x v="1"/>
    <x v="0"/>
    <s v="ERES_2T307"/>
    <x v="321"/>
    <n v="949.64"/>
    <n v="119.59"/>
  </r>
  <r>
    <s v="10 : Electric"/>
    <x v="1"/>
    <x v="0"/>
    <s v="ERES_2T307"/>
    <x v="322"/>
    <n v="2008.1569999999999"/>
    <n v="283.99"/>
  </r>
  <r>
    <s v="10 : Electric"/>
    <x v="1"/>
    <x v="0"/>
    <s v="ERES_2T307"/>
    <x v="323"/>
    <n v="560.673"/>
    <n v="74.180000000000007"/>
  </r>
  <r>
    <s v="10 : Electric"/>
    <x v="1"/>
    <x v="0"/>
    <s v="ERES_2T307"/>
    <x v="324"/>
    <n v="433.49799999999999"/>
    <n v="60.66"/>
  </r>
  <r>
    <s v="10 : Electric"/>
    <x v="1"/>
    <x v="0"/>
    <s v="ERES_2T307"/>
    <x v="325"/>
    <n v="4470.451"/>
    <n v="507.22"/>
  </r>
  <r>
    <s v="10 : Electric"/>
    <x v="1"/>
    <x v="0"/>
    <s v="ERES_2T307"/>
    <x v="326"/>
    <n v="467.44499999999999"/>
    <n v="63.04"/>
  </r>
  <r>
    <s v="10 : Electric"/>
    <x v="1"/>
    <x v="0"/>
    <s v="ERES_2T307"/>
    <x v="327"/>
    <n v="2237.1329999999998"/>
    <n v="291.69"/>
  </r>
  <r>
    <s v="10 : Electric"/>
    <x v="1"/>
    <x v="0"/>
    <s v="ERES_2T307"/>
    <x v="328"/>
    <n v="340.65"/>
    <n v="47.52"/>
  </r>
  <r>
    <s v="10 : Electric"/>
    <x v="1"/>
    <x v="0"/>
    <s v="ERES_2T307"/>
    <x v="329"/>
    <n v="1379.665"/>
    <n v="180.9"/>
  </r>
  <r>
    <s v="10 : Electric"/>
    <x v="1"/>
    <x v="0"/>
    <s v="ERES_2T307"/>
    <x v="330"/>
    <n v="410.33"/>
    <n v="52.68"/>
  </r>
  <r>
    <s v="10 : Electric"/>
    <x v="1"/>
    <x v="0"/>
    <s v="ERES_2T307"/>
    <x v="331"/>
    <n v="2160.1089999999999"/>
    <n v="327.14999999999998"/>
  </r>
  <r>
    <s v="10 : Electric"/>
    <x v="1"/>
    <x v="0"/>
    <s v="ERES_2T307"/>
    <x v="332"/>
    <n v="699.83500000000004"/>
    <n v="94.81"/>
  </r>
  <r>
    <s v="10 : Electric"/>
    <x v="1"/>
    <x v="0"/>
    <s v="ERES_2T307"/>
    <x v="333"/>
    <n v="1647.672"/>
    <n v="239.28"/>
  </r>
  <r>
    <s v="10 : Electric"/>
    <x v="1"/>
    <x v="0"/>
    <s v="ERES_2T307"/>
    <x v="334"/>
    <n v="811.21600000000001"/>
    <n v="108.46"/>
  </r>
  <r>
    <s v="10 : Electric"/>
    <x v="1"/>
    <x v="0"/>
    <s v="ERES_2T307"/>
    <x v="335"/>
    <n v="570.71199999999999"/>
    <n v="75.599999999999994"/>
  </r>
  <r>
    <s v="10 : Electric"/>
    <x v="1"/>
    <x v="0"/>
    <s v="ERES_2T307"/>
    <x v="336"/>
    <n v="1122.9649999999999"/>
    <n v="151.29"/>
  </r>
  <r>
    <s v="10 : Electric"/>
    <x v="1"/>
    <x v="0"/>
    <s v="ERES_2T307"/>
    <x v="337"/>
    <n v="1065.1569999999999"/>
    <n v="137.85"/>
  </r>
  <r>
    <s v="10 : Electric"/>
    <x v="1"/>
    <x v="0"/>
    <s v="ERES_2T307"/>
    <x v="338"/>
    <n v="784.10699999999997"/>
    <n v="110.15"/>
  </r>
  <r>
    <s v="10 : Electric"/>
    <x v="1"/>
    <x v="0"/>
    <s v="ERES_2T307"/>
    <x v="339"/>
    <n v="775.548"/>
    <n v="102.18"/>
  </r>
  <r>
    <s v="10 : Electric"/>
    <x v="1"/>
    <x v="0"/>
    <s v="ERES_2T307"/>
    <x v="340"/>
    <n v="638.19399999999996"/>
    <n v="85.81"/>
  </r>
  <r>
    <s v="10 : Electric"/>
    <x v="1"/>
    <x v="0"/>
    <s v="ERES_2T307"/>
    <x v="341"/>
    <n v="1163.325"/>
    <n v="145.66999999999999"/>
  </r>
  <r>
    <s v="10 : Electric"/>
    <x v="1"/>
    <x v="0"/>
    <s v="ERES_2T307"/>
    <x v="342"/>
    <n v="1214.2950000000001"/>
    <n v="153.19"/>
  </r>
  <r>
    <s v="10 : Electric"/>
    <x v="1"/>
    <x v="0"/>
    <s v="ERES_2T307"/>
    <x v="343"/>
    <n v="1017.152"/>
    <n v="117.78"/>
  </r>
  <r>
    <s v="10 : Electric"/>
    <x v="1"/>
    <x v="0"/>
    <s v="ERES_2T307"/>
    <x v="344"/>
    <n v="566.95399999999995"/>
    <n v="67.8"/>
  </r>
  <r>
    <s v="10 : Electric"/>
    <x v="1"/>
    <x v="0"/>
    <s v="ERES_2T307"/>
    <x v="345"/>
    <n v="734.37400000000002"/>
    <n v="93.77"/>
  </r>
  <r>
    <s v="10 : Electric"/>
    <x v="1"/>
    <x v="0"/>
    <s v="ERES_2T307"/>
    <x v="346"/>
    <n v="763.72900000000004"/>
    <n v="101.65"/>
  </r>
  <r>
    <s v="10 : Electric"/>
    <x v="1"/>
    <x v="0"/>
    <s v="ERES_2T307"/>
    <x v="347"/>
    <n v="1195.3889999999999"/>
    <n v="138.21"/>
  </r>
  <r>
    <s v="10 : Electric"/>
    <x v="1"/>
    <x v="0"/>
    <s v="ERES_2T307"/>
    <x v="348"/>
    <n v="2004.095"/>
    <n v="259.95999999999998"/>
  </r>
  <r>
    <s v="10 : Electric"/>
    <x v="1"/>
    <x v="0"/>
    <s v="ERES_2T307"/>
    <x v="349"/>
    <n v="222.333"/>
    <n v="29.52"/>
  </r>
  <r>
    <s v="10 : Electric"/>
    <x v="1"/>
    <x v="0"/>
    <s v="ERES_2T307"/>
    <x v="350"/>
    <n v="610.24599999999998"/>
    <n v="96.97"/>
  </r>
  <r>
    <s v="10 : Electric"/>
    <x v="1"/>
    <x v="0"/>
    <s v="ERES_2T307"/>
    <x v="351"/>
    <n v="1003.603"/>
    <n v="128.72"/>
  </r>
  <r>
    <s v="10 : Electric"/>
    <x v="1"/>
    <x v="0"/>
    <s v="ERES_2T307"/>
    <x v="352"/>
    <n v="241.511"/>
    <n v="32.159999999999997"/>
  </r>
  <r>
    <s v="10 : Electric"/>
    <x v="1"/>
    <x v="0"/>
    <s v="ERES_2T307"/>
    <x v="353"/>
    <n v="1038.4559999999999"/>
    <n v="144.16"/>
  </r>
  <r>
    <s v="10 : Electric"/>
    <x v="1"/>
    <x v="0"/>
    <s v="ERES_2T307"/>
    <x v="354"/>
    <n v="1301.153"/>
    <n v="168.24"/>
  </r>
  <r>
    <s v="10 : Electric"/>
    <x v="1"/>
    <x v="0"/>
    <s v="ERES_2T307"/>
    <x v="355"/>
    <n v="214.63"/>
    <n v="25.66"/>
  </r>
  <r>
    <s v="10 : Electric"/>
    <x v="1"/>
    <x v="0"/>
    <s v="ERES_2T307"/>
    <x v="356"/>
    <n v="1594.1469999999999"/>
    <n v="205.98"/>
  </r>
  <r>
    <s v="10 : Electric"/>
    <x v="1"/>
    <x v="0"/>
    <s v="ERES_2T307"/>
    <x v="357"/>
    <n v="1240.675"/>
    <n v="169.47"/>
  </r>
  <r>
    <s v="10 : Electric"/>
    <x v="1"/>
    <x v="0"/>
    <s v="ERES_2T307"/>
    <x v="358"/>
    <n v="987.32299999999998"/>
    <n v="137.69"/>
  </r>
  <r>
    <s v="10 : Electric"/>
    <x v="1"/>
    <x v="0"/>
    <s v="ERES_2T307"/>
    <x v="359"/>
    <n v="854.52700000000004"/>
    <n v="98.28"/>
  </r>
  <r>
    <s v="10 : Electric"/>
    <x v="1"/>
    <x v="0"/>
    <s v="ERES_2T307"/>
    <x v="360"/>
    <n v="224.42099999999999"/>
    <n v="27.48"/>
  </r>
  <r>
    <s v="10 : Electric"/>
    <x v="1"/>
    <x v="0"/>
    <s v="ERES_2T307"/>
    <x v="361"/>
    <n v="1429.77"/>
    <n v="184.18"/>
  </r>
  <r>
    <s v="10 : Electric"/>
    <x v="1"/>
    <x v="0"/>
    <s v="ERES_2T307"/>
    <x v="362"/>
    <n v="2203.8879999999999"/>
    <n v="307.55"/>
  </r>
  <r>
    <s v="10 : Electric"/>
    <x v="1"/>
    <x v="0"/>
    <s v="ERES_2T307"/>
    <x v="363"/>
    <n v="291.22399999999999"/>
    <n v="39.53"/>
  </r>
  <r>
    <s v="10 : Electric"/>
    <x v="1"/>
    <x v="0"/>
    <s v="ERES_2T307"/>
    <x v="364"/>
    <n v="1447.5730000000001"/>
    <n v="193.66"/>
  </r>
  <r>
    <s v="10 : Electric"/>
    <x v="1"/>
    <x v="0"/>
    <s v="ERES_2T307"/>
    <x v="365"/>
    <n v="1206.9480000000001"/>
    <n v="151.68"/>
  </r>
  <r>
    <s v="10 : Electric"/>
    <x v="1"/>
    <x v="0"/>
    <s v="ERES_2T307"/>
    <x v="366"/>
    <n v="2130.1689999999999"/>
    <n v="282.95"/>
  </r>
  <r>
    <s v="10 : Electric"/>
    <x v="1"/>
    <x v="0"/>
    <s v="ERES_2T307"/>
    <x v="367"/>
    <n v="445.06400000000002"/>
    <n v="59.98"/>
  </r>
  <r>
    <s v="10 : Electric"/>
    <x v="1"/>
    <x v="0"/>
    <s v="ERES_2T307"/>
    <x v="368"/>
    <n v="1334.7190000000001"/>
    <n v="171.28"/>
  </r>
  <r>
    <s v="10 : Electric"/>
    <x v="1"/>
    <x v="0"/>
    <s v="ERES_2T307"/>
    <x v="369"/>
    <n v="724.10599999999999"/>
    <n v="94.66"/>
  </r>
  <r>
    <s v="10 : Electric"/>
    <x v="1"/>
    <x v="0"/>
    <s v="ERES_2T307"/>
    <x v="370"/>
    <n v="632.44399999999996"/>
    <n v="89.8"/>
  </r>
  <r>
    <s v="10 : Electric"/>
    <x v="1"/>
    <x v="0"/>
    <s v="ERES_2T307"/>
    <x v="371"/>
    <n v="843.64800000000002"/>
    <n v="114.26"/>
  </r>
  <r>
    <s v="10 : Electric"/>
    <x v="1"/>
    <x v="0"/>
    <s v="ERES_2T307"/>
    <x v="372"/>
    <n v="400.10399999999998"/>
    <n v="50.18"/>
  </r>
  <r>
    <s v="10 : Electric"/>
    <x v="1"/>
    <x v="0"/>
    <s v="ERES_2T307"/>
    <x v="373"/>
    <n v="489.98700000000002"/>
    <n v="63.02"/>
  </r>
  <r>
    <s v="10 : Electric"/>
    <x v="1"/>
    <x v="0"/>
    <s v="ERES_2T307"/>
    <x v="374"/>
    <n v="436.601"/>
    <n v="60.05"/>
  </r>
  <r>
    <s v="10 : Electric"/>
    <x v="1"/>
    <x v="0"/>
    <s v="ERES_2T307"/>
    <x v="375"/>
    <n v="863.58600000000001"/>
    <n v="109.71"/>
  </r>
  <r>
    <s v="10 : Electric"/>
    <x v="1"/>
    <x v="0"/>
    <s v="ERES_2T307"/>
    <x v="376"/>
    <n v="1231.809"/>
    <n v="154.4"/>
  </r>
  <r>
    <s v="10 : Electric"/>
    <x v="1"/>
    <x v="0"/>
    <s v="ERES_2T307"/>
    <x v="377"/>
    <n v="418.56200000000001"/>
    <n v="52.88"/>
  </r>
  <r>
    <s v="10 : Electric"/>
    <x v="1"/>
    <x v="0"/>
    <s v="ERES_2T307"/>
    <x v="378"/>
    <n v="725.65300000000002"/>
    <n v="111.36"/>
  </r>
  <r>
    <s v="10 : Electric"/>
    <x v="1"/>
    <x v="0"/>
    <s v="ERES_2T307"/>
    <x v="379"/>
    <n v="815.61800000000005"/>
    <n v="108.67"/>
  </r>
  <r>
    <s v="10 : Electric"/>
    <x v="1"/>
    <x v="0"/>
    <s v="ERES_2T307"/>
    <x v="380"/>
    <n v="686.31200000000001"/>
    <n v="99.78"/>
  </r>
  <r>
    <s v="10 : Electric"/>
    <x v="1"/>
    <x v="0"/>
    <s v="ERES_2T307"/>
    <x v="381"/>
    <n v="466.45800000000003"/>
    <n v="58.66"/>
  </r>
  <r>
    <s v="10 : Electric"/>
    <x v="1"/>
    <x v="0"/>
    <s v="ERES_2T307"/>
    <x v="382"/>
    <n v="367.60199999999998"/>
    <n v="47.2"/>
  </r>
  <r>
    <s v="10 : Electric"/>
    <x v="1"/>
    <x v="0"/>
    <s v="ERES_2T307"/>
    <x v="383"/>
    <n v="417.37599999999998"/>
    <n v="51.59"/>
  </r>
  <r>
    <s v="10 : Electric"/>
    <x v="1"/>
    <x v="0"/>
    <s v="ERES_2T307"/>
    <x v="384"/>
    <n v="450.93900000000002"/>
    <n v="58.99"/>
  </r>
  <r>
    <s v="10 : Electric"/>
    <x v="1"/>
    <x v="0"/>
    <s v="ERES_2T307"/>
    <x v="385"/>
    <n v="1823.2570000000001"/>
    <n v="258.42"/>
  </r>
  <r>
    <s v="10 : Electric"/>
    <x v="1"/>
    <x v="0"/>
    <s v="ERES_2T307"/>
    <x v="386"/>
    <n v="543.82899999999995"/>
    <n v="74.819999999999993"/>
  </r>
  <r>
    <s v="10 : Electric"/>
    <x v="1"/>
    <x v="0"/>
    <s v="ERES_2T307"/>
    <x v="387"/>
    <n v="1536.521"/>
    <n v="209.74"/>
  </r>
  <r>
    <s v="10 : Electric"/>
    <x v="1"/>
    <x v="0"/>
    <s v="ERES_2T307"/>
    <x v="388"/>
    <n v="808.88400000000001"/>
    <n v="107.32"/>
  </r>
  <r>
    <s v="10 : Electric"/>
    <x v="1"/>
    <x v="0"/>
    <s v="ERES_2T307"/>
    <x v="389"/>
    <n v="405.10199999999998"/>
    <n v="52.52"/>
  </r>
  <r>
    <s v="10 : Electric"/>
    <x v="1"/>
    <x v="0"/>
    <s v="ERES_2T307"/>
    <x v="390"/>
    <n v="336.50700000000001"/>
    <n v="42.29"/>
  </r>
  <r>
    <s v="10 : Electric"/>
    <x v="1"/>
    <x v="0"/>
    <s v="ERES_2T307"/>
    <x v="391"/>
    <n v="384.00299999999999"/>
    <n v="49.76"/>
  </r>
  <r>
    <s v="10 : Electric"/>
    <x v="1"/>
    <x v="0"/>
    <s v="ERES_2T307"/>
    <x v="392"/>
    <n v="1721.971"/>
    <n v="214.48"/>
  </r>
  <r>
    <s v="10 : Electric"/>
    <x v="1"/>
    <x v="0"/>
    <s v="ERES_2T307"/>
    <x v="393"/>
    <n v="339.25099999999998"/>
    <n v="45.15"/>
  </r>
  <r>
    <s v="10 : Electric"/>
    <x v="1"/>
    <x v="0"/>
    <s v="ERES_2T307"/>
    <x v="394"/>
    <n v="489.14100000000002"/>
    <n v="71.66"/>
  </r>
  <r>
    <s v="10 : Electric"/>
    <x v="1"/>
    <x v="0"/>
    <s v="ERES_2T307"/>
    <x v="395"/>
    <n v="543.53599999999994"/>
    <n v="72.680000000000007"/>
  </r>
  <r>
    <s v="10 : Electric"/>
    <x v="1"/>
    <x v="0"/>
    <s v="ERES_2T307"/>
    <x v="396"/>
    <n v="1613.7739999999999"/>
    <n v="223.92"/>
  </r>
  <r>
    <s v="10 : Electric"/>
    <x v="1"/>
    <x v="0"/>
    <s v="ERES_2T307"/>
    <x v="397"/>
    <n v="715.06299999999999"/>
    <n v="93.6"/>
  </r>
  <r>
    <s v="10 : Electric"/>
    <x v="1"/>
    <x v="0"/>
    <s v="ERES_2T307"/>
    <x v="398"/>
    <n v="1572.4960000000001"/>
    <n v="182.96"/>
  </r>
  <r>
    <s v="10 : Electric"/>
    <x v="1"/>
    <x v="0"/>
    <s v="ERES_2T307"/>
    <x v="399"/>
    <n v="342.89"/>
    <n v="45.48"/>
  </r>
  <r>
    <s v="10 : Electric"/>
    <x v="1"/>
    <x v="0"/>
    <s v="ERES_2T307"/>
    <x v="400"/>
    <n v="688.072"/>
    <n v="91.84"/>
  </r>
  <r>
    <s v="10 : Electric"/>
    <x v="1"/>
    <x v="0"/>
    <s v="ERES_2T307"/>
    <x v="401"/>
    <n v="393.56900000000002"/>
    <n v="59.16"/>
  </r>
  <r>
    <s v="10 : Electric"/>
    <x v="1"/>
    <x v="0"/>
    <s v="ERES_2T307"/>
    <x v="402"/>
    <n v="627.18200000000002"/>
    <n v="83.48"/>
  </r>
  <r>
    <s v="10 : Electric"/>
    <x v="1"/>
    <x v="0"/>
    <s v="ERES_2T307"/>
    <x v="403"/>
    <n v="814.13400000000001"/>
    <n v="95.92"/>
  </r>
  <r>
    <s v="10 : Electric"/>
    <x v="1"/>
    <x v="0"/>
    <s v="ERES_2T307"/>
    <x v="404"/>
    <n v="634.83000000000004"/>
    <n v="82.18"/>
  </r>
  <r>
    <s v="10 : Electric"/>
    <x v="1"/>
    <x v="0"/>
    <s v="ERES_2T307"/>
    <x v="405"/>
    <n v="919.59500000000003"/>
    <n v="118.65"/>
  </r>
  <r>
    <s v="10 : Electric"/>
    <x v="1"/>
    <x v="0"/>
    <s v="ERES_2T307"/>
    <x v="406"/>
    <n v="613.04200000000003"/>
    <n v="62.06"/>
  </r>
  <r>
    <s v="10 : Electric"/>
    <x v="1"/>
    <x v="0"/>
    <s v="ERES_2T307"/>
    <x v="407"/>
    <n v="635.63900000000001"/>
    <n v="87.21"/>
  </r>
  <r>
    <s v="10 : Electric"/>
    <x v="1"/>
    <x v="0"/>
    <s v="ERES_2T307"/>
    <x v="408"/>
    <n v="1648.6759999999999"/>
    <n v="233.5"/>
  </r>
  <r>
    <s v="10 : Electric"/>
    <x v="1"/>
    <x v="0"/>
    <s v="ERES_2T307"/>
    <x v="409"/>
    <n v="797.00900000000001"/>
    <n v="92.56"/>
  </r>
  <r>
    <s v="10 : Electric"/>
    <x v="1"/>
    <x v="0"/>
    <s v="ERES_2T307"/>
    <x v="410"/>
    <n v="2546.105"/>
    <n v="367.41"/>
  </r>
  <r>
    <s v="10 : Electric"/>
    <x v="1"/>
    <x v="0"/>
    <s v="ERES_2T307"/>
    <x v="411"/>
    <n v="446.36099999999999"/>
    <n v="56.45"/>
  </r>
  <r>
    <s v="10 : Electric"/>
    <x v="1"/>
    <x v="0"/>
    <s v="ERES_2T307"/>
    <x v="412"/>
    <n v="1706.8630000000001"/>
    <n v="228.3"/>
  </r>
  <r>
    <s v="10 : Electric"/>
    <x v="1"/>
    <x v="0"/>
    <s v="ERES_2T307"/>
    <x v="413"/>
    <n v="917.399"/>
    <n v="129.68"/>
  </r>
  <r>
    <s v="10 : Electric"/>
    <x v="1"/>
    <x v="0"/>
    <s v="ERES_2T307"/>
    <x v="414"/>
    <n v="1313.691"/>
    <n v="185.16"/>
  </r>
  <r>
    <s v="10 : Electric"/>
    <x v="1"/>
    <x v="0"/>
    <s v="ERES_2T307"/>
    <x v="415"/>
    <n v="1137.3879999999999"/>
    <n v="154.07"/>
  </r>
  <r>
    <s v="10 : Electric"/>
    <x v="1"/>
    <x v="0"/>
    <s v="ERES_2T307"/>
    <x v="416"/>
    <n v="1094.624"/>
    <n v="117.96"/>
  </r>
  <r>
    <s v="10 : Electric"/>
    <x v="1"/>
    <x v="0"/>
    <s v="ERES_2T307"/>
    <x v="417"/>
    <n v="203.27500000000001"/>
    <n v="24.96"/>
  </r>
  <r>
    <s v="10 : Electric"/>
    <x v="1"/>
    <x v="0"/>
    <s v="ERES_2T307"/>
    <x v="418"/>
    <n v="1683.528"/>
    <n v="223.79"/>
  </r>
  <r>
    <s v="10 : Electric"/>
    <x v="1"/>
    <x v="0"/>
    <s v="ERES_2T307"/>
    <x v="419"/>
    <n v="1105.672"/>
    <n v="143.55000000000001"/>
  </r>
  <r>
    <s v="10 : Electric"/>
    <x v="1"/>
    <x v="0"/>
    <s v="ERES_2T307"/>
    <x v="420"/>
    <n v="850.18"/>
    <n v="103.38"/>
  </r>
  <r>
    <s v="10 : Electric"/>
    <x v="1"/>
    <x v="0"/>
    <s v="ERES_2T307"/>
    <x v="421"/>
    <n v="453.709"/>
    <n v="62.92"/>
  </r>
  <r>
    <s v="10 : Electric"/>
    <x v="1"/>
    <x v="0"/>
    <s v="ERES_2T307"/>
    <x v="422"/>
    <n v="1217.877"/>
    <n v="147.47"/>
  </r>
  <r>
    <s v="10 : Electric"/>
    <x v="1"/>
    <x v="0"/>
    <s v="ERES_2T307"/>
    <x v="423"/>
    <n v="1511.326"/>
    <n v="195.8"/>
  </r>
  <r>
    <s v="10 : Electric"/>
    <x v="1"/>
    <x v="0"/>
    <s v="ERES_2T307"/>
    <x v="424"/>
    <n v="940.96900000000005"/>
    <n v="119.96"/>
  </r>
  <r>
    <s v="10 : Electric"/>
    <x v="1"/>
    <x v="0"/>
    <s v="ERES_2T307"/>
    <x v="425"/>
    <n v="844.70600000000002"/>
    <n v="107.16"/>
  </r>
  <r>
    <s v="10 : Electric"/>
    <x v="1"/>
    <x v="0"/>
    <s v="ERES_2T307"/>
    <x v="426"/>
    <n v="855.26199999999994"/>
    <n v="116.44"/>
  </r>
  <r>
    <s v="10 : Electric"/>
    <x v="1"/>
    <x v="0"/>
    <s v="ERES_2T307"/>
    <x v="427"/>
    <n v="1165.2249999999999"/>
    <n v="147.94999999999999"/>
  </r>
  <r>
    <s v="10 : Electric"/>
    <x v="1"/>
    <x v="0"/>
    <s v="ERES_2T307"/>
    <x v="428"/>
    <n v="188.26900000000001"/>
    <n v="26.41"/>
  </r>
  <r>
    <s v="10 : Electric"/>
    <x v="1"/>
    <x v="0"/>
    <s v="ERES_2T307"/>
    <x v="429"/>
    <n v="1559.3879999999999"/>
    <n v="219.33"/>
  </r>
  <r>
    <s v="10 : Electric"/>
    <x v="1"/>
    <x v="0"/>
    <s v="ERES_2T307"/>
    <x v="430"/>
    <n v="457.392"/>
    <n v="60.7"/>
  </r>
  <r>
    <s v="10 : Electric"/>
    <x v="1"/>
    <x v="0"/>
    <s v="ERES_2T307"/>
    <x v="431"/>
    <n v="4012.7449999999999"/>
    <n v="519.42999999999995"/>
  </r>
  <r>
    <s v="10 : Electric"/>
    <x v="1"/>
    <x v="0"/>
    <s v="ERES_2T307"/>
    <x v="432"/>
    <n v="1022.899"/>
    <n v="113.1"/>
  </r>
  <r>
    <s v="10 : Electric"/>
    <x v="1"/>
    <x v="0"/>
    <s v="ERES_2T307"/>
    <x v="433"/>
    <n v="686.97900000000004"/>
    <n v="85.18"/>
  </r>
  <r>
    <s v="10 : Electric"/>
    <x v="1"/>
    <x v="0"/>
    <s v="ERES_2T307"/>
    <x v="434"/>
    <n v="952.90800000000002"/>
    <n v="120.45"/>
  </r>
  <r>
    <s v="10 : Electric"/>
    <x v="1"/>
    <x v="0"/>
    <s v="ERES_2T307"/>
    <x v="435"/>
    <n v="617.08299999999997"/>
    <n v="81.849999999999994"/>
  </r>
  <r>
    <s v="10 : Electric"/>
    <x v="1"/>
    <x v="0"/>
    <s v="ERES_2T307"/>
    <x v="436"/>
    <n v="1161.481"/>
    <n v="161.27000000000001"/>
  </r>
  <r>
    <s v="10 : Electric"/>
    <x v="1"/>
    <x v="0"/>
    <s v="ERES_2T307"/>
    <x v="437"/>
    <n v="1633.45"/>
    <n v="232.62"/>
  </r>
  <r>
    <s v="10 : Electric"/>
    <x v="1"/>
    <x v="0"/>
    <s v="ERES_2T307"/>
    <x v="438"/>
    <n v="1122.18"/>
    <n v="146.75"/>
  </r>
  <r>
    <s v="10 : Electric"/>
    <x v="1"/>
    <x v="0"/>
    <s v="ERES_2T307"/>
    <x v="439"/>
    <n v="1541.971"/>
    <n v="205.3"/>
  </r>
  <r>
    <s v="10 : Electric"/>
    <x v="1"/>
    <x v="0"/>
    <s v="ERES_2T307"/>
    <x v="440"/>
    <n v="619.42499999999995"/>
    <n v="85.09"/>
  </r>
  <r>
    <s v="10 : Electric"/>
    <x v="1"/>
    <x v="0"/>
    <s v="ERES_2T307"/>
    <x v="441"/>
    <n v="816.69100000000003"/>
    <n v="117.39"/>
  </r>
  <r>
    <s v="10 : Electric"/>
    <x v="1"/>
    <x v="0"/>
    <s v="ERES_2T307"/>
    <x v="442"/>
    <n v="1619.8630000000001"/>
    <n v="232.44"/>
  </r>
  <r>
    <s v="10 : Electric"/>
    <x v="1"/>
    <x v="0"/>
    <s v="ERES_2T307"/>
    <x v="443"/>
    <n v="657.15700000000004"/>
    <n v="89.39"/>
  </r>
  <r>
    <s v="10 : Electric"/>
    <x v="1"/>
    <x v="0"/>
    <s v="ERES_2T307"/>
    <x v="444"/>
    <n v="354.02800000000002"/>
    <n v="45.52"/>
  </r>
  <r>
    <s v="10 : Electric"/>
    <x v="1"/>
    <x v="0"/>
    <s v="ERES_2T307"/>
    <x v="445"/>
    <n v="1263.056"/>
    <n v="168.57"/>
  </r>
  <r>
    <s v="10 : Electric"/>
    <x v="1"/>
    <x v="0"/>
    <s v="ERES_2T307"/>
    <x v="446"/>
    <n v="1272.2560000000001"/>
    <n v="177.85"/>
  </r>
  <r>
    <s v="10 : Electric"/>
    <x v="1"/>
    <x v="0"/>
    <s v="ERES_2T307"/>
    <x v="447"/>
    <n v="351.07499999999999"/>
    <n v="48.2"/>
  </r>
  <r>
    <s v="10 : Electric"/>
    <x v="1"/>
    <x v="0"/>
    <s v="ERES_2T307"/>
    <x v="448"/>
    <n v="544.89700000000005"/>
    <n v="77.63"/>
  </r>
  <r>
    <s v="10 : Electric"/>
    <x v="1"/>
    <x v="0"/>
    <s v="ERES_2T307"/>
    <x v="449"/>
    <n v="917.346"/>
    <n v="114.37"/>
  </r>
  <r>
    <s v="10 : Electric"/>
    <x v="1"/>
    <x v="0"/>
    <s v="ERES_2T307"/>
    <x v="450"/>
    <n v="884.99300000000005"/>
    <n v="113.48"/>
  </r>
  <r>
    <s v="10 : Electric"/>
    <x v="1"/>
    <x v="0"/>
    <s v="ERES_2T307"/>
    <x v="451"/>
    <n v="602.36099999999999"/>
    <n v="72.989999999999995"/>
  </r>
  <r>
    <s v="10 : Electric"/>
    <x v="1"/>
    <x v="0"/>
    <s v="ERES_2T307"/>
    <x v="452"/>
    <n v="1967.758"/>
    <n v="267.2"/>
  </r>
  <r>
    <s v="10 : Electric"/>
    <x v="1"/>
    <x v="0"/>
    <s v="ERES_2T307"/>
    <x v="453"/>
    <n v="1374.16"/>
    <n v="169.64"/>
  </r>
  <r>
    <s v="10 : Electric"/>
    <x v="1"/>
    <x v="0"/>
    <s v="ERES_2T307"/>
    <x v="454"/>
    <n v="2700.4740000000002"/>
    <n v="306.98"/>
  </r>
  <r>
    <s v="10 : Electric"/>
    <x v="1"/>
    <x v="0"/>
    <s v="ERES_2T307"/>
    <x v="455"/>
    <n v="589.67200000000003"/>
    <n v="81.36"/>
  </r>
  <r>
    <s v="10 : Electric"/>
    <x v="1"/>
    <x v="0"/>
    <s v="ERES_2T307"/>
    <x v="456"/>
    <n v="454.26499999999999"/>
    <n v="61.8"/>
  </r>
  <r>
    <s v="10 : Electric"/>
    <x v="1"/>
    <x v="0"/>
    <s v="ERES_2T307"/>
    <x v="457"/>
    <n v="863.125"/>
    <n v="119.93"/>
  </r>
  <r>
    <s v="10 : Electric"/>
    <x v="1"/>
    <x v="0"/>
    <s v="ERES_2T307"/>
    <x v="458"/>
    <n v="1499.806"/>
    <n v="181.21"/>
  </r>
  <r>
    <s v="10 : Electric"/>
    <x v="1"/>
    <x v="0"/>
    <s v="ERES_2T307"/>
    <x v="459"/>
    <n v="534.69500000000005"/>
    <n v="69.349999999999994"/>
  </r>
  <r>
    <s v="10 : Electric"/>
    <x v="1"/>
    <x v="0"/>
    <s v="ERES_2T307"/>
    <x v="460"/>
    <n v="457.23099999999999"/>
    <n v="63.72"/>
  </r>
  <r>
    <s v="10 : Electric"/>
    <x v="1"/>
    <x v="0"/>
    <s v="ERES_2T307"/>
    <x v="461"/>
    <n v="673.47299999999996"/>
    <n v="91.69"/>
  </r>
  <r>
    <s v="10 : Electric"/>
    <x v="1"/>
    <x v="0"/>
    <s v="ERES_2T307"/>
    <x v="462"/>
    <n v="2826.402"/>
    <n v="377.18"/>
  </r>
  <r>
    <s v="10 : Electric"/>
    <x v="1"/>
    <x v="0"/>
    <s v="ERES_2T307"/>
    <x v="463"/>
    <n v="521.67999999999995"/>
    <n v="70.22"/>
  </r>
  <r>
    <s v="10 : Electric"/>
    <x v="1"/>
    <x v="0"/>
    <s v="ERES_2T307"/>
    <x v="464"/>
    <n v="760.51700000000005"/>
    <n v="100.72"/>
  </r>
  <r>
    <s v="10 : Electric"/>
    <x v="1"/>
    <x v="0"/>
    <s v="ERES_2T307"/>
    <x v="465"/>
    <n v="727.43700000000001"/>
    <n v="105.77"/>
  </r>
  <r>
    <s v="10 : Electric"/>
    <x v="1"/>
    <x v="0"/>
    <s v="ERES_2T307"/>
    <x v="466"/>
    <n v="895.58500000000004"/>
    <n v="111.51"/>
  </r>
  <r>
    <s v="10 : Electric"/>
    <x v="1"/>
    <x v="0"/>
    <s v="ERES_2T307"/>
    <x v="467"/>
    <n v="447.19400000000002"/>
    <n v="60.19"/>
  </r>
  <r>
    <s v="10 : Electric"/>
    <x v="1"/>
    <x v="0"/>
    <s v="ERES_2T307"/>
    <x v="468"/>
    <n v="843.07600000000002"/>
    <n v="105.21"/>
  </r>
  <r>
    <s v="10 : Electric"/>
    <x v="1"/>
    <x v="0"/>
    <s v="ERES_2T307"/>
    <x v="469"/>
    <n v="1919.4960000000001"/>
    <n v="277.12"/>
  </r>
  <r>
    <s v="10 : Electric"/>
    <x v="1"/>
    <x v="0"/>
    <s v="ERES_2T307"/>
    <x v="470"/>
    <n v="786.54700000000003"/>
    <n v="105.86"/>
  </r>
  <r>
    <s v="10 : Electric"/>
    <x v="1"/>
    <x v="0"/>
    <s v="ERES_2T307"/>
    <x v="471"/>
    <n v="747.62800000000004"/>
    <n v="96.64"/>
  </r>
  <r>
    <s v="10 : Electric"/>
    <x v="1"/>
    <x v="0"/>
    <s v="ERES_2T307"/>
    <x v="472"/>
    <n v="1460.3610000000001"/>
    <n v="198.4"/>
  </r>
  <r>
    <s v="10 : Electric"/>
    <x v="1"/>
    <x v="0"/>
    <s v="ERES_2T307"/>
    <x v="473"/>
    <n v="574.38199999999995"/>
    <n v="73.19"/>
  </r>
  <r>
    <s v="10 : Electric"/>
    <x v="1"/>
    <x v="0"/>
    <s v="ERES_2T307"/>
    <x v="474"/>
    <n v="698.423"/>
    <n v="95.12"/>
  </r>
  <r>
    <s v="10 : Electric"/>
    <x v="1"/>
    <x v="0"/>
    <s v="ERES_2T307"/>
    <x v="475"/>
    <n v="497.58300000000003"/>
    <n v="66.23"/>
  </r>
  <r>
    <s v="10 : Electric"/>
    <x v="1"/>
    <x v="0"/>
    <s v="ERES_2T307"/>
    <x v="476"/>
    <n v="739.22199999999998"/>
    <n v="96.88"/>
  </r>
  <r>
    <s v="10 : Electric"/>
    <x v="1"/>
    <x v="0"/>
    <s v="ERES_2T307"/>
    <x v="477"/>
    <n v="291.447"/>
    <n v="35.22"/>
  </r>
  <r>
    <s v="10 : Electric"/>
    <x v="1"/>
    <x v="0"/>
    <s v="ERES_2T307"/>
    <x v="478"/>
    <n v="1433.4590000000001"/>
    <n v="182.62"/>
  </r>
  <r>
    <s v="10 : Electric"/>
    <x v="1"/>
    <x v="0"/>
    <s v="ERES_2T307"/>
    <x v="479"/>
    <n v="733.88699999999994"/>
    <n v="99.85"/>
  </r>
  <r>
    <s v="10 : Electric"/>
    <x v="1"/>
    <x v="0"/>
    <s v="ERES_2T307"/>
    <x v="480"/>
    <n v="2317.9070000000002"/>
    <n v="341.37"/>
  </r>
  <r>
    <s v="10 : Electric"/>
    <x v="1"/>
    <x v="0"/>
    <s v="ERES_2T307"/>
    <x v="481"/>
    <n v="354.97399999999999"/>
    <n v="48.49"/>
  </r>
  <r>
    <s v="10 : Electric"/>
    <x v="1"/>
    <x v="0"/>
    <s v="ERES_2T307"/>
    <x v="482"/>
    <n v="1291.289"/>
    <n v="173.83"/>
  </r>
  <r>
    <s v="10 : Electric"/>
    <x v="1"/>
    <x v="0"/>
    <s v="ERES_2T307"/>
    <x v="483"/>
    <n v="1041.0940000000001"/>
    <n v="133"/>
  </r>
  <r>
    <s v="10 : Electric"/>
    <x v="1"/>
    <x v="0"/>
    <s v="ERES_2T307"/>
    <x v="484"/>
    <n v="988.34500000000003"/>
    <n v="128.38"/>
  </r>
  <r>
    <s v="10 : Electric"/>
    <x v="1"/>
    <x v="0"/>
    <s v="ERES_2T307"/>
    <x v="485"/>
    <n v="1019.168"/>
    <n v="128.22999999999999"/>
  </r>
  <r>
    <s v="10 : Electric"/>
    <x v="1"/>
    <x v="0"/>
    <s v="ERES_2T307"/>
    <x v="486"/>
    <n v="1144.444"/>
    <n v="160.25"/>
  </r>
  <r>
    <s v="10 : Electric"/>
    <x v="1"/>
    <x v="0"/>
    <s v="ERES_2T307"/>
    <x v="487"/>
    <n v="1569.6959999999999"/>
    <n v="204.25"/>
  </r>
  <r>
    <s v="10 : Electric"/>
    <x v="1"/>
    <x v="0"/>
    <s v="ERES_2T307"/>
    <x v="488"/>
    <n v="453.94900000000001"/>
    <n v="60.25"/>
  </r>
  <r>
    <s v="10 : Electric"/>
    <x v="1"/>
    <x v="0"/>
    <s v="ERES_2T307"/>
    <x v="489"/>
    <n v="2222.1729999999998"/>
    <n v="309.02"/>
  </r>
  <r>
    <s v="10 : Electric"/>
    <x v="1"/>
    <x v="0"/>
    <s v="ERES_2T307"/>
    <x v="490"/>
    <n v="746.37099999999998"/>
    <n v="101.99"/>
  </r>
  <r>
    <s v="10 : Electric"/>
    <x v="1"/>
    <x v="0"/>
    <s v="ERES_2T307"/>
    <x v="491"/>
    <n v="544.61900000000003"/>
    <n v="70.55"/>
  </r>
  <r>
    <s v="10 : Electric"/>
    <x v="1"/>
    <x v="0"/>
    <s v="ERES_2T307"/>
    <x v="492"/>
    <n v="1453.9839999999999"/>
    <n v="196.47"/>
  </r>
  <r>
    <s v="10 : Electric"/>
    <x v="1"/>
    <x v="0"/>
    <s v="ERES_2T307"/>
    <x v="493"/>
    <n v="848.59"/>
    <n v="112.82"/>
  </r>
  <r>
    <s v="10 : Electric"/>
    <x v="1"/>
    <x v="0"/>
    <s v="ERES_2T307"/>
    <x v="494"/>
    <n v="1111.5709999999999"/>
    <n v="100.43"/>
  </r>
  <r>
    <s v="10 : Electric"/>
    <x v="1"/>
    <x v="0"/>
    <s v="ERES_2T307"/>
    <x v="495"/>
    <n v="557.28899999999999"/>
    <n v="75.03"/>
  </r>
  <r>
    <s v="10 : Electric"/>
    <x v="1"/>
    <x v="0"/>
    <s v="ERES_2T307"/>
    <x v="496"/>
    <n v="527.67999999999995"/>
    <n v="80.22"/>
  </r>
  <r>
    <s v="10 : Electric"/>
    <x v="1"/>
    <x v="0"/>
    <s v="ERES_2T307"/>
    <x v="497"/>
    <n v="1864.396"/>
    <n v="243.25"/>
  </r>
  <r>
    <s v="10 : Electric"/>
    <x v="1"/>
    <x v="0"/>
    <s v="ERES_2T307"/>
    <x v="498"/>
    <n v="2571.2449999999999"/>
    <n v="326.45"/>
  </r>
  <r>
    <s v="10 : Electric"/>
    <x v="1"/>
    <x v="0"/>
    <s v="ERES_2T307"/>
    <x v="499"/>
    <n v="812.71199999999999"/>
    <n v="108.2"/>
  </r>
  <r>
    <s v="10 : Electric"/>
    <x v="1"/>
    <x v="0"/>
    <s v="ERES_2T307"/>
    <x v="500"/>
    <n v="1475.711"/>
    <n v="198.08"/>
  </r>
  <r>
    <s v="10 : Electric"/>
    <x v="1"/>
    <x v="0"/>
    <s v="ERES_2T307"/>
    <x v="501"/>
    <n v="791.79700000000003"/>
    <n v="110.05"/>
  </r>
  <r>
    <s v="10 : Electric"/>
    <x v="1"/>
    <x v="0"/>
    <s v="ERES_2T307"/>
    <x v="502"/>
    <n v="1250.9469999999999"/>
    <n v="176.84"/>
  </r>
  <r>
    <s v="10 : Electric"/>
    <x v="1"/>
    <x v="0"/>
    <s v="ERES_2T307"/>
    <x v="503"/>
    <n v="299.27"/>
    <n v="40.33"/>
  </r>
  <r>
    <s v="10 : Electric"/>
    <x v="1"/>
    <x v="0"/>
    <s v="ERES_2T307"/>
    <x v="504"/>
    <n v="1341.326"/>
    <n v="170.73"/>
  </r>
  <r>
    <s v="10 : Electric"/>
    <x v="1"/>
    <x v="0"/>
    <s v="ERES_2T307"/>
    <x v="505"/>
    <n v="1034.028"/>
    <n v="118.5"/>
  </r>
  <r>
    <s v="10 : Electric"/>
    <x v="1"/>
    <x v="0"/>
    <s v="ERES_2T307"/>
    <x v="506"/>
    <n v="604.72500000000002"/>
    <n v="81.5"/>
  </r>
  <r>
    <s v="10 : Electric"/>
    <x v="1"/>
    <x v="0"/>
    <s v="ERES_2T307"/>
    <x v="507"/>
    <n v="895.86099999999999"/>
    <n v="118.8"/>
  </r>
  <r>
    <s v="10 : Electric"/>
    <x v="1"/>
    <x v="0"/>
    <s v="ERES_2T307"/>
    <x v="508"/>
    <n v="546.78300000000002"/>
    <n v="69.78"/>
  </r>
  <r>
    <s v="10 : Electric"/>
    <x v="1"/>
    <x v="0"/>
    <s v="ERES_2T307"/>
    <x v="509"/>
    <n v="733.505"/>
    <n v="99.24"/>
  </r>
  <r>
    <s v="10 : Electric"/>
    <x v="1"/>
    <x v="0"/>
    <s v="ERES_2T307"/>
    <x v="510"/>
    <n v="641.875"/>
    <n v="84.64"/>
  </r>
  <r>
    <s v="10 : Electric"/>
    <x v="1"/>
    <x v="0"/>
    <s v="ERES_2T307"/>
    <x v="511"/>
    <n v="898.38699999999994"/>
    <n v="137.56"/>
  </r>
  <r>
    <s v="10 : Electric"/>
    <x v="1"/>
    <x v="0"/>
    <s v="ERES_2T307"/>
    <x v="512"/>
    <n v="250.65700000000001"/>
    <n v="33.85"/>
  </r>
  <r>
    <s v="10 : Electric"/>
    <x v="1"/>
    <x v="0"/>
    <s v="ERES_2T307"/>
    <x v="513"/>
    <n v="632.12699999999995"/>
    <n v="65.849999999999994"/>
  </r>
  <r>
    <s v="10 : Electric"/>
    <x v="1"/>
    <x v="0"/>
    <s v="ERES_2T307"/>
    <x v="514"/>
    <n v="470.18400000000003"/>
    <n v="52.41"/>
  </r>
  <r>
    <s v="10 : Electric"/>
    <x v="1"/>
    <x v="0"/>
    <s v="ERES_2T307"/>
    <x v="515"/>
    <n v="1084.3889999999999"/>
    <n v="132.03"/>
  </r>
  <r>
    <s v="10 : Electric"/>
    <x v="1"/>
    <x v="0"/>
    <s v="ERES_2T307"/>
    <x v="516"/>
    <n v="1341.7339999999999"/>
    <n v="157.05000000000001"/>
  </r>
  <r>
    <s v="10 : Electric"/>
    <x v="1"/>
    <x v="0"/>
    <s v="ERES_2T307"/>
    <x v="517"/>
    <n v="1505.403"/>
    <n v="191.43"/>
  </r>
  <r>
    <s v="10 : Electric"/>
    <x v="1"/>
    <x v="0"/>
    <s v="ERES_2T307"/>
    <x v="518"/>
    <n v="1498.2"/>
    <n v="187.54"/>
  </r>
  <r>
    <s v="10 : Electric"/>
    <x v="1"/>
    <x v="0"/>
    <s v="ERES_2T307"/>
    <x v="519"/>
    <n v="2575.3119999999999"/>
    <n v="357.54"/>
  </r>
  <r>
    <s v="10 : Electric"/>
    <x v="1"/>
    <x v="0"/>
    <s v="ERES_2T307"/>
    <x v="520"/>
    <n v="1030.029"/>
    <n v="144.02000000000001"/>
  </r>
  <r>
    <s v="10 : Electric"/>
    <x v="1"/>
    <x v="0"/>
    <s v="ERES_2T307"/>
    <x v="521"/>
    <n v="559.42399999999998"/>
    <n v="68.790000000000006"/>
  </r>
  <r>
    <s v="10 : Electric"/>
    <x v="1"/>
    <x v="0"/>
    <s v="ERES_2T307"/>
    <x v="522"/>
    <n v="712.33600000000001"/>
    <n v="98.03"/>
  </r>
  <r>
    <s v="10 : Electric"/>
    <x v="1"/>
    <x v="0"/>
    <s v="ERES_2T307"/>
    <x v="523"/>
    <n v="343.47500000000002"/>
    <n v="37.58"/>
  </r>
  <r>
    <s v="10 : Electric"/>
    <x v="1"/>
    <x v="0"/>
    <s v="ERES_2T307"/>
    <x v="524"/>
    <n v="758.20100000000002"/>
    <n v="97.57"/>
  </r>
  <r>
    <s v="10 : Electric"/>
    <x v="1"/>
    <x v="0"/>
    <s v="ERES_2T307"/>
    <x v="525"/>
    <n v="2011.7429999999999"/>
    <n v="256.82"/>
  </r>
  <r>
    <s v="10 : Electric"/>
    <x v="1"/>
    <x v="0"/>
    <s v="ERES_2T307"/>
    <x v="526"/>
    <n v="725.92200000000003"/>
    <n v="96.8"/>
  </r>
  <r>
    <s v="10 : Electric"/>
    <x v="1"/>
    <x v="0"/>
    <s v="ERES_2T307"/>
    <x v="527"/>
    <n v="514.55799999999999"/>
    <n v="60.56"/>
  </r>
  <r>
    <s v="10 : Electric"/>
    <x v="1"/>
    <x v="0"/>
    <s v="ERES_2T307"/>
    <x v="528"/>
    <n v="671.29700000000003"/>
    <n v="88.54"/>
  </r>
  <r>
    <s v="10 : Electric"/>
    <x v="1"/>
    <x v="0"/>
    <s v="ERES_2T307"/>
    <x v="529"/>
    <n v="4746.2889999999998"/>
    <n v="638.28"/>
  </r>
  <r>
    <s v="10 : Electric"/>
    <x v="1"/>
    <x v="0"/>
    <s v="ERES_2T307"/>
    <x v="530"/>
    <n v="247.08199999999999"/>
    <n v="32.53"/>
  </r>
  <r>
    <s v="10 : Electric"/>
    <x v="1"/>
    <x v="0"/>
    <s v="ERES_2T307"/>
    <x v="531"/>
    <n v="1262.328"/>
    <n v="172.74"/>
  </r>
  <r>
    <s v="10 : Electric"/>
    <x v="1"/>
    <x v="0"/>
    <s v="ERES_2T307"/>
    <x v="532"/>
    <n v="950.85199999999998"/>
    <n v="130.44999999999999"/>
  </r>
  <r>
    <s v="10 : Electric"/>
    <x v="1"/>
    <x v="0"/>
    <s v="ERES_2T307"/>
    <x v="533"/>
    <n v="603.09799999999996"/>
    <n v="83.04"/>
  </r>
  <r>
    <s v="10 : Electric"/>
    <x v="1"/>
    <x v="0"/>
    <s v="ERES_2T307"/>
    <x v="534"/>
    <n v="1828.2249999999999"/>
    <n v="243.57"/>
  </r>
  <r>
    <s v="10 : Electric"/>
    <x v="1"/>
    <x v="0"/>
    <s v="ERES_2T307"/>
    <x v="535"/>
    <n v="1582.905"/>
    <n v="209"/>
  </r>
  <r>
    <s v="10 : Electric"/>
    <x v="1"/>
    <x v="0"/>
    <s v="ERES_2T307"/>
    <x v="536"/>
    <n v="963.26400000000001"/>
    <n v="124.8"/>
  </r>
  <r>
    <s v="10 : Electric"/>
    <x v="1"/>
    <x v="0"/>
    <s v="ERES_2T307"/>
    <x v="537"/>
    <n v="809.15599999999995"/>
    <n v="95.61"/>
  </r>
  <r>
    <s v="10 : Electric"/>
    <x v="1"/>
    <x v="0"/>
    <s v="ERES_2T307"/>
    <x v="538"/>
    <n v="1182.6610000000001"/>
    <n v="156.87"/>
  </r>
  <r>
    <s v="10 : Electric"/>
    <x v="1"/>
    <x v="0"/>
    <s v="ERES_2T307"/>
    <x v="539"/>
    <n v="457.98399999999998"/>
    <n v="66.040000000000006"/>
  </r>
  <r>
    <s v="10 : Electric"/>
    <x v="1"/>
    <x v="0"/>
    <s v="ERES_2T307"/>
    <x v="540"/>
    <n v="1198.6949999999999"/>
    <n v="168.9"/>
  </r>
  <r>
    <s v="10 : Electric"/>
    <x v="1"/>
    <x v="0"/>
    <s v="ERES_2T307"/>
    <x v="541"/>
    <n v="479.48500000000001"/>
    <n v="68.64"/>
  </r>
  <r>
    <s v="10 : Electric"/>
    <x v="1"/>
    <x v="0"/>
    <s v="ERES_2T307"/>
    <x v="542"/>
    <n v="458.137"/>
    <n v="63.33"/>
  </r>
  <r>
    <s v="10 : Electric"/>
    <x v="1"/>
    <x v="0"/>
    <s v="ERES_2T307"/>
    <x v="543"/>
    <n v="975.03700000000003"/>
    <n v="136.88999999999999"/>
  </r>
  <r>
    <s v="10 : Electric"/>
    <x v="1"/>
    <x v="0"/>
    <s v="ERES_2T307"/>
    <x v="544"/>
    <n v="855.125"/>
    <n v="113.88"/>
  </r>
  <r>
    <s v="10 : Electric"/>
    <x v="1"/>
    <x v="0"/>
    <s v="ERES_2T307"/>
    <x v="545"/>
    <n v="1040.325"/>
    <n v="139.08000000000001"/>
  </r>
  <r>
    <s v="10 : Electric"/>
    <x v="1"/>
    <x v="0"/>
    <s v="ERES_2T307"/>
    <x v="546"/>
    <n v="789.18899999999996"/>
    <n v="107.38"/>
  </r>
  <r>
    <s v="10 : Electric"/>
    <x v="1"/>
    <x v="0"/>
    <s v="ERES_2T307"/>
    <x v="547"/>
    <n v="774.44100000000003"/>
    <n v="104.15"/>
  </r>
  <r>
    <s v="10 : Electric"/>
    <x v="1"/>
    <x v="0"/>
    <s v="ERES_2T307"/>
    <x v="548"/>
    <n v="567.58699999999999"/>
    <n v="82.11"/>
  </r>
  <r>
    <s v="10 : Electric"/>
    <x v="1"/>
    <x v="0"/>
    <s v="ERES_2T307"/>
    <x v="549"/>
    <n v="832.89200000000005"/>
    <n v="123.45"/>
  </r>
  <r>
    <s v="10 : Electric"/>
    <x v="1"/>
    <x v="0"/>
    <s v="ERES_2T307"/>
    <x v="550"/>
    <n v="1004.06"/>
    <n v="116.41"/>
  </r>
  <r>
    <s v="10 : Electric"/>
    <x v="1"/>
    <x v="0"/>
    <s v="ERES_2T307"/>
    <x v="551"/>
    <n v="795.08199999999999"/>
    <n v="109.75"/>
  </r>
  <r>
    <s v="10 : Electric"/>
    <x v="1"/>
    <x v="0"/>
    <s v="ERES_2T307"/>
    <x v="552"/>
    <n v="741.71799999999996"/>
    <n v="103.45"/>
  </r>
  <r>
    <s v="10 : Electric"/>
    <x v="1"/>
    <x v="0"/>
    <s v="ERES_2T307"/>
    <x v="553"/>
    <n v="1550.7809999999999"/>
    <n v="199.14"/>
  </r>
  <r>
    <s v="10 : Electric"/>
    <x v="1"/>
    <x v="0"/>
    <s v="ERES_2T307"/>
    <x v="554"/>
    <n v="656.07799999999997"/>
    <n v="96.06"/>
  </r>
  <r>
    <s v="10 : Electric"/>
    <x v="1"/>
    <x v="0"/>
    <s v="ERES_2T307"/>
    <x v="555"/>
    <n v="1170.857"/>
    <n v="156.72"/>
  </r>
  <r>
    <s v="10 : Electric"/>
    <x v="1"/>
    <x v="0"/>
    <s v="ERES_2T307"/>
    <x v="556"/>
    <n v="924.23199999999997"/>
    <n v="113.23"/>
  </r>
  <r>
    <s v="10 : Electric"/>
    <x v="1"/>
    <x v="0"/>
    <s v="ERES_2T307"/>
    <x v="557"/>
    <n v="777.51700000000005"/>
    <n v="108.04"/>
  </r>
  <r>
    <s v="10 : Electric"/>
    <x v="1"/>
    <x v="0"/>
    <s v="ERES_2T307"/>
    <x v="558"/>
    <n v="1086.0219999999999"/>
    <n v="158.55000000000001"/>
  </r>
  <r>
    <s v="10 : Electric"/>
    <x v="1"/>
    <x v="0"/>
    <s v="ERES_2T307"/>
    <x v="559"/>
    <n v="465.74599999999998"/>
    <n v="68.05"/>
  </r>
  <r>
    <s v="10 : Electric"/>
    <x v="1"/>
    <x v="0"/>
    <s v="ERES_2T307"/>
    <x v="560"/>
    <n v="525.52099999999996"/>
    <n v="68.81"/>
  </r>
  <r>
    <s v="10 : Electric"/>
    <x v="1"/>
    <x v="0"/>
    <s v="ERES_2T307"/>
    <x v="561"/>
    <n v="734.22699999999998"/>
    <n v="94.16"/>
  </r>
  <r>
    <s v="10 : Electric"/>
    <x v="1"/>
    <x v="0"/>
    <s v="ERES_2T307"/>
    <x v="562"/>
    <n v="1588.396"/>
    <n v="226.23"/>
  </r>
  <r>
    <s v="10 : Electric"/>
    <x v="1"/>
    <x v="0"/>
    <s v="ERES_2T307"/>
    <x v="563"/>
    <n v="824.31399999999996"/>
    <n v="109.73"/>
  </r>
  <r>
    <s v="10 : Electric"/>
    <x v="1"/>
    <x v="0"/>
    <s v="ERES_2T307"/>
    <x v="564"/>
    <n v="1195.296"/>
    <n v="126.84"/>
  </r>
  <r>
    <s v="10 : Electric"/>
    <x v="1"/>
    <x v="0"/>
    <s v="ERES_2T307"/>
    <x v="565"/>
    <n v="1684.789"/>
    <n v="215.22"/>
  </r>
  <r>
    <s v="10 : Electric"/>
    <x v="1"/>
    <x v="0"/>
    <s v="ERES_2T307"/>
    <x v="566"/>
    <n v="1027.998"/>
    <n v="144.06"/>
  </r>
  <r>
    <s v="10 : Electric"/>
    <x v="1"/>
    <x v="0"/>
    <s v="ERES_2T307"/>
    <x v="567"/>
    <n v="1792.5450000000001"/>
    <n v="251.41"/>
  </r>
  <r>
    <s v="10 : Electric"/>
    <x v="1"/>
    <x v="0"/>
    <s v="ERES_2T307"/>
    <x v="568"/>
    <n v="1970.2149999999999"/>
    <n v="255.69"/>
  </r>
  <r>
    <s v="10 : Electric"/>
    <x v="1"/>
    <x v="0"/>
    <s v="ERES_2T307"/>
    <x v="569"/>
    <n v="430.33100000000002"/>
    <n v="64.75"/>
  </r>
  <r>
    <s v="10 : Electric"/>
    <x v="1"/>
    <x v="0"/>
    <s v="ERES_2T307"/>
    <x v="570"/>
    <n v="785.20600000000002"/>
    <n v="104.91"/>
  </r>
  <r>
    <s v="10 : Electric"/>
    <x v="1"/>
    <x v="0"/>
    <s v="ERES_2T307"/>
    <x v="571"/>
    <n v="400.74799999999999"/>
    <n v="52.6"/>
  </r>
  <r>
    <s v="10 : Electric"/>
    <x v="1"/>
    <x v="0"/>
    <s v="ERES_2T307"/>
    <x v="572"/>
    <n v="872.68399999999997"/>
    <n v="114.88"/>
  </r>
  <r>
    <s v="10 : Electric"/>
    <x v="1"/>
    <x v="0"/>
    <s v="ERES_2T307"/>
    <x v="573"/>
    <n v="746.154"/>
    <n v="91.08"/>
  </r>
  <r>
    <s v="10 : Electric"/>
    <x v="1"/>
    <x v="0"/>
    <s v="ERES_2T307"/>
    <x v="574"/>
    <n v="486.73599999999999"/>
    <n v="69.75"/>
  </r>
  <r>
    <s v="10 : Electric"/>
    <x v="1"/>
    <x v="0"/>
    <s v="ERES_2T307"/>
    <x v="575"/>
    <n v="1025.316"/>
    <n v="136.80000000000001"/>
  </r>
  <r>
    <s v="10 : Electric"/>
    <x v="1"/>
    <x v="0"/>
    <s v="ERES_2T307"/>
    <x v="576"/>
    <n v="415.01400000000001"/>
    <n v="56.17"/>
  </r>
  <r>
    <s v="10 : Electric"/>
    <x v="1"/>
    <x v="0"/>
    <s v="ERES_2T307"/>
    <x v="577"/>
    <n v="1072.3900000000001"/>
    <n v="141.35"/>
  </r>
  <r>
    <s v="10 : Electric"/>
    <x v="1"/>
    <x v="0"/>
    <s v="ERES_2T307"/>
    <x v="578"/>
    <n v="1056"/>
    <n v="137.21"/>
  </r>
  <r>
    <s v="10 : Electric"/>
    <x v="1"/>
    <x v="0"/>
    <s v="ERES_2T307"/>
    <x v="579"/>
    <n v="1185"/>
    <n v="178.51"/>
  </r>
  <r>
    <s v="10 : Electric"/>
    <x v="1"/>
    <x v="0"/>
    <s v="ERES_2T307"/>
    <x v="580"/>
    <n v="894.77599999999995"/>
    <n v="87.93"/>
  </r>
  <r>
    <s v="10 : Electric"/>
    <x v="1"/>
    <x v="0"/>
    <s v="ERES_2T307"/>
    <x v="581"/>
    <n v="2116.596"/>
    <n v="293.37"/>
  </r>
  <r>
    <s v="10 : Electric"/>
    <x v="1"/>
    <x v="0"/>
    <s v="ERES_2T307"/>
    <x v="582"/>
    <n v="1370.8530000000001"/>
    <n v="175.32"/>
  </r>
  <r>
    <s v="10 : Electric"/>
    <x v="1"/>
    <x v="0"/>
    <s v="ERES_2T307"/>
    <x v="583"/>
    <n v="1494.836"/>
    <n v="196.21"/>
  </r>
  <r>
    <s v="10 : Electric"/>
    <x v="1"/>
    <x v="0"/>
    <s v="ERES_2T307"/>
    <x v="584"/>
    <n v="833.01400000000001"/>
    <n v="109.28"/>
  </r>
  <r>
    <s v="10 : Electric"/>
    <x v="1"/>
    <x v="0"/>
    <s v="ERES_2T307"/>
    <x v="585"/>
    <n v="903.39200000000005"/>
    <n v="128.06"/>
  </r>
  <r>
    <s v="10 : Electric"/>
    <x v="1"/>
    <x v="0"/>
    <s v="ERES_2T307"/>
    <x v="586"/>
    <n v="355.20699999999999"/>
    <n v="43.9"/>
  </r>
  <r>
    <s v="10 : Electric"/>
    <x v="1"/>
    <x v="0"/>
    <s v="ERES_2T307"/>
    <x v="587"/>
    <n v="1865.509"/>
    <n v="237.24"/>
  </r>
  <r>
    <s v="10 : Electric"/>
    <x v="1"/>
    <x v="0"/>
    <s v="ERES_2T307"/>
    <x v="588"/>
    <n v="635.274"/>
    <n v="79.540000000000006"/>
  </r>
  <r>
    <s v="10 : Electric"/>
    <x v="1"/>
    <x v="0"/>
    <s v="ERES_2T307"/>
    <x v="589"/>
    <n v="873.67200000000003"/>
    <n v="126.72"/>
  </r>
  <r>
    <s v="10 : Electric"/>
    <x v="1"/>
    <x v="0"/>
    <s v="ERES_2T307"/>
    <x v="590"/>
    <n v="1484.692"/>
    <n v="194.13"/>
  </r>
  <r>
    <s v="10 : Electric"/>
    <x v="1"/>
    <x v="0"/>
    <s v="ERES_2T307"/>
    <x v="591"/>
    <n v="1165.1579999999999"/>
    <n v="157.07"/>
  </r>
  <r>
    <s v="10 : Electric"/>
    <x v="1"/>
    <x v="0"/>
    <s v="ERES_2T307"/>
    <x v="592"/>
    <n v="400.37299999999999"/>
    <n v="52.54"/>
  </r>
  <r>
    <s v="10 : Electric"/>
    <x v="1"/>
    <x v="0"/>
    <s v="ERES_2T307"/>
    <x v="593"/>
    <n v="1320.2750000000001"/>
    <n v="185.38"/>
  </r>
  <r>
    <s v="10 : Electric"/>
    <x v="1"/>
    <x v="0"/>
    <s v="ERES_2T307"/>
    <x v="594"/>
    <n v="615.399"/>
    <n v="84.55"/>
  </r>
  <r>
    <s v="10 : Electric"/>
    <x v="1"/>
    <x v="0"/>
    <s v="ERES_2T307"/>
    <x v="595"/>
    <n v="475.815"/>
    <n v="69.819999999999993"/>
  </r>
  <r>
    <s v="10 : Electric"/>
    <x v="1"/>
    <x v="0"/>
    <s v="ERES_2T307"/>
    <x v="596"/>
    <n v="2287.84"/>
    <n v="305.08999999999997"/>
  </r>
  <r>
    <s v="10 : Electric"/>
    <x v="1"/>
    <x v="0"/>
    <s v="ERES_2T307"/>
    <x v="597"/>
    <n v="600.46199999999999"/>
    <n v="83.19"/>
  </r>
  <r>
    <s v="10 : Electric"/>
    <x v="1"/>
    <x v="0"/>
    <s v="ERES_2T307"/>
    <x v="598"/>
    <n v="1217.47"/>
    <n v="149.46"/>
  </r>
  <r>
    <s v="10 : Electric"/>
    <x v="1"/>
    <x v="0"/>
    <s v="ERES_2T307"/>
    <x v="599"/>
    <n v="662.63300000000004"/>
    <n v="108.13"/>
  </r>
  <r>
    <s v="10 : Electric"/>
    <x v="1"/>
    <x v="0"/>
    <s v="ERES_2T307"/>
    <x v="600"/>
    <n v="887.76700000000005"/>
    <n v="104.46"/>
  </r>
  <r>
    <s v="10 : Electric"/>
    <x v="1"/>
    <x v="0"/>
    <s v="ERES_2T307"/>
    <x v="601"/>
    <n v="1772.6289999999999"/>
    <n v="250.84"/>
  </r>
  <r>
    <s v="10 : Electric"/>
    <x v="1"/>
    <x v="0"/>
    <s v="ERES_2T307"/>
    <x v="602"/>
    <n v="509.76900000000001"/>
    <n v="65.84"/>
  </r>
  <r>
    <s v="10 : Electric"/>
    <x v="1"/>
    <x v="0"/>
    <s v="ERES_2T307"/>
    <x v="603"/>
    <n v="250.04900000000001"/>
    <n v="31.99"/>
  </r>
  <r>
    <s v="10 : Electric"/>
    <x v="1"/>
    <x v="0"/>
    <s v="ERES_2T307"/>
    <x v="604"/>
    <n v="687.45399999999995"/>
    <n v="88.73"/>
  </r>
  <r>
    <s v="10 : Electric"/>
    <x v="1"/>
    <x v="0"/>
    <s v="ERES_2T307"/>
    <x v="605"/>
    <n v="794.05"/>
    <n v="86.41"/>
  </r>
  <r>
    <s v="10 : Electric"/>
    <x v="1"/>
    <x v="0"/>
    <s v="ERES_2T307"/>
    <x v="606"/>
    <n v="694.56500000000005"/>
    <n v="91.63"/>
  </r>
  <r>
    <s v="10 : Electric"/>
    <x v="1"/>
    <x v="0"/>
    <s v="ERES_2T307"/>
    <x v="607"/>
    <n v="1863.6790000000001"/>
    <n v="234.88"/>
  </r>
  <r>
    <s v="10 : Electric"/>
    <x v="1"/>
    <x v="0"/>
    <s v="ERES_2T307"/>
    <x v="608"/>
    <n v="1374.75"/>
    <n v="209.84"/>
  </r>
  <r>
    <s v="10 : Electric"/>
    <x v="1"/>
    <x v="0"/>
    <s v="ERES_2T307"/>
    <x v="609"/>
    <n v="1254.596"/>
    <n v="169.21"/>
  </r>
  <r>
    <s v="10 : Electric"/>
    <x v="1"/>
    <x v="0"/>
    <s v="ERES_2T307"/>
    <x v="610"/>
    <n v="506.05399999999997"/>
    <n v="68.290000000000006"/>
  </r>
  <r>
    <s v="10 : Electric"/>
    <x v="1"/>
    <x v="0"/>
    <s v="ERES_2T307"/>
    <x v="611"/>
    <n v="4345.76"/>
    <n v="555.73"/>
  </r>
  <r>
    <s v="10 : Electric"/>
    <x v="1"/>
    <x v="0"/>
    <s v="ERES_2T307"/>
    <x v="612"/>
    <n v="663.75099999999998"/>
    <n v="85.95"/>
  </r>
  <r>
    <s v="10 : Electric"/>
    <x v="1"/>
    <x v="0"/>
    <s v="ERES_2T307"/>
    <x v="613"/>
    <n v="942.524"/>
    <n v="129.6"/>
  </r>
  <r>
    <s v="10 : Electric"/>
    <x v="1"/>
    <x v="0"/>
    <s v="ERES_2T307"/>
    <x v="614"/>
    <n v="663.27099999999996"/>
    <n v="69.069999999999993"/>
  </r>
  <r>
    <s v="10 : Electric"/>
    <x v="1"/>
    <x v="0"/>
    <s v="ERES_2T307"/>
    <x v="615"/>
    <n v="1143.528"/>
    <n v="143.06"/>
  </r>
  <r>
    <s v="10 : Electric"/>
    <x v="1"/>
    <x v="0"/>
    <s v="ERES_2T307"/>
    <x v="616"/>
    <n v="1374.002"/>
    <n v="172.66"/>
  </r>
  <r>
    <s v="10 : Electric"/>
    <x v="1"/>
    <x v="0"/>
    <s v="ERES_2T307"/>
    <x v="617"/>
    <n v="583.322"/>
    <n v="79.25"/>
  </r>
  <r>
    <s v="10 : Electric"/>
    <x v="1"/>
    <x v="0"/>
    <s v="ERES_2T307"/>
    <x v="618"/>
    <n v="574.69399999999996"/>
    <n v="74.3"/>
  </r>
  <r>
    <s v="10 : Electric"/>
    <x v="1"/>
    <x v="0"/>
    <s v="ERES_2T307"/>
    <x v="619"/>
    <n v="1441.3630000000001"/>
    <n v="191.74"/>
  </r>
  <r>
    <s v="10 : Electric"/>
    <x v="1"/>
    <x v="0"/>
    <s v="ERES_2T307"/>
    <x v="620"/>
    <n v="675.51499999999999"/>
    <n v="92.32"/>
  </r>
  <r>
    <s v="10 : Electric"/>
    <x v="1"/>
    <x v="0"/>
    <s v="ERES_2T307"/>
    <x v="621"/>
    <n v="895.31299999999999"/>
    <n v="122.02"/>
  </r>
  <r>
    <s v="10 : Electric"/>
    <x v="1"/>
    <x v="0"/>
    <s v="ERES_2T307"/>
    <x v="622"/>
    <n v="812.53099999999995"/>
    <n v="110.3"/>
  </r>
  <r>
    <s v="10 : Electric"/>
    <x v="1"/>
    <x v="0"/>
    <s v="ERES_2T307"/>
    <x v="623"/>
    <n v="306.01900000000001"/>
    <n v="43.05"/>
  </r>
  <r>
    <s v="10 : Electric"/>
    <x v="1"/>
    <x v="0"/>
    <s v="ERES_2T307"/>
    <x v="624"/>
    <n v="647.15499999999997"/>
    <n v="77.760000000000005"/>
  </r>
  <r>
    <s v="10 : Electric"/>
    <x v="1"/>
    <x v="0"/>
    <s v="ERES_2T307"/>
    <x v="625"/>
    <n v="649.62199999999996"/>
    <n v="93.2"/>
  </r>
  <r>
    <s v="10 : Electric"/>
    <x v="1"/>
    <x v="0"/>
    <s v="ERES_2T307"/>
    <x v="626"/>
    <n v="3022.9029999999998"/>
    <n v="439.63"/>
  </r>
  <r>
    <s v="10 : Electric"/>
    <x v="1"/>
    <x v="0"/>
    <s v="ERES_2T307"/>
    <x v="627"/>
    <n v="282.46699999999998"/>
    <n v="38.07"/>
  </r>
  <r>
    <s v="10 : Electric"/>
    <x v="1"/>
    <x v="0"/>
    <s v="ERES_2T307"/>
    <x v="628"/>
    <n v="841.77300000000002"/>
    <n v="117.56"/>
  </r>
  <r>
    <s v="10 : Electric"/>
    <x v="1"/>
    <x v="0"/>
    <s v="ERES_2T307"/>
    <x v="629"/>
    <n v="1182.211"/>
    <n v="153.16999999999999"/>
  </r>
  <r>
    <s v="10 : Electric"/>
    <x v="1"/>
    <x v="0"/>
    <s v="ERES_2T307"/>
    <x v="630"/>
    <n v="520.81600000000003"/>
    <n v="73.39"/>
  </r>
  <r>
    <s v="10 : Electric"/>
    <x v="1"/>
    <x v="0"/>
    <s v="ERES_2T307"/>
    <x v="631"/>
    <n v="873.59400000000005"/>
    <n v="106.17"/>
  </r>
  <r>
    <s v="10 : Electric"/>
    <x v="1"/>
    <x v="0"/>
    <s v="ERES_2T307"/>
    <x v="632"/>
    <n v="1200.2760000000001"/>
    <n v="144.43"/>
  </r>
  <r>
    <s v="10 : Electric"/>
    <x v="1"/>
    <x v="0"/>
    <s v="ERES_2T307"/>
    <x v="633"/>
    <n v="1236.826"/>
    <n v="168.91"/>
  </r>
  <r>
    <s v="10 : Electric"/>
    <x v="1"/>
    <x v="0"/>
    <s v="ERES_2T307"/>
    <x v="634"/>
    <n v="824.00099999999998"/>
    <n v="106.93"/>
  </r>
  <r>
    <s v="10 : Electric"/>
    <x v="1"/>
    <x v="0"/>
    <s v="ERES_2T307"/>
    <x v="635"/>
    <n v="1546.549"/>
    <n v="165.83"/>
  </r>
  <r>
    <s v="10 : Electric"/>
    <x v="1"/>
    <x v="0"/>
    <s v="ERES_2T307"/>
    <x v="636"/>
    <n v="721.01300000000003"/>
    <n v="92.19"/>
  </r>
  <r>
    <s v="10 : Electric"/>
    <x v="1"/>
    <x v="0"/>
    <s v="ERES_2T307"/>
    <x v="637"/>
    <n v="722.32100000000003"/>
    <n v="100.04"/>
  </r>
  <r>
    <s v="10 : Electric"/>
    <x v="1"/>
    <x v="0"/>
    <s v="ERES_2T307"/>
    <x v="638"/>
    <n v="1273.6510000000001"/>
    <n v="175.39"/>
  </r>
  <r>
    <s v="10 : Electric"/>
    <x v="1"/>
    <x v="0"/>
    <s v="ERES_2T307"/>
    <x v="639"/>
    <n v="1522.913"/>
    <n v="200.74"/>
  </r>
  <r>
    <s v="10 : Electric"/>
    <x v="1"/>
    <x v="0"/>
    <s v="ERES_2T307"/>
    <x v="640"/>
    <n v="634.70699999999999"/>
    <n v="88.35"/>
  </r>
  <r>
    <s v="10 : Electric"/>
    <x v="1"/>
    <x v="0"/>
    <s v="ERES_2T307"/>
    <x v="641"/>
    <n v="422.62900000000002"/>
    <n v="56.01"/>
  </r>
  <r>
    <s v="10 : Electric"/>
    <x v="1"/>
    <x v="0"/>
    <s v="ERES_2T307"/>
    <x v="642"/>
    <n v="1231.644"/>
    <n v="139.47"/>
  </r>
  <r>
    <s v="10 : Electric"/>
    <x v="1"/>
    <x v="0"/>
    <s v="ERES_2T307"/>
    <x v="643"/>
    <n v="2210.326"/>
    <n v="287.45999999999998"/>
  </r>
  <r>
    <s v="10 : Electric"/>
    <x v="1"/>
    <x v="0"/>
    <s v="ERES_2T307"/>
    <x v="644"/>
    <n v="1473.345"/>
    <n v="193.84"/>
  </r>
  <r>
    <s v="10 : Electric"/>
    <x v="1"/>
    <x v="0"/>
    <s v="ERES_2T307"/>
    <x v="645"/>
    <n v="927.99099999999999"/>
    <n v="118.75"/>
  </r>
  <r>
    <s v="10 : Electric"/>
    <x v="1"/>
    <x v="0"/>
    <s v="ERES_2T307"/>
    <x v="646"/>
    <n v="759.75300000000004"/>
    <n v="102.42"/>
  </r>
  <r>
    <s v="10 : Electric"/>
    <x v="1"/>
    <x v="0"/>
    <s v="ERES_2T307"/>
    <x v="647"/>
    <n v="527.15800000000002"/>
    <n v="67.260000000000005"/>
  </r>
  <r>
    <s v="10 : Electric"/>
    <x v="1"/>
    <x v="0"/>
    <s v="ERES_2T307"/>
    <x v="648"/>
    <n v="1013.563"/>
    <n v="140.26"/>
  </r>
  <r>
    <s v="10 : Electric"/>
    <x v="1"/>
    <x v="0"/>
    <s v="ERES_2T307"/>
    <x v="649"/>
    <n v="1353.259"/>
    <n v="184.4"/>
  </r>
  <r>
    <s v="10 : Electric"/>
    <x v="1"/>
    <x v="0"/>
    <s v="ERES_2T307"/>
    <x v="650"/>
    <n v="1377.8320000000001"/>
    <n v="166.65"/>
  </r>
  <r>
    <s v="10 : Electric"/>
    <x v="1"/>
    <x v="0"/>
    <s v="ERES_2T307"/>
    <x v="651"/>
    <n v="709.55200000000002"/>
    <n v="99.38"/>
  </r>
  <r>
    <s v="10 : Electric"/>
    <x v="1"/>
    <x v="0"/>
    <s v="ERES_2T307"/>
    <x v="652"/>
    <n v="306.97199999999998"/>
    <n v="38.340000000000003"/>
  </r>
  <r>
    <s v="10 : Electric"/>
    <x v="1"/>
    <x v="0"/>
    <s v="ERES_2T307"/>
    <x v="653"/>
    <n v="774.77200000000005"/>
    <n v="111.73"/>
  </r>
  <r>
    <s v="10 : Electric"/>
    <x v="1"/>
    <x v="0"/>
    <s v="ERES_2T307"/>
    <x v="654"/>
    <n v="279.51499999999999"/>
    <n v="39.72"/>
  </r>
  <r>
    <s v="10 : Electric"/>
    <x v="1"/>
    <x v="0"/>
    <s v="ERES_2T307"/>
    <x v="655"/>
    <n v="360.79500000000002"/>
    <n v="43.76"/>
  </r>
  <r>
    <s v="10 : Electric"/>
    <x v="1"/>
    <x v="0"/>
    <s v="ERES_2T307"/>
    <x v="656"/>
    <n v="536.33799999999997"/>
    <n v="75.180000000000007"/>
  </r>
  <r>
    <s v="10 : Electric"/>
    <x v="1"/>
    <x v="0"/>
    <s v="ERES_2T307"/>
    <x v="657"/>
    <n v="1383.48"/>
    <n v="187.48"/>
  </r>
  <r>
    <s v="10 : Electric"/>
    <x v="1"/>
    <x v="0"/>
    <s v="ERES_2T307"/>
    <x v="658"/>
    <n v="1664.357"/>
    <n v="216.81"/>
  </r>
  <r>
    <s v="10 : Electric"/>
    <x v="1"/>
    <x v="0"/>
    <s v="ERES_2T307"/>
    <x v="659"/>
    <n v="500.97199999999998"/>
    <n v="67.53"/>
  </r>
  <r>
    <s v="10 : Electric"/>
    <x v="1"/>
    <x v="0"/>
    <s v="ERES_2T307"/>
    <x v="660"/>
    <n v="1039.1479999999999"/>
    <n v="127.28"/>
  </r>
  <r>
    <s v="10 : Electric"/>
    <x v="1"/>
    <x v="0"/>
    <s v="ERES_2T307"/>
    <x v="661"/>
    <n v="948.48299999999995"/>
    <n v="122.9"/>
  </r>
  <r>
    <s v="10 : Electric"/>
    <x v="1"/>
    <x v="0"/>
    <s v="ERES_2T307"/>
    <x v="662"/>
    <n v="508.63900000000001"/>
    <n v="74.23"/>
  </r>
  <r>
    <s v="10 : Electric"/>
    <x v="1"/>
    <x v="0"/>
    <s v="ERES_2T307"/>
    <x v="663"/>
    <n v="515.44000000000005"/>
    <n v="59.96"/>
  </r>
  <r>
    <s v="10 : Electric"/>
    <x v="1"/>
    <x v="0"/>
    <s v="ERES_2T307"/>
    <x v="664"/>
    <n v="746.51900000000001"/>
    <n v="98.28"/>
  </r>
  <r>
    <s v="10 : Electric"/>
    <x v="1"/>
    <x v="0"/>
    <s v="ERES_2T307"/>
    <x v="665"/>
    <n v="540.92600000000004"/>
    <n v="62.45"/>
  </r>
  <r>
    <s v="10 : Electric"/>
    <x v="1"/>
    <x v="0"/>
    <s v="ERES_2T307"/>
    <x v="666"/>
    <n v="747.86300000000006"/>
    <n v="89.2"/>
  </r>
  <r>
    <s v="10 : Electric"/>
    <x v="1"/>
    <x v="0"/>
    <s v="ERES_2T307"/>
    <x v="667"/>
    <n v="439.709"/>
    <n v="53.93"/>
  </r>
  <r>
    <s v="10 : Electric"/>
    <x v="1"/>
    <x v="0"/>
    <s v="ERES_2T307"/>
    <x v="668"/>
    <n v="255.11199999999999"/>
    <n v="32.81"/>
  </r>
  <r>
    <s v="10 : Electric"/>
    <x v="1"/>
    <x v="0"/>
    <s v="ERES_2T307"/>
    <x v="669"/>
    <n v="1627.7380000000001"/>
    <n v="232.97"/>
  </r>
  <r>
    <s v="10 : Electric"/>
    <x v="1"/>
    <x v="0"/>
    <s v="ERES_2T307"/>
    <x v="670"/>
    <n v="270.678"/>
    <n v="34.33"/>
  </r>
  <r>
    <s v="10 : Electric"/>
    <x v="1"/>
    <x v="0"/>
    <s v="ERES_2T307"/>
    <x v="671"/>
    <n v="261.904"/>
    <n v="40.43"/>
  </r>
  <r>
    <s v="10 : Electric"/>
    <x v="1"/>
    <x v="0"/>
    <s v="ERES_2T307"/>
    <x v="672"/>
    <n v="2267.002"/>
    <n v="303.68"/>
  </r>
  <r>
    <s v="10 : Electric"/>
    <x v="1"/>
    <x v="0"/>
    <s v="ERES_2T307"/>
    <x v="673"/>
    <n v="687.73"/>
    <n v="71.260000000000005"/>
  </r>
  <r>
    <s v="10 : Electric"/>
    <x v="1"/>
    <x v="0"/>
    <s v="ERES_2T307"/>
    <x v="674"/>
    <n v="271.99900000000002"/>
    <n v="37.979999999999997"/>
  </r>
  <r>
    <s v="10 : Electric"/>
    <x v="1"/>
    <x v="0"/>
    <s v="ERES_2T307"/>
    <x v="675"/>
    <n v="414.77699999999999"/>
    <n v="54.56"/>
  </r>
  <r>
    <s v="10 : Electric"/>
    <x v="1"/>
    <x v="0"/>
    <s v="ERES_2T307"/>
    <x v="676"/>
    <n v="303.27699999999999"/>
    <n v="40.92"/>
  </r>
  <r>
    <s v="10 : Electric"/>
    <x v="1"/>
    <x v="0"/>
    <s v="ERES_2T307"/>
    <x v="677"/>
    <n v="648.72400000000005"/>
    <n v="88.84"/>
  </r>
  <r>
    <s v="10 : Electric"/>
    <x v="1"/>
    <x v="0"/>
    <s v="ERES_2T307"/>
    <x v="678"/>
    <n v="811.04899999999998"/>
    <n v="110.26"/>
  </r>
  <r>
    <s v="10 : Electric"/>
    <x v="1"/>
    <x v="0"/>
    <s v="ERES_2T307"/>
    <x v="679"/>
    <n v="670.61900000000003"/>
    <n v="96.43"/>
  </r>
  <r>
    <s v="10 : Electric"/>
    <x v="1"/>
    <x v="0"/>
    <s v="ERES_2T307"/>
    <x v="680"/>
    <n v="1137.549"/>
    <n v="133.79"/>
  </r>
  <r>
    <s v="10 : Electric"/>
    <x v="1"/>
    <x v="0"/>
    <s v="ERES_2T307"/>
    <x v="681"/>
    <n v="1145.1500000000001"/>
    <n v="147.65"/>
  </r>
  <r>
    <s v="10 : Electric"/>
    <x v="1"/>
    <x v="0"/>
    <s v="ERES_2T307"/>
    <x v="682"/>
    <n v="722.32799999999997"/>
    <n v="93.77"/>
  </r>
  <r>
    <s v="10 : Electric"/>
    <x v="1"/>
    <x v="0"/>
    <s v="ERES_2T307"/>
    <x v="683"/>
    <n v="701.68899999999996"/>
    <n v="96.38"/>
  </r>
  <r>
    <s v="10 : Electric"/>
    <x v="1"/>
    <x v="0"/>
    <s v="ERES_2T307"/>
    <x v="684"/>
    <n v="225.56800000000001"/>
    <n v="27.13"/>
  </r>
  <r>
    <s v="10 : Electric"/>
    <x v="1"/>
    <x v="0"/>
    <s v="ERES_2T307"/>
    <x v="685"/>
    <n v="394.29500000000002"/>
    <n v="48.88"/>
  </r>
  <r>
    <s v="10 : Electric"/>
    <x v="1"/>
    <x v="0"/>
    <s v="ERES_2T307"/>
    <x v="686"/>
    <n v="300.43099999999998"/>
    <n v="37.840000000000003"/>
  </r>
  <r>
    <s v="10 : Electric"/>
    <x v="1"/>
    <x v="0"/>
    <s v="ERES_2T307"/>
    <x v="687"/>
    <n v="786.76900000000001"/>
    <n v="93.65"/>
  </r>
  <r>
    <s v="10 : Electric"/>
    <x v="1"/>
    <x v="0"/>
    <s v="ERES_2T307"/>
    <x v="688"/>
    <n v="1418.9670000000001"/>
    <n v="190.95"/>
  </r>
  <r>
    <s v="10 : Electric"/>
    <x v="1"/>
    <x v="0"/>
    <s v="ERES_2T307"/>
    <x v="689"/>
    <n v="1070.6510000000001"/>
    <n v="137.68"/>
  </r>
  <r>
    <s v="10 : Electric"/>
    <x v="1"/>
    <x v="0"/>
    <s v="ERES_2T307"/>
    <x v="690"/>
    <n v="1299.598"/>
    <n v="170.6"/>
  </r>
  <r>
    <s v="10 : Electric"/>
    <x v="1"/>
    <x v="0"/>
    <s v="ERES_2T307"/>
    <x v="691"/>
    <n v="569.654"/>
    <n v="75.41"/>
  </r>
  <r>
    <s v="10 : Electric"/>
    <x v="1"/>
    <x v="0"/>
    <s v="ERES_2T307"/>
    <x v="692"/>
    <n v="616.91800000000001"/>
    <n v="81.319999999999993"/>
  </r>
  <r>
    <s v="10 : Electric"/>
    <x v="1"/>
    <x v="0"/>
    <s v="ERES_2T307"/>
    <x v="693"/>
    <n v="568.20100000000002"/>
    <n v="74.540000000000006"/>
  </r>
  <r>
    <s v="10 : Electric"/>
    <x v="1"/>
    <x v="0"/>
    <s v="ERES_2T307"/>
    <x v="694"/>
    <n v="1125.296"/>
    <n v="136.91999999999999"/>
  </r>
  <r>
    <s v="10 : Electric"/>
    <x v="1"/>
    <x v="0"/>
    <s v="ERES_2T307"/>
    <x v="695"/>
    <n v="829.42200000000003"/>
    <n v="108.13"/>
  </r>
  <r>
    <s v="10 : Electric"/>
    <x v="1"/>
    <x v="0"/>
    <s v="ERES_2T307"/>
    <x v="696"/>
    <n v="1273.298"/>
    <n v="169.66"/>
  </r>
  <r>
    <s v="10 : Electric"/>
    <x v="1"/>
    <x v="0"/>
    <s v="ERES_2T307"/>
    <x v="697"/>
    <n v="1472.739"/>
    <n v="234.63"/>
  </r>
  <r>
    <s v="10 : Electric"/>
    <x v="1"/>
    <x v="0"/>
    <s v="ERES_2T307"/>
    <x v="698"/>
    <n v="354.62900000000002"/>
    <n v="47.07"/>
  </r>
  <r>
    <s v="10 : Electric"/>
    <x v="1"/>
    <x v="0"/>
    <s v="ERES_2T307"/>
    <x v="699"/>
    <n v="1879.693"/>
    <n v="253.53"/>
  </r>
  <r>
    <s v="10 : Electric"/>
    <x v="1"/>
    <x v="0"/>
    <s v="ERES_2T307"/>
    <x v="700"/>
    <n v="514.154"/>
    <n v="68.14"/>
  </r>
  <r>
    <s v="10 : Electric"/>
    <x v="1"/>
    <x v="0"/>
    <s v="ERES_2T307"/>
    <x v="701"/>
    <n v="1307.585"/>
    <n v="189.75"/>
  </r>
  <r>
    <s v="10 : Electric"/>
    <x v="1"/>
    <x v="0"/>
    <s v="ERES_2T307"/>
    <x v="702"/>
    <n v="282.76400000000001"/>
    <n v="36.619999999999997"/>
  </r>
  <r>
    <s v="10 : Electric"/>
    <x v="1"/>
    <x v="0"/>
    <s v="ERES_2T307"/>
    <x v="703"/>
    <n v="1188.424"/>
    <n v="132.87"/>
  </r>
  <r>
    <s v="10 : Electric"/>
    <x v="1"/>
    <x v="0"/>
    <s v="ERES_2T307"/>
    <x v="704"/>
    <n v="696.08399999999995"/>
    <n v="84.39"/>
  </r>
  <r>
    <s v="10 : Electric"/>
    <x v="1"/>
    <x v="0"/>
    <s v="ERES_2T307"/>
    <x v="705"/>
    <n v="1599.7190000000001"/>
    <n v="206.43"/>
  </r>
  <r>
    <s v="10 : Electric"/>
    <x v="1"/>
    <x v="0"/>
    <s v="ERES_2T307"/>
    <x v="706"/>
    <n v="419.57799999999997"/>
    <n v="51.71"/>
  </r>
  <r>
    <s v="10 : Electric"/>
    <x v="1"/>
    <x v="0"/>
    <s v="ERES_2T307"/>
    <x v="707"/>
    <n v="391.98700000000002"/>
    <n v="51.98"/>
  </r>
  <r>
    <s v="10 : Electric"/>
    <x v="1"/>
    <x v="0"/>
    <s v="ERES_2T307"/>
    <x v="708"/>
    <n v="444.81"/>
    <n v="55.73"/>
  </r>
  <r>
    <s v="10 : Electric"/>
    <x v="1"/>
    <x v="0"/>
    <s v="ERES_2T307"/>
    <x v="709"/>
    <n v="752.12099999999998"/>
    <n v="104.15"/>
  </r>
  <r>
    <s v="10 : Electric"/>
    <x v="1"/>
    <x v="0"/>
    <s v="ERES_2T307"/>
    <x v="710"/>
    <n v="806.63499999999999"/>
    <n v="106.93"/>
  </r>
  <r>
    <s v="10 : Electric"/>
    <x v="1"/>
    <x v="0"/>
    <s v="ERES_2T307"/>
    <x v="711"/>
    <n v="2489.2660000000001"/>
    <n v="327.79"/>
  </r>
  <r>
    <s v="10 : Electric"/>
    <x v="1"/>
    <x v="0"/>
    <s v="ERES_2T307"/>
    <x v="712"/>
    <n v="507.13200000000001"/>
    <n v="67.36"/>
  </r>
  <r>
    <s v="10 : Electric"/>
    <x v="1"/>
    <x v="0"/>
    <s v="ERES_2T307"/>
    <x v="713"/>
    <n v="486.71300000000002"/>
    <n v="64.89"/>
  </r>
  <r>
    <s v="10 : Electric"/>
    <x v="1"/>
    <x v="0"/>
    <s v="ERES_2T307"/>
    <x v="714"/>
    <n v="617.78800000000001"/>
    <n v="70.22"/>
  </r>
  <r>
    <s v="10 : Electric"/>
    <x v="1"/>
    <x v="0"/>
    <s v="ERES_2T307"/>
    <x v="715"/>
    <n v="521.51099999999997"/>
    <n v="65.75"/>
  </r>
  <r>
    <s v="10 : Electric"/>
    <x v="1"/>
    <x v="0"/>
    <s v="ERES_2T307"/>
    <x v="716"/>
    <n v="2080.5509999999999"/>
    <n v="268.19"/>
  </r>
  <r>
    <s v="10 : Electric"/>
    <x v="1"/>
    <x v="0"/>
    <s v="ERES_2T307"/>
    <x v="717"/>
    <n v="858.88199999999995"/>
    <n v="123.12"/>
  </r>
  <r>
    <s v="10 : Electric"/>
    <x v="1"/>
    <x v="0"/>
    <s v="ERES_2T307"/>
    <x v="718"/>
    <n v="803.54100000000005"/>
    <n v="109.53"/>
  </r>
  <r>
    <s v="10 : Electric"/>
    <x v="1"/>
    <x v="0"/>
    <s v="ERES_2T307"/>
    <x v="719"/>
    <n v="942.89499999999998"/>
    <n v="122.64"/>
  </r>
  <r>
    <s v="10 : Electric"/>
    <x v="1"/>
    <x v="0"/>
    <s v="ERES_2T307"/>
    <x v="720"/>
    <n v="1788.9949999999999"/>
    <n v="225.05"/>
  </r>
  <r>
    <s v="10 : Electric"/>
    <x v="1"/>
    <x v="0"/>
    <s v="ERES_2T307"/>
    <x v="721"/>
    <n v="1142.3019999999999"/>
    <n v="155.72"/>
  </r>
  <r>
    <s v="10 : Electric"/>
    <x v="1"/>
    <x v="0"/>
    <s v="ERES_2T307"/>
    <x v="722"/>
    <n v="1276.943"/>
    <n v="179.13"/>
  </r>
  <r>
    <s v="10 : Electric"/>
    <x v="1"/>
    <x v="0"/>
    <s v="ERES_2T307"/>
    <x v="723"/>
    <n v="488.13600000000002"/>
    <n v="67.14"/>
  </r>
  <r>
    <s v="10 : Electric"/>
    <x v="1"/>
    <x v="0"/>
    <s v="ERES_2T307"/>
    <x v="724"/>
    <n v="987.40599999999995"/>
    <n v="123.12"/>
  </r>
  <r>
    <s v="10 : Electric"/>
    <x v="1"/>
    <x v="0"/>
    <s v="ERES_2T307"/>
    <x v="725"/>
    <n v="1411.5429999999999"/>
    <n v="182.98"/>
  </r>
  <r>
    <s v="10 : Electric"/>
    <x v="1"/>
    <x v="0"/>
    <s v="ERES_2T307"/>
    <x v="726"/>
    <n v="1232.3710000000001"/>
    <n v="173.57"/>
  </r>
  <r>
    <s v="10 : Electric"/>
    <x v="1"/>
    <x v="0"/>
    <s v="ERES_2T307"/>
    <x v="727"/>
    <n v="2281.0149999999999"/>
    <n v="287.54000000000002"/>
  </r>
  <r>
    <s v="10 : Electric"/>
    <x v="1"/>
    <x v="0"/>
    <s v="ERES_2T307"/>
    <x v="728"/>
    <n v="754.01800000000003"/>
    <n v="101.77"/>
  </r>
  <r>
    <s v="10 : Electric"/>
    <x v="1"/>
    <x v="0"/>
    <s v="ERES_2T307"/>
    <x v="729"/>
    <n v="459.255"/>
    <n v="60.95"/>
  </r>
  <r>
    <s v="10 : Electric"/>
    <x v="1"/>
    <x v="0"/>
    <s v="ERES_2T307"/>
    <x v="730"/>
    <n v="912.40099999999995"/>
    <n v="116"/>
  </r>
  <r>
    <s v="10 : Electric"/>
    <x v="1"/>
    <x v="0"/>
    <s v="ERES_2T307"/>
    <x v="731"/>
    <n v="1019.998"/>
    <n v="130.02000000000001"/>
  </r>
  <r>
    <s v="10 : Electric"/>
    <x v="1"/>
    <x v="0"/>
    <s v="ERES_2T307"/>
    <x v="732"/>
    <n v="1385.7619999999999"/>
    <n v="150.66999999999999"/>
  </r>
  <r>
    <s v="10 : Electric"/>
    <x v="1"/>
    <x v="0"/>
    <s v="ERES_2T307"/>
    <x v="733"/>
    <n v="941.87800000000004"/>
    <n v="124.46"/>
  </r>
  <r>
    <s v="10 : Electric"/>
    <x v="1"/>
    <x v="0"/>
    <s v="ERES_2T307"/>
    <x v="734"/>
    <n v="660.39300000000003"/>
    <n v="83.74"/>
  </r>
  <r>
    <s v="10 : Electric"/>
    <x v="1"/>
    <x v="0"/>
    <s v="ERES_2T307"/>
    <x v="735"/>
    <n v="736.02700000000004"/>
    <n v="86.17"/>
  </r>
  <r>
    <s v="10 : Electric"/>
    <x v="1"/>
    <x v="0"/>
    <s v="ERES_2T307"/>
    <x v="736"/>
    <n v="753.02700000000004"/>
    <n v="99.12"/>
  </r>
  <r>
    <s v="10 : Electric"/>
    <x v="1"/>
    <x v="0"/>
    <s v="ERES_2T307"/>
    <x v="737"/>
    <n v="1661.19"/>
    <n v="197.88"/>
  </r>
  <r>
    <s v="10 : Electric"/>
    <x v="1"/>
    <x v="0"/>
    <s v="ERES_2T307"/>
    <x v="738"/>
    <n v="1237.3889999999999"/>
    <n v="170.12"/>
  </r>
  <r>
    <s v="10 : Electric"/>
    <x v="1"/>
    <x v="0"/>
    <s v="ERES_2T307"/>
    <x v="739"/>
    <n v="680"/>
    <n v="99.93"/>
  </r>
  <r>
    <s v="10 : Electric"/>
    <x v="1"/>
    <x v="0"/>
    <s v="ERES_2T307"/>
    <x v="740"/>
    <n v="586.21799999999996"/>
    <n v="70.52"/>
  </r>
  <r>
    <s v="10 : Electric"/>
    <x v="1"/>
    <x v="0"/>
    <s v="ERES_2T307"/>
    <x v="741"/>
    <n v="1471.712"/>
    <n v="160.46"/>
  </r>
  <r>
    <s v="10 : Electric"/>
    <x v="1"/>
    <x v="0"/>
    <s v="ERES_2T307"/>
    <x v="742"/>
    <n v="805.66600000000005"/>
    <n v="91.37"/>
  </r>
  <r>
    <s v="10 : Electric"/>
    <x v="1"/>
    <x v="0"/>
    <s v="ERES_2T307"/>
    <x v="743"/>
    <n v="1981.6890000000001"/>
    <n v="297.49"/>
  </r>
  <r>
    <s v="10 : Electric"/>
    <x v="1"/>
    <x v="0"/>
    <s v="ERES_2T307"/>
    <x v="744"/>
    <n v="734.25800000000004"/>
    <n v="101.26"/>
  </r>
  <r>
    <s v="10 : Electric"/>
    <x v="1"/>
    <x v="0"/>
    <s v="ERES_2T307"/>
    <x v="745"/>
    <n v="585.57000000000005"/>
    <n v="84.23"/>
  </r>
  <r>
    <s v="10 : Electric"/>
    <x v="1"/>
    <x v="0"/>
    <s v="ERES_2T307"/>
    <x v="746"/>
    <n v="1775.84"/>
    <n v="232.94"/>
  </r>
  <r>
    <s v="10 : Electric"/>
    <x v="1"/>
    <x v="0"/>
    <s v="ERES_2T307"/>
    <x v="747"/>
    <n v="1007.977"/>
    <n v="132.4"/>
  </r>
  <r>
    <s v="10 : Electric"/>
    <x v="1"/>
    <x v="0"/>
    <s v="ERES_2T307"/>
    <x v="748"/>
    <n v="163.15"/>
    <n v="21.1"/>
  </r>
  <r>
    <s v="10 : Electric"/>
    <x v="1"/>
    <x v="0"/>
    <s v="ERES_2T307"/>
    <x v="749"/>
    <n v="1747.8989999999999"/>
    <n v="251.75"/>
  </r>
  <r>
    <s v="10 : Electric"/>
    <x v="1"/>
    <x v="0"/>
    <s v="ERES_2T307"/>
    <x v="750"/>
    <n v="797.15899999999999"/>
    <n v="90.74"/>
  </r>
  <r>
    <s v="10 : Electric"/>
    <x v="1"/>
    <x v="0"/>
    <s v="ERES_2T307"/>
    <x v="751"/>
    <n v="740.37400000000002"/>
    <n v="103.43"/>
  </r>
  <r>
    <s v="10 : Electric"/>
    <x v="1"/>
    <x v="0"/>
    <s v="ERES_2T307"/>
    <x v="752"/>
    <n v="2456.02"/>
    <n v="315.12"/>
  </r>
  <r>
    <s v="10 : Electric"/>
    <x v="1"/>
    <x v="0"/>
    <s v="ERES_2T307"/>
    <x v="753"/>
    <n v="906.26900000000001"/>
    <n v="121.64"/>
  </r>
  <r>
    <s v="10 : Electric"/>
    <x v="1"/>
    <x v="0"/>
    <s v="ERES_2T307"/>
    <x v="754"/>
    <n v="1065.558"/>
    <n v="110.29"/>
  </r>
  <r>
    <s v="10 : Electric"/>
    <x v="1"/>
    <x v="0"/>
    <s v="ERES_2T307"/>
    <x v="755"/>
    <n v="651.83900000000006"/>
    <n v="89.59"/>
  </r>
  <r>
    <s v="10 : Electric"/>
    <x v="1"/>
    <x v="0"/>
    <s v="ERES_2T307"/>
    <x v="756"/>
    <n v="2275.4560000000001"/>
    <n v="308.61"/>
  </r>
  <r>
    <s v="10 : Electric"/>
    <x v="1"/>
    <x v="0"/>
    <s v="ERES_2T307"/>
    <x v="757"/>
    <n v="801.81"/>
    <n v="105.77"/>
  </r>
  <r>
    <s v="10 : Electric"/>
    <x v="1"/>
    <x v="0"/>
    <s v="ERES_2T307"/>
    <x v="758"/>
    <n v="931.95"/>
    <n v="120.97"/>
  </r>
  <r>
    <s v="10 : Electric"/>
    <x v="1"/>
    <x v="0"/>
    <s v="ERES_2T307"/>
    <x v="759"/>
    <n v="1283.71"/>
    <n v="159.94999999999999"/>
  </r>
  <r>
    <s v="10 : Electric"/>
    <x v="1"/>
    <x v="0"/>
    <s v="ERES_2T307"/>
    <x v="760"/>
    <n v="1262.395"/>
    <n v="179.18"/>
  </r>
  <r>
    <s v="10 : Electric"/>
    <x v="1"/>
    <x v="0"/>
    <s v="ERES_2T307"/>
    <x v="761"/>
    <n v="703.66099999999994"/>
    <n v="105.31"/>
  </r>
  <r>
    <s v="10 : Electric"/>
    <x v="1"/>
    <x v="0"/>
    <s v="ERES_2T307"/>
    <x v="762"/>
    <n v="945.26199999999994"/>
    <n v="121.88"/>
  </r>
  <r>
    <s v="10 : Electric"/>
    <x v="1"/>
    <x v="0"/>
    <s v="ERES_2T307"/>
    <x v="763"/>
    <n v="2123.143"/>
    <n v="268.57"/>
  </r>
  <r>
    <s v="10 : Electric"/>
    <x v="1"/>
    <x v="0"/>
    <s v="ERES_2T307"/>
    <x v="764"/>
    <n v="1497.201"/>
    <n v="183.45"/>
  </r>
  <r>
    <s v="10 : Electric"/>
    <x v="1"/>
    <x v="0"/>
    <s v="ERES_2T307"/>
    <x v="765"/>
    <n v="1793.8489999999999"/>
    <n v="241.19"/>
  </r>
  <r>
    <s v="10 : Electric"/>
    <x v="1"/>
    <x v="0"/>
    <s v="ERES_2T307"/>
    <x v="766"/>
    <n v="1436.443"/>
    <n v="190.7"/>
  </r>
  <r>
    <s v="10 : Electric"/>
    <x v="1"/>
    <x v="0"/>
    <s v="ERES_2T307"/>
    <x v="767"/>
    <n v="659.25199999999995"/>
    <n v="80.709999999999994"/>
  </r>
  <r>
    <s v="10 : Electric"/>
    <x v="1"/>
    <x v="0"/>
    <s v="ERES_2T307"/>
    <x v="768"/>
    <n v="735.21"/>
    <n v="89"/>
  </r>
  <r>
    <s v="10 : Electric"/>
    <x v="1"/>
    <x v="0"/>
    <s v="ERES_2T307"/>
    <x v="769"/>
    <n v="1457.3979999999999"/>
    <n v="197.89"/>
  </r>
  <r>
    <s v="10 : Electric"/>
    <x v="1"/>
    <x v="0"/>
    <s v="ERES_2T307"/>
    <x v="770"/>
    <n v="1700.816"/>
    <n v="190.63"/>
  </r>
  <r>
    <s v="10 : Electric"/>
    <x v="1"/>
    <x v="0"/>
    <s v="ERES_2T307"/>
    <x v="771"/>
    <n v="697.08500000000004"/>
    <n v="90.25"/>
  </r>
  <r>
    <s v="10 : Electric"/>
    <x v="1"/>
    <x v="0"/>
    <s v="ERES_2T307"/>
    <x v="772"/>
    <n v="786.48099999999999"/>
    <n v="91.88"/>
  </r>
  <r>
    <s v="10 : Electric"/>
    <x v="1"/>
    <x v="0"/>
    <s v="ERES_2T307"/>
    <x v="773"/>
    <n v="847.33399999999995"/>
    <n v="106.18"/>
  </r>
  <r>
    <s v="10 : Electric"/>
    <x v="1"/>
    <x v="0"/>
    <s v="ERES_2T307"/>
    <x v="774"/>
    <n v="1493.3520000000001"/>
    <n v="186.55"/>
  </r>
  <r>
    <s v="10 : Electric"/>
    <x v="1"/>
    <x v="0"/>
    <s v="ERES_2T307"/>
    <x v="775"/>
    <n v="768.94"/>
    <n v="103.86"/>
  </r>
  <r>
    <s v="10 : Electric"/>
    <x v="1"/>
    <x v="0"/>
    <s v="ERES_2T307"/>
    <x v="776"/>
    <n v="559.97"/>
    <n v="73.3"/>
  </r>
  <r>
    <s v="10 : Electric"/>
    <x v="1"/>
    <x v="0"/>
    <s v="ERES_2T307"/>
    <x v="777"/>
    <n v="472.36700000000002"/>
    <n v="60.99"/>
  </r>
  <r>
    <s v="10 : Electric"/>
    <x v="1"/>
    <x v="0"/>
    <s v="ERES_2T307"/>
    <x v="778"/>
    <n v="2223.0140000000001"/>
    <n v="274.82"/>
  </r>
  <r>
    <s v="10 : Electric"/>
    <x v="1"/>
    <x v="0"/>
    <s v="ERES_2T307"/>
    <x v="779"/>
    <n v="1258.7639999999999"/>
    <n v="171.69"/>
  </r>
  <r>
    <s v="10 : Electric"/>
    <x v="1"/>
    <x v="0"/>
    <s v="ERES_2T307"/>
    <x v="780"/>
    <n v="824.40700000000004"/>
    <n v="114.12"/>
  </r>
  <r>
    <s v="10 : Electric"/>
    <x v="1"/>
    <x v="0"/>
    <s v="ERES_2T307"/>
    <x v="781"/>
    <n v="889.47299999999996"/>
    <n v="114.36"/>
  </r>
  <r>
    <s v="10 : Electric"/>
    <x v="1"/>
    <x v="0"/>
    <s v="ERES_2T307"/>
    <x v="782"/>
    <n v="183.27500000000001"/>
    <n v="24.7"/>
  </r>
  <r>
    <s v="10 : Electric"/>
    <x v="1"/>
    <x v="0"/>
    <s v="ERES_2T307"/>
    <x v="783"/>
    <n v="1064.452"/>
    <n v="133.07"/>
  </r>
  <r>
    <s v="10 : Electric"/>
    <x v="1"/>
    <x v="0"/>
    <s v="ERES_2T307"/>
    <x v="784"/>
    <n v="726.55899999999997"/>
    <n v="97.48"/>
  </r>
  <r>
    <s v="10 : Electric"/>
    <x v="1"/>
    <x v="0"/>
    <s v="ERES_2T307"/>
    <x v="785"/>
    <n v="729.33500000000004"/>
    <n v="98.84"/>
  </r>
  <r>
    <s v="10 : Electric"/>
    <x v="1"/>
    <x v="0"/>
    <s v="ERES_2T307"/>
    <x v="786"/>
    <n v="442.726"/>
    <n v="57.76"/>
  </r>
  <r>
    <s v="10 : Electric"/>
    <x v="1"/>
    <x v="0"/>
    <s v="ERES_2T307"/>
    <x v="787"/>
    <n v="903.46"/>
    <n v="105.01"/>
  </r>
  <r>
    <s v="10 : Electric"/>
    <x v="1"/>
    <x v="0"/>
    <s v="ERES_2T307"/>
    <x v="788"/>
    <n v="1537.019"/>
    <n v="174.01"/>
  </r>
  <r>
    <s v="10 : Electric"/>
    <x v="1"/>
    <x v="0"/>
    <s v="ERES_2T307"/>
    <x v="789"/>
    <n v="282.22199999999998"/>
    <n v="42.81"/>
  </r>
  <r>
    <s v="10 : Electric"/>
    <x v="1"/>
    <x v="0"/>
    <s v="ERES_2T307"/>
    <x v="790"/>
    <n v="605.06600000000003"/>
    <n v="66.790000000000006"/>
  </r>
  <r>
    <s v="10 : Electric"/>
    <x v="1"/>
    <x v="0"/>
    <s v="ERES_2T307"/>
    <x v="791"/>
    <n v="1116.2190000000001"/>
    <n v="152.72"/>
  </r>
  <r>
    <s v="10 : Electric"/>
    <x v="1"/>
    <x v="0"/>
    <s v="ERES_2T307"/>
    <x v="792"/>
    <n v="313.55599999999998"/>
    <n v="52.82"/>
  </r>
  <r>
    <s v="10 : Electric"/>
    <x v="1"/>
    <x v="0"/>
    <s v="ERES_2T307"/>
    <x v="793"/>
    <n v="466.96300000000002"/>
    <n v="63.31"/>
  </r>
  <r>
    <s v="10 : Electric"/>
    <x v="1"/>
    <x v="0"/>
    <s v="ERES_2T307"/>
    <x v="794"/>
    <n v="332.05"/>
    <n v="45.2"/>
  </r>
  <r>
    <s v="10 : Electric"/>
    <x v="1"/>
    <x v="0"/>
    <s v="ERES_2T307"/>
    <x v="795"/>
    <n v="656.89499999999998"/>
    <n v="89.89"/>
  </r>
  <r>
    <s v="10 : Electric"/>
    <x v="1"/>
    <x v="0"/>
    <s v="ERES_2T307"/>
    <x v="796"/>
    <n v="927.80600000000004"/>
    <n v="108.4"/>
  </r>
  <r>
    <s v="10 : Electric"/>
    <x v="1"/>
    <x v="0"/>
    <s v="ERES_2T307"/>
    <x v="797"/>
    <n v="625.41200000000003"/>
    <n v="89.55"/>
  </r>
  <r>
    <s v="10 : Electric"/>
    <x v="1"/>
    <x v="0"/>
    <s v="ERES_2T307"/>
    <x v="798"/>
    <n v="605.04399999999998"/>
    <n v="72.81"/>
  </r>
  <r>
    <s v="10 : Electric"/>
    <x v="1"/>
    <x v="0"/>
    <s v="ERES_2T307"/>
    <x v="799"/>
    <n v="470.54300000000001"/>
    <n v="64.42"/>
  </r>
  <r>
    <s v="10 : Electric"/>
    <x v="1"/>
    <x v="0"/>
    <s v="ERES_2T307"/>
    <x v="800"/>
    <n v="2072.5369999999998"/>
    <n v="254.14"/>
  </r>
  <r>
    <s v="10 : Electric"/>
    <x v="1"/>
    <x v="0"/>
    <s v="ERES_2T307"/>
    <x v="801"/>
    <n v="1440.8440000000001"/>
    <n v="185.53"/>
  </r>
  <r>
    <s v="10 : Electric"/>
    <x v="1"/>
    <x v="0"/>
    <s v="ERES_2T307"/>
    <x v="802"/>
    <n v="494.93599999999998"/>
    <n v="68.27"/>
  </r>
  <r>
    <s v="10 : Electric"/>
    <x v="1"/>
    <x v="0"/>
    <s v="ERES_2T307"/>
    <x v="803"/>
    <n v="724.16300000000001"/>
    <n v="99.3"/>
  </r>
  <r>
    <s v="10 : Electric"/>
    <x v="1"/>
    <x v="0"/>
    <s v="ERES_2T307"/>
    <x v="804"/>
    <n v="996.33699999999999"/>
    <n v="134.28"/>
  </r>
  <r>
    <s v="10 : Electric"/>
    <x v="1"/>
    <x v="0"/>
    <s v="ERES_2T307"/>
    <x v="805"/>
    <n v="705.47900000000004"/>
    <n v="93.46"/>
  </r>
  <r>
    <s v="10 : Electric"/>
    <x v="1"/>
    <x v="0"/>
    <s v="ERES_2T307"/>
    <x v="806"/>
    <n v="504.07"/>
    <n v="71.34"/>
  </r>
  <r>
    <s v="10 : Electric"/>
    <x v="1"/>
    <x v="0"/>
    <s v="ERES_2T307"/>
    <x v="807"/>
    <n v="864.91"/>
    <n v="113.7"/>
  </r>
  <r>
    <s v="10 : Electric"/>
    <x v="1"/>
    <x v="0"/>
    <s v="ERES_2T307"/>
    <x v="808"/>
    <n v="424.74200000000002"/>
    <n v="54.95"/>
  </r>
  <r>
    <s v="10 : Electric"/>
    <x v="1"/>
    <x v="0"/>
    <s v="ERES_2T307"/>
    <x v="809"/>
    <n v="1080.835"/>
    <n v="118.29"/>
  </r>
  <r>
    <s v="10 : Electric"/>
    <x v="1"/>
    <x v="0"/>
    <s v="ERES_2T307"/>
    <x v="810"/>
    <n v="684.38900000000001"/>
    <n v="83.3"/>
  </r>
  <r>
    <s v="10 : Electric"/>
    <x v="1"/>
    <x v="0"/>
    <s v="ERES_2T307"/>
    <x v="811"/>
    <n v="335.38600000000002"/>
    <n v="45.32"/>
  </r>
  <r>
    <s v="10 : Electric"/>
    <x v="1"/>
    <x v="0"/>
    <s v="ERES_2T307"/>
    <x v="812"/>
    <n v="904.05499999999995"/>
    <n v="111.74"/>
  </r>
  <r>
    <s v="10 : Electric"/>
    <x v="1"/>
    <x v="0"/>
    <s v="ERES_2T307"/>
    <x v="813"/>
    <n v="1121.9559999999999"/>
    <n v="137.16"/>
  </r>
  <r>
    <s v="10 : Electric"/>
    <x v="1"/>
    <x v="0"/>
    <s v="ERES_2T307"/>
    <x v="814"/>
    <n v="670.02800000000002"/>
    <n v="99.04"/>
  </r>
  <r>
    <s v="10 : Electric"/>
    <x v="1"/>
    <x v="0"/>
    <s v="ERES_2T307"/>
    <x v="815"/>
    <n v="754.81700000000001"/>
    <n v="97.81"/>
  </r>
  <r>
    <s v="10 : Electric"/>
    <x v="1"/>
    <x v="0"/>
    <s v="ERES_2T307"/>
    <x v="816"/>
    <n v="745.54200000000003"/>
    <n v="90.26"/>
  </r>
  <r>
    <s v="10 : Electric"/>
    <x v="1"/>
    <x v="0"/>
    <s v="ERES_2T307"/>
    <x v="817"/>
    <n v="2458.0610000000001"/>
    <n v="306.76"/>
  </r>
  <r>
    <s v="10 : Electric"/>
    <x v="1"/>
    <x v="0"/>
    <s v="ERES_2T307"/>
    <x v="818"/>
    <n v="560.34100000000001"/>
    <n v="70.53"/>
  </r>
  <r>
    <s v="10 : Electric"/>
    <x v="1"/>
    <x v="0"/>
    <s v="ERES_2T307"/>
    <x v="819"/>
    <n v="676.22299999999996"/>
    <n v="96.7"/>
  </r>
  <r>
    <s v="10 : Electric"/>
    <x v="1"/>
    <x v="0"/>
    <s v="ERES_2T307"/>
    <x v="820"/>
    <n v="2387.357"/>
    <n v="328.08"/>
  </r>
  <r>
    <s v="10 : Electric"/>
    <x v="1"/>
    <x v="0"/>
    <s v="ERES_2T307"/>
    <x v="821"/>
    <n v="501.76600000000002"/>
    <n v="66.77"/>
  </r>
  <r>
    <s v="10 : Electric"/>
    <x v="1"/>
    <x v="0"/>
    <s v="ERES_2T307"/>
    <x v="822"/>
    <n v="813.35599999999999"/>
    <n v="111.56"/>
  </r>
  <r>
    <s v="10 : Electric"/>
    <x v="1"/>
    <x v="0"/>
    <s v="ERES_2T307"/>
    <x v="823"/>
    <n v="874.48800000000006"/>
    <n v="118.82"/>
  </r>
  <r>
    <s v="10 : Electric"/>
    <x v="1"/>
    <x v="0"/>
    <s v="ERES_2T307"/>
    <x v="824"/>
    <n v="1101.692"/>
    <n v="138.53"/>
  </r>
  <r>
    <s v="10 : Electric"/>
    <x v="1"/>
    <x v="0"/>
    <s v="ERES_2T307"/>
    <x v="825"/>
    <n v="735.33500000000004"/>
    <n v="75.650000000000006"/>
  </r>
  <r>
    <s v="10 : Electric"/>
    <x v="1"/>
    <x v="0"/>
    <s v="ERES_2T307"/>
    <x v="826"/>
    <n v="1742.4970000000001"/>
    <n v="266.14999999999998"/>
  </r>
  <r>
    <s v="10 : Electric"/>
    <x v="1"/>
    <x v="0"/>
    <s v="ERES_2T307"/>
    <x v="827"/>
    <n v="973.49199999999996"/>
    <n v="122.07"/>
  </r>
  <r>
    <s v="10 : Electric"/>
    <x v="1"/>
    <x v="0"/>
    <s v="ERES_2T307"/>
    <x v="828"/>
    <n v="614.62400000000002"/>
    <n v="84.04"/>
  </r>
  <r>
    <s v="10 : Electric"/>
    <x v="1"/>
    <x v="0"/>
    <s v="ERES_2T307"/>
    <x v="829"/>
    <n v="2560.8000000000002"/>
    <n v="265.18"/>
  </r>
  <r>
    <s v="10 : Electric"/>
    <x v="1"/>
    <x v="0"/>
    <s v="ERES_2T307"/>
    <x v="830"/>
    <n v="675.44100000000003"/>
    <n v="81.5"/>
  </r>
  <r>
    <s v="10 : Electric"/>
    <x v="1"/>
    <x v="0"/>
    <s v="ERES_2T307"/>
    <x v="831"/>
    <n v="469.83"/>
    <n v="51.51"/>
  </r>
  <r>
    <s v="10 : Electric"/>
    <x v="1"/>
    <x v="0"/>
    <s v="ERES_2T307"/>
    <x v="832"/>
    <n v="497.31700000000001"/>
    <n v="64.900000000000006"/>
  </r>
  <r>
    <s v="10 : Electric"/>
    <x v="1"/>
    <x v="0"/>
    <s v="ERES_2T307"/>
    <x v="833"/>
    <n v="1278.7159999999999"/>
    <n v="173.46"/>
  </r>
  <r>
    <s v="10 : Electric"/>
    <x v="1"/>
    <x v="0"/>
    <s v="ERES_2T307"/>
    <x v="834"/>
    <n v="983.88400000000001"/>
    <n v="143.88999999999999"/>
  </r>
  <r>
    <s v="10 : Electric"/>
    <x v="1"/>
    <x v="0"/>
    <s v="ERES_2T307"/>
    <x v="835"/>
    <n v="320.59100000000001"/>
    <n v="43.19"/>
  </r>
  <r>
    <s v="10 : Electric"/>
    <x v="1"/>
    <x v="0"/>
    <s v="ERES_2T307"/>
    <x v="836"/>
    <n v="1384.857"/>
    <n v="200.07"/>
  </r>
  <r>
    <s v="10 : Electric"/>
    <x v="1"/>
    <x v="0"/>
    <s v="ERES_2T307"/>
    <x v="837"/>
    <n v="1160.0509999999999"/>
    <n v="143.19999999999999"/>
  </r>
  <r>
    <s v="10 : Electric"/>
    <x v="1"/>
    <x v="0"/>
    <s v="ERES_2T307"/>
    <x v="838"/>
    <n v="445.67899999999997"/>
    <n v="61.44"/>
  </r>
  <r>
    <s v="10 : Electric"/>
    <x v="1"/>
    <x v="0"/>
    <s v="ERES_2T307"/>
    <x v="839"/>
    <n v="375.36399999999998"/>
    <n v="49.98"/>
  </r>
  <r>
    <s v="10 : Electric"/>
    <x v="1"/>
    <x v="0"/>
    <s v="ERES_2T307"/>
    <x v="840"/>
    <n v="463.23599999999999"/>
    <n v="60.65"/>
  </r>
  <r>
    <s v="10 : Electric"/>
    <x v="1"/>
    <x v="0"/>
    <s v="ERES_2T307"/>
    <x v="841"/>
    <n v="862.46799999999996"/>
    <n v="111.5"/>
  </r>
  <r>
    <s v="10 : Electric"/>
    <x v="1"/>
    <x v="0"/>
    <s v="ERES_2T307"/>
    <x v="842"/>
    <n v="580.77300000000002"/>
    <n v="80.66"/>
  </r>
  <r>
    <s v="10 : Electric"/>
    <x v="1"/>
    <x v="0"/>
    <s v="ERES_2T307"/>
    <x v="843"/>
    <n v="665.84500000000003"/>
    <n v="96.02"/>
  </r>
  <r>
    <s v="10 : Electric"/>
    <x v="1"/>
    <x v="0"/>
    <s v="ERES_2T307"/>
    <x v="844"/>
    <n v="514.34699999999998"/>
    <n v="66.7"/>
  </r>
  <r>
    <s v="10 : Electric"/>
    <x v="1"/>
    <x v="0"/>
    <s v="ERES_2T307"/>
    <x v="845"/>
    <n v="1086.123"/>
    <n v="150.12"/>
  </r>
  <r>
    <s v="10 : Electric"/>
    <x v="1"/>
    <x v="0"/>
    <s v="ERES_2T307"/>
    <x v="846"/>
    <n v="1373.068"/>
    <n v="160.56"/>
  </r>
  <r>
    <s v="10 : Electric"/>
    <x v="1"/>
    <x v="0"/>
    <s v="ERES_2T307"/>
    <x v="847"/>
    <n v="1811.1369999999999"/>
    <n v="242.23"/>
  </r>
  <r>
    <s v="10 : Electric"/>
    <x v="1"/>
    <x v="0"/>
    <s v="ERES_2T307"/>
    <x v="848"/>
    <n v="1023.853"/>
    <n v="127.76"/>
  </r>
  <r>
    <s v="10 : Electric"/>
    <x v="1"/>
    <x v="0"/>
    <s v="ERES_2T307"/>
    <x v="849"/>
    <n v="692.375"/>
    <n v="92.14"/>
  </r>
  <r>
    <s v="10 : Electric"/>
    <x v="1"/>
    <x v="0"/>
    <s v="ERES_2T307"/>
    <x v="850"/>
    <n v="1745.049"/>
    <n v="240.71"/>
  </r>
  <r>
    <s v="10 : Electric"/>
    <x v="1"/>
    <x v="0"/>
    <s v="ERES_2T307"/>
    <x v="851"/>
    <n v="570.577"/>
    <n v="64.19"/>
  </r>
  <r>
    <s v="10 : Electric"/>
    <x v="1"/>
    <x v="0"/>
    <s v="ERES_2T307"/>
    <x v="852"/>
    <n v="956.06299999999999"/>
    <n v="148.61000000000001"/>
  </r>
  <r>
    <s v="10 : Electric"/>
    <x v="1"/>
    <x v="0"/>
    <s v="ERES_2T307"/>
    <x v="853"/>
    <n v="228.285"/>
    <n v="28.04"/>
  </r>
  <r>
    <s v="10 : Electric"/>
    <x v="1"/>
    <x v="0"/>
    <s v="ERES_2T307"/>
    <x v="854"/>
    <n v="381.66800000000001"/>
    <n v="52.03"/>
  </r>
  <r>
    <s v="10 : Electric"/>
    <x v="1"/>
    <x v="0"/>
    <s v="ERES_2T307"/>
    <x v="855"/>
    <n v="481.48099999999999"/>
    <n v="61.88"/>
  </r>
  <r>
    <s v="10 : Electric"/>
    <x v="1"/>
    <x v="0"/>
    <s v="ERES_2T307"/>
    <x v="856"/>
    <n v="402.40800000000002"/>
    <n v="53.26"/>
  </r>
  <r>
    <s v="10 : Electric"/>
    <x v="1"/>
    <x v="0"/>
    <s v="ERES_2T307"/>
    <x v="857"/>
    <n v="1707.116"/>
    <n v="193.26"/>
  </r>
  <r>
    <s v="10 : Electric"/>
    <x v="1"/>
    <x v="0"/>
    <s v="ERES_2T307"/>
    <x v="858"/>
    <n v="904.94"/>
    <n v="119.84"/>
  </r>
  <r>
    <s v="10 : Electric"/>
    <x v="1"/>
    <x v="0"/>
    <s v="ERES_2T307"/>
    <x v="859"/>
    <n v="1539.0039999999999"/>
    <n v="180.23"/>
  </r>
  <r>
    <s v="10 : Electric"/>
    <x v="1"/>
    <x v="0"/>
    <s v="ERES_2T307"/>
    <x v="860"/>
    <n v="807.56899999999996"/>
    <n v="95.06"/>
  </r>
  <r>
    <s v="10 : Electric"/>
    <x v="1"/>
    <x v="0"/>
    <s v="ERES_2T307"/>
    <x v="861"/>
    <n v="1707.9380000000001"/>
    <n v="203.08"/>
  </r>
  <r>
    <s v="10 : Electric"/>
    <x v="1"/>
    <x v="0"/>
    <s v="ERES_2T307"/>
    <x v="862"/>
    <n v="748.399"/>
    <n v="87.16"/>
  </r>
  <r>
    <s v="10 : Electric"/>
    <x v="1"/>
    <x v="0"/>
    <s v="ERES_2T307"/>
    <x v="863"/>
    <n v="672.09699999999998"/>
    <n v="90.77"/>
  </r>
  <r>
    <s v="10 : Electric"/>
    <x v="1"/>
    <x v="0"/>
    <s v="ERES_2T307"/>
    <x v="864"/>
    <n v="545.47699999999998"/>
    <n v="77.010000000000005"/>
  </r>
  <r>
    <s v="10 : Electric"/>
    <x v="1"/>
    <x v="0"/>
    <s v="ERES_2T307"/>
    <x v="865"/>
    <n v="1403.7329999999999"/>
    <n v="171.33"/>
  </r>
  <r>
    <s v="10 : Electric"/>
    <x v="1"/>
    <x v="0"/>
    <s v="ERES_2T307"/>
    <x v="866"/>
    <n v="505.66500000000002"/>
    <n v="56.56"/>
  </r>
  <r>
    <s v="10 : Electric"/>
    <x v="1"/>
    <x v="0"/>
    <s v="ERES_2T307"/>
    <x v="867"/>
    <n v="535.91"/>
    <n v="64.599999999999994"/>
  </r>
  <r>
    <s v="10 : Electric"/>
    <x v="1"/>
    <x v="0"/>
    <s v="ERES_2T307"/>
    <x v="868"/>
    <n v="445.32"/>
    <n v="61.52"/>
  </r>
  <r>
    <s v="10 : Electric"/>
    <x v="1"/>
    <x v="0"/>
    <s v="ERES_2T307"/>
    <x v="869"/>
    <n v="874.20699999999999"/>
    <n v="138.97"/>
  </r>
  <r>
    <s v="10 : Electric"/>
    <x v="1"/>
    <x v="0"/>
    <s v="ERES_2T307"/>
    <x v="870"/>
    <n v="675.78499999999997"/>
    <n v="98.11"/>
  </r>
  <r>
    <s v="10 : Electric"/>
    <x v="1"/>
    <x v="0"/>
    <s v="ERES_2T307"/>
    <x v="871"/>
    <n v="540.23800000000006"/>
    <n v="63.9"/>
  </r>
  <r>
    <s v="10 : Electric"/>
    <x v="1"/>
    <x v="0"/>
    <s v="ERES_2T307"/>
    <x v="872"/>
    <n v="1346.482"/>
    <n v="156.65"/>
  </r>
  <r>
    <s v="10 : Electric"/>
    <x v="1"/>
    <x v="0"/>
    <s v="ERES_2T307"/>
    <x v="873"/>
    <n v="716.39099999999996"/>
    <n v="94.46"/>
  </r>
  <r>
    <s v="10 : Electric"/>
    <x v="1"/>
    <x v="0"/>
    <s v="ERES_2T307"/>
    <x v="874"/>
    <n v="972.92200000000003"/>
    <n v="126.78"/>
  </r>
  <r>
    <s v="10 : Electric"/>
    <x v="1"/>
    <x v="0"/>
    <s v="ERES_2T307"/>
    <x v="875"/>
    <n v="822.96799999999996"/>
    <n v="112.04"/>
  </r>
  <r>
    <s v="10 : Electric"/>
    <x v="1"/>
    <x v="0"/>
    <s v="ERES_2T307"/>
    <x v="876"/>
    <n v="1273.539"/>
    <n v="157.1"/>
  </r>
  <r>
    <s v="10 : Electric"/>
    <x v="1"/>
    <x v="0"/>
    <s v="ERES_2T307"/>
    <x v="877"/>
    <n v="928.53700000000003"/>
    <n v="122.7"/>
  </r>
  <r>
    <s v="10 : Electric"/>
    <x v="1"/>
    <x v="0"/>
    <s v="ERES_2T307"/>
    <x v="878"/>
    <n v="297.97199999999998"/>
    <n v="42.97"/>
  </r>
  <r>
    <s v="10 : Electric"/>
    <x v="1"/>
    <x v="0"/>
    <s v="ERES_2T307"/>
    <x v="879"/>
    <n v="2070.875"/>
    <n v="304.10000000000002"/>
  </r>
  <r>
    <s v="10 : Electric"/>
    <x v="1"/>
    <x v="0"/>
    <s v="ERES_2T307"/>
    <x v="880"/>
    <n v="563.33399999999995"/>
    <n v="87.31"/>
  </r>
  <r>
    <s v="10 : Electric"/>
    <x v="1"/>
    <x v="0"/>
    <s v="ERES_2T307"/>
    <x v="881"/>
    <n v="1265.6880000000001"/>
    <n v="149.08000000000001"/>
  </r>
  <r>
    <s v="10 : Electric"/>
    <x v="1"/>
    <x v="0"/>
    <s v="ERES_2T307"/>
    <x v="882"/>
    <n v="839.58600000000001"/>
    <n v="128.74"/>
  </r>
  <r>
    <s v="10 : Electric"/>
    <x v="1"/>
    <x v="0"/>
    <s v="ERES_2T307"/>
    <x v="883"/>
    <n v="460.52499999999998"/>
    <n v="63.88"/>
  </r>
  <r>
    <s v="10 : Electric"/>
    <x v="1"/>
    <x v="0"/>
    <s v="ERES_2T307"/>
    <x v="884"/>
    <n v="1986.866"/>
    <n v="320.56"/>
  </r>
  <r>
    <s v="10 : Electric"/>
    <x v="1"/>
    <x v="0"/>
    <s v="ERES_2T307"/>
    <x v="885"/>
    <n v="1470.2829999999999"/>
    <n v="213.63"/>
  </r>
  <r>
    <s v="10 : Electric"/>
    <x v="1"/>
    <x v="0"/>
    <s v="ERES_2T307"/>
    <x v="886"/>
    <n v="592.08100000000002"/>
    <n v="78.52"/>
  </r>
  <r>
    <s v="10 : Electric"/>
    <x v="1"/>
    <x v="0"/>
    <s v="ERES_2T307"/>
    <x v="887"/>
    <n v="2849.1579999999999"/>
    <n v="366.89"/>
  </r>
  <r>
    <s v="10 : Electric"/>
    <x v="1"/>
    <x v="0"/>
    <s v="ERES_2T307"/>
    <x v="888"/>
    <n v="1526.8440000000001"/>
    <n v="196.76"/>
  </r>
  <r>
    <s v="10 : Electric"/>
    <x v="1"/>
    <x v="0"/>
    <s v="ERES_2T307"/>
    <x v="889"/>
    <n v="1766.5329999999999"/>
    <n v="228.78"/>
  </r>
  <r>
    <s v="10 : Electric"/>
    <x v="1"/>
    <x v="0"/>
    <s v="ERES_2T307"/>
    <x v="890"/>
    <n v="702.50300000000004"/>
    <n v="94.97"/>
  </r>
  <r>
    <s v="10 : Electric"/>
    <x v="1"/>
    <x v="0"/>
    <s v="ERES_2T307"/>
    <x v="891"/>
    <n v="516.61699999999996"/>
    <n v="68.430000000000007"/>
  </r>
  <r>
    <s v="10 : Electric"/>
    <x v="1"/>
    <x v="0"/>
    <s v="ERES_2T307"/>
    <x v="892"/>
    <n v="291.09800000000001"/>
    <n v="36.049999999999997"/>
  </r>
  <r>
    <s v="10 : Electric"/>
    <x v="1"/>
    <x v="0"/>
    <s v="ERES_2T307"/>
    <x v="893"/>
    <n v="204.79499999999999"/>
    <n v="28.87"/>
  </r>
  <r>
    <s v="10 : Electric"/>
    <x v="1"/>
    <x v="0"/>
    <s v="ERES_2T307"/>
    <x v="894"/>
    <n v="511.24099999999999"/>
    <n v="63.34"/>
  </r>
  <r>
    <s v="10 : Electric"/>
    <x v="1"/>
    <x v="0"/>
    <s v="ERES_2T307"/>
    <x v="895"/>
    <n v="421.12799999999999"/>
    <n v="55.44"/>
  </r>
  <r>
    <s v="10 : Electric"/>
    <x v="1"/>
    <x v="0"/>
    <s v="ERES_2T307"/>
    <x v="896"/>
    <n v="240.142"/>
    <n v="32.33"/>
  </r>
  <r>
    <s v="10 : Electric"/>
    <x v="1"/>
    <x v="0"/>
    <s v="ERES_2T307"/>
    <x v="897"/>
    <n v="641.29700000000003"/>
    <n v="96.11"/>
  </r>
  <r>
    <s v="10 : Electric"/>
    <x v="1"/>
    <x v="0"/>
    <s v="ERES_2T307"/>
    <x v="898"/>
    <n v="228.44200000000001"/>
    <n v="29.16"/>
  </r>
  <r>
    <s v="10 : Electric"/>
    <x v="1"/>
    <x v="0"/>
    <s v="ERES_2T307"/>
    <x v="899"/>
    <n v="579.78099999999995"/>
    <n v="82.89"/>
  </r>
  <r>
    <s v="10 : Electric"/>
    <x v="1"/>
    <x v="0"/>
    <s v="ERES_2T307"/>
    <x v="900"/>
    <n v="1556.5709999999999"/>
    <n v="224.11"/>
  </r>
  <r>
    <s v="10 : Electric"/>
    <x v="1"/>
    <x v="0"/>
    <s v="ERES_2T307"/>
    <x v="901"/>
    <n v="370.13499999999999"/>
    <n v="48.95"/>
  </r>
  <r>
    <s v="10 : Electric"/>
    <x v="1"/>
    <x v="0"/>
    <s v="ERES_2T307"/>
    <x v="902"/>
    <n v="718.91600000000005"/>
    <n v="89.87"/>
  </r>
  <r>
    <s v="10 : Electric"/>
    <x v="1"/>
    <x v="0"/>
    <s v="ERES_2T307"/>
    <x v="903"/>
    <n v="1508.6849999999999"/>
    <n v="193.35"/>
  </r>
  <r>
    <s v="10 : Electric"/>
    <x v="1"/>
    <x v="0"/>
    <s v="ERES_2T307"/>
    <x v="904"/>
    <n v="1868.433"/>
    <n v="250.21"/>
  </r>
  <r>
    <s v="10 : Electric"/>
    <x v="1"/>
    <x v="0"/>
    <s v="ERES_2T307"/>
    <x v="905"/>
    <n v="1240.5730000000001"/>
    <n v="170.1"/>
  </r>
  <r>
    <s v="10 : Electric"/>
    <x v="1"/>
    <x v="0"/>
    <s v="ERES_2T307"/>
    <x v="906"/>
    <n v="637.76199999999994"/>
    <n v="82.56"/>
  </r>
  <r>
    <s v="10 : Electric"/>
    <x v="1"/>
    <x v="0"/>
    <s v="ERES_2T307"/>
    <x v="907"/>
    <n v="879.14700000000005"/>
    <n v="115.42"/>
  </r>
  <r>
    <s v="10 : Electric"/>
    <x v="1"/>
    <x v="0"/>
    <s v="ERES_2T307"/>
    <x v="908"/>
    <n v="1961.2629999999999"/>
    <n v="289.3"/>
  </r>
  <r>
    <s v="10 : Electric"/>
    <x v="1"/>
    <x v="0"/>
    <s v="ERES_2T307"/>
    <x v="909"/>
    <n v="480.45800000000003"/>
    <n v="64.56"/>
  </r>
  <r>
    <s v="10 : Electric"/>
    <x v="1"/>
    <x v="0"/>
    <s v="ERES_2T307"/>
    <x v="910"/>
    <n v="1633.0250000000001"/>
    <n v="214.11"/>
  </r>
  <r>
    <s v="10 : Electric"/>
    <x v="1"/>
    <x v="0"/>
    <s v="ERES_2T307"/>
    <x v="911"/>
    <n v="825.73199999999997"/>
    <n v="94.46"/>
  </r>
  <r>
    <s v="10 : Electric"/>
    <x v="1"/>
    <x v="0"/>
    <s v="ERES_2T307"/>
    <x v="912"/>
    <n v="248.517"/>
    <n v="32.01"/>
  </r>
  <r>
    <s v="10 : Electric"/>
    <x v="1"/>
    <x v="0"/>
    <s v="ERES_2T307"/>
    <x v="913"/>
    <n v="1205.19"/>
    <n v="140.72"/>
  </r>
  <r>
    <s v="10 : Electric"/>
    <x v="1"/>
    <x v="0"/>
    <s v="ERES_2T307"/>
    <x v="914"/>
    <n v="226.684"/>
    <n v="30.59"/>
  </r>
  <r>
    <s v="10 : Electric"/>
    <x v="1"/>
    <x v="0"/>
    <s v="ERES_2T307"/>
    <x v="915"/>
    <n v="1283.4970000000001"/>
    <n v="152.25"/>
  </r>
  <r>
    <s v="10 : Electric"/>
    <x v="1"/>
    <x v="0"/>
    <s v="ERES_2T307"/>
    <x v="916"/>
    <n v="356.20699999999999"/>
    <n v="46.46"/>
  </r>
  <r>
    <s v="10 : Electric"/>
    <x v="1"/>
    <x v="0"/>
    <s v="ERES_2T307"/>
    <x v="917"/>
    <n v="553.27700000000004"/>
    <n v="72.11"/>
  </r>
  <r>
    <s v="10 : Electric"/>
    <x v="1"/>
    <x v="0"/>
    <s v="ERES_2T307"/>
    <x v="918"/>
    <n v="1088.93"/>
    <n v="127.82"/>
  </r>
  <r>
    <s v="10 : Electric"/>
    <x v="1"/>
    <x v="0"/>
    <s v="ERES_2T307"/>
    <x v="919"/>
    <n v="252.41800000000001"/>
    <n v="35.020000000000003"/>
  </r>
  <r>
    <s v="10 : Electric"/>
    <x v="1"/>
    <x v="0"/>
    <s v="ERES_2T307"/>
    <x v="920"/>
    <n v="3107.11"/>
    <n v="350.92"/>
  </r>
  <r>
    <s v="10 : Electric"/>
    <x v="1"/>
    <x v="0"/>
    <s v="ERES_2T307"/>
    <x v="921"/>
    <n v="242.63499999999999"/>
    <n v="30.48"/>
  </r>
  <r>
    <s v="10 : Electric"/>
    <x v="1"/>
    <x v="0"/>
    <s v="ERES_2T307"/>
    <x v="922"/>
    <n v="0"/>
    <n v="0"/>
  </r>
  <r>
    <s v="10 : Electric"/>
    <x v="1"/>
    <x v="0"/>
    <s v="ERES_2T307"/>
    <x v="923"/>
    <n v="602.71"/>
    <n v="79.91"/>
  </r>
  <r>
    <s v="10 : Electric"/>
    <x v="1"/>
    <x v="0"/>
    <s v="ERES_2T307"/>
    <x v="924"/>
    <n v="286.06099999999998"/>
    <n v="33.65"/>
  </r>
  <r>
    <s v="10 : Electric"/>
    <x v="1"/>
    <x v="0"/>
    <s v="ERES_2T307"/>
    <x v="925"/>
    <n v="644.49099999999999"/>
    <n v="75.42"/>
  </r>
  <r>
    <s v="10 : Electric"/>
    <x v="1"/>
    <x v="0"/>
    <s v="ERES_2T307"/>
    <x v="926"/>
    <n v="609.35199999999998"/>
    <n v="79.569999999999993"/>
  </r>
  <r>
    <s v="10 : Electric"/>
    <x v="1"/>
    <x v="0"/>
    <s v="ERES_2T307"/>
    <x v="927"/>
    <n v="500.572"/>
    <n v="64.91"/>
  </r>
  <r>
    <s v="10 : Electric"/>
    <x v="1"/>
    <x v="0"/>
    <s v="ERES_2T307"/>
    <x v="928"/>
    <n v="637.56100000000004"/>
    <n v="76.349999999999994"/>
  </r>
  <r>
    <s v="10 : Electric"/>
    <x v="1"/>
    <x v="0"/>
    <s v="ERES_2T307"/>
    <x v="929"/>
    <n v="1087.865"/>
    <n v="158.72999999999999"/>
  </r>
  <r>
    <s v="10 : Electric"/>
    <x v="1"/>
    <x v="0"/>
    <s v="ERES_2T307"/>
    <x v="930"/>
    <n v="175.25"/>
    <n v="25.16"/>
  </r>
  <r>
    <s v="10 : Electric"/>
    <x v="1"/>
    <x v="0"/>
    <s v="ERES_2T307"/>
    <x v="931"/>
    <n v="2538.7249999999999"/>
    <n v="337.79"/>
  </r>
  <r>
    <s v="10 : Electric"/>
    <x v="1"/>
    <x v="0"/>
    <s v="ERES_2T307"/>
    <x v="932"/>
    <n v="913.12800000000004"/>
    <n v="124.63"/>
  </r>
  <r>
    <s v="10 : Electric"/>
    <x v="1"/>
    <x v="0"/>
    <s v="ERES_2T307"/>
    <x v="933"/>
    <n v="327.08999999999997"/>
    <n v="43.07"/>
  </r>
  <r>
    <s v="10 : Electric"/>
    <x v="1"/>
    <x v="0"/>
    <s v="ERES_2T307"/>
    <x v="934"/>
    <n v="736.12"/>
    <n v="104.2"/>
  </r>
  <r>
    <s v="10 : Electric"/>
    <x v="1"/>
    <x v="0"/>
    <s v="ERES_2T307"/>
    <x v="935"/>
    <n v="898.1"/>
    <n v="116.32"/>
  </r>
  <r>
    <s v="10 : Electric"/>
    <x v="1"/>
    <x v="0"/>
    <s v="ERES_2T307"/>
    <x v="936"/>
    <n v="138.84100000000001"/>
    <n v="18.32"/>
  </r>
  <r>
    <s v="10 : Electric"/>
    <x v="1"/>
    <x v="0"/>
    <s v="ERES_2T307"/>
    <x v="937"/>
    <n v="860.66399999999999"/>
    <n v="119.51"/>
  </r>
  <r>
    <s v="10 : Electric"/>
    <x v="1"/>
    <x v="0"/>
    <s v="ERES_2T307"/>
    <x v="938"/>
    <n v="641.31500000000005"/>
    <n v="80.760000000000005"/>
  </r>
  <r>
    <s v="10 : Electric"/>
    <x v="1"/>
    <x v="0"/>
    <s v="ERES_2T307"/>
    <x v="939"/>
    <n v="1105.2829999999999"/>
    <n v="150.38999999999999"/>
  </r>
  <r>
    <s v="10 : Electric"/>
    <x v="1"/>
    <x v="0"/>
    <s v="ERES_2T307"/>
    <x v="940"/>
    <n v="234.506"/>
    <n v="30.75"/>
  </r>
  <r>
    <s v="10 : Electric"/>
    <x v="1"/>
    <x v="0"/>
    <s v="ERES_2T307"/>
    <x v="941"/>
    <n v="327.05200000000002"/>
    <n v="46.16"/>
  </r>
  <r>
    <s v="10 : Electric"/>
    <x v="1"/>
    <x v="0"/>
    <s v="ERES_2T307"/>
    <x v="942"/>
    <n v="579.41899999999998"/>
    <n v="86.8"/>
  </r>
  <r>
    <s v="10 : Electric"/>
    <x v="1"/>
    <x v="0"/>
    <s v="ERES_2T307"/>
    <x v="943"/>
    <n v="290.87900000000002"/>
    <n v="40.24"/>
  </r>
  <r>
    <s v="10 : Electric"/>
    <x v="1"/>
    <x v="0"/>
    <s v="ERES_2T307"/>
    <x v="944"/>
    <n v="1173.472"/>
    <n v="164.55"/>
  </r>
  <r>
    <s v="10 : Electric"/>
    <x v="1"/>
    <x v="0"/>
    <s v="ERES_2T307"/>
    <x v="945"/>
    <n v="416.32499999999999"/>
    <n v="54.22"/>
  </r>
  <r>
    <s v="10 : Electric"/>
    <x v="1"/>
    <x v="0"/>
    <s v="ERES_2T307"/>
    <x v="946"/>
    <n v="1436.585"/>
    <n v="205.9"/>
  </r>
  <r>
    <s v="10 : Electric"/>
    <x v="1"/>
    <x v="0"/>
    <s v="ERES_2T307"/>
    <x v="947"/>
    <n v="921.16800000000001"/>
    <n v="130.66"/>
  </r>
  <r>
    <s v="10 : Electric"/>
    <x v="1"/>
    <x v="0"/>
    <s v="ERES_2T307"/>
    <x v="948"/>
    <n v="1381.4459999999999"/>
    <n v="190.17"/>
  </r>
  <r>
    <s v="10 : Electric"/>
    <x v="1"/>
    <x v="0"/>
    <s v="ERES_2T307"/>
    <x v="949"/>
    <n v="1255.836"/>
    <n v="176.34"/>
  </r>
  <r>
    <s v="10 : Electric"/>
    <x v="1"/>
    <x v="0"/>
    <s v="ERES_2T307"/>
    <x v="950"/>
    <n v="880.25900000000001"/>
    <n v="139.19999999999999"/>
  </r>
  <r>
    <s v="10 : Electric"/>
    <x v="1"/>
    <x v="0"/>
    <s v="ERES_2T307"/>
    <x v="951"/>
    <n v="445.35700000000003"/>
    <n v="59.33"/>
  </r>
  <r>
    <s v="10 : Electric"/>
    <x v="1"/>
    <x v="0"/>
    <s v="ERES_2T307"/>
    <x v="952"/>
    <n v="849.10599999999999"/>
    <n v="102.01"/>
  </r>
  <r>
    <s v="10 : Electric"/>
    <x v="1"/>
    <x v="0"/>
    <s v="ERES_2T307"/>
    <x v="953"/>
    <n v="1417.1130000000001"/>
    <n v="170.42"/>
  </r>
  <r>
    <s v="10 : Electric"/>
    <x v="1"/>
    <x v="0"/>
    <s v="ERES_2T307"/>
    <x v="954"/>
    <n v="1911.482"/>
    <n v="257.2"/>
  </r>
  <r>
    <s v="10 : Electric"/>
    <x v="1"/>
    <x v="0"/>
    <s v="ERES_2T307"/>
    <x v="955"/>
    <n v="880.72699999999998"/>
    <n v="117.56"/>
  </r>
  <r>
    <s v="10 : Electric"/>
    <x v="1"/>
    <x v="0"/>
    <s v="ERES_2T307"/>
    <x v="956"/>
    <n v="653.43899999999996"/>
    <n v="87.37"/>
  </r>
  <r>
    <s v="10 : Electric"/>
    <x v="1"/>
    <x v="0"/>
    <s v="ERES_2T307"/>
    <x v="957"/>
    <n v="302.85700000000003"/>
    <n v="37.17"/>
  </r>
  <r>
    <s v="10 : Electric"/>
    <x v="1"/>
    <x v="0"/>
    <s v="ERES_2T307"/>
    <x v="958"/>
    <n v="558.779"/>
    <n v="75.34"/>
  </r>
  <r>
    <s v="10 : Electric"/>
    <x v="1"/>
    <x v="0"/>
    <s v="ERES_2T307"/>
    <x v="959"/>
    <n v="650.03099999999995"/>
    <n v="78.42"/>
  </r>
  <r>
    <s v="10 : Electric"/>
    <x v="1"/>
    <x v="0"/>
    <s v="ERES_2T307"/>
    <x v="960"/>
    <n v="857.46500000000003"/>
    <n v="99.75"/>
  </r>
  <r>
    <s v="10 : Electric"/>
    <x v="1"/>
    <x v="0"/>
    <s v="ERES_2T307"/>
    <x v="961"/>
    <n v="988.80799999999999"/>
    <n v="116.11"/>
  </r>
  <r>
    <s v="10 : Electric"/>
    <x v="1"/>
    <x v="0"/>
    <s v="ERES_2T307"/>
    <x v="962"/>
    <n v="1222.5609999999999"/>
    <n v="180.93"/>
  </r>
  <r>
    <s v="10 : Electric"/>
    <x v="1"/>
    <x v="0"/>
    <s v="ERES_2T307"/>
    <x v="963"/>
    <n v="1350.441"/>
    <n v="188.32"/>
  </r>
  <r>
    <s v="10 : Electric"/>
    <x v="1"/>
    <x v="0"/>
    <s v="ERES_2T307"/>
    <x v="964"/>
    <n v="1265.508"/>
    <n v="176.61"/>
  </r>
  <r>
    <s v="10 : Electric"/>
    <x v="1"/>
    <x v="0"/>
    <s v="ERES_2T307"/>
    <x v="965"/>
    <n v="2214.0720000000001"/>
    <n v="322.17"/>
  </r>
  <r>
    <s v="10 : Electric"/>
    <x v="1"/>
    <x v="0"/>
    <s v="ERES_2T307"/>
    <x v="966"/>
    <n v="1091.0930000000001"/>
    <n v="151.59"/>
  </r>
  <r>
    <s v="10 : Electric"/>
    <x v="1"/>
    <x v="0"/>
    <s v="ERES_2T307"/>
    <x v="967"/>
    <n v="1489.9369999999999"/>
    <n v="202.75"/>
  </r>
  <r>
    <s v="10 : Electric"/>
    <x v="1"/>
    <x v="0"/>
    <s v="ERES_2T307"/>
    <x v="968"/>
    <n v="626.60400000000004"/>
    <n v="81.3"/>
  </r>
  <r>
    <s v="10 : Electric"/>
    <x v="1"/>
    <x v="0"/>
    <s v="ERES_2T307"/>
    <x v="969"/>
    <n v="770.05899999999997"/>
    <n v="98.24"/>
  </r>
  <r>
    <s v="10 : Electric"/>
    <x v="1"/>
    <x v="0"/>
    <s v="ERES_2T307"/>
    <x v="970"/>
    <n v="884.65300000000002"/>
    <n v="116.58"/>
  </r>
  <r>
    <s v="10 : Electric"/>
    <x v="1"/>
    <x v="0"/>
    <s v="ERES_2T307"/>
    <x v="971"/>
    <n v="611.17899999999997"/>
    <n v="81.84"/>
  </r>
  <r>
    <s v="10 : Electric"/>
    <x v="1"/>
    <x v="0"/>
    <s v="ERES_2T307"/>
    <x v="972"/>
    <n v="443.20499999999998"/>
    <n v="64.41"/>
  </r>
  <r>
    <s v="10 : Electric"/>
    <x v="1"/>
    <x v="0"/>
    <s v="ERES_2T307"/>
    <x v="973"/>
    <n v="501.98700000000002"/>
    <n v="63.53"/>
  </r>
  <r>
    <s v="10 : Electric"/>
    <x v="1"/>
    <x v="0"/>
    <s v="ERES_2T307"/>
    <x v="974"/>
    <n v="576.93200000000002"/>
    <n v="76.41"/>
  </r>
  <r>
    <s v="10 : Electric"/>
    <x v="1"/>
    <x v="0"/>
    <s v="ERES_2T307"/>
    <x v="975"/>
    <n v="3122.3530000000001"/>
    <n v="440.89"/>
  </r>
  <r>
    <s v="10 : Electric"/>
    <x v="1"/>
    <x v="0"/>
    <s v="ERES_2T307"/>
    <x v="976"/>
    <n v="2002.229"/>
    <n v="285.08999999999997"/>
  </r>
  <r>
    <s v="10 : Electric"/>
    <x v="1"/>
    <x v="0"/>
    <s v="ERES_2T307"/>
    <x v="977"/>
    <n v="1123.9549999999999"/>
    <n v="160.91999999999999"/>
  </r>
  <r>
    <s v="10 : Electric"/>
    <x v="1"/>
    <x v="0"/>
    <s v="ERES_2T307"/>
    <x v="978"/>
    <n v="204.655"/>
    <n v="25.78"/>
  </r>
  <r>
    <s v="10 : Electric"/>
    <x v="1"/>
    <x v="0"/>
    <s v="ERES_2T307"/>
    <x v="979"/>
    <n v="1360.318"/>
    <n v="180.48"/>
  </r>
  <r>
    <s v="10 : Electric"/>
    <x v="1"/>
    <x v="0"/>
    <s v="ERES_2T307"/>
    <x v="980"/>
    <n v="340.79"/>
    <n v="41.32"/>
  </r>
  <r>
    <s v="10 : Electric"/>
    <x v="1"/>
    <x v="0"/>
    <s v="ERES_2T307"/>
    <x v="981"/>
    <n v="1328.873"/>
    <n v="164.43"/>
  </r>
  <r>
    <s v="10 : Electric"/>
    <x v="1"/>
    <x v="0"/>
    <s v="ERES_2T307"/>
    <x v="982"/>
    <n v="550.13199999999995"/>
    <n v="72.739999999999995"/>
  </r>
  <r>
    <s v="10 : Electric"/>
    <x v="1"/>
    <x v="0"/>
    <s v="ERES_2T307"/>
    <x v="983"/>
    <n v="1498.011"/>
    <n v="205.33"/>
  </r>
  <r>
    <s v="10 : Electric"/>
    <x v="1"/>
    <x v="0"/>
    <s v="ERES_2T307"/>
    <x v="984"/>
    <n v="2462.1239999999998"/>
    <n v="319.27999999999997"/>
  </r>
  <r>
    <s v="10 : Electric"/>
    <x v="1"/>
    <x v="0"/>
    <s v="ERES_2T307"/>
    <x v="985"/>
    <n v="730.23599999999999"/>
    <n v="98.62"/>
  </r>
  <r>
    <s v="10 : Electric"/>
    <x v="1"/>
    <x v="0"/>
    <s v="ERES_2T307"/>
    <x v="986"/>
    <n v="955.72299999999996"/>
    <n v="131.22999999999999"/>
  </r>
  <r>
    <s v="10 : Electric"/>
    <x v="1"/>
    <x v="0"/>
    <s v="ERES_2T307"/>
    <x v="987"/>
    <n v="1151.979"/>
    <n v="164.01"/>
  </r>
  <r>
    <s v="10 : Electric"/>
    <x v="1"/>
    <x v="0"/>
    <s v="ERES_2T307"/>
    <x v="988"/>
    <n v="741.93200000000002"/>
    <n v="90.58"/>
  </r>
  <r>
    <s v="10 : Electric"/>
    <x v="1"/>
    <x v="0"/>
    <s v="ERES_2T307"/>
    <x v="989"/>
    <n v="1575.193"/>
    <n v="181.27"/>
  </r>
  <r>
    <s v="10 : Electric"/>
    <x v="1"/>
    <x v="0"/>
    <s v="ERES_2T307"/>
    <x v="990"/>
    <n v="564.92200000000003"/>
    <n v="76.209999999999994"/>
  </r>
  <r>
    <s v="10 : Electric"/>
    <x v="1"/>
    <x v="0"/>
    <s v="ERES_2T307"/>
    <x v="991"/>
    <n v="1606.8530000000001"/>
    <n v="214.01"/>
  </r>
  <r>
    <s v="10 : Electric"/>
    <x v="1"/>
    <x v="0"/>
    <s v="ERES_2T307"/>
    <x v="992"/>
    <n v="576.95899999999995"/>
    <n v="69.739999999999995"/>
  </r>
  <r>
    <s v="10 : Electric"/>
    <x v="1"/>
    <x v="0"/>
    <s v="ERES_2T307"/>
    <x v="993"/>
    <n v="682.76800000000003"/>
    <n v="81.010000000000005"/>
  </r>
  <r>
    <s v="10 : Electric"/>
    <x v="1"/>
    <x v="0"/>
    <s v="ERES_2T307"/>
    <x v="994"/>
    <n v="536.68200000000002"/>
    <n v="71.87"/>
  </r>
  <r>
    <s v="10 : Electric"/>
    <x v="1"/>
    <x v="0"/>
    <s v="ERES_2T307"/>
    <x v="995"/>
    <n v="880.06"/>
    <n v="117.23"/>
  </r>
  <r>
    <s v="10 : Electric"/>
    <x v="1"/>
    <x v="0"/>
    <s v="ERES_2T307"/>
    <x v="996"/>
    <n v="619.96100000000001"/>
    <n v="68.760000000000005"/>
  </r>
  <r>
    <s v="10 : Electric"/>
    <x v="1"/>
    <x v="0"/>
    <s v="ERES_2T307"/>
    <x v="997"/>
    <n v="1238.28"/>
    <n v="134.77000000000001"/>
  </r>
  <r>
    <s v="10 : Electric"/>
    <x v="1"/>
    <x v="0"/>
    <s v="ERES_2T307"/>
    <x v="998"/>
    <n v="1612.604"/>
    <n v="208.05"/>
  </r>
  <r>
    <s v="10 : Electric"/>
    <x v="1"/>
    <x v="0"/>
    <s v="ERES_2T307"/>
    <x v="999"/>
    <n v="810.45500000000004"/>
    <n v="112.54"/>
  </r>
  <r>
    <s v="10 : Electric"/>
    <x v="1"/>
    <x v="0"/>
    <s v="ERES_2T307"/>
    <x v="1000"/>
    <n v="988.54300000000001"/>
    <n v="128.22999999999999"/>
  </r>
  <r>
    <s v="10 : Electric"/>
    <x v="1"/>
    <x v="0"/>
    <s v="ERES_2T307"/>
    <x v="1001"/>
    <n v="155.24299999999999"/>
    <n v="18.510000000000002"/>
  </r>
  <r>
    <s v="10 : Electric"/>
    <x v="1"/>
    <x v="0"/>
    <s v="ERES_2T307"/>
    <x v="1002"/>
    <n v="1151.7929999999999"/>
    <n v="155.58000000000001"/>
  </r>
  <r>
    <s v="10 : Electric"/>
    <x v="1"/>
    <x v="0"/>
    <s v="ERES_2T307"/>
    <x v="1003"/>
    <n v="856.94200000000001"/>
    <n v="99.02"/>
  </r>
  <r>
    <s v="10 : Electric"/>
    <x v="1"/>
    <x v="0"/>
    <s v="ERES_2T307"/>
    <x v="1004"/>
    <n v="761.31500000000005"/>
    <n v="97.73"/>
  </r>
  <r>
    <s v="10 : Electric"/>
    <x v="1"/>
    <x v="0"/>
    <s v="ERES_2T307"/>
    <x v="1005"/>
    <n v="925.88099999999997"/>
    <n v="118.71"/>
  </r>
  <r>
    <s v="10 : Electric"/>
    <x v="1"/>
    <x v="0"/>
    <s v="ERES_2T307"/>
    <x v="1006"/>
    <n v="576.75099999999998"/>
    <n v="81.16"/>
  </r>
  <r>
    <s v="10 : Electric"/>
    <x v="1"/>
    <x v="0"/>
    <s v="ERES_2T307"/>
    <x v="1007"/>
    <n v="653.03399999999999"/>
    <n v="71.62"/>
  </r>
  <r>
    <s v="10 : Electric"/>
    <x v="1"/>
    <x v="0"/>
    <s v="ERES_2T307"/>
    <x v="1008"/>
    <n v="1575.116"/>
    <n v="194.31"/>
  </r>
  <r>
    <s v="10 : Electric"/>
    <x v="1"/>
    <x v="0"/>
    <s v="ERES_2T307"/>
    <x v="1009"/>
    <n v="2064.9140000000002"/>
    <n v="244.41"/>
  </r>
  <r>
    <s v="10 : Electric"/>
    <x v="1"/>
    <x v="0"/>
    <s v="ERES_2T307"/>
    <x v="1010"/>
    <n v="1218.1790000000001"/>
    <n v="167.35"/>
  </r>
  <r>
    <s v="10 : Electric"/>
    <x v="1"/>
    <x v="0"/>
    <s v="ERES_2T307"/>
    <x v="1011"/>
    <n v="980.428"/>
    <n v="144.33000000000001"/>
  </r>
  <r>
    <s v="10 : Electric"/>
    <x v="1"/>
    <x v="0"/>
    <s v="ERES_2T307"/>
    <x v="1012"/>
    <n v="571.21900000000005"/>
    <n v="76.790000000000006"/>
  </r>
  <r>
    <s v="10 : Electric"/>
    <x v="1"/>
    <x v="0"/>
    <s v="ERES_2T307"/>
    <x v="1013"/>
    <n v="959.92899999999997"/>
    <n v="109.7"/>
  </r>
  <r>
    <s v="10 : Electric"/>
    <x v="1"/>
    <x v="0"/>
    <s v="ERES_2T307"/>
    <x v="1014"/>
    <n v="307.23399999999998"/>
    <n v="41.25"/>
  </r>
  <r>
    <s v="10 : Electric"/>
    <x v="1"/>
    <x v="0"/>
    <s v="ERES_2T307"/>
    <x v="1015"/>
    <n v="577.32299999999998"/>
    <n v="79.8"/>
  </r>
  <r>
    <s v="10 : Electric"/>
    <x v="1"/>
    <x v="0"/>
    <s v="ERES_2T307"/>
    <x v="1016"/>
    <n v="1353.83"/>
    <n v="183.16"/>
  </r>
  <r>
    <s v="10 : Electric"/>
    <x v="1"/>
    <x v="0"/>
    <s v="ERES_2T307"/>
    <x v="1017"/>
    <n v="1316.385"/>
    <n v="171.8"/>
  </r>
  <r>
    <s v="10 : Electric"/>
    <x v="1"/>
    <x v="0"/>
    <s v="ERES_2T307"/>
    <x v="1018"/>
    <n v="1377.4"/>
    <n v="200.85"/>
  </r>
  <r>
    <s v="10 : Electric"/>
    <x v="1"/>
    <x v="0"/>
    <s v="ERES_2T307"/>
    <x v="1019"/>
    <n v="2218.1190000000001"/>
    <n v="299.68"/>
  </r>
  <r>
    <s v="10 : Electric"/>
    <x v="1"/>
    <x v="0"/>
    <s v="ERES_2T307"/>
    <x v="1020"/>
    <n v="745.99300000000005"/>
    <n v="90.13"/>
  </r>
  <r>
    <s v="10 : Electric"/>
    <x v="1"/>
    <x v="0"/>
    <s v="ERES_2T307"/>
    <x v="1021"/>
    <n v="265.29899999999998"/>
    <n v="38.549999999999997"/>
  </r>
  <r>
    <s v="10 : Electric"/>
    <x v="1"/>
    <x v="0"/>
    <s v="ERES_2T307"/>
    <x v="1022"/>
    <n v="314.78100000000001"/>
    <n v="45.12"/>
  </r>
  <r>
    <s v="10 : Electric"/>
    <x v="1"/>
    <x v="0"/>
    <s v="ERES_2T307"/>
    <x v="1023"/>
    <n v="2118.3690000000001"/>
    <n v="283.32"/>
  </r>
  <r>
    <s v="10 : Electric"/>
    <x v="1"/>
    <x v="0"/>
    <s v="ERES_2T307"/>
    <x v="1024"/>
    <n v="706.47500000000002"/>
    <n v="108.96"/>
  </r>
  <r>
    <s v="10 : Electric"/>
    <x v="1"/>
    <x v="0"/>
    <s v="ERES_2T307"/>
    <x v="1025"/>
    <n v="653.96500000000003"/>
    <n v="76.08"/>
  </r>
  <r>
    <s v="10 : Electric"/>
    <x v="1"/>
    <x v="0"/>
    <s v="ERES_2T307"/>
    <x v="1026"/>
    <n v="714.48800000000006"/>
    <n v="103.03"/>
  </r>
  <r>
    <s v="10 : Electric"/>
    <x v="1"/>
    <x v="0"/>
    <s v="ERES_2T307"/>
    <x v="1027"/>
    <n v="1478.799"/>
    <n v="172.73"/>
  </r>
  <r>
    <s v="10 : Electric"/>
    <x v="1"/>
    <x v="0"/>
    <s v="ERES_2T307"/>
    <x v="1028"/>
    <n v="580.12"/>
    <n v="74.86"/>
  </r>
  <r>
    <s v="10 : Electric"/>
    <x v="1"/>
    <x v="0"/>
    <s v="ERES_2T307"/>
    <x v="1029"/>
    <n v="1412.9939999999999"/>
    <n v="166.5"/>
  </r>
  <r>
    <s v="10 : Electric"/>
    <x v="1"/>
    <x v="0"/>
    <s v="ERES_2T307"/>
    <x v="1030"/>
    <n v="822.58799999999997"/>
    <n v="90.69"/>
  </r>
  <r>
    <s v="10 : Electric"/>
    <x v="1"/>
    <x v="0"/>
    <s v="ERES_2T307"/>
    <x v="1031"/>
    <n v="1729.288"/>
    <n v="248.38"/>
  </r>
  <r>
    <s v="10 : Electric"/>
    <x v="1"/>
    <x v="0"/>
    <s v="ERES_2T307"/>
    <x v="1032"/>
    <n v="719.625"/>
    <n v="97.66"/>
  </r>
  <r>
    <s v="10 : Electric"/>
    <x v="1"/>
    <x v="0"/>
    <s v="ERES_2T307"/>
    <x v="1033"/>
    <n v="2690.5740000000001"/>
    <n v="342.62"/>
  </r>
  <r>
    <s v="10 : Electric"/>
    <x v="1"/>
    <x v="0"/>
    <s v="ERES_2T307"/>
    <x v="1034"/>
    <n v="1599.0070000000001"/>
    <n v="207.82"/>
  </r>
  <r>
    <s v="10 : Electric"/>
    <x v="1"/>
    <x v="0"/>
    <s v="ERES_2T307"/>
    <x v="1035"/>
    <n v="1103.1569999999999"/>
    <n v="172.44"/>
  </r>
  <r>
    <s v="10 : Electric"/>
    <x v="1"/>
    <x v="0"/>
    <s v="ERES_2T307"/>
    <x v="1036"/>
    <n v="753.31899999999996"/>
    <n v="125.45"/>
  </r>
  <r>
    <s v="10 : Electric"/>
    <x v="1"/>
    <x v="0"/>
    <s v="ERES_2T307"/>
    <x v="1037"/>
    <n v="341.24"/>
    <n v="45.5"/>
  </r>
  <r>
    <s v="10 : Electric"/>
    <x v="1"/>
    <x v="0"/>
    <s v="ERES_2T307"/>
    <x v="1038"/>
    <n v="849.72699999999998"/>
    <n v="99.89"/>
  </r>
  <r>
    <s v="10 : Electric"/>
    <x v="1"/>
    <x v="0"/>
    <s v="ERES_2T307"/>
    <x v="1039"/>
    <n v="1705.2619999999999"/>
    <n v="218.62"/>
  </r>
  <r>
    <s v="10 : Electric"/>
    <x v="1"/>
    <x v="0"/>
    <s v="ERES_2T307"/>
    <x v="1040"/>
    <n v="652.34500000000003"/>
    <n v="87.76"/>
  </r>
  <r>
    <s v="10 : Electric"/>
    <x v="1"/>
    <x v="0"/>
    <s v="ERES_2T307"/>
    <x v="1041"/>
    <n v="687.44200000000001"/>
    <n v="72.260000000000005"/>
  </r>
  <r>
    <s v="10 : Electric"/>
    <x v="1"/>
    <x v="0"/>
    <s v="ERES_2T307"/>
    <x v="1042"/>
    <n v="946.21500000000003"/>
    <n v="135.27000000000001"/>
  </r>
  <r>
    <s v="10 : Electric"/>
    <x v="1"/>
    <x v="0"/>
    <s v="ERES_2T307"/>
    <x v="1043"/>
    <n v="569.66600000000005"/>
    <n v="71.37"/>
  </r>
  <r>
    <s v="10 : Electric"/>
    <x v="1"/>
    <x v="0"/>
    <s v="ERES_2T307"/>
    <x v="1044"/>
    <n v="900.98900000000003"/>
    <n v="121.43"/>
  </r>
  <r>
    <s v="10 : Electric"/>
    <x v="1"/>
    <x v="0"/>
    <s v="ERES_2T307"/>
    <x v="1045"/>
    <n v="681.86800000000005"/>
    <n v="89.24"/>
  </r>
  <r>
    <s v="10 : Electric"/>
    <x v="1"/>
    <x v="0"/>
    <s v="ERES_2T307"/>
    <x v="1046"/>
    <n v="371.74299999999999"/>
    <n v="46.4"/>
  </r>
  <r>
    <s v="10 : Electric"/>
    <x v="1"/>
    <x v="0"/>
    <s v="ERES_2T307"/>
    <x v="1047"/>
    <n v="1617.857"/>
    <n v="223.95"/>
  </r>
  <r>
    <s v="10 : Electric"/>
    <x v="1"/>
    <x v="0"/>
    <s v="ERES_2T307"/>
    <x v="1048"/>
    <n v="1087.383"/>
    <n v="138.22"/>
  </r>
  <r>
    <s v="10 : Electric"/>
    <x v="1"/>
    <x v="0"/>
    <s v="ERES_2T307"/>
    <x v="1049"/>
    <n v="466.24200000000002"/>
    <n v="62.47"/>
  </r>
  <r>
    <s v="10 : Electric"/>
    <x v="1"/>
    <x v="0"/>
    <s v="ERES_2T307"/>
    <x v="1050"/>
    <n v="234.95"/>
    <n v="29.24"/>
  </r>
  <r>
    <s v="10 : Electric"/>
    <x v="1"/>
    <x v="0"/>
    <s v="ERES_2T307"/>
    <x v="1051"/>
    <n v="1616.13"/>
    <n v="232.59"/>
  </r>
  <r>
    <s v="10 : Electric"/>
    <x v="1"/>
    <x v="0"/>
    <s v="ERES_2T307"/>
    <x v="1052"/>
    <n v="695.38199999999995"/>
    <n v="91.82"/>
  </r>
  <r>
    <s v="10 : Electric"/>
    <x v="1"/>
    <x v="0"/>
    <s v="ERES_2T307"/>
    <x v="1053"/>
    <n v="856.84799999999996"/>
    <n v="118.7"/>
  </r>
  <r>
    <s v="10 : Electric"/>
    <x v="1"/>
    <x v="0"/>
    <s v="ERES_2T307"/>
    <x v="1054"/>
    <n v="721.27200000000005"/>
    <n v="87.44"/>
  </r>
  <r>
    <s v="10 : Electric"/>
    <x v="1"/>
    <x v="0"/>
    <s v="ERES_2T307"/>
    <x v="1055"/>
    <n v="509.21600000000001"/>
    <n v="68.38"/>
  </r>
  <r>
    <s v="10 : Electric"/>
    <x v="1"/>
    <x v="0"/>
    <s v="ERES_2T307"/>
    <x v="1056"/>
    <n v="876.12"/>
    <n v="103.64"/>
  </r>
  <r>
    <s v="10 : Electric"/>
    <x v="1"/>
    <x v="0"/>
    <s v="ERES_2T307"/>
    <x v="1057"/>
    <n v="300.45499999999998"/>
    <n v="42.34"/>
  </r>
  <r>
    <s v="10 : Electric"/>
    <x v="1"/>
    <x v="0"/>
    <s v="ERES_2T307"/>
    <x v="1058"/>
    <n v="1311.326"/>
    <n v="179.24"/>
  </r>
  <r>
    <s v="10 : Electric"/>
    <x v="1"/>
    <x v="0"/>
    <s v="ERES_2T307"/>
    <x v="1059"/>
    <n v="511.589"/>
    <n v="67.28"/>
  </r>
  <r>
    <s v="10 : Electric"/>
    <x v="1"/>
    <x v="0"/>
    <s v="ERES_2T307"/>
    <x v="1060"/>
    <n v="468.77199999999999"/>
    <n v="62.9"/>
  </r>
  <r>
    <s v="10 : Electric"/>
    <x v="1"/>
    <x v="0"/>
    <s v="ERES_2T307"/>
    <x v="1061"/>
    <n v="606.82399999999996"/>
    <n v="67.36"/>
  </r>
  <r>
    <s v="10 : Electric"/>
    <x v="1"/>
    <x v="0"/>
    <s v="ERES_2T307"/>
    <x v="1062"/>
    <n v="807.82"/>
    <n v="109.43"/>
  </r>
  <r>
    <s v="10 : Electric"/>
    <x v="1"/>
    <x v="0"/>
    <s v="ERES_2T307"/>
    <x v="1063"/>
    <n v="2398.114"/>
    <n v="309.88"/>
  </r>
  <r>
    <s v="10 : Electric"/>
    <x v="1"/>
    <x v="0"/>
    <s v="ERES_2T307"/>
    <x v="1064"/>
    <n v="1063.568"/>
    <n v="120.11"/>
  </r>
  <r>
    <s v="10 : Electric"/>
    <x v="1"/>
    <x v="0"/>
    <s v="ERES_2T307"/>
    <x v="1065"/>
    <n v="2118.1120000000001"/>
    <n v="259.88"/>
  </r>
  <r>
    <s v="10 : Electric"/>
    <x v="1"/>
    <x v="0"/>
    <s v="ERES_2T307"/>
    <x v="1066"/>
    <n v="2599.3139999999999"/>
    <n v="311.56"/>
  </r>
  <r>
    <s v="10 : Electric"/>
    <x v="1"/>
    <x v="0"/>
    <s v="ERES_2T307"/>
    <x v="1067"/>
    <n v="1296.0139999999999"/>
    <n v="170.98"/>
  </r>
  <r>
    <s v="10 : Electric"/>
    <x v="1"/>
    <x v="0"/>
    <s v="ERES_2T307"/>
    <x v="1068"/>
    <n v="880.91600000000005"/>
    <n v="121.99"/>
  </r>
  <r>
    <s v="10 : Electric"/>
    <x v="1"/>
    <x v="0"/>
    <s v="ERES_2T307"/>
    <x v="1069"/>
    <n v="928.88499999999999"/>
    <n v="123.24"/>
  </r>
  <r>
    <s v="10 : Electric"/>
    <x v="1"/>
    <x v="0"/>
    <s v="ERES_2T307"/>
    <x v="1070"/>
    <n v="924.21600000000001"/>
    <n v="118.08"/>
  </r>
  <r>
    <s v="10 : Electric"/>
    <x v="1"/>
    <x v="0"/>
    <s v="ERES_2T307"/>
    <x v="1071"/>
    <n v="1396.567"/>
    <n v="154.22"/>
  </r>
  <r>
    <s v="10 : Electric"/>
    <x v="1"/>
    <x v="0"/>
    <s v="ERES_2T307"/>
    <x v="1072"/>
    <n v="1413.586"/>
    <n v="190.99"/>
  </r>
  <r>
    <s v="10 : Electric"/>
    <x v="1"/>
    <x v="0"/>
    <s v="ERES_2T307"/>
    <x v="1073"/>
    <n v="561.22299999999996"/>
    <n v="75.180000000000007"/>
  </r>
  <r>
    <s v="10 : Electric"/>
    <x v="1"/>
    <x v="0"/>
    <s v="ERES_2T307"/>
    <x v="1074"/>
    <n v="274.46800000000002"/>
    <n v="37.090000000000003"/>
  </r>
  <r>
    <s v="10 : Electric"/>
    <x v="1"/>
    <x v="0"/>
    <s v="ERES_2T307"/>
    <x v="1075"/>
    <n v="1231.6969999999999"/>
    <n v="185.32"/>
  </r>
  <r>
    <s v="10 : Electric"/>
    <x v="1"/>
    <x v="0"/>
    <s v="ERES_2T307"/>
    <x v="1076"/>
    <n v="1168.702"/>
    <n v="148.19999999999999"/>
  </r>
  <r>
    <s v="10 : Electric"/>
    <x v="1"/>
    <x v="0"/>
    <s v="ERES_2T307"/>
    <x v="1077"/>
    <n v="598.03700000000003"/>
    <n v="75.06"/>
  </r>
  <r>
    <s v="10 : Electric"/>
    <x v="1"/>
    <x v="0"/>
    <s v="ERES_2T307"/>
    <x v="1078"/>
    <n v="745.745"/>
    <n v="100.07"/>
  </r>
  <r>
    <s v="10 : Electric"/>
    <x v="1"/>
    <x v="0"/>
    <s v="ERES_2T307"/>
    <x v="1079"/>
    <n v="999.72199999999998"/>
    <n v="125.62"/>
  </r>
  <r>
    <s v="10 : Electric"/>
    <x v="1"/>
    <x v="0"/>
    <s v="ERES_2T307"/>
    <x v="1080"/>
    <n v="435.52"/>
    <n v="68.83"/>
  </r>
  <r>
    <s v="10 : Electric"/>
    <x v="1"/>
    <x v="0"/>
    <s v="ERES_2T307"/>
    <x v="1081"/>
    <n v="1725.19"/>
    <n v="228.33"/>
  </r>
  <r>
    <s v="10 : Electric"/>
    <x v="1"/>
    <x v="0"/>
    <s v="ERES_2T307"/>
    <x v="1082"/>
    <n v="1547.8130000000001"/>
    <n v="196.84"/>
  </r>
  <r>
    <s v="10 : Electric"/>
    <x v="1"/>
    <x v="0"/>
    <s v="ERES_2T307"/>
    <x v="1083"/>
    <n v="424.91399999999999"/>
    <n v="65.849999999999994"/>
  </r>
  <r>
    <s v="10 : Electric"/>
    <x v="1"/>
    <x v="0"/>
    <s v="ERES_2T307"/>
    <x v="1084"/>
    <n v="409.54599999999999"/>
    <n v="56.07"/>
  </r>
  <r>
    <s v="10 : Electric"/>
    <x v="1"/>
    <x v="0"/>
    <s v="ERES_2T307"/>
    <x v="1085"/>
    <n v="599.22900000000004"/>
    <n v="80.03"/>
  </r>
  <r>
    <s v="10 : Electric"/>
    <x v="1"/>
    <x v="0"/>
    <s v="ERES_2T307"/>
    <x v="1086"/>
    <n v="879.71900000000005"/>
    <n v="117.88"/>
  </r>
  <r>
    <s v="10 : Electric"/>
    <x v="1"/>
    <x v="0"/>
    <s v="ERES_2T307"/>
    <x v="1087"/>
    <n v="599.88699999999994"/>
    <n v="84.58"/>
  </r>
  <r>
    <s v="10 : Electric"/>
    <x v="1"/>
    <x v="0"/>
    <s v="ERES_2T307"/>
    <x v="1"/>
    <n v="0"/>
    <n v="0"/>
  </r>
  <r>
    <s v="10 : Electric"/>
    <x v="1"/>
    <x v="0"/>
    <s v="ERES_2T307"/>
    <x v="1088"/>
    <n v="1345.335"/>
    <n v="167.49"/>
  </r>
  <r>
    <s v="10 : Electric"/>
    <x v="1"/>
    <x v="0"/>
    <s v="ERES_2T307"/>
    <x v="1089"/>
    <n v="596.59799999999996"/>
    <n v="76.88"/>
  </r>
  <r>
    <s v="10 : Electric"/>
    <x v="1"/>
    <x v="0"/>
    <s v="ERES_2T307"/>
    <x v="1090"/>
    <n v="425.00900000000001"/>
    <n v="59.85"/>
  </r>
  <r>
    <s v="10 : Electric"/>
    <x v="1"/>
    <x v="0"/>
    <s v="ERES_2T307"/>
    <x v="1091"/>
    <n v="1140.105"/>
    <n v="157.05000000000001"/>
  </r>
  <r>
    <s v="10 : Electric"/>
    <x v="1"/>
    <x v="0"/>
    <s v="ERES_2T307"/>
    <x v="1092"/>
    <n v="485.15800000000002"/>
    <n v="66.09"/>
  </r>
  <r>
    <s v="10 : Electric"/>
    <x v="1"/>
    <x v="0"/>
    <s v="ERES_2T307"/>
    <x v="1093"/>
    <n v="892.24900000000002"/>
    <n v="116.38"/>
  </r>
  <r>
    <s v="10 : Electric"/>
    <x v="1"/>
    <x v="0"/>
    <s v="ERES_2T307"/>
    <x v="1094"/>
    <n v="1110.7339999999999"/>
    <n v="153.66999999999999"/>
  </r>
  <r>
    <s v="10 : Electric"/>
    <x v="1"/>
    <x v="0"/>
    <s v="ERES_2T307"/>
    <x v="1095"/>
    <n v="561.41300000000001"/>
    <n v="71.959999999999994"/>
  </r>
  <r>
    <s v="10 : Electric"/>
    <x v="1"/>
    <x v="0"/>
    <s v="ERES_2T307"/>
    <x v="1096"/>
    <n v="985.57399999999996"/>
    <n v="133.72"/>
  </r>
  <r>
    <s v="10 : Electric"/>
    <x v="1"/>
    <x v="0"/>
    <s v="ERES_2T307"/>
    <x v="1097"/>
    <n v="385.161"/>
    <n v="44.48"/>
  </r>
  <r>
    <s v="10 : Electric"/>
    <x v="1"/>
    <x v="0"/>
    <s v="ERES_2T307"/>
    <x v="1098"/>
    <n v="614.94000000000005"/>
    <n v="76.89"/>
  </r>
  <r>
    <s v="10 : Electric"/>
    <x v="1"/>
    <x v="0"/>
    <s v="ERES_2T307"/>
    <x v="1099"/>
    <n v="462.42899999999997"/>
    <n v="62.74"/>
  </r>
  <r>
    <s v="10 : Electric"/>
    <x v="1"/>
    <x v="0"/>
    <s v="ERES_2T307"/>
    <x v="1100"/>
    <n v="597.29600000000005"/>
    <n v="74.64"/>
  </r>
  <r>
    <s v="10 : Electric"/>
    <x v="1"/>
    <x v="0"/>
    <s v="ERES_2T307"/>
    <x v="1101"/>
    <n v="1002.31"/>
    <n v="136.94999999999999"/>
  </r>
  <r>
    <s v="10 : Electric"/>
    <x v="1"/>
    <x v="0"/>
    <s v="ERES_2T307"/>
    <x v="1102"/>
    <n v="116.783"/>
    <n v="13.25"/>
  </r>
  <r>
    <s v="10 : Electric"/>
    <x v="1"/>
    <x v="0"/>
    <s v="ERES_2T307"/>
    <x v="1103"/>
    <n v="494.822"/>
    <n v="65.010000000000005"/>
  </r>
  <r>
    <s v="10 : Electric"/>
    <x v="1"/>
    <x v="0"/>
    <s v="ERES_2T307"/>
    <x v="1104"/>
    <n v="829.24300000000005"/>
    <n v="124.29"/>
  </r>
  <r>
    <s v="10 : Electric"/>
    <x v="1"/>
    <x v="0"/>
    <s v="ERES_2T307"/>
    <x v="1105"/>
    <n v="672.00300000000004"/>
    <n v="78.03"/>
  </r>
  <r>
    <s v="10 : Electric"/>
    <x v="1"/>
    <x v="0"/>
    <s v="ERES_2T307"/>
    <x v="1106"/>
    <n v="259.65100000000001"/>
    <n v="34.57"/>
  </r>
  <r>
    <s v="10 : Electric"/>
    <x v="1"/>
    <x v="0"/>
    <s v="ERES_2T307"/>
    <x v="1107"/>
    <n v="391.70299999999997"/>
    <n v="56.3"/>
  </r>
  <r>
    <s v="10 : Electric"/>
    <x v="1"/>
    <x v="0"/>
    <s v="ERES_2T307"/>
    <x v="1108"/>
    <n v="759.93100000000004"/>
    <n v="86.04"/>
  </r>
  <r>
    <s v="10 : Electric"/>
    <x v="1"/>
    <x v="0"/>
    <s v="ERES_2T307"/>
    <x v="1109"/>
    <n v="1243.298"/>
    <n v="166.74"/>
  </r>
  <r>
    <s v="10 : Electric"/>
    <x v="1"/>
    <x v="0"/>
    <s v="ERES_2T307"/>
    <x v="1110"/>
    <n v="416.91399999999999"/>
    <n v="56.22"/>
  </r>
  <r>
    <s v="10 : Electric"/>
    <x v="1"/>
    <x v="0"/>
    <s v="ERES_2T307"/>
    <x v="1111"/>
    <n v="525.23599999999999"/>
    <n v="70.11"/>
  </r>
  <r>
    <s v="10 : Electric"/>
    <x v="1"/>
    <x v="0"/>
    <s v="ERES_2T307"/>
    <x v="1112"/>
    <n v="339.21800000000002"/>
    <n v="43.16"/>
  </r>
  <r>
    <s v="10 : Electric"/>
    <x v="1"/>
    <x v="0"/>
    <s v="ERES_2T307"/>
    <x v="1113"/>
    <n v="937.07299999999998"/>
    <n v="126.71"/>
  </r>
  <r>
    <s v="10 : Electric"/>
    <x v="1"/>
    <x v="0"/>
    <s v="ERES_2T307"/>
    <x v="1114"/>
    <n v="1301.7180000000001"/>
    <n v="181.54"/>
  </r>
  <r>
    <s v="10 : Electric"/>
    <x v="1"/>
    <x v="0"/>
    <s v="ERES_2T307"/>
    <x v="1115"/>
    <n v="1247.3130000000001"/>
    <n v="161.76"/>
  </r>
  <r>
    <s v="10 : Electric"/>
    <x v="1"/>
    <x v="0"/>
    <s v="ERES_2T307"/>
    <x v="1116"/>
    <n v="396.209"/>
    <n v="53.54"/>
  </r>
  <r>
    <s v="10 : Electric"/>
    <x v="1"/>
    <x v="0"/>
    <s v="ERES_2T307"/>
    <x v="1117"/>
    <n v="1125.3910000000001"/>
    <n v="134.1"/>
  </r>
  <r>
    <s v="10 : Electric"/>
    <x v="1"/>
    <x v="0"/>
    <s v="ERES_2T307"/>
    <x v="1118"/>
    <n v="714.10299999999995"/>
    <n v="96.17"/>
  </r>
  <r>
    <s v="10 : Electric"/>
    <x v="1"/>
    <x v="0"/>
    <s v="ERES_2T307"/>
    <x v="1119"/>
    <n v="635.28"/>
    <n v="81.97"/>
  </r>
  <r>
    <s v="10 : Electric"/>
    <x v="1"/>
    <x v="0"/>
    <s v="ERES_2T307"/>
    <x v="1120"/>
    <n v="1376.0239999999999"/>
    <n v="195.79"/>
  </r>
  <r>
    <s v="10 : Electric"/>
    <x v="1"/>
    <x v="0"/>
    <s v="ERES_2T307"/>
    <x v="1121"/>
    <n v="1554.077"/>
    <n v="190.24"/>
  </r>
  <r>
    <s v="10 : Electric"/>
    <x v="1"/>
    <x v="0"/>
    <s v="ERES_2T307"/>
    <x v="1122"/>
    <n v="671.46199999999999"/>
    <n v="91.21"/>
  </r>
  <r>
    <s v="10 : Electric"/>
    <x v="1"/>
    <x v="0"/>
    <s v="ERES_2T307"/>
    <x v="1123"/>
    <n v="765.72699999999998"/>
    <n v="93.39"/>
  </r>
  <r>
    <s v="10 : Electric"/>
    <x v="1"/>
    <x v="0"/>
    <s v="ERES_2T307"/>
    <x v="1124"/>
    <n v="1183.0999999999999"/>
    <n v="135.77000000000001"/>
  </r>
  <r>
    <s v="10 : Electric"/>
    <x v="1"/>
    <x v="0"/>
    <s v="ERES_2T307"/>
    <x v="1125"/>
    <n v="593.35400000000004"/>
    <n v="84.16"/>
  </r>
  <r>
    <s v="10 : Electric"/>
    <x v="1"/>
    <x v="0"/>
    <s v="ERES_2T307"/>
    <x v="1126"/>
    <n v="748.68700000000001"/>
    <n v="105.66"/>
  </r>
  <r>
    <s v="10 : Electric"/>
    <x v="1"/>
    <x v="0"/>
    <s v="ERES_2T307"/>
    <x v="1127"/>
    <n v="389.94099999999997"/>
    <n v="53.3"/>
  </r>
  <r>
    <s v="10 : Electric"/>
    <x v="1"/>
    <x v="0"/>
    <s v="ERES_2T307"/>
    <x v="1128"/>
    <n v="566.85900000000004"/>
    <n v="76.05"/>
  </r>
  <r>
    <s v="10 : Electric"/>
    <x v="1"/>
    <x v="0"/>
    <s v="ERES_2T307"/>
    <x v="1129"/>
    <n v="1352.7360000000001"/>
    <n v="196.52"/>
  </r>
  <r>
    <s v="10 : Electric"/>
    <x v="1"/>
    <x v="0"/>
    <s v="ERES_2T307"/>
    <x v="1130"/>
    <n v="1172.5830000000001"/>
    <n v="150.81"/>
  </r>
  <r>
    <s v="10 : Electric"/>
    <x v="1"/>
    <x v="0"/>
    <s v="ERES_2T307"/>
    <x v="1131"/>
    <n v="1432.3330000000001"/>
    <n v="212.24"/>
  </r>
  <r>
    <s v="10 : Electric"/>
    <x v="1"/>
    <x v="0"/>
    <s v="ERES_2T307"/>
    <x v="1132"/>
    <n v="843.95600000000002"/>
    <n v="110.18"/>
  </r>
  <r>
    <s v="10 : Electric"/>
    <x v="1"/>
    <x v="0"/>
    <s v="ERES_2T307"/>
    <x v="1133"/>
    <n v="1423.893"/>
    <n v="204.36"/>
  </r>
  <r>
    <s v="10 : Electric"/>
    <x v="1"/>
    <x v="0"/>
    <s v="ERES_2T307"/>
    <x v="1134"/>
    <n v="1034.529"/>
    <n v="131.08000000000001"/>
  </r>
  <r>
    <s v="10 : Electric"/>
    <x v="1"/>
    <x v="0"/>
    <s v="ERES_2T307"/>
    <x v="1135"/>
    <n v="906.87199999999996"/>
    <n v="114.12"/>
  </r>
  <r>
    <s v="10 : Electric"/>
    <x v="1"/>
    <x v="0"/>
    <s v="ERES_2T307"/>
    <x v="1136"/>
    <n v="1986.8920000000001"/>
    <n v="276.12"/>
  </r>
  <r>
    <s v="10 : Electric"/>
    <x v="1"/>
    <x v="0"/>
    <s v="ERES_2T307"/>
    <x v="1137"/>
    <n v="526.02599999999995"/>
    <n v="72.56"/>
  </r>
  <r>
    <s v="10 : Electric"/>
    <x v="1"/>
    <x v="0"/>
    <s v="ERES_2T307"/>
    <x v="1138"/>
    <n v="896.27499999999998"/>
    <n v="109.43"/>
  </r>
  <r>
    <s v="10 : Electric"/>
    <x v="1"/>
    <x v="0"/>
    <s v="ERES_2T307"/>
    <x v="1139"/>
    <n v="2161.64"/>
    <n v="238.86"/>
  </r>
  <r>
    <s v="10 : Electric"/>
    <x v="1"/>
    <x v="0"/>
    <s v="ERES_2T307"/>
    <x v="1140"/>
    <n v="530.58000000000004"/>
    <n v="67.94"/>
  </r>
  <r>
    <s v="10 : Electric"/>
    <x v="1"/>
    <x v="0"/>
    <s v="ERES_2T307"/>
    <x v="1141"/>
    <n v="745.11"/>
    <n v="99.03"/>
  </r>
  <r>
    <s v="10 : Electric"/>
    <x v="1"/>
    <x v="0"/>
    <s v="ERES_2T307"/>
    <x v="1142"/>
    <n v="1118.8699999999999"/>
    <n v="144.16999999999999"/>
  </r>
  <r>
    <s v="10 : Electric"/>
    <x v="1"/>
    <x v="0"/>
    <s v="ERES_2T307"/>
    <x v="1143"/>
    <n v="736.16499999999996"/>
    <n v="82.15"/>
  </r>
  <r>
    <s v="10 : Electric"/>
    <x v="1"/>
    <x v="0"/>
    <s v="ERES_2T307"/>
    <x v="1144"/>
    <n v="468.2"/>
    <n v="67.959999999999994"/>
  </r>
  <r>
    <s v="10 : Electric"/>
    <x v="1"/>
    <x v="0"/>
    <s v="ERES_2T307"/>
    <x v="1145"/>
    <n v="584.755"/>
    <n v="76.89"/>
  </r>
  <r>
    <s v="10 : Electric"/>
    <x v="1"/>
    <x v="0"/>
    <s v="ERES_2T307"/>
    <x v="1146"/>
    <n v="1200.809"/>
    <n v="158.66"/>
  </r>
  <r>
    <s v="10 : Electric"/>
    <x v="1"/>
    <x v="0"/>
    <s v="ERES_2T307"/>
    <x v="1147"/>
    <n v="743.25400000000002"/>
    <n v="97.16"/>
  </r>
  <r>
    <s v="10 : Electric"/>
    <x v="1"/>
    <x v="0"/>
    <s v="ERES_2T307"/>
    <x v="1148"/>
    <n v="824.029"/>
    <n v="120.13"/>
  </r>
  <r>
    <s v="10 : Electric"/>
    <x v="1"/>
    <x v="0"/>
    <s v="ERES_2T307"/>
    <x v="1149"/>
    <n v="1519.069"/>
    <n v="236.91"/>
  </r>
  <r>
    <s v="10 : Electric"/>
    <x v="1"/>
    <x v="0"/>
    <s v="ERES_2T307"/>
    <x v="1150"/>
    <n v="353.49900000000002"/>
    <n v="54.18"/>
  </r>
  <r>
    <s v="10 : Electric"/>
    <x v="1"/>
    <x v="0"/>
    <s v="ERES_2T307"/>
    <x v="1151"/>
    <n v="185.59200000000001"/>
    <n v="24.77"/>
  </r>
  <r>
    <s v="10 : Electric"/>
    <x v="1"/>
    <x v="0"/>
    <s v="ERES_2T307"/>
    <x v="1152"/>
    <n v="1357.345"/>
    <n v="169"/>
  </r>
  <r>
    <s v="10 : Electric"/>
    <x v="1"/>
    <x v="0"/>
    <s v="ERES_2T307"/>
    <x v="1153"/>
    <n v="870.58299999999997"/>
    <n v="106.97"/>
  </r>
  <r>
    <s v="10 : Electric"/>
    <x v="1"/>
    <x v="0"/>
    <s v="ERES_2T307"/>
    <x v="1154"/>
    <n v="1056.9059999999999"/>
    <n v="128.32"/>
  </r>
  <r>
    <s v="10 : Electric"/>
    <x v="1"/>
    <x v="0"/>
    <s v="ERES_2T307"/>
    <x v="1155"/>
    <n v="627.64"/>
    <n v="80.62"/>
  </r>
  <r>
    <s v="10 : Electric"/>
    <x v="1"/>
    <x v="0"/>
    <s v="ERES_2T307"/>
    <x v="1156"/>
    <n v="281.84800000000001"/>
    <n v="40.29"/>
  </r>
  <r>
    <s v="10 : Electric"/>
    <x v="1"/>
    <x v="0"/>
    <s v="ERES_2T307"/>
    <x v="1157"/>
    <n v="2705.1260000000002"/>
    <n v="363.03"/>
  </r>
  <r>
    <s v="10 : Electric"/>
    <x v="1"/>
    <x v="0"/>
    <s v="ERES_2T307"/>
    <x v="1158"/>
    <n v="564.19799999999998"/>
    <n v="78.569999999999993"/>
  </r>
  <r>
    <s v="10 : Electric"/>
    <x v="1"/>
    <x v="0"/>
    <s v="ERES_2T307"/>
    <x v="1159"/>
    <n v="938.99900000000002"/>
    <n v="108.73"/>
  </r>
  <r>
    <s v="10 : Electric"/>
    <x v="1"/>
    <x v="0"/>
    <s v="ERES_2T307"/>
    <x v="1160"/>
    <n v="795.15899999999999"/>
    <n v="107.51"/>
  </r>
  <r>
    <s v="10 : Electric"/>
    <x v="1"/>
    <x v="0"/>
    <s v="ERES_2T307"/>
    <x v="1161"/>
    <n v="461.24799999999999"/>
    <n v="63.33"/>
  </r>
  <r>
    <s v="10 : Electric"/>
    <x v="1"/>
    <x v="0"/>
    <s v="ERES_2T307"/>
    <x v="1162"/>
    <n v="1878.327"/>
    <n v="241.97"/>
  </r>
  <r>
    <s v="10 : Electric"/>
    <x v="1"/>
    <x v="0"/>
    <s v="ERES_2T307"/>
    <x v="1163"/>
    <n v="1589.278"/>
    <n v="200.07"/>
  </r>
  <r>
    <s v="10 : Electric"/>
    <x v="1"/>
    <x v="0"/>
    <s v="ERES_2T307"/>
    <x v="1164"/>
    <n v="2547.7689999999998"/>
    <n v="325.26"/>
  </r>
  <r>
    <s v="10 : Electric"/>
    <x v="1"/>
    <x v="0"/>
    <s v="ERES_2T307"/>
    <x v="1165"/>
    <n v="817.24099999999999"/>
    <n v="106.65"/>
  </r>
  <r>
    <s v="10 : Electric"/>
    <x v="1"/>
    <x v="0"/>
    <s v="ERES_2T307"/>
    <x v="1166"/>
    <n v="756.14099999999996"/>
    <n v="102.3"/>
  </r>
  <r>
    <s v="10 : Electric"/>
    <x v="1"/>
    <x v="0"/>
    <s v="ERES_2T307"/>
    <x v="1167"/>
    <n v="1647.816"/>
    <n v="204.64"/>
  </r>
  <r>
    <s v="10 : Electric"/>
    <x v="1"/>
    <x v="0"/>
    <s v="ERES_2T307"/>
    <x v="1168"/>
    <n v="1348.22"/>
    <n v="181.18"/>
  </r>
  <r>
    <s v="10 : Electric"/>
    <x v="1"/>
    <x v="0"/>
    <s v="ERES_2T307"/>
    <x v="1169"/>
    <n v="907.82600000000002"/>
    <n v="118.71"/>
  </r>
  <r>
    <s v="10 : Electric"/>
    <x v="1"/>
    <x v="0"/>
    <s v="ERES_2T307"/>
    <x v="1170"/>
    <n v="416.96800000000002"/>
    <n v="51.02"/>
  </r>
  <r>
    <s v="10 : Electric"/>
    <x v="1"/>
    <x v="0"/>
    <s v="ERES_2T307"/>
    <x v="1171"/>
    <n v="188.006"/>
    <n v="28.44"/>
  </r>
  <r>
    <s v="10 : Electric"/>
    <x v="1"/>
    <x v="0"/>
    <s v="ERES_2T307"/>
    <x v="1172"/>
    <n v="471.20100000000002"/>
    <n v="56.08"/>
  </r>
  <r>
    <s v="10 : Electric"/>
    <x v="1"/>
    <x v="0"/>
    <s v="ERES_2T307"/>
    <x v="1173"/>
    <n v="721.428"/>
    <n v="101.22"/>
  </r>
  <r>
    <s v="10 : Electric"/>
    <x v="1"/>
    <x v="0"/>
    <s v="ERES_2T307"/>
    <x v="1174"/>
    <n v="225.52600000000001"/>
    <n v="36.299999999999997"/>
  </r>
  <r>
    <s v="10 : Electric"/>
    <x v="1"/>
    <x v="0"/>
    <s v="ERES_2T307"/>
    <x v="1175"/>
    <n v="1184.83"/>
    <n v="144.36000000000001"/>
  </r>
  <r>
    <s v="10 : Electric"/>
    <x v="1"/>
    <x v="0"/>
    <s v="ERES_2T307"/>
    <x v="1176"/>
    <n v="1675.5609999999999"/>
    <n v="226.2"/>
  </r>
  <r>
    <s v="10 : Electric"/>
    <x v="1"/>
    <x v="0"/>
    <s v="ERES_2T307"/>
    <x v="1177"/>
    <n v="2827.66"/>
    <n v="319.36"/>
  </r>
  <r>
    <s v="10 : Electric"/>
    <x v="1"/>
    <x v="0"/>
    <s v="ERES_2T307"/>
    <x v="1178"/>
    <n v="133.46799999999999"/>
    <n v="16.7"/>
  </r>
  <r>
    <s v="10 : Electric"/>
    <x v="1"/>
    <x v="0"/>
    <s v="ERES_2T307"/>
    <x v="1179"/>
    <n v="955.50300000000004"/>
    <n v="118.14"/>
  </r>
  <r>
    <s v="10 : Electric"/>
    <x v="1"/>
    <x v="0"/>
    <s v="ERES_2T307"/>
    <x v="1180"/>
    <n v="829.88300000000004"/>
    <n v="117.13"/>
  </r>
  <r>
    <s v="10 : Electric"/>
    <x v="1"/>
    <x v="0"/>
    <s v="ERES_2T307"/>
    <x v="1181"/>
    <n v="528.79200000000003"/>
    <n v="66.849999999999994"/>
  </r>
  <r>
    <s v="10 : Electric"/>
    <x v="1"/>
    <x v="0"/>
    <s v="ERES_2T307"/>
    <x v="1182"/>
    <n v="727.46400000000006"/>
    <n v="102.21"/>
  </r>
  <r>
    <s v="10 : Electric"/>
    <x v="1"/>
    <x v="0"/>
    <s v="ERES_2T307"/>
    <x v="1183"/>
    <n v="524.58900000000006"/>
    <n v="62.62"/>
  </r>
  <r>
    <s v="10 : Electric"/>
    <x v="1"/>
    <x v="0"/>
    <s v="ERES_2T307"/>
    <x v="1184"/>
    <n v="225.70099999999999"/>
    <n v="29.22"/>
  </r>
  <r>
    <s v="10 : Electric"/>
    <x v="1"/>
    <x v="0"/>
    <s v="ERES_2T307"/>
    <x v="1185"/>
    <n v="960.29700000000003"/>
    <n v="134.71"/>
  </r>
  <r>
    <s v="10 : Electric"/>
    <x v="1"/>
    <x v="0"/>
    <s v="ERES_2T307"/>
    <x v="1186"/>
    <n v="1041.107"/>
    <n v="156.88"/>
  </r>
  <r>
    <s v="10 : Electric"/>
    <x v="1"/>
    <x v="0"/>
    <s v="ERES_2T307"/>
    <x v="1187"/>
    <n v="53.319000000000003"/>
    <n v="6.58"/>
  </r>
  <r>
    <s v="10 : Electric"/>
    <x v="1"/>
    <x v="0"/>
    <s v="ERES_2T307"/>
    <x v="1188"/>
    <n v="1040.348"/>
    <n v="162.83000000000001"/>
  </r>
  <r>
    <s v="10 : Electric"/>
    <x v="1"/>
    <x v="0"/>
    <s v="ERES_2T307"/>
    <x v="1189"/>
    <n v="1083.664"/>
    <n v="129.06"/>
  </r>
  <r>
    <s v="10 : Electric"/>
    <x v="1"/>
    <x v="0"/>
    <s v="ERES_2T307"/>
    <x v="1190"/>
    <n v="249.59299999999999"/>
    <n v="32.31"/>
  </r>
  <r>
    <s v="10 : Electric"/>
    <x v="1"/>
    <x v="0"/>
    <s v="ERES_2T307"/>
    <x v="1191"/>
    <n v="893.64300000000003"/>
    <n v="104.39"/>
  </r>
  <r>
    <s v="10 : Electric"/>
    <x v="1"/>
    <x v="0"/>
    <s v="ERES_2T307"/>
    <x v="1192"/>
    <n v="491.512"/>
    <n v="55.01"/>
  </r>
  <r>
    <s v="10 : Electric"/>
    <x v="1"/>
    <x v="0"/>
    <s v="ERES_2T307"/>
    <x v="1193"/>
    <n v="613.81700000000001"/>
    <n v="85.95"/>
  </r>
  <r>
    <s v="10 : Electric"/>
    <x v="1"/>
    <x v="0"/>
    <s v="ERES_2T307"/>
    <x v="1194"/>
    <n v="541.02700000000004"/>
    <n v="72.099999999999994"/>
  </r>
  <r>
    <s v="10 : Electric"/>
    <x v="1"/>
    <x v="0"/>
    <s v="ERES_2T307"/>
    <x v="1195"/>
    <n v="536.16600000000005"/>
    <n v="68.87"/>
  </r>
  <r>
    <s v="10 : Electric"/>
    <x v="1"/>
    <x v="0"/>
    <s v="ERES_2T307"/>
    <x v="1196"/>
    <n v="494.36500000000001"/>
    <n v="64.989999999999995"/>
  </r>
  <r>
    <s v="10 : Electric"/>
    <x v="1"/>
    <x v="0"/>
    <s v="ERES_2T307"/>
    <x v="1197"/>
    <n v="1403.5619999999999"/>
    <n v="153.27000000000001"/>
  </r>
  <r>
    <s v="10 : Electric"/>
    <x v="1"/>
    <x v="0"/>
    <s v="ERES_2T307"/>
    <x v="1198"/>
    <n v="1095.404"/>
    <n v="140.07"/>
  </r>
  <r>
    <s v="10 : Electric"/>
    <x v="1"/>
    <x v="0"/>
    <s v="ERES_2T307"/>
    <x v="1199"/>
    <n v="583.93499999999995"/>
    <n v="79.16"/>
  </r>
  <r>
    <s v="10 : Electric"/>
    <x v="1"/>
    <x v="0"/>
    <s v="ERES_2T307"/>
    <x v="1200"/>
    <n v="194.262"/>
    <n v="27.45"/>
  </r>
  <r>
    <s v="10 : Electric"/>
    <x v="1"/>
    <x v="0"/>
    <s v="ERES_2T307"/>
    <x v="1201"/>
    <n v="436.35300000000001"/>
    <n v="52.26"/>
  </r>
  <r>
    <s v="10 : Electric"/>
    <x v="1"/>
    <x v="0"/>
    <s v="ERES_2T307"/>
    <x v="1202"/>
    <n v="718.73599999999999"/>
    <n v="97.5"/>
  </r>
  <r>
    <s v="10 : Electric"/>
    <x v="1"/>
    <x v="0"/>
    <s v="ERES_2T307"/>
    <x v="1203"/>
    <n v="1804.079"/>
    <n v="235.16"/>
  </r>
  <r>
    <s v="10 : Electric"/>
    <x v="1"/>
    <x v="0"/>
    <s v="ERES_2T307"/>
    <x v="1204"/>
    <n v="1502.9369999999999"/>
    <n v="204.46"/>
  </r>
  <r>
    <s v="10 : Electric"/>
    <x v="1"/>
    <x v="0"/>
    <s v="ERES_2T307"/>
    <x v="1205"/>
    <n v="647.43299999999999"/>
    <n v="86.71"/>
  </r>
  <r>
    <s v="10 : Electric"/>
    <x v="1"/>
    <x v="0"/>
    <s v="ERES_2T307"/>
    <x v="1206"/>
    <n v="1292.0129999999999"/>
    <n v="179.1"/>
  </r>
  <r>
    <s v="10 : Electric"/>
    <x v="1"/>
    <x v="0"/>
    <s v="ERES_2T307"/>
    <x v="1207"/>
    <n v="1054.741"/>
    <n v="149.44999999999999"/>
  </r>
  <r>
    <s v="10 : Electric"/>
    <x v="1"/>
    <x v="0"/>
    <s v="ERES_2T307"/>
    <x v="1208"/>
    <n v="595.89700000000005"/>
    <n v="79.55"/>
  </r>
  <r>
    <s v="10 : Electric"/>
    <x v="1"/>
    <x v="0"/>
    <s v="ERES_2T307"/>
    <x v="1209"/>
    <n v="1365.846"/>
    <n v="187.31"/>
  </r>
  <r>
    <s v="10 : Electric"/>
    <x v="1"/>
    <x v="0"/>
    <s v="ERES_2T307"/>
    <x v="1210"/>
    <n v="328.24400000000003"/>
    <n v="46.07"/>
  </r>
  <r>
    <s v="10 : Electric"/>
    <x v="1"/>
    <x v="0"/>
    <s v="ERES_2T307"/>
    <x v="1211"/>
    <n v="648.596"/>
    <n v="80.75"/>
  </r>
  <r>
    <s v="10 : Electric"/>
    <x v="1"/>
    <x v="0"/>
    <s v="ERES_2T307"/>
    <x v="1212"/>
    <n v="266.53699999999998"/>
    <n v="38.14"/>
  </r>
  <r>
    <s v="10 : Electric"/>
    <x v="1"/>
    <x v="0"/>
    <s v="ERES_2T307"/>
    <x v="1213"/>
    <n v="823.36300000000006"/>
    <n v="112.08"/>
  </r>
  <r>
    <s v="10 : Electric"/>
    <x v="1"/>
    <x v="0"/>
    <s v="ERES_2T307"/>
    <x v="1214"/>
    <n v="556.48199999999997"/>
    <n v="83.36"/>
  </r>
  <r>
    <s v="10 : Electric"/>
    <x v="1"/>
    <x v="0"/>
    <s v="ERES_2T307"/>
    <x v="1215"/>
    <n v="763.49300000000005"/>
    <n v="106.08"/>
  </r>
  <r>
    <s v="10 : Electric"/>
    <x v="1"/>
    <x v="0"/>
    <s v="ERES_2T307"/>
    <x v="1216"/>
    <n v="341.87"/>
    <n v="44.5"/>
  </r>
  <r>
    <s v="10 : Electric"/>
    <x v="1"/>
    <x v="0"/>
    <s v="ERES_2T307"/>
    <x v="1217"/>
    <n v="1070.1659999999999"/>
    <n v="140.97999999999999"/>
  </r>
  <r>
    <s v="10 : Electric"/>
    <x v="1"/>
    <x v="0"/>
    <s v="ERES_2T307"/>
    <x v="1218"/>
    <n v="945.35799999999995"/>
    <n v="116.73"/>
  </r>
  <r>
    <s v="10 : Electric"/>
    <x v="1"/>
    <x v="0"/>
    <s v="ERES_2T307"/>
    <x v="1219"/>
    <n v="568.79600000000005"/>
    <n v="79.14"/>
  </r>
  <r>
    <s v="10 : Electric"/>
    <x v="1"/>
    <x v="0"/>
    <s v="ERES_2T307"/>
    <x v="1220"/>
    <n v="793.41600000000005"/>
    <n v="85.3"/>
  </r>
  <r>
    <s v="10 : Electric"/>
    <x v="1"/>
    <x v="0"/>
    <s v="ERES_2T307"/>
    <x v="1221"/>
    <n v="755.21400000000006"/>
    <n v="100.22"/>
  </r>
  <r>
    <s v="10 : Electric"/>
    <x v="1"/>
    <x v="0"/>
    <s v="ERES_2T307"/>
    <x v="1222"/>
    <n v="352.88099999999997"/>
    <n v="47.52"/>
  </r>
  <r>
    <s v="10 : Electric"/>
    <x v="1"/>
    <x v="0"/>
    <s v="ERES_2T307"/>
    <x v="1223"/>
    <n v="842.20899999999995"/>
    <n v="107.54"/>
  </r>
  <r>
    <s v="10 : Electric"/>
    <x v="1"/>
    <x v="0"/>
    <s v="ERES_2T307"/>
    <x v="1224"/>
    <n v="3375.8449999999998"/>
    <n v="421.33"/>
  </r>
  <r>
    <s v="10 : Electric"/>
    <x v="1"/>
    <x v="0"/>
    <s v="ERES_2T307"/>
    <x v="1225"/>
    <n v="415.62200000000001"/>
    <n v="55.36"/>
  </r>
  <r>
    <s v="10 : Electric"/>
    <x v="1"/>
    <x v="0"/>
    <s v="ERES_2T307"/>
    <x v="1226"/>
    <n v="427.32299999999998"/>
    <n v="62.45"/>
  </r>
  <r>
    <s v="10 : Electric"/>
    <x v="1"/>
    <x v="0"/>
    <s v="ERES_2T307"/>
    <x v="1227"/>
    <n v="2656.672"/>
    <n v="264.92"/>
  </r>
  <r>
    <s v="10 : Electric"/>
    <x v="1"/>
    <x v="0"/>
    <s v="ERES_2T307"/>
    <x v="1228"/>
    <n v="2073.1930000000002"/>
    <n v="238.52"/>
  </r>
  <r>
    <s v="10 : Electric"/>
    <x v="1"/>
    <x v="0"/>
    <s v="ERES_2T307"/>
    <x v="1229"/>
    <n v="1699.4690000000001"/>
    <n v="222.95"/>
  </r>
  <r>
    <s v="10 : Electric"/>
    <x v="1"/>
    <x v="0"/>
    <s v="ERES_2T307"/>
    <x v="1230"/>
    <n v="2337.9699999999998"/>
    <n v="295.74"/>
  </r>
  <r>
    <s v="10 : Electric"/>
    <x v="1"/>
    <x v="0"/>
    <s v="ERES_2T307"/>
    <x v="1231"/>
    <n v="1343.89"/>
    <n v="143.53"/>
  </r>
  <r>
    <s v="10 : Electric"/>
    <x v="1"/>
    <x v="0"/>
    <s v="ERES_2T307"/>
    <x v="1232"/>
    <n v="1042.4079999999999"/>
    <n v="137.87"/>
  </r>
  <r>
    <s v="10 : Electric"/>
    <x v="1"/>
    <x v="0"/>
    <s v="ERES_2T307"/>
    <x v="1233"/>
    <n v="858.11500000000001"/>
    <n v="109.86"/>
  </r>
  <r>
    <s v="10 : Electric"/>
    <x v="1"/>
    <x v="0"/>
    <s v="ERES_2T307"/>
    <x v="1234"/>
    <n v="577.11599999999999"/>
    <n v="77.91"/>
  </r>
  <r>
    <s v="10 : Electric"/>
    <x v="1"/>
    <x v="0"/>
    <s v="ERES_2T307"/>
    <x v="1235"/>
    <n v="748.19100000000003"/>
    <n v="109.55"/>
  </r>
  <r>
    <s v="10 : Electric"/>
    <x v="1"/>
    <x v="0"/>
    <s v="ERES_2T307"/>
    <x v="1236"/>
    <n v="1990.463"/>
    <n v="257.45999999999998"/>
  </r>
  <r>
    <s v="10 : Electric"/>
    <x v="1"/>
    <x v="0"/>
    <s v="ERES_2T307"/>
    <x v="1237"/>
    <n v="1240.6369999999999"/>
    <n v="159.11000000000001"/>
  </r>
  <r>
    <s v="10 : Electric"/>
    <x v="1"/>
    <x v="0"/>
    <s v="ERES_2T307"/>
    <x v="1238"/>
    <n v="790.35900000000004"/>
    <n v="104.88"/>
  </r>
  <r>
    <s v="10 : Electric"/>
    <x v="1"/>
    <x v="0"/>
    <s v="ERES_2T307"/>
    <x v="1239"/>
    <n v="357.08300000000003"/>
    <n v="46.19"/>
  </r>
  <r>
    <s v="10 : Electric"/>
    <x v="1"/>
    <x v="0"/>
    <s v="ERES_2T307"/>
    <x v="1240"/>
    <n v="971.923"/>
    <n v="128.80000000000001"/>
  </r>
  <r>
    <s v="10 : Electric"/>
    <x v="1"/>
    <x v="0"/>
    <s v="ERES_2T307"/>
    <x v="1241"/>
    <n v="4140.3639999999996"/>
    <n v="547.76"/>
  </r>
  <r>
    <s v="10 : Electric"/>
    <x v="1"/>
    <x v="0"/>
    <s v="ERES_2T307"/>
    <x v="1242"/>
    <n v="824.74599999999998"/>
    <n v="97.26"/>
  </r>
  <r>
    <s v="10 : Electric"/>
    <x v="1"/>
    <x v="0"/>
    <s v="ERES_2T307"/>
    <x v="1243"/>
    <n v="2045.046"/>
    <n v="222.79"/>
  </r>
  <r>
    <s v="10 : Electric"/>
    <x v="1"/>
    <x v="0"/>
    <s v="ERES_2T307"/>
    <x v="1244"/>
    <n v="668.55100000000004"/>
    <n v="87.03"/>
  </r>
  <r>
    <s v="10 : Electric"/>
    <x v="1"/>
    <x v="0"/>
    <s v="ERES_2T307"/>
    <x v="1245"/>
    <n v="772.34100000000001"/>
    <n v="106.95"/>
  </r>
  <r>
    <s v="10 : Electric"/>
    <x v="1"/>
    <x v="0"/>
    <s v="ERES_2T307"/>
    <x v="1246"/>
    <n v="835.67"/>
    <n v="111.68"/>
  </r>
  <r>
    <s v="10 : Electric"/>
    <x v="1"/>
    <x v="0"/>
    <s v="ERES_2T307"/>
    <x v="1247"/>
    <n v="547.66"/>
    <n v="70.92"/>
  </r>
  <r>
    <s v="10 : Electric"/>
    <x v="1"/>
    <x v="0"/>
    <s v="ERES_2T307"/>
    <x v="1248"/>
    <n v="782.39"/>
    <n v="95.15"/>
  </r>
  <r>
    <s v="10 : Electric"/>
    <x v="1"/>
    <x v="0"/>
    <s v="ERES_2T307"/>
    <x v="1249"/>
    <n v="641.92999999999995"/>
    <n v="84.92"/>
  </r>
  <r>
    <s v="10 : Electric"/>
    <x v="1"/>
    <x v="0"/>
    <s v="ERES_2T307"/>
    <x v="1250"/>
    <n v="819.3"/>
    <n v="99.8"/>
  </r>
  <r>
    <s v="10 : Electric"/>
    <x v="1"/>
    <x v="0"/>
    <s v="ERES_2T307"/>
    <x v="1251"/>
    <n v="1077.9469999999999"/>
    <n v="136.77000000000001"/>
  </r>
  <r>
    <s v="10 : Electric"/>
    <x v="1"/>
    <x v="0"/>
    <s v="ERES_2T307"/>
    <x v="1252"/>
    <n v="1139.7909999999999"/>
    <n v="126.87"/>
  </r>
  <r>
    <s v="10 : Electric"/>
    <x v="1"/>
    <x v="0"/>
    <s v="ERES_2T307"/>
    <x v="1253"/>
    <n v="199.49700000000001"/>
    <n v="26.84"/>
  </r>
  <r>
    <s v="10 : Electric"/>
    <x v="1"/>
    <x v="0"/>
    <s v="ERES_2T307"/>
    <x v="1254"/>
    <n v="790.67399999999998"/>
    <n v="106.41"/>
  </r>
  <r>
    <s v="10 : Electric"/>
    <x v="1"/>
    <x v="0"/>
    <s v="ERES_2T307"/>
    <x v="1255"/>
    <n v="389.08"/>
    <n v="52.16"/>
  </r>
  <r>
    <s v="10 : Electric"/>
    <x v="1"/>
    <x v="0"/>
    <s v="ERES_2T307"/>
    <x v="1256"/>
    <n v="471.84199999999998"/>
    <n v="66.290000000000006"/>
  </r>
  <r>
    <s v="10 : Electric"/>
    <x v="1"/>
    <x v="0"/>
    <s v="ERES_2T307"/>
    <x v="1257"/>
    <n v="1256.7650000000001"/>
    <n v="161.44999999999999"/>
  </r>
  <r>
    <s v="10 : Electric"/>
    <x v="1"/>
    <x v="0"/>
    <s v="ERES_2T307"/>
    <x v="1258"/>
    <n v="340.10700000000003"/>
    <n v="44.61"/>
  </r>
  <r>
    <s v="10 : Electric"/>
    <x v="1"/>
    <x v="0"/>
    <s v="ERES_2T307"/>
    <x v="1259"/>
    <n v="966.71400000000006"/>
    <n v="140.5"/>
  </r>
  <r>
    <s v="10 : Electric"/>
    <x v="1"/>
    <x v="0"/>
    <s v="ERES_2T307"/>
    <x v="1260"/>
    <n v="865.38499999999999"/>
    <n v="113.97"/>
  </r>
  <r>
    <s v="10 : Electric"/>
    <x v="1"/>
    <x v="0"/>
    <s v="ERES_2T307"/>
    <x v="1261"/>
    <n v="1075.482"/>
    <n v="173.26"/>
  </r>
  <r>
    <s v="10 : Electric"/>
    <x v="1"/>
    <x v="0"/>
    <s v="ERES_2T307"/>
    <x v="1262"/>
    <n v="522.10699999999997"/>
    <n v="75.33"/>
  </r>
  <r>
    <s v="10 : Electric"/>
    <x v="1"/>
    <x v="0"/>
    <s v="ERES_2T307"/>
    <x v="1263"/>
    <n v="1043.9059999999999"/>
    <n v="154.63"/>
  </r>
  <r>
    <s v="10 : Electric"/>
    <x v="1"/>
    <x v="0"/>
    <s v="ERES_2T307"/>
    <x v="1264"/>
    <n v="665.98"/>
    <n v="85.4"/>
  </r>
  <r>
    <s v="10 : Electric"/>
    <x v="1"/>
    <x v="0"/>
    <s v="ERES_2T307"/>
    <x v="1265"/>
    <n v="883.76499999999999"/>
    <n v="106.81"/>
  </r>
  <r>
    <s v="10 : Electric"/>
    <x v="1"/>
    <x v="0"/>
    <s v="ERES_2T307"/>
    <x v="1266"/>
    <n v="1050.4179999999999"/>
    <n v="147.53"/>
  </r>
  <r>
    <s v="10 : Electric"/>
    <x v="1"/>
    <x v="0"/>
    <s v="ERES_2T307"/>
    <x v="1267"/>
    <n v="162.52699999999999"/>
    <n v="23.89"/>
  </r>
  <r>
    <s v="10 : Electric"/>
    <x v="1"/>
    <x v="0"/>
    <s v="ERES_2T307"/>
    <x v="1268"/>
    <n v="1546.617"/>
    <n v="188.6"/>
  </r>
  <r>
    <s v="10 : Electric"/>
    <x v="1"/>
    <x v="0"/>
    <s v="ERES_2T307"/>
    <x v="1269"/>
    <n v="293.50799999999998"/>
    <n v="37.340000000000003"/>
  </r>
  <r>
    <s v="10 : Electric"/>
    <x v="1"/>
    <x v="0"/>
    <s v="ERES_2T307"/>
    <x v="1270"/>
    <n v="694.39200000000005"/>
    <n v="88.43"/>
  </r>
  <r>
    <s v="10 : Electric"/>
    <x v="1"/>
    <x v="0"/>
    <s v="ERES_2T307"/>
    <x v="1271"/>
    <n v="434.48899999999998"/>
    <n v="55.83"/>
  </r>
  <r>
    <s v="10 : Electric"/>
    <x v="1"/>
    <x v="0"/>
    <s v="ERES_2T307"/>
    <x v="1272"/>
    <n v="1522.2829999999999"/>
    <n v="194.44"/>
  </r>
  <r>
    <s v="10 : Electric"/>
    <x v="1"/>
    <x v="0"/>
    <s v="ERES_2T307"/>
    <x v="1273"/>
    <n v="264.47500000000002"/>
    <n v="34.950000000000003"/>
  </r>
  <r>
    <s v="10 : Electric"/>
    <x v="1"/>
    <x v="0"/>
    <s v="ERES_2T307"/>
    <x v="1274"/>
    <n v="250.863"/>
    <n v="30.89"/>
  </r>
  <r>
    <s v="10 : Electric"/>
    <x v="1"/>
    <x v="0"/>
    <s v="ERES_2T307"/>
    <x v="1275"/>
    <n v="1209.4349999999999"/>
    <n v="190.67"/>
  </r>
  <r>
    <s v="10 : Electric"/>
    <x v="1"/>
    <x v="0"/>
    <s v="ERES_2T307"/>
    <x v="1276"/>
    <n v="650.798"/>
    <n v="86.07"/>
  </r>
  <r>
    <s v="10 : Electric"/>
    <x v="1"/>
    <x v="0"/>
    <s v="ERES_2T307"/>
    <x v="1277"/>
    <n v="305.82799999999997"/>
    <n v="41.16"/>
  </r>
  <r>
    <s v="10 : Electric"/>
    <x v="1"/>
    <x v="0"/>
    <s v="ERES_2T307"/>
    <x v="1278"/>
    <n v="1023.311"/>
    <n v="126.86"/>
  </r>
  <r>
    <s v="10 : Electric"/>
    <x v="1"/>
    <x v="0"/>
    <s v="ERES_2T307"/>
    <x v="1279"/>
    <n v="1528.6079999999999"/>
    <n v="195.03"/>
  </r>
  <r>
    <s v="10 : Electric"/>
    <x v="1"/>
    <x v="0"/>
    <s v="ERES_2T307"/>
    <x v="1280"/>
    <n v="563.96199999999999"/>
    <n v="76.17"/>
  </r>
  <r>
    <s v="10 : Electric"/>
    <x v="1"/>
    <x v="0"/>
    <s v="ERES_2T307"/>
    <x v="1281"/>
    <n v="579.39499999999998"/>
    <n v="75.989999999999995"/>
  </r>
  <r>
    <s v="10 : Electric"/>
    <x v="1"/>
    <x v="0"/>
    <s v="ERES_2T307"/>
    <x v="1282"/>
    <n v="1402.329"/>
    <n v="168.25"/>
  </r>
  <r>
    <s v="10 : Electric"/>
    <x v="1"/>
    <x v="0"/>
    <s v="ERES_2T307"/>
    <x v="1283"/>
    <n v="568.40300000000002"/>
    <n v="74.489999999999995"/>
  </r>
  <r>
    <s v="10 : Electric"/>
    <x v="1"/>
    <x v="0"/>
    <s v="ERES_2T307"/>
    <x v="1284"/>
    <n v="618.70100000000002"/>
    <n v="78.38"/>
  </r>
  <r>
    <s v="10 : Electric"/>
    <x v="1"/>
    <x v="0"/>
    <s v="ERES_2T307"/>
    <x v="1285"/>
    <n v="297.94"/>
    <n v="41.32"/>
  </r>
  <r>
    <s v="10 : Electric"/>
    <x v="1"/>
    <x v="0"/>
    <s v="ERES_2T307"/>
    <x v="1286"/>
    <n v="976.91700000000003"/>
    <n v="110.8"/>
  </r>
  <r>
    <s v="10 : Electric"/>
    <x v="1"/>
    <x v="0"/>
    <s v="ERES_2T307"/>
    <x v="1287"/>
    <n v="853.16399999999999"/>
    <n v="111.87"/>
  </r>
  <r>
    <s v="10 : Electric"/>
    <x v="1"/>
    <x v="0"/>
    <s v="ERES_2T307"/>
    <x v="1288"/>
    <n v="1529.8209999999999"/>
    <n v="212.47"/>
  </r>
  <r>
    <s v="10 : Electric"/>
    <x v="1"/>
    <x v="0"/>
    <s v="ERES_2T307"/>
    <x v="1289"/>
    <n v="492.37"/>
    <n v="52.87"/>
  </r>
  <r>
    <s v="10 : Electric"/>
    <x v="1"/>
    <x v="0"/>
    <s v="ERES_2T307"/>
    <x v="1290"/>
    <n v="440.41699999999997"/>
    <n v="57.74"/>
  </r>
  <r>
    <s v="10 : Electric"/>
    <x v="1"/>
    <x v="0"/>
    <s v="ERES_2T307"/>
    <x v="1291"/>
    <n v="1594.691"/>
    <n v="221.67"/>
  </r>
  <r>
    <s v="10 : Electric"/>
    <x v="1"/>
    <x v="0"/>
    <s v="ERES_2T307"/>
    <x v="1292"/>
    <n v="563.32799999999997"/>
    <n v="76.28"/>
  </r>
  <r>
    <s v="10 : Electric"/>
    <x v="1"/>
    <x v="0"/>
    <s v="ERES_2T307"/>
    <x v="1293"/>
    <n v="1707.8620000000001"/>
    <n v="303.39"/>
  </r>
  <r>
    <s v="10 : Electric"/>
    <x v="1"/>
    <x v="0"/>
    <s v="ERES_2T307"/>
    <x v="1294"/>
    <n v="272.33800000000002"/>
    <n v="35.65"/>
  </r>
  <r>
    <s v="10 : Electric"/>
    <x v="1"/>
    <x v="0"/>
    <s v="ERES_2T307"/>
    <x v="1295"/>
    <n v="2295.8029999999999"/>
    <n v="318.76"/>
  </r>
  <r>
    <s v="10 : Electric"/>
    <x v="1"/>
    <x v="0"/>
    <s v="ERES_2T307"/>
    <x v="1296"/>
    <n v="767.31399999999996"/>
    <n v="101.54"/>
  </r>
  <r>
    <s v="10 : Electric"/>
    <x v="1"/>
    <x v="0"/>
    <s v="ERES_2T307"/>
    <x v="1297"/>
    <n v="424.69099999999997"/>
    <n v="58.75"/>
  </r>
  <r>
    <s v="10 : Electric"/>
    <x v="1"/>
    <x v="0"/>
    <s v="ERES_2T307"/>
    <x v="1298"/>
    <n v="533.98400000000004"/>
    <n v="67.75"/>
  </r>
  <r>
    <s v="10 : Electric"/>
    <x v="1"/>
    <x v="0"/>
    <s v="ERES_2T307"/>
    <x v="1299"/>
    <n v="457.56099999999998"/>
    <n v="59.03"/>
  </r>
  <r>
    <s v="10 : Electric"/>
    <x v="1"/>
    <x v="0"/>
    <s v="ERES_2T307"/>
    <x v="1300"/>
    <n v="194.72800000000001"/>
    <n v="28.15"/>
  </r>
  <r>
    <s v="10 : Electric"/>
    <x v="1"/>
    <x v="0"/>
    <s v="ERES_2T307"/>
    <x v="1301"/>
    <n v="1198.704"/>
    <n v="146.71"/>
  </r>
  <r>
    <s v="10 : Electric"/>
    <x v="1"/>
    <x v="0"/>
    <s v="ERES_2T307"/>
    <x v="1302"/>
    <n v="862.23099999999999"/>
    <n v="113.21"/>
  </r>
  <r>
    <s v="10 : Electric"/>
    <x v="1"/>
    <x v="0"/>
    <s v="ERES_2T307"/>
    <x v="1303"/>
    <n v="159.56"/>
    <n v="23.22"/>
  </r>
  <r>
    <s v="10 : Electric"/>
    <x v="1"/>
    <x v="0"/>
    <s v="ERES_2T307"/>
    <x v="1304"/>
    <n v="859.54499999999996"/>
    <n v="115.25"/>
  </r>
  <r>
    <s v="10 : Electric"/>
    <x v="1"/>
    <x v="0"/>
    <s v="ERES_2T307"/>
    <x v="1305"/>
    <n v="934.69100000000003"/>
    <n v="127.89"/>
  </r>
  <r>
    <s v="10 : Electric"/>
    <x v="1"/>
    <x v="0"/>
    <s v="ERES_2T307"/>
    <x v="1306"/>
    <n v="183.065"/>
    <n v="23.47"/>
  </r>
  <r>
    <s v="10 : Electric"/>
    <x v="1"/>
    <x v="0"/>
    <s v="ERES_2T307"/>
    <x v="1307"/>
    <n v="540.14200000000005"/>
    <n v="74.819999999999993"/>
  </r>
  <r>
    <s v="10 : Electric"/>
    <x v="1"/>
    <x v="0"/>
    <s v="ERES_2T307"/>
    <x v="1308"/>
    <n v="889.47299999999996"/>
    <n v="117.8"/>
  </r>
  <r>
    <s v="10 : Electric"/>
    <x v="1"/>
    <x v="0"/>
    <s v="ERES_2T307"/>
    <x v="1309"/>
    <n v="605.31600000000003"/>
    <n v="81.790000000000006"/>
  </r>
  <r>
    <s v="10 : Electric"/>
    <x v="1"/>
    <x v="0"/>
    <s v="ERES_2T307"/>
    <x v="1310"/>
    <n v="682.89200000000005"/>
    <n v="98.01"/>
  </r>
  <r>
    <s v="10 : Electric"/>
    <x v="1"/>
    <x v="0"/>
    <s v="ERES_2T307"/>
    <x v="1311"/>
    <n v="743.32600000000002"/>
    <n v="103.1"/>
  </r>
  <r>
    <s v="10 : Electric"/>
    <x v="1"/>
    <x v="0"/>
    <s v="ERES_2T307"/>
    <x v="1312"/>
    <n v="897.45100000000002"/>
    <n v="117.59"/>
  </r>
  <r>
    <s v="10 : Electric"/>
    <x v="1"/>
    <x v="0"/>
    <s v="ERES_2T307"/>
    <x v="1313"/>
    <n v="505.21300000000002"/>
    <n v="65.290000000000006"/>
  </r>
  <r>
    <s v="10 : Electric"/>
    <x v="1"/>
    <x v="0"/>
    <s v="ERES_2T307"/>
    <x v="1314"/>
    <n v="337.23099999999999"/>
    <n v="48.28"/>
  </r>
  <r>
    <s v="10 : Electric"/>
    <x v="1"/>
    <x v="0"/>
    <s v="ERES_2T307"/>
    <x v="1315"/>
    <n v="1076.4849999999999"/>
    <n v="136.86000000000001"/>
  </r>
  <r>
    <s v="10 : Electric"/>
    <x v="1"/>
    <x v="0"/>
    <s v="ERES_2T307"/>
    <x v="1316"/>
    <n v="111.706"/>
    <n v="13.91"/>
  </r>
  <r>
    <s v="10 : Electric"/>
    <x v="1"/>
    <x v="0"/>
    <s v="ERES_2T307"/>
    <x v="1317"/>
    <n v="445.23899999999998"/>
    <n v="57.47"/>
  </r>
  <r>
    <s v="10 : Electric"/>
    <x v="1"/>
    <x v="0"/>
    <s v="ERES_2T307"/>
    <x v="1318"/>
    <n v="1159.5139999999999"/>
    <n v="159.43"/>
  </r>
  <r>
    <s v="10 : Electric"/>
    <x v="1"/>
    <x v="0"/>
    <s v="ERES_2T307"/>
    <x v="1319"/>
    <n v="1035.4970000000001"/>
    <n v="127.44"/>
  </r>
  <r>
    <s v="10 : Electric"/>
    <x v="1"/>
    <x v="0"/>
    <s v="ERES_2T307"/>
    <x v="1320"/>
    <n v="1217.9369999999999"/>
    <n v="151.43"/>
  </r>
  <r>
    <s v="10 : Electric"/>
    <x v="1"/>
    <x v="0"/>
    <s v="ERES_2T307"/>
    <x v="1321"/>
    <n v="1574.2570000000001"/>
    <n v="220.66"/>
  </r>
  <r>
    <s v="10 : Electric"/>
    <x v="1"/>
    <x v="0"/>
    <s v="ERES_2T307"/>
    <x v="1322"/>
    <n v="1183.7080000000001"/>
    <n v="151.51"/>
  </r>
  <r>
    <s v="10 : Electric"/>
    <x v="1"/>
    <x v="0"/>
    <s v="ERES_2T307"/>
    <x v="1323"/>
    <n v="562.97400000000005"/>
    <n v="76.569999999999993"/>
  </r>
  <r>
    <s v="10 : Electric"/>
    <x v="1"/>
    <x v="0"/>
    <s v="ERES_2T307"/>
    <x v="1324"/>
    <n v="1333.6669999999999"/>
    <n v="171.01"/>
  </r>
  <r>
    <s v="10 : Electric"/>
    <x v="1"/>
    <x v="0"/>
    <s v="ERES_2T307"/>
    <x v="1325"/>
    <n v="488.44600000000003"/>
    <n v="65.680000000000007"/>
  </r>
  <r>
    <s v="10 : Electric"/>
    <x v="1"/>
    <x v="0"/>
    <s v="ERES_2T307"/>
    <x v="1326"/>
    <n v="1266.57"/>
    <n v="167.13"/>
  </r>
  <r>
    <s v="10 : Electric"/>
    <x v="1"/>
    <x v="0"/>
    <s v="ERES_2T307"/>
    <x v="1327"/>
    <n v="869.60599999999999"/>
    <n v="96.73"/>
  </r>
  <r>
    <s v="10 : Electric"/>
    <x v="1"/>
    <x v="0"/>
    <s v="ERES_2T307"/>
    <x v="1328"/>
    <n v="1140.317"/>
    <n v="146.94999999999999"/>
  </r>
  <r>
    <s v="10 : Electric"/>
    <x v="1"/>
    <x v="0"/>
    <s v="ERES_2T307"/>
    <x v="1329"/>
    <n v="364.85599999999999"/>
    <n v="52.9"/>
  </r>
  <r>
    <s v="10 : Electric"/>
    <x v="1"/>
    <x v="0"/>
    <s v="ERES_2T307"/>
    <x v="1330"/>
    <n v="383.19400000000002"/>
    <n v="45.15"/>
  </r>
  <r>
    <s v="10 : Electric"/>
    <x v="1"/>
    <x v="0"/>
    <s v="ERES_2T307"/>
    <x v="1331"/>
    <n v="718.50800000000004"/>
    <n v="97.31"/>
  </r>
  <r>
    <s v="10 : Electric"/>
    <x v="1"/>
    <x v="0"/>
    <s v="ERES_2T307"/>
    <x v="1332"/>
    <n v="1358.1010000000001"/>
    <n v="187.16"/>
  </r>
  <r>
    <s v="10 : Electric"/>
    <x v="1"/>
    <x v="0"/>
    <s v="ERES_2T307"/>
    <x v="1333"/>
    <n v="1047.8409999999999"/>
    <n v="118.34"/>
  </r>
  <r>
    <s v="10 : Electric"/>
    <x v="1"/>
    <x v="0"/>
    <s v="ERES_2T307"/>
    <x v="1334"/>
    <n v="543.851"/>
    <n v="83.61"/>
  </r>
  <r>
    <s v="10 : Electric"/>
    <x v="1"/>
    <x v="0"/>
    <s v="ERES_2T307"/>
    <x v="1335"/>
    <n v="3165.3620000000001"/>
    <n v="394.26"/>
  </r>
  <r>
    <s v="10 : Electric"/>
    <x v="1"/>
    <x v="0"/>
    <s v="ERES_2T307"/>
    <x v="1336"/>
    <n v="959.57600000000002"/>
    <n v="126.22"/>
  </r>
  <r>
    <s v="10 : Electric"/>
    <x v="1"/>
    <x v="0"/>
    <s v="ERES_2T307"/>
    <x v="1337"/>
    <n v="1576.913"/>
    <n v="193.25"/>
  </r>
  <r>
    <s v="10 : Electric"/>
    <x v="1"/>
    <x v="0"/>
    <s v="ERES_2T307"/>
    <x v="1338"/>
    <n v="781.63"/>
    <n v="108.54"/>
  </r>
  <r>
    <s v="10 : Electric"/>
    <x v="1"/>
    <x v="0"/>
    <s v="ERES_2T307"/>
    <x v="1339"/>
    <n v="754.42200000000003"/>
    <n v="105.01"/>
  </r>
  <r>
    <s v="10 : Electric"/>
    <x v="1"/>
    <x v="0"/>
    <s v="ERES_2T307"/>
    <x v="1340"/>
    <n v="1166.4639999999999"/>
    <n v="142.86000000000001"/>
  </r>
  <r>
    <s v="10 : Electric"/>
    <x v="1"/>
    <x v="0"/>
    <s v="ERES_2T307"/>
    <x v="1341"/>
    <n v="1671.529"/>
    <n v="163.04"/>
  </r>
  <r>
    <s v="10 : Electric"/>
    <x v="1"/>
    <x v="0"/>
    <s v="ERES_2T307"/>
    <x v="1342"/>
    <n v="967.43200000000002"/>
    <n v="128.93"/>
  </r>
  <r>
    <s v="10 : Electric"/>
    <x v="1"/>
    <x v="0"/>
    <s v="ERES_2T307"/>
    <x v="1343"/>
    <n v="851.678"/>
    <n v="110.1"/>
  </r>
  <r>
    <s v="10 : Electric"/>
    <x v="1"/>
    <x v="0"/>
    <s v="ERES_2T307"/>
    <x v="1344"/>
    <n v="1202.2840000000001"/>
    <n v="161.09"/>
  </r>
  <r>
    <s v="10 : Electric"/>
    <x v="1"/>
    <x v="0"/>
    <s v="ERES_2T307"/>
    <x v="1345"/>
    <n v="939.27599999999995"/>
    <n v="117.84"/>
  </r>
  <r>
    <s v="10 : Electric"/>
    <x v="1"/>
    <x v="0"/>
    <s v="ERES_2T307"/>
    <x v="1346"/>
    <n v="1088.29"/>
    <n v="142.18"/>
  </r>
  <r>
    <s v="10 : Electric"/>
    <x v="1"/>
    <x v="0"/>
    <s v="ERES_2T307"/>
    <x v="1347"/>
    <n v="695.62199999999996"/>
    <n v="108.58"/>
  </r>
  <r>
    <s v="10 : Electric"/>
    <x v="1"/>
    <x v="0"/>
    <s v="ERES_2T307"/>
    <x v="1348"/>
    <n v="377.99200000000002"/>
    <n v="55.91"/>
  </r>
  <r>
    <s v="10 : Electric"/>
    <x v="1"/>
    <x v="0"/>
    <s v="ERES_2T307"/>
    <x v="1349"/>
    <n v="351.49099999999999"/>
    <n v="46.56"/>
  </r>
  <r>
    <s v="10 : Electric"/>
    <x v="1"/>
    <x v="0"/>
    <s v="ERES_2T307"/>
    <x v="1350"/>
    <n v="943.84699999999998"/>
    <n v="118.29"/>
  </r>
  <r>
    <s v="10 : Electric"/>
    <x v="1"/>
    <x v="0"/>
    <s v="ERES_2T307"/>
    <x v="1351"/>
    <n v="101.474"/>
    <n v="13.24"/>
  </r>
  <r>
    <s v="10 : Electric"/>
    <x v="1"/>
    <x v="0"/>
    <s v="ERES_2T307"/>
    <x v="1352"/>
    <n v="859.14099999999996"/>
    <n v="114.2"/>
  </r>
  <r>
    <s v="10 : Electric"/>
    <x v="1"/>
    <x v="0"/>
    <s v="ERES_2T307"/>
    <x v="1353"/>
    <n v="620.20299999999997"/>
    <n v="89.66"/>
  </r>
  <r>
    <s v="10 : Electric"/>
    <x v="1"/>
    <x v="0"/>
    <s v="ERES_2T307"/>
    <x v="1354"/>
    <n v="1362.6130000000001"/>
    <n v="174.69"/>
  </r>
  <r>
    <s v="10 : Electric"/>
    <x v="1"/>
    <x v="0"/>
    <s v="ERES_2T307"/>
    <x v="1355"/>
    <n v="430.33499999999998"/>
    <n v="56.29"/>
  </r>
  <r>
    <s v="10 : Electric"/>
    <x v="1"/>
    <x v="0"/>
    <s v="ERES_2T307"/>
    <x v="1356"/>
    <n v="194.126"/>
    <n v="26.22"/>
  </r>
  <r>
    <s v="10 : Electric"/>
    <x v="1"/>
    <x v="0"/>
    <s v="ERES_2T307"/>
    <x v="1357"/>
    <n v="964.84299999999996"/>
    <n v="138.97"/>
  </r>
  <r>
    <s v="10 : Electric"/>
    <x v="1"/>
    <x v="0"/>
    <s v="ERES_2T307"/>
    <x v="1358"/>
    <n v="445.29599999999999"/>
    <n v="53.86"/>
  </r>
  <r>
    <s v="10 : Electric"/>
    <x v="1"/>
    <x v="0"/>
    <s v="ERES_2T307"/>
    <x v="1359"/>
    <n v="1163.134"/>
    <n v="151.74"/>
  </r>
  <r>
    <s v="10 : Electric"/>
    <x v="1"/>
    <x v="0"/>
    <s v="ERES_2T307"/>
    <x v="1360"/>
    <n v="1794.8009999999999"/>
    <n v="239.08"/>
  </r>
  <r>
    <s v="10 : Electric"/>
    <x v="1"/>
    <x v="0"/>
    <s v="ERES_2T307"/>
    <x v="1361"/>
    <n v="982.81399999999996"/>
    <n v="138.93"/>
  </r>
  <r>
    <s v="10 : Electric"/>
    <x v="1"/>
    <x v="0"/>
    <s v="ERES_2T307"/>
    <x v="1362"/>
    <n v="832.83"/>
    <n v="99.92"/>
  </r>
  <r>
    <s v="10 : Electric"/>
    <x v="1"/>
    <x v="0"/>
    <s v="ERES_2T307"/>
    <x v="1363"/>
    <n v="738.24199999999996"/>
    <n v="95.06"/>
  </r>
  <r>
    <s v="10 : Electric"/>
    <x v="1"/>
    <x v="0"/>
    <s v="ERES_2T307"/>
    <x v="1364"/>
    <n v="1268.5840000000001"/>
    <n v="191.28"/>
  </r>
  <r>
    <s v="10 : Electric"/>
    <x v="1"/>
    <x v="0"/>
    <s v="ERES_2T307"/>
    <x v="1365"/>
    <n v="1543.4939999999999"/>
    <n v="184.47"/>
  </r>
  <r>
    <s v="10 : Electric"/>
    <x v="1"/>
    <x v="0"/>
    <s v="ERES_2T307"/>
    <x v="1366"/>
    <n v="151.94399999999999"/>
    <n v="18.57"/>
  </r>
  <r>
    <s v="10 : Electric"/>
    <x v="1"/>
    <x v="0"/>
    <s v="ERES_2T307"/>
    <x v="1367"/>
    <n v="719.80600000000004"/>
    <n v="100.83"/>
  </r>
  <r>
    <s v="10 : Electric"/>
    <x v="1"/>
    <x v="0"/>
    <s v="ERES_2T307"/>
    <x v="1368"/>
    <n v="422.84899999999999"/>
    <n v="54.03"/>
  </r>
  <r>
    <s v="10 : Electric"/>
    <x v="1"/>
    <x v="0"/>
    <s v="ERES_2T307"/>
    <x v="1369"/>
    <n v="898.28200000000004"/>
    <n v="121.86"/>
  </r>
  <r>
    <s v="10 : Electric"/>
    <x v="1"/>
    <x v="0"/>
    <s v="ERES_2T307"/>
    <x v="1370"/>
    <n v="1010.361"/>
    <n v="146.37"/>
  </r>
  <r>
    <s v="10 : Electric"/>
    <x v="1"/>
    <x v="0"/>
    <s v="ERES_2T307"/>
    <x v="1371"/>
    <n v="994.327"/>
    <n v="131.85"/>
  </r>
  <r>
    <s v="10 : Electric"/>
    <x v="1"/>
    <x v="0"/>
    <s v="ERES_2T307"/>
    <x v="1372"/>
    <n v="2020.1769999999999"/>
    <n v="260.39999999999998"/>
  </r>
  <r>
    <s v="10 : Electric"/>
    <x v="1"/>
    <x v="0"/>
    <s v="ERES_2T307"/>
    <x v="1373"/>
    <n v="647.5"/>
    <n v="87.15"/>
  </r>
  <r>
    <s v="10 : Electric"/>
    <x v="1"/>
    <x v="0"/>
    <s v="ERES_2T307"/>
    <x v="1374"/>
    <n v="1027.4069999999999"/>
    <n v="117.74"/>
  </r>
  <r>
    <s v="10 : Electric"/>
    <x v="1"/>
    <x v="0"/>
    <s v="ERES_2T307"/>
    <x v="1375"/>
    <n v="676.46699999999998"/>
    <n v="87.37"/>
  </r>
  <r>
    <s v="10 : Electric"/>
    <x v="1"/>
    <x v="0"/>
    <s v="ERES_2T307"/>
    <x v="1376"/>
    <n v="362.065"/>
    <n v="47.42"/>
  </r>
  <r>
    <s v="10 : Electric"/>
    <x v="1"/>
    <x v="0"/>
    <s v="ERES_2T307"/>
    <x v="1377"/>
    <n v="789.07799999999997"/>
    <n v="108.35"/>
  </r>
  <r>
    <s v="10 : Electric"/>
    <x v="1"/>
    <x v="0"/>
    <s v="ERES_2T307"/>
    <x v="1378"/>
    <n v="507.952"/>
    <n v="72.540000000000006"/>
  </r>
  <r>
    <s v="10 : Electric"/>
    <x v="1"/>
    <x v="0"/>
    <s v="ERES_2T307"/>
    <x v="1379"/>
    <n v="767.42499999999995"/>
    <n v="110.04"/>
  </r>
  <r>
    <s v="10 : Electric"/>
    <x v="1"/>
    <x v="0"/>
    <s v="ERES_2T307"/>
    <x v="1380"/>
    <n v="861.61900000000003"/>
    <n v="124.28"/>
  </r>
  <r>
    <s v="10 : Electric"/>
    <x v="1"/>
    <x v="0"/>
    <s v="ERES_2T307"/>
    <x v="1381"/>
    <n v="989.98900000000003"/>
    <n v="151.04"/>
  </r>
  <r>
    <s v="10 : Electric"/>
    <x v="1"/>
    <x v="0"/>
    <s v="ERES_2T307"/>
    <x v="1382"/>
    <n v="937.93600000000004"/>
    <n v="114.34"/>
  </r>
  <r>
    <s v="10 : Electric"/>
    <x v="1"/>
    <x v="0"/>
    <s v="ERES_2T307"/>
    <x v="1383"/>
    <n v="2238.8290000000002"/>
    <n v="277.38"/>
  </r>
  <r>
    <s v="10 : Electric"/>
    <x v="1"/>
    <x v="0"/>
    <s v="ERES_2T307"/>
    <x v="1384"/>
    <n v="1944.279"/>
    <n v="212.64"/>
  </r>
  <r>
    <s v="10 : Electric"/>
    <x v="1"/>
    <x v="0"/>
    <s v="ERES_2T307"/>
    <x v="1385"/>
    <n v="2741.556"/>
    <n v="387.92"/>
  </r>
  <r>
    <s v="10 : Electric"/>
    <x v="1"/>
    <x v="0"/>
    <s v="ERES_2T307"/>
    <x v="1386"/>
    <n v="1217.5899999999999"/>
    <n v="168.42"/>
  </r>
  <r>
    <s v="10 : Electric"/>
    <x v="1"/>
    <x v="0"/>
    <s v="ERES_2T307"/>
    <x v="1387"/>
    <n v="850.12599999999998"/>
    <n v="108.14"/>
  </r>
  <r>
    <s v="10 : Electric"/>
    <x v="1"/>
    <x v="0"/>
    <s v="ERES_2T307"/>
    <x v="1388"/>
    <n v="398.93799999999999"/>
    <n v="52.03"/>
  </r>
  <r>
    <s v="10 : Electric"/>
    <x v="1"/>
    <x v="0"/>
    <s v="ERES_2T307"/>
    <x v="1389"/>
    <n v="466.42700000000002"/>
    <n v="64.03"/>
  </r>
  <r>
    <s v="10 : Electric"/>
    <x v="1"/>
    <x v="0"/>
    <s v="ERES_2T307"/>
    <x v="1390"/>
    <n v="782.51099999999997"/>
    <n v="96.99"/>
  </r>
  <r>
    <s v="10 : Electric"/>
    <x v="1"/>
    <x v="0"/>
    <s v="ERES_2T307"/>
    <x v="1391"/>
    <n v="131.60599999999999"/>
    <n v="18.739999999999998"/>
  </r>
  <r>
    <s v="10 : Electric"/>
    <x v="1"/>
    <x v="0"/>
    <s v="ERES_2T307"/>
    <x v="1392"/>
    <n v="1888.203"/>
    <n v="202.84"/>
  </r>
  <r>
    <s v="10 : Electric"/>
    <x v="1"/>
    <x v="0"/>
    <s v="ERES_2T307"/>
    <x v="1393"/>
    <n v="2108.6779999999999"/>
    <n v="276.74"/>
  </r>
  <r>
    <s v="10 : Electric"/>
    <x v="1"/>
    <x v="0"/>
    <s v="ERES_2T307"/>
    <x v="1394"/>
    <n v="1227.2729999999999"/>
    <n v="161.47"/>
  </r>
  <r>
    <s v="10 : Electric"/>
    <x v="1"/>
    <x v="0"/>
    <s v="ERES_2T307"/>
    <x v="1395"/>
    <n v="334.67899999999997"/>
    <n v="50.75"/>
  </r>
  <r>
    <s v="10 : Electric"/>
    <x v="1"/>
    <x v="0"/>
    <s v="ERES_2T307"/>
    <x v="1396"/>
    <n v="1442.12"/>
    <n v="187.47"/>
  </r>
  <r>
    <s v="10 : Electric"/>
    <x v="1"/>
    <x v="0"/>
    <s v="ERES_2T307"/>
    <x v="1397"/>
    <n v="879.54899999999998"/>
    <n v="122.23"/>
  </r>
  <r>
    <s v="10 : Electric"/>
    <x v="1"/>
    <x v="0"/>
    <s v="ERES_2T307"/>
    <x v="1398"/>
    <n v="811.08299999999997"/>
    <n v="116.39"/>
  </r>
  <r>
    <s v="10 : Electric"/>
    <x v="1"/>
    <x v="0"/>
    <s v="ERES_2T307"/>
    <x v="1399"/>
    <n v="1956.806"/>
    <n v="262.41000000000003"/>
  </r>
  <r>
    <s v="10 : Electric"/>
    <x v="1"/>
    <x v="0"/>
    <s v="ERES_2T307"/>
    <x v="1400"/>
    <n v="148.56299999999999"/>
    <n v="20.67"/>
  </r>
  <r>
    <s v="10 : Electric"/>
    <x v="1"/>
    <x v="0"/>
    <s v="ERES_2T307"/>
    <x v="1401"/>
    <n v="1450.3209999999999"/>
    <n v="200.91"/>
  </r>
  <r>
    <s v="10 : Electric"/>
    <x v="1"/>
    <x v="0"/>
    <s v="ERES_2T307"/>
    <x v="1402"/>
    <n v="555.495"/>
    <n v="79.64"/>
  </r>
  <r>
    <s v="10 : Electric"/>
    <x v="1"/>
    <x v="0"/>
    <s v="ERES_2T307"/>
    <x v="1403"/>
    <n v="576.92600000000004"/>
    <n v="75.650000000000006"/>
  </r>
  <r>
    <s v="10 : Electric"/>
    <x v="1"/>
    <x v="0"/>
    <s v="ERES_2T307"/>
    <x v="1404"/>
    <n v="282.47000000000003"/>
    <n v="42.1"/>
  </r>
  <r>
    <s v="10 : Electric"/>
    <x v="1"/>
    <x v="0"/>
    <s v="ERES_2T307"/>
    <x v="1405"/>
    <n v="1489.1880000000001"/>
    <n v="178.09"/>
  </r>
  <r>
    <s v="10 : Electric"/>
    <x v="1"/>
    <x v="0"/>
    <s v="ERES_2T307"/>
    <x v="1406"/>
    <n v="664.58299999999997"/>
    <n v="89.03"/>
  </r>
  <r>
    <s v="10 : Electric"/>
    <x v="1"/>
    <x v="0"/>
    <s v="ERES_2T307"/>
    <x v="1407"/>
    <n v="487.53800000000001"/>
    <n v="65.489999999999995"/>
  </r>
  <r>
    <s v="10 : Electric"/>
    <x v="1"/>
    <x v="0"/>
    <s v="ERES_2T307"/>
    <x v="1408"/>
    <n v="561.77499999999998"/>
    <n v="71.239999999999995"/>
  </r>
  <r>
    <s v="10 : Electric"/>
    <x v="1"/>
    <x v="0"/>
    <s v="ERES_2T307"/>
    <x v="1409"/>
    <n v="476.26600000000002"/>
    <n v="59.83"/>
  </r>
  <r>
    <s v="10 : Electric"/>
    <x v="1"/>
    <x v="0"/>
    <s v="ERES_2T307"/>
    <x v="1410"/>
    <n v="655.10199999999998"/>
    <n v="81.17"/>
  </r>
  <r>
    <s v="10 : Electric"/>
    <x v="1"/>
    <x v="0"/>
    <s v="ERES_2T307"/>
    <x v="1411"/>
    <n v="397.39"/>
    <n v="56.08"/>
  </r>
  <r>
    <s v="10 : Electric"/>
    <x v="1"/>
    <x v="0"/>
    <s v="ERES_2T307"/>
    <x v="1412"/>
    <n v="724.93399999999997"/>
    <n v="101.51"/>
  </r>
  <r>
    <s v="10 : Electric"/>
    <x v="1"/>
    <x v="0"/>
    <s v="ERES_2T307"/>
    <x v="1413"/>
    <n v="973.61099999999999"/>
    <n v="131.91999999999999"/>
  </r>
  <r>
    <s v="10 : Electric"/>
    <x v="1"/>
    <x v="0"/>
    <s v="ERES_2T307"/>
    <x v="1414"/>
    <n v="748.36400000000003"/>
    <n v="92.85"/>
  </r>
  <r>
    <s v="10 : Electric"/>
    <x v="1"/>
    <x v="0"/>
    <s v="ERES_2T307"/>
    <x v="1415"/>
    <n v="822.31799999999998"/>
    <n v="107.82"/>
  </r>
  <r>
    <s v="10 : Electric"/>
    <x v="1"/>
    <x v="0"/>
    <s v="ERES_2T307"/>
    <x v="1416"/>
    <n v="1018.503"/>
    <n v="106.3"/>
  </r>
  <r>
    <s v="10 : Electric"/>
    <x v="1"/>
    <x v="0"/>
    <s v="ERES_2T307"/>
    <x v="1417"/>
    <n v="861.24199999999996"/>
    <n v="95.2"/>
  </r>
  <r>
    <s v="10 : Electric"/>
    <x v="1"/>
    <x v="0"/>
    <s v="ERES_2T307"/>
    <x v="1418"/>
    <n v="851.37800000000004"/>
    <n v="115.22"/>
  </r>
  <r>
    <s v="10 : Electric"/>
    <x v="1"/>
    <x v="0"/>
    <s v="ERES_2T307"/>
    <x v="1419"/>
    <n v="993.43899999999996"/>
    <n v="140.53"/>
  </r>
  <r>
    <s v="10 : Electric"/>
    <x v="1"/>
    <x v="0"/>
    <s v="ERES_2T307"/>
    <x v="1420"/>
    <n v="930.23"/>
    <n v="118.4"/>
  </r>
  <r>
    <s v="10 : Electric"/>
    <x v="1"/>
    <x v="0"/>
    <s v="ERES_2T307"/>
    <x v="1421"/>
    <n v="479.27800000000002"/>
    <n v="55.93"/>
  </r>
  <r>
    <s v="10 : Electric"/>
    <x v="1"/>
    <x v="0"/>
    <s v="ERES_2T307"/>
    <x v="1422"/>
    <n v="1083.6199999999999"/>
    <n v="134.03"/>
  </r>
  <r>
    <s v="10 : Electric"/>
    <x v="1"/>
    <x v="0"/>
    <s v="ERES_2T307"/>
    <x v="1423"/>
    <n v="991.66399999999999"/>
    <n v="139.1"/>
  </r>
  <r>
    <s v="10 : Electric"/>
    <x v="1"/>
    <x v="0"/>
    <s v="ERES_2T307"/>
    <x v="1424"/>
    <n v="720.19299999999998"/>
    <n v="85.35"/>
  </r>
  <r>
    <s v="10 : Electric"/>
    <x v="1"/>
    <x v="0"/>
    <s v="ERES_2T307"/>
    <x v="1425"/>
    <n v="2544.1990000000001"/>
    <n v="325.77999999999997"/>
  </r>
  <r>
    <s v="10 : Electric"/>
    <x v="1"/>
    <x v="0"/>
    <s v="ERES_2T307"/>
    <x v="1426"/>
    <n v="285.99700000000001"/>
    <n v="36.68"/>
  </r>
  <r>
    <s v="10 : Electric"/>
    <x v="1"/>
    <x v="0"/>
    <s v="ERES_2T307"/>
    <x v="1427"/>
    <n v="807.92399999999998"/>
    <n v="108.77"/>
  </r>
  <r>
    <s v="10 : Electric"/>
    <x v="1"/>
    <x v="0"/>
    <s v="ERES_2T307"/>
    <x v="1428"/>
    <n v="464.62400000000002"/>
    <n v="67.569999999999993"/>
  </r>
  <r>
    <s v="10 : Electric"/>
    <x v="1"/>
    <x v="0"/>
    <s v="ERES_2T307"/>
    <x v="1429"/>
    <n v="492.16"/>
    <n v="69.23"/>
  </r>
  <r>
    <s v="10 : Electric"/>
    <x v="1"/>
    <x v="0"/>
    <s v="ERES_2T307"/>
    <x v="1430"/>
    <n v="81.177000000000007"/>
    <n v="10.3"/>
  </r>
  <r>
    <s v="10 : Electric"/>
    <x v="1"/>
    <x v="0"/>
    <s v="ERES_2T307"/>
    <x v="1431"/>
    <n v="689.93200000000002"/>
    <n v="96.64"/>
  </r>
  <r>
    <s v="10 : Electric"/>
    <x v="1"/>
    <x v="0"/>
    <s v="ERES_2T307"/>
    <x v="1432"/>
    <n v="474.76"/>
    <n v="58.28"/>
  </r>
  <r>
    <s v="10 : Electric"/>
    <x v="1"/>
    <x v="0"/>
    <s v="ERES_2T307"/>
    <x v="1433"/>
    <n v="654.37400000000002"/>
    <n v="87.38"/>
  </r>
  <r>
    <s v="10 : Electric"/>
    <x v="1"/>
    <x v="0"/>
    <s v="ERES_2T307"/>
    <x v="1434"/>
    <n v="823.53300000000002"/>
    <n v="113.75"/>
  </r>
  <r>
    <s v="10 : Electric"/>
    <x v="1"/>
    <x v="0"/>
    <s v="ERES_2T307"/>
    <x v="1435"/>
    <n v="699.62300000000005"/>
    <n v="110.83"/>
  </r>
  <r>
    <s v="10 : Electric"/>
    <x v="1"/>
    <x v="0"/>
    <s v="ERES_2T307"/>
    <x v="1436"/>
    <n v="1871.759"/>
    <n v="230.53"/>
  </r>
  <r>
    <s v="10 : Electric"/>
    <x v="1"/>
    <x v="0"/>
    <s v="ERES_2T307"/>
    <x v="1437"/>
    <n v="733.22900000000004"/>
    <n v="95.6"/>
  </r>
  <r>
    <s v="10 : Electric"/>
    <x v="1"/>
    <x v="0"/>
    <s v="ERES_2T307"/>
    <x v="1438"/>
    <n v="797.99"/>
    <n v="109.97"/>
  </r>
  <r>
    <s v="10 : Electric"/>
    <x v="1"/>
    <x v="0"/>
    <s v="ERES_2T307"/>
    <x v="1439"/>
    <n v="711.38900000000001"/>
    <n v="89.35"/>
  </r>
  <r>
    <s v="10 : Electric"/>
    <x v="1"/>
    <x v="0"/>
    <s v="ERES_2T307"/>
    <x v="1440"/>
    <n v="479.53399999999999"/>
    <n v="58"/>
  </r>
  <r>
    <s v="10 : Electric"/>
    <x v="1"/>
    <x v="0"/>
    <s v="ERES_2T307"/>
    <x v="1441"/>
    <n v="1580.355"/>
    <n v="198.28"/>
  </r>
  <r>
    <s v="10 : Electric"/>
    <x v="1"/>
    <x v="0"/>
    <s v="ERES_2T307"/>
    <x v="1442"/>
    <n v="511.67"/>
    <n v="66.05"/>
  </r>
  <r>
    <s v="10 : Electric"/>
    <x v="1"/>
    <x v="0"/>
    <s v="ERES_2T307"/>
    <x v="1443"/>
    <n v="321.11700000000002"/>
    <n v="42.43"/>
  </r>
  <r>
    <s v="10 : Electric"/>
    <x v="1"/>
    <x v="0"/>
    <s v="ERES_2T307"/>
    <x v="1444"/>
    <n v="443.33"/>
    <n v="57.41"/>
  </r>
  <r>
    <s v="10 : Electric"/>
    <x v="1"/>
    <x v="0"/>
    <s v="ERES_2T307"/>
    <x v="1445"/>
    <n v="1296.3920000000001"/>
    <n v="172.6"/>
  </r>
  <r>
    <s v="10 : Electric"/>
    <x v="1"/>
    <x v="0"/>
    <s v="ERES_2T307"/>
    <x v="1446"/>
    <n v="1429.088"/>
    <n v="187.5"/>
  </r>
  <r>
    <s v="10 : Electric"/>
    <x v="1"/>
    <x v="0"/>
    <s v="ERES_2T307"/>
    <x v="1447"/>
    <n v="757.52700000000004"/>
    <n v="92.29"/>
  </r>
  <r>
    <s v="10 : Electric"/>
    <x v="1"/>
    <x v="0"/>
    <s v="ERES_2T307"/>
    <x v="1448"/>
    <n v="1544.8920000000001"/>
    <n v="181.72"/>
  </r>
  <r>
    <s v="10 : Electric"/>
    <x v="1"/>
    <x v="0"/>
    <s v="ERES_2T307"/>
    <x v="1449"/>
    <n v="1993.596"/>
    <n v="258.49"/>
  </r>
  <r>
    <s v="10 : Electric"/>
    <x v="1"/>
    <x v="0"/>
    <s v="ERES_2T307"/>
    <x v="1450"/>
    <n v="759.79600000000005"/>
    <n v="103.17"/>
  </r>
  <r>
    <s v="10 : Electric"/>
    <x v="1"/>
    <x v="0"/>
    <s v="ERES_2T307"/>
    <x v="1451"/>
    <n v="2718.306"/>
    <n v="340.85"/>
  </r>
  <r>
    <s v="10 : Electric"/>
    <x v="1"/>
    <x v="0"/>
    <s v="ERES_2T307"/>
    <x v="1452"/>
    <n v="837.02300000000002"/>
    <n v="104.19"/>
  </r>
  <r>
    <s v="10 : Electric"/>
    <x v="1"/>
    <x v="0"/>
    <s v="ERES_2T307"/>
    <x v="1453"/>
    <n v="241.74299999999999"/>
    <n v="37.409999999999997"/>
  </r>
  <r>
    <s v="10 : Electric"/>
    <x v="1"/>
    <x v="0"/>
    <s v="ERES_2T307"/>
    <x v="1454"/>
    <n v="896.05399999999997"/>
    <n v="95.86"/>
  </r>
  <r>
    <s v="10 : Electric"/>
    <x v="1"/>
    <x v="0"/>
    <s v="ERES_2T307"/>
    <x v="1455"/>
    <n v="1274.2249999999999"/>
    <n v="156.37"/>
  </r>
  <r>
    <s v="10 : Electric"/>
    <x v="1"/>
    <x v="0"/>
    <s v="ERES_2T307"/>
    <x v="1456"/>
    <n v="477.60199999999998"/>
    <n v="61.01"/>
  </r>
  <r>
    <s v="10 : Electric"/>
    <x v="1"/>
    <x v="0"/>
    <s v="ERES_2T307"/>
    <x v="1457"/>
    <n v="1268.539"/>
    <n v="168.57"/>
  </r>
  <r>
    <s v="10 : Electric"/>
    <x v="1"/>
    <x v="0"/>
    <s v="ERES_2T307"/>
    <x v="1458"/>
    <n v="378.38499999999999"/>
    <n v="49.35"/>
  </r>
  <r>
    <s v="10 : Electric"/>
    <x v="1"/>
    <x v="0"/>
    <s v="ERES_2T307"/>
    <x v="1459"/>
    <n v="385.02"/>
    <n v="43.29"/>
  </r>
  <r>
    <s v="10 : Electric"/>
    <x v="1"/>
    <x v="0"/>
    <s v="ERES_2T307"/>
    <x v="1460"/>
    <n v="1033.585"/>
    <n v="140.11000000000001"/>
  </r>
  <r>
    <s v="10 : Electric"/>
    <x v="1"/>
    <x v="0"/>
    <s v="ERES_2T307"/>
    <x v="1461"/>
    <n v="477.87400000000002"/>
    <n v="63.23"/>
  </r>
  <r>
    <s v="10 : Electric"/>
    <x v="1"/>
    <x v="0"/>
    <s v="ERES_2T307"/>
    <x v="1462"/>
    <n v="2752.462"/>
    <n v="341.46"/>
  </r>
  <r>
    <s v="10 : Electric"/>
    <x v="1"/>
    <x v="0"/>
    <s v="ERES_2T307"/>
    <x v="1463"/>
    <n v="1017.6"/>
    <n v="135.78"/>
  </r>
  <r>
    <s v="10 : Electric"/>
    <x v="1"/>
    <x v="0"/>
    <s v="ERES_2T307"/>
    <x v="1464"/>
    <n v="387.67500000000001"/>
    <n v="56.56"/>
  </r>
  <r>
    <s v="10 : Electric"/>
    <x v="1"/>
    <x v="0"/>
    <s v="ERES_2T307"/>
    <x v="1465"/>
    <n v="2052.3249999999998"/>
    <n v="219.6"/>
  </r>
  <r>
    <s v="10 : Electric"/>
    <x v="1"/>
    <x v="0"/>
    <s v="ERES_2T307"/>
    <x v="1466"/>
    <n v="2464.0050000000001"/>
    <n v="332.57"/>
  </r>
  <r>
    <s v="10 : Electric"/>
    <x v="1"/>
    <x v="0"/>
    <s v="ERES_2T307"/>
    <x v="1467"/>
    <n v="282.54000000000002"/>
    <n v="38.9"/>
  </r>
  <r>
    <s v="10 : Electric"/>
    <x v="1"/>
    <x v="0"/>
    <s v="ERES_2T307"/>
    <x v="1468"/>
    <n v="548.53399999999999"/>
    <n v="70.91"/>
  </r>
  <r>
    <s v="10 : Electric"/>
    <x v="1"/>
    <x v="0"/>
    <s v="ERES_2T307"/>
    <x v="1469"/>
    <n v="387.89299999999997"/>
    <n v="54.17"/>
  </r>
  <r>
    <s v="10 : Electric"/>
    <x v="1"/>
    <x v="0"/>
    <s v="ERES_2T307"/>
    <x v="1470"/>
    <n v="1329.192"/>
    <n v="185.17"/>
  </r>
  <r>
    <s v="10 : Electric"/>
    <x v="1"/>
    <x v="0"/>
    <s v="ERES_2T307"/>
    <x v="1471"/>
    <n v="391.82299999999998"/>
    <n v="52.81"/>
  </r>
  <r>
    <s v="10 : Electric"/>
    <x v="1"/>
    <x v="0"/>
    <s v="ERES_2T307"/>
    <x v="1472"/>
    <n v="1304.06"/>
    <n v="170.1"/>
  </r>
  <r>
    <s v="10 : Electric"/>
    <x v="1"/>
    <x v="0"/>
    <s v="ERES_2T307"/>
    <x v="1473"/>
    <n v="585.58600000000001"/>
    <n v="78.44"/>
  </r>
  <r>
    <s v="10 : Electric"/>
    <x v="1"/>
    <x v="0"/>
    <s v="ERES_2T307"/>
    <x v="1474"/>
    <n v="748.63300000000004"/>
    <n v="95.88"/>
  </r>
  <r>
    <s v="10 : Electric"/>
    <x v="1"/>
    <x v="0"/>
    <s v="ERES_2T307"/>
    <x v="1475"/>
    <n v="1140.21"/>
    <n v="135.74"/>
  </r>
  <r>
    <s v="10 : Electric"/>
    <x v="1"/>
    <x v="0"/>
    <s v="ERES_2T307"/>
    <x v="1476"/>
    <n v="769.43100000000004"/>
    <n v="104.22"/>
  </r>
  <r>
    <s v="10 : Electric"/>
    <x v="1"/>
    <x v="0"/>
    <s v="ERES_2T307"/>
    <x v="1477"/>
    <n v="135.11000000000001"/>
    <n v="16"/>
  </r>
  <r>
    <s v="10 : Electric"/>
    <x v="1"/>
    <x v="0"/>
    <s v="ERES_2T307"/>
    <x v="1478"/>
    <n v="1310.94"/>
    <n v="156.69999999999999"/>
  </r>
  <r>
    <s v="10 : Electric"/>
    <x v="1"/>
    <x v="0"/>
    <s v="ERES_2T307"/>
    <x v="1479"/>
    <n v="1166.6869999999999"/>
    <n v="149.16"/>
  </r>
  <r>
    <s v="10 : Electric"/>
    <x v="1"/>
    <x v="0"/>
    <s v="ERES_2T307"/>
    <x v="1480"/>
    <n v="560.52700000000004"/>
    <n v="81.02"/>
  </r>
  <r>
    <s v="10 : Electric"/>
    <x v="1"/>
    <x v="0"/>
    <s v="ERES_2T307"/>
    <x v="1481"/>
    <n v="1179.432"/>
    <n v="152.29"/>
  </r>
  <r>
    <s v="10 : Electric"/>
    <x v="1"/>
    <x v="0"/>
    <s v="ERES_2T307"/>
    <x v="1482"/>
    <n v="806.62400000000002"/>
    <n v="105.3"/>
  </r>
  <r>
    <s v="10 : Electric"/>
    <x v="1"/>
    <x v="0"/>
    <s v="ERES_2T307"/>
    <x v="1483"/>
    <n v="593.02499999999998"/>
    <n v="76.69"/>
  </r>
  <r>
    <s v="10 : Electric"/>
    <x v="1"/>
    <x v="0"/>
    <s v="ERES_2T307"/>
    <x v="1484"/>
    <n v="994.96500000000003"/>
    <n v="137.66999999999999"/>
  </r>
  <r>
    <s v="10 : Electric"/>
    <x v="1"/>
    <x v="0"/>
    <s v="ERES_2T307"/>
    <x v="1485"/>
    <n v="514.42399999999998"/>
    <n v="64.099999999999994"/>
  </r>
  <r>
    <s v="10 : Electric"/>
    <x v="1"/>
    <x v="0"/>
    <s v="ERES_2T307"/>
    <x v="1486"/>
    <n v="877.97699999999998"/>
    <n v="113.61"/>
  </r>
  <r>
    <s v="10 : Electric"/>
    <x v="1"/>
    <x v="0"/>
    <s v="ERES_2T307"/>
    <x v="1487"/>
    <n v="752"/>
    <n v="91.3"/>
  </r>
  <r>
    <s v="10 : Electric"/>
    <x v="1"/>
    <x v="0"/>
    <s v="ERES_2T307"/>
    <x v="1488"/>
    <n v="68.52"/>
    <n v="8.18"/>
  </r>
  <r>
    <s v="10 : Electric"/>
    <x v="1"/>
    <x v="0"/>
    <s v="ERES_2T307"/>
    <x v="1489"/>
    <n v="410.03500000000003"/>
    <n v="65.239999999999995"/>
  </r>
  <r>
    <s v="10 : Electric"/>
    <x v="1"/>
    <x v="0"/>
    <s v="ERES_2T307"/>
    <x v="1490"/>
    <n v="890.702"/>
    <n v="119.37"/>
  </r>
  <r>
    <s v="10 : Electric"/>
    <x v="1"/>
    <x v="0"/>
    <s v="ERES_2T307"/>
    <x v="1491"/>
    <n v="789.52499999999998"/>
    <n v="94.87"/>
  </r>
  <r>
    <s v="10 : Electric"/>
    <x v="1"/>
    <x v="0"/>
    <s v="ERES_2T307"/>
    <x v="1492"/>
    <n v="479.19400000000002"/>
    <n v="71.14"/>
  </r>
  <r>
    <s v="10 : Electric"/>
    <x v="1"/>
    <x v="0"/>
    <s v="ERES_2T307"/>
    <x v="1493"/>
    <n v="1367.432"/>
    <n v="166.38"/>
  </r>
  <r>
    <s v="10 : Electric"/>
    <x v="1"/>
    <x v="0"/>
    <s v="ERES_2T307"/>
    <x v="1494"/>
    <n v="997.077"/>
    <n v="127.72"/>
  </r>
  <r>
    <s v="10 : Electric"/>
    <x v="1"/>
    <x v="0"/>
    <s v="ERES_2T307"/>
    <x v="1495"/>
    <n v="337.29700000000003"/>
    <n v="42.57"/>
  </r>
  <r>
    <s v="10 : Electric"/>
    <x v="1"/>
    <x v="0"/>
    <s v="ERES_2T307"/>
    <x v="1496"/>
    <n v="1125.4849999999999"/>
    <n v="151.19"/>
  </r>
  <r>
    <s v="10 : Electric"/>
    <x v="1"/>
    <x v="0"/>
    <s v="ERES_2T307"/>
    <x v="1497"/>
    <n v="738.71600000000001"/>
    <n v="101.24"/>
  </r>
  <r>
    <s v="10 : Electric"/>
    <x v="1"/>
    <x v="0"/>
    <s v="ERES_2T307"/>
    <x v="1498"/>
    <n v="613.67600000000004"/>
    <n v="81.28"/>
  </r>
  <r>
    <s v="10 : Electric"/>
    <x v="1"/>
    <x v="0"/>
    <s v="ERES_2T307"/>
    <x v="1499"/>
    <n v="1223.396"/>
    <n v="175.17"/>
  </r>
  <r>
    <s v="10 : Electric"/>
    <x v="1"/>
    <x v="0"/>
    <s v="ERES_2T307"/>
    <x v="1500"/>
    <n v="428.24700000000001"/>
    <n v="56.27"/>
  </r>
  <r>
    <s v="10 : Electric"/>
    <x v="1"/>
    <x v="0"/>
    <s v="ERES_2T307"/>
    <x v="1501"/>
    <n v="466.14800000000002"/>
    <n v="58.48"/>
  </r>
  <r>
    <s v="10 : Electric"/>
    <x v="1"/>
    <x v="0"/>
    <s v="ERES_2T307"/>
    <x v="1502"/>
    <n v="257.77199999999999"/>
    <n v="34.85"/>
  </r>
  <r>
    <s v="10 : Electric"/>
    <x v="1"/>
    <x v="0"/>
    <s v="ERES_2T307"/>
    <x v="1503"/>
    <n v="675.45600000000002"/>
    <n v="108.55"/>
  </r>
  <r>
    <s v="10 : Electric"/>
    <x v="1"/>
    <x v="0"/>
    <s v="ERES_2T307"/>
    <x v="1504"/>
    <n v="432.80399999999997"/>
    <n v="59.69"/>
  </r>
  <r>
    <s v="10 : Electric"/>
    <x v="1"/>
    <x v="0"/>
    <s v="ERES_2T307"/>
    <x v="1505"/>
    <n v="487.15899999999999"/>
    <n v="59.31"/>
  </r>
  <r>
    <s v="10 : Electric"/>
    <x v="1"/>
    <x v="0"/>
    <s v="ERES_2T307"/>
    <x v="1506"/>
    <n v="500.37"/>
    <n v="64.75"/>
  </r>
  <r>
    <s v="10 : Electric"/>
    <x v="1"/>
    <x v="0"/>
    <s v="ERES_2T307"/>
    <x v="1507"/>
    <n v="528.89200000000005"/>
    <n v="70.91"/>
  </r>
  <r>
    <s v="10 : Electric"/>
    <x v="1"/>
    <x v="0"/>
    <s v="ERES_2T307"/>
    <x v="1508"/>
    <n v="1297.7270000000001"/>
    <n v="149.76"/>
  </r>
  <r>
    <s v="10 : Electric"/>
    <x v="1"/>
    <x v="0"/>
    <s v="ERES_2T307"/>
    <x v="1509"/>
    <n v="1163.855"/>
    <n v="150.5"/>
  </r>
  <r>
    <s v="10 : Electric"/>
    <x v="1"/>
    <x v="0"/>
    <s v="ERES_2T307"/>
    <x v="1510"/>
    <n v="1317.8489999999999"/>
    <n v="180.58"/>
  </r>
  <r>
    <s v="10 : Electric"/>
    <x v="1"/>
    <x v="0"/>
    <s v="ERES_2T307"/>
    <x v="1511"/>
    <n v="189.6"/>
    <n v="21.49"/>
  </r>
  <r>
    <s v="10 : Electric"/>
    <x v="1"/>
    <x v="0"/>
    <s v="ERES_2T307"/>
    <x v="1512"/>
    <n v="1339.86"/>
    <n v="176.89"/>
  </r>
  <r>
    <s v="10 : Electric"/>
    <x v="1"/>
    <x v="0"/>
    <s v="ERES_2T307"/>
    <x v="1513"/>
    <n v="167.654"/>
    <n v="22.16"/>
  </r>
  <r>
    <s v="10 : Electric"/>
    <x v="1"/>
    <x v="0"/>
    <s v="ERES_2T307"/>
    <x v="1514"/>
    <n v="2054.951"/>
    <n v="279.33"/>
  </r>
  <r>
    <s v="10 : Electric"/>
    <x v="1"/>
    <x v="0"/>
    <s v="ERES_2T307"/>
    <x v="1515"/>
    <n v="2160.652"/>
    <n v="289.55"/>
  </r>
  <r>
    <s v="10 : Electric"/>
    <x v="1"/>
    <x v="0"/>
    <s v="ERES_2T307"/>
    <x v="1516"/>
    <n v="720.01900000000001"/>
    <n v="83.6"/>
  </r>
  <r>
    <s v="10 : Electric"/>
    <x v="1"/>
    <x v="0"/>
    <s v="ERES_2T307"/>
    <x v="1517"/>
    <n v="947.73400000000004"/>
    <n v="126.02"/>
  </r>
  <r>
    <s v="10 : Electric"/>
    <x v="1"/>
    <x v="0"/>
    <s v="ERES_2T307"/>
    <x v="1518"/>
    <n v="1440.838"/>
    <n v="184.77"/>
  </r>
  <r>
    <s v="10 : Electric"/>
    <x v="1"/>
    <x v="0"/>
    <s v="ERES_2T307"/>
    <x v="1519"/>
    <n v="359.95499999999998"/>
    <n v="46.56"/>
  </r>
  <r>
    <s v="10 : Electric"/>
    <x v="1"/>
    <x v="0"/>
    <s v="ERES_2T307"/>
    <x v="1520"/>
    <n v="2453.212"/>
    <n v="344.54"/>
  </r>
  <r>
    <s v="10 : Electric"/>
    <x v="1"/>
    <x v="0"/>
    <s v="ERES_2T307"/>
    <x v="1521"/>
    <n v="891.16499999999996"/>
    <n v="118.17"/>
  </r>
  <r>
    <s v="10 : Electric"/>
    <x v="1"/>
    <x v="0"/>
    <s v="ERES_2T307"/>
    <x v="1522"/>
    <n v="361.15699999999998"/>
    <n v="47.45"/>
  </r>
  <r>
    <s v="10 : Electric"/>
    <x v="1"/>
    <x v="0"/>
    <s v="ERES_2T307"/>
    <x v="1523"/>
    <n v="340.971"/>
    <n v="43.98"/>
  </r>
  <r>
    <s v="10 : Electric"/>
    <x v="1"/>
    <x v="0"/>
    <s v="ERES_2T307"/>
    <x v="1524"/>
    <n v="496.97300000000001"/>
    <n v="67.48"/>
  </r>
  <r>
    <s v="10 : Electric"/>
    <x v="1"/>
    <x v="0"/>
    <s v="ERES_2T307"/>
    <x v="1525"/>
    <n v="815.07899999999995"/>
    <n v="125"/>
  </r>
  <r>
    <s v="10 : Electric"/>
    <x v="1"/>
    <x v="0"/>
    <s v="ERES_2T307"/>
    <x v="1526"/>
    <n v="1675.521"/>
    <n v="221.65"/>
  </r>
  <r>
    <s v="10 : Electric"/>
    <x v="1"/>
    <x v="0"/>
    <s v="ERES_2T307"/>
    <x v="1527"/>
    <n v="460.72500000000002"/>
    <n v="60.04"/>
  </r>
  <r>
    <s v="10 : Electric"/>
    <x v="1"/>
    <x v="0"/>
    <s v="ERES_2T307"/>
    <x v="1528"/>
    <n v="519.25"/>
    <n v="54.7"/>
  </r>
  <r>
    <s v="10 : Electric"/>
    <x v="1"/>
    <x v="0"/>
    <s v="ERES_2T307"/>
    <x v="1529"/>
    <n v="943.09799999999996"/>
    <n v="127.02"/>
  </r>
  <r>
    <s v="10 : Electric"/>
    <x v="1"/>
    <x v="0"/>
    <s v="ERES_2T307"/>
    <x v="1530"/>
    <n v="1074.704"/>
    <n v="125.04"/>
  </r>
  <r>
    <s v="10 : Electric"/>
    <x v="1"/>
    <x v="0"/>
    <s v="ERES_2T307"/>
    <x v="1531"/>
    <n v="999.01199999999994"/>
    <n v="140.26"/>
  </r>
  <r>
    <s v="10 : Electric"/>
    <x v="1"/>
    <x v="0"/>
    <s v="ERES_2T307"/>
    <x v="1532"/>
    <n v="787.87699999999995"/>
    <n v="105.35"/>
  </r>
  <r>
    <s v="10 : Electric"/>
    <x v="1"/>
    <x v="0"/>
    <s v="ERES_2T307"/>
    <x v="1533"/>
    <n v="1134.1210000000001"/>
    <n v="156.22999999999999"/>
  </r>
  <r>
    <s v="10 : Electric"/>
    <x v="1"/>
    <x v="0"/>
    <s v="ERES_2T307"/>
    <x v="1534"/>
    <n v="389.02600000000001"/>
    <n v="53.22"/>
  </r>
  <r>
    <s v="10 : Electric"/>
    <x v="1"/>
    <x v="0"/>
    <s v="ERES_2T307"/>
    <x v="1535"/>
    <n v="974.64800000000002"/>
    <n v="125.56"/>
  </r>
  <r>
    <s v="10 : Electric"/>
    <x v="1"/>
    <x v="0"/>
    <s v="ERES_2T307"/>
    <x v="1536"/>
    <n v="348.28100000000001"/>
    <n v="44.49"/>
  </r>
  <r>
    <s v="10 : Electric"/>
    <x v="1"/>
    <x v="0"/>
    <s v="ERES_2T307"/>
    <x v="1537"/>
    <n v="1293.9780000000001"/>
    <n v="159.38"/>
  </r>
  <r>
    <s v="10 : Electric"/>
    <x v="1"/>
    <x v="0"/>
    <s v="ERES_2T307"/>
    <x v="1538"/>
    <n v="952.49800000000005"/>
    <n v="121.42"/>
  </r>
  <r>
    <s v="10 : Electric"/>
    <x v="1"/>
    <x v="0"/>
    <s v="ERES_2T307"/>
    <x v="1539"/>
    <n v="179.65899999999999"/>
    <n v="23.3"/>
  </r>
  <r>
    <s v="10 : Electric"/>
    <x v="1"/>
    <x v="0"/>
    <s v="ERES_2T307"/>
    <x v="1540"/>
    <n v="1002.855"/>
    <n v="119.02"/>
  </r>
  <r>
    <s v="10 : Electric"/>
    <x v="1"/>
    <x v="0"/>
    <s v="ERES_2T307"/>
    <x v="1541"/>
    <n v="1886.2840000000001"/>
    <n v="205.41"/>
  </r>
  <r>
    <s v="10 : Electric"/>
    <x v="1"/>
    <x v="0"/>
    <s v="ERES_2T307"/>
    <x v="1542"/>
    <n v="796.51400000000001"/>
    <n v="103.33"/>
  </r>
  <r>
    <s v="10 : Electric"/>
    <x v="1"/>
    <x v="0"/>
    <s v="ERES_2T307"/>
    <x v="1543"/>
    <n v="1099.2860000000001"/>
    <n v="147.02000000000001"/>
  </r>
  <r>
    <s v="10 : Electric"/>
    <x v="1"/>
    <x v="0"/>
    <s v="ERES_2T307"/>
    <x v="1544"/>
    <n v="220.63499999999999"/>
    <n v="25.13"/>
  </r>
  <r>
    <s v="10 : Electric"/>
    <x v="1"/>
    <x v="0"/>
    <s v="ERES_2T307"/>
    <x v="1545"/>
    <n v="903.00800000000004"/>
    <n v="123.89"/>
  </r>
  <r>
    <s v="10 : Electric"/>
    <x v="1"/>
    <x v="0"/>
    <s v="ERES_2T307"/>
    <x v="1546"/>
    <n v="40.768000000000001"/>
    <n v="5.19"/>
  </r>
  <r>
    <s v="10 : Electric"/>
    <x v="1"/>
    <x v="0"/>
    <s v="ERES_2T307"/>
    <x v="1547"/>
    <n v="2078.3719999999998"/>
    <n v="265.63"/>
  </r>
  <r>
    <s v="10 : Electric"/>
    <x v="1"/>
    <x v="0"/>
    <s v="ERES_2T307"/>
    <x v="1548"/>
    <n v="870.75199999999995"/>
    <n v="111.78"/>
  </r>
  <r>
    <s v="10 : Electric"/>
    <x v="1"/>
    <x v="0"/>
    <s v="ERES_2T307"/>
    <x v="1549"/>
    <n v="760.99900000000002"/>
    <n v="80.790000000000006"/>
  </r>
  <r>
    <s v="10 : Electric"/>
    <x v="1"/>
    <x v="0"/>
    <s v="ERES_2T307"/>
    <x v="1550"/>
    <n v="1643.91"/>
    <n v="219.39"/>
  </r>
  <r>
    <s v="10 : Electric"/>
    <x v="1"/>
    <x v="0"/>
    <s v="ERES_2T307"/>
    <x v="1551"/>
    <n v="572.24400000000003"/>
    <n v="83.71"/>
  </r>
  <r>
    <s v="10 : Electric"/>
    <x v="1"/>
    <x v="0"/>
    <s v="ERES_2T307"/>
    <x v="1552"/>
    <n v="875.45600000000002"/>
    <n v="125.33"/>
  </r>
  <r>
    <s v="10 : Electric"/>
    <x v="1"/>
    <x v="0"/>
    <s v="ERES_2T307"/>
    <x v="1553"/>
    <n v="368.55599999999998"/>
    <n v="50.67"/>
  </r>
  <r>
    <s v="10 : Electric"/>
    <x v="1"/>
    <x v="0"/>
    <s v="ERES_2T307"/>
    <x v="1554"/>
    <n v="554.01800000000003"/>
    <n v="76.55"/>
  </r>
  <r>
    <s v="10 : Electric"/>
    <x v="1"/>
    <x v="0"/>
    <s v="ERES_2T307"/>
    <x v="1555"/>
    <n v="731.03"/>
    <n v="97.93"/>
  </r>
  <r>
    <s v="10 : Electric"/>
    <x v="1"/>
    <x v="0"/>
    <s v="ERES_2T307"/>
    <x v="1556"/>
    <n v="469.476"/>
    <n v="61.13"/>
  </r>
  <r>
    <s v="10 : Electric"/>
    <x v="1"/>
    <x v="0"/>
    <s v="ERES_2T307"/>
    <x v="1557"/>
    <n v="1184.1400000000001"/>
    <n v="164.51"/>
  </r>
  <r>
    <s v="10 : Electric"/>
    <x v="1"/>
    <x v="0"/>
    <s v="ERES_2T307"/>
    <x v="1558"/>
    <n v="668.64700000000005"/>
    <n v="72.739999999999995"/>
  </r>
  <r>
    <s v="10 : Electric"/>
    <x v="1"/>
    <x v="0"/>
    <s v="ERES_2T307"/>
    <x v="1559"/>
    <n v="307.92"/>
    <n v="38.229999999999997"/>
  </r>
  <r>
    <s v="10 : Electric"/>
    <x v="1"/>
    <x v="0"/>
    <s v="ERES_2T307"/>
    <x v="1560"/>
    <n v="844.81100000000004"/>
    <n v="107.53"/>
  </r>
  <r>
    <s v="10 : Electric"/>
    <x v="1"/>
    <x v="0"/>
    <s v="ERES_2T307"/>
    <x v="1561"/>
    <n v="715.88300000000004"/>
    <n v="89.42"/>
  </r>
  <r>
    <s v="10 : Electric"/>
    <x v="1"/>
    <x v="0"/>
    <s v="ERES_2T307"/>
    <x v="1562"/>
    <n v="211.68"/>
    <n v="22.92"/>
  </r>
  <r>
    <s v="10 : Electric"/>
    <x v="1"/>
    <x v="0"/>
    <s v="ERES_2T307"/>
    <x v="1563"/>
    <n v="321.822"/>
    <n v="45.76"/>
  </r>
  <r>
    <s v="10 : Electric"/>
    <x v="1"/>
    <x v="0"/>
    <s v="ERES_2T307"/>
    <x v="1564"/>
    <n v="280.245"/>
    <n v="37.07"/>
  </r>
  <r>
    <s v="10 : Electric"/>
    <x v="1"/>
    <x v="0"/>
    <s v="ERES_2T307"/>
    <x v="1565"/>
    <n v="1444.711"/>
    <n v="185.58"/>
  </r>
  <r>
    <s v="10 : Electric"/>
    <x v="1"/>
    <x v="0"/>
    <s v="ERES_2T307"/>
    <x v="1566"/>
    <n v="1209.17"/>
    <n v="181.98"/>
  </r>
  <r>
    <s v="10 : Electric"/>
    <x v="1"/>
    <x v="0"/>
    <s v="ERES_2T307"/>
    <x v="1567"/>
    <n v="2125.5520000000001"/>
    <n v="276.66000000000003"/>
  </r>
  <r>
    <s v="10 : Electric"/>
    <x v="1"/>
    <x v="0"/>
    <s v="ERES_2T307"/>
    <x v="1568"/>
    <n v="947.63199999999995"/>
    <n v="124.67"/>
  </r>
  <r>
    <s v="10 : Electric"/>
    <x v="1"/>
    <x v="0"/>
    <s v="ERES_2T307"/>
    <x v="1569"/>
    <n v="1394.5070000000001"/>
    <n v="138.47999999999999"/>
  </r>
  <r>
    <s v="10 : Electric"/>
    <x v="1"/>
    <x v="0"/>
    <s v="ERES_2T307"/>
    <x v="1570"/>
    <n v="1585.5239999999999"/>
    <n v="214.97"/>
  </r>
  <r>
    <s v="10 : Electric"/>
    <x v="1"/>
    <x v="0"/>
    <s v="ERES_2T307"/>
    <x v="1571"/>
    <n v="1149.2940000000001"/>
    <n v="168.38"/>
  </r>
  <r>
    <s v="10 : Electric"/>
    <x v="1"/>
    <x v="0"/>
    <s v="ERES_2T307"/>
    <x v="1572"/>
    <n v="654.74300000000005"/>
    <n v="85.41"/>
  </r>
  <r>
    <s v="10 : Electric"/>
    <x v="1"/>
    <x v="0"/>
    <s v="ERES_2T307"/>
    <x v="1573"/>
    <n v="316.08"/>
    <n v="39.61"/>
  </r>
  <r>
    <s v="10 : Electric"/>
    <x v="1"/>
    <x v="0"/>
    <s v="ERES_2T307"/>
    <x v="1574"/>
    <n v="334.32299999999998"/>
    <n v="44.84"/>
  </r>
  <r>
    <s v="10 : Electric"/>
    <x v="1"/>
    <x v="0"/>
    <s v="ERES_2T307"/>
    <x v="1575"/>
    <n v="1225.6420000000001"/>
    <n v="166.4"/>
  </r>
  <r>
    <s v="10 : Electric"/>
    <x v="1"/>
    <x v="0"/>
    <s v="ERES_2T307"/>
    <x v="1576"/>
    <n v="748.327"/>
    <n v="104.06"/>
  </r>
  <r>
    <s v="10 : Electric"/>
    <x v="1"/>
    <x v="0"/>
    <s v="ERES_2T307"/>
    <x v="1577"/>
    <n v="1424.4190000000001"/>
    <n v="182.64"/>
  </r>
  <r>
    <s v="10 : Electric"/>
    <x v="1"/>
    <x v="0"/>
    <s v="ERES_2T307"/>
    <x v="1578"/>
    <n v="711.31200000000001"/>
    <n v="84.9"/>
  </r>
  <r>
    <s v="10 : Electric"/>
    <x v="1"/>
    <x v="0"/>
    <s v="ERES_2T307"/>
    <x v="1579"/>
    <n v="1035.356"/>
    <n v="134.86000000000001"/>
  </r>
  <r>
    <s v="10 : Electric"/>
    <x v="1"/>
    <x v="0"/>
    <s v="ERES_2T307"/>
    <x v="1580"/>
    <n v="1222.596"/>
    <n v="172.49"/>
  </r>
  <r>
    <s v="10 : Electric"/>
    <x v="1"/>
    <x v="0"/>
    <s v="ERES_2T307"/>
    <x v="1581"/>
    <n v="883.303"/>
    <n v="97.35"/>
  </r>
  <r>
    <s v="10 : Electric"/>
    <x v="1"/>
    <x v="0"/>
    <s v="ERES_2T307"/>
    <x v="1582"/>
    <n v="814.28700000000003"/>
    <n v="111.52"/>
  </r>
  <r>
    <s v="10 : Electric"/>
    <x v="1"/>
    <x v="0"/>
    <s v="ERES_2T307"/>
    <x v="1583"/>
    <n v="624.16899999999998"/>
    <n v="85.42"/>
  </r>
  <r>
    <s v="10 : Electric"/>
    <x v="1"/>
    <x v="0"/>
    <s v="ERES_2T307"/>
    <x v="1584"/>
    <n v="872.41300000000001"/>
    <n v="118.06"/>
  </r>
  <r>
    <s v="10 : Electric"/>
    <x v="1"/>
    <x v="0"/>
    <s v="ERES_2T307"/>
    <x v="1585"/>
    <n v="1381.8720000000001"/>
    <n v="183.87"/>
  </r>
  <r>
    <s v="10 : Electric"/>
    <x v="1"/>
    <x v="0"/>
    <s v="ERES_2T307"/>
    <x v="1586"/>
    <n v="1618.18"/>
    <n v="195.21"/>
  </r>
  <r>
    <s v="10 : Electric"/>
    <x v="1"/>
    <x v="0"/>
    <s v="ERES_2T307"/>
    <x v="1587"/>
    <n v="673.61599999999999"/>
    <n v="93.37"/>
  </r>
  <r>
    <s v="10 : Electric"/>
    <x v="1"/>
    <x v="0"/>
    <s v="ERES_2T307"/>
    <x v="1588"/>
    <n v="530.16300000000001"/>
    <n v="70.739999999999995"/>
  </r>
  <r>
    <s v="10 : Electric"/>
    <x v="1"/>
    <x v="0"/>
    <s v="ERES_2T307"/>
    <x v="1589"/>
    <n v="2630.8910000000001"/>
    <n v="342.06"/>
  </r>
  <r>
    <s v="10 : Electric"/>
    <x v="1"/>
    <x v="0"/>
    <s v="ERES_2T307"/>
    <x v="1590"/>
    <n v="6041.759"/>
    <n v="800.67"/>
  </r>
  <r>
    <s v="10 : Electric"/>
    <x v="1"/>
    <x v="0"/>
    <s v="ERES_2T307"/>
    <x v="1591"/>
    <n v="711.03"/>
    <n v="89.23"/>
  </r>
  <r>
    <s v="10 : Electric"/>
    <x v="1"/>
    <x v="0"/>
    <s v="ERES_2T307"/>
    <x v="1592"/>
    <n v="2476.8519999999999"/>
    <n v="339.64"/>
  </r>
  <r>
    <s v="10 : Electric"/>
    <x v="1"/>
    <x v="0"/>
    <s v="ERES_2T307"/>
    <x v="1593"/>
    <n v="2164.377"/>
    <n v="281.74"/>
  </r>
  <r>
    <s v="10 : Electric"/>
    <x v="1"/>
    <x v="0"/>
    <s v="ERES_2T307"/>
    <x v="1594"/>
    <n v="1094.579"/>
    <n v="140.99"/>
  </r>
  <r>
    <s v="10 : Electric"/>
    <x v="1"/>
    <x v="0"/>
    <s v="ERES_2T307"/>
    <x v="1595"/>
    <n v="776.45299999999997"/>
    <n v="90.44"/>
  </r>
  <r>
    <s v="10 : Electric"/>
    <x v="1"/>
    <x v="0"/>
    <s v="ERES_2T307"/>
    <x v="1596"/>
    <n v="529.92399999999998"/>
    <n v="71.650000000000006"/>
  </r>
  <r>
    <s v="10 : Electric"/>
    <x v="1"/>
    <x v="0"/>
    <s v="ERES_2T307"/>
    <x v="1597"/>
    <n v="791.58500000000004"/>
    <n v="101.91"/>
  </r>
  <r>
    <s v="10 : Electric"/>
    <x v="1"/>
    <x v="0"/>
    <s v="ERES_2T307"/>
    <x v="1598"/>
    <n v="777.76700000000005"/>
    <n v="105.71"/>
  </r>
  <r>
    <s v="10 : Electric"/>
    <x v="1"/>
    <x v="0"/>
    <s v="ERES_2T307"/>
    <x v="1599"/>
    <n v="889.16600000000005"/>
    <n v="131.83000000000001"/>
  </r>
  <r>
    <s v="10 : Electric"/>
    <x v="1"/>
    <x v="0"/>
    <s v="ERES_2T307"/>
    <x v="1600"/>
    <n v="1320.5519999999999"/>
    <n v="189.62"/>
  </r>
  <r>
    <s v="10 : Electric"/>
    <x v="1"/>
    <x v="0"/>
    <s v="ERES_2T307"/>
    <x v="1601"/>
    <n v="524.61500000000001"/>
    <n v="72.95"/>
  </r>
  <r>
    <s v="10 : Electric"/>
    <x v="1"/>
    <x v="0"/>
    <s v="ERES_2T307"/>
    <x v="1602"/>
    <n v="574.67399999999998"/>
    <n v="75.95"/>
  </r>
  <r>
    <s v="10 : Electric"/>
    <x v="1"/>
    <x v="0"/>
    <s v="ERES_2T307"/>
    <x v="1603"/>
    <n v="1119.405"/>
    <n v="142.22"/>
  </r>
  <r>
    <s v="10 : Electric"/>
    <x v="1"/>
    <x v="0"/>
    <s v="ERES_2T307"/>
    <x v="1604"/>
    <n v="1783.9390000000001"/>
    <n v="219.43"/>
  </r>
  <r>
    <s v="10 : Electric"/>
    <x v="1"/>
    <x v="0"/>
    <s v="ERES_2T307"/>
    <x v="1605"/>
    <n v="894.19100000000003"/>
    <n v="134.66999999999999"/>
  </r>
  <r>
    <s v="10 : Electric"/>
    <x v="1"/>
    <x v="0"/>
    <s v="ERES_2T307"/>
    <x v="1606"/>
    <n v="550.94500000000005"/>
    <n v="74.8"/>
  </r>
  <r>
    <s v="10 : Electric"/>
    <x v="1"/>
    <x v="0"/>
    <s v="ERES_2T307"/>
    <x v="1607"/>
    <n v="249.536"/>
    <n v="33.340000000000003"/>
  </r>
  <r>
    <s v="10 : Electric"/>
    <x v="1"/>
    <x v="0"/>
    <s v="ERES_2T307"/>
    <x v="1608"/>
    <n v="990.23199999999997"/>
    <n v="133.30000000000001"/>
  </r>
  <r>
    <s v="10 : Electric"/>
    <x v="1"/>
    <x v="0"/>
    <s v="ERES_2T307"/>
    <x v="1609"/>
    <n v="438.69900000000001"/>
    <n v="53.53"/>
  </r>
  <r>
    <s v="10 : Electric"/>
    <x v="1"/>
    <x v="0"/>
    <s v="ERES_2T307"/>
    <x v="1610"/>
    <n v="472.32100000000003"/>
    <n v="67.2"/>
  </r>
  <r>
    <s v="10 : Electric"/>
    <x v="1"/>
    <x v="0"/>
    <s v="ERES_2T307"/>
    <x v="1611"/>
    <n v="303.68799999999999"/>
    <n v="37.67"/>
  </r>
  <r>
    <s v="10 : Electric"/>
    <x v="1"/>
    <x v="0"/>
    <s v="ERES_2T307"/>
    <x v="1612"/>
    <n v="669.96"/>
    <n v="89.95"/>
  </r>
  <r>
    <s v="10 : Electric"/>
    <x v="1"/>
    <x v="0"/>
    <s v="ERES_2T307"/>
    <x v="1613"/>
    <n v="389.029"/>
    <n v="53.08"/>
  </r>
  <r>
    <s v="10 : Electric"/>
    <x v="1"/>
    <x v="0"/>
    <s v="ERES_2T307"/>
    <x v="1614"/>
    <n v="268.24799999999999"/>
    <n v="39.44"/>
  </r>
  <r>
    <s v="10 : Electric"/>
    <x v="1"/>
    <x v="0"/>
    <s v="ERES_2T307"/>
    <x v="1615"/>
    <n v="1782.279"/>
    <n v="242"/>
  </r>
  <r>
    <s v="10 : Electric"/>
    <x v="1"/>
    <x v="0"/>
    <s v="ERES_2T307"/>
    <x v="1616"/>
    <n v="1604.144"/>
    <n v="225.46"/>
  </r>
  <r>
    <s v="10 : Electric"/>
    <x v="1"/>
    <x v="0"/>
    <s v="ERES_2T307"/>
    <x v="1617"/>
    <n v="874.67499999999995"/>
    <n v="108.64"/>
  </r>
  <r>
    <s v="10 : Electric"/>
    <x v="1"/>
    <x v="0"/>
    <s v="ERES_2T307"/>
    <x v="1618"/>
    <n v="278.77699999999999"/>
    <n v="42.82"/>
  </r>
  <r>
    <s v="10 : Electric"/>
    <x v="1"/>
    <x v="0"/>
    <s v="ERES_2T307"/>
    <x v="1619"/>
    <n v="1138.5070000000001"/>
    <n v="163.72"/>
  </r>
  <r>
    <s v="10 : Electric"/>
    <x v="1"/>
    <x v="0"/>
    <s v="ERES_2T307"/>
    <x v="1620"/>
    <n v="685.17"/>
    <n v="87.25"/>
  </r>
  <r>
    <s v="10 : Electric"/>
    <x v="1"/>
    <x v="0"/>
    <s v="ERES_2T307"/>
    <x v="1621"/>
    <n v="1517.4459999999999"/>
    <n v="200.17"/>
  </r>
  <r>
    <s v="10 : Electric"/>
    <x v="1"/>
    <x v="0"/>
    <s v="ERES_2T307"/>
    <x v="1622"/>
    <n v="816.08799999999997"/>
    <n v="108.84"/>
  </r>
  <r>
    <s v="10 : Electric"/>
    <x v="1"/>
    <x v="0"/>
    <s v="ERES_2T307"/>
    <x v="1623"/>
    <n v="1101.482"/>
    <n v="123.66"/>
  </r>
  <r>
    <s v="10 : Electric"/>
    <x v="1"/>
    <x v="0"/>
    <s v="ERES_2T307"/>
    <x v="1624"/>
    <n v="732.29200000000003"/>
    <n v="98.2"/>
  </r>
  <r>
    <s v="10 : Electric"/>
    <x v="1"/>
    <x v="0"/>
    <s v="ERES_2T307"/>
    <x v="1625"/>
    <n v="1516.2070000000001"/>
    <n v="204.74"/>
  </r>
  <r>
    <s v="10 : Electric"/>
    <x v="1"/>
    <x v="0"/>
    <s v="ERES_2T307"/>
    <x v="1626"/>
    <n v="1013.3630000000001"/>
    <n v="139"/>
  </r>
  <r>
    <s v="10 : Electric"/>
    <x v="1"/>
    <x v="0"/>
    <s v="ERES_2T307"/>
    <x v="1627"/>
    <n v="528.995"/>
    <n v="64.099999999999994"/>
  </r>
  <r>
    <s v="10 : Electric"/>
    <x v="1"/>
    <x v="0"/>
    <s v="ERES_2T307"/>
    <x v="1628"/>
    <n v="701.31299999999999"/>
    <n v="84.35"/>
  </r>
  <r>
    <s v="10 : Electric"/>
    <x v="1"/>
    <x v="0"/>
    <s v="ERES_2T307"/>
    <x v="1629"/>
    <n v="1061.836"/>
    <n v="145.99"/>
  </r>
  <r>
    <s v="10 : Electric"/>
    <x v="1"/>
    <x v="0"/>
    <s v="ERES_2T307"/>
    <x v="1630"/>
    <n v="502.84100000000001"/>
    <n v="65.13"/>
  </r>
  <r>
    <s v="10 : Electric"/>
    <x v="1"/>
    <x v="0"/>
    <s v="ERES_2T307"/>
    <x v="1631"/>
    <n v="1048.165"/>
    <n v="129.80000000000001"/>
  </r>
  <r>
    <s v="10 : Electric"/>
    <x v="1"/>
    <x v="0"/>
    <s v="ERES_2T307"/>
    <x v="1632"/>
    <n v="686.98500000000001"/>
    <n v="84.91"/>
  </r>
  <r>
    <s v="10 : Electric"/>
    <x v="1"/>
    <x v="0"/>
    <s v="ERES_2T307"/>
    <x v="1633"/>
    <n v="512.69299999999998"/>
    <n v="73.63"/>
  </r>
  <r>
    <s v="10 : Electric"/>
    <x v="1"/>
    <x v="0"/>
    <s v="ERES_2T307"/>
    <x v="1634"/>
    <n v="1315.1020000000001"/>
    <n v="187.07"/>
  </r>
  <r>
    <s v="10 : Electric"/>
    <x v="1"/>
    <x v="0"/>
    <s v="ERES_2T307"/>
    <x v="1635"/>
    <n v="203.14099999999999"/>
    <n v="26.47"/>
  </r>
  <r>
    <s v="10 : Electric"/>
    <x v="1"/>
    <x v="0"/>
    <s v="ERES_2T307"/>
    <x v="1636"/>
    <n v="1829.548"/>
    <n v="266.67"/>
  </r>
  <r>
    <s v="10 : Electric"/>
    <x v="1"/>
    <x v="0"/>
    <s v="ERES_2T307"/>
    <x v="1637"/>
    <n v="671.31500000000005"/>
    <n v="87.97"/>
  </r>
  <r>
    <s v="10 : Electric"/>
    <x v="1"/>
    <x v="0"/>
    <s v="ERES_2T307"/>
    <x v="1638"/>
    <n v="2215.8130000000001"/>
    <n v="303.43"/>
  </r>
  <r>
    <s v="10 : Electric"/>
    <x v="1"/>
    <x v="0"/>
    <s v="ERES_2T307"/>
    <x v="1639"/>
    <n v="1060.9259999999999"/>
    <n v="141.34"/>
  </r>
  <r>
    <s v="10 : Electric"/>
    <x v="1"/>
    <x v="0"/>
    <s v="ERES_2T307"/>
    <x v="1640"/>
    <n v="1011"/>
    <n v="128.69999999999999"/>
  </r>
  <r>
    <s v="10 : Electric"/>
    <x v="1"/>
    <x v="0"/>
    <s v="ERES_2T307"/>
    <x v="1641"/>
    <n v="286.49700000000001"/>
    <n v="37.130000000000003"/>
  </r>
  <r>
    <s v="10 : Electric"/>
    <x v="1"/>
    <x v="0"/>
    <s v="ERES_2T307"/>
    <x v="1642"/>
    <n v="1095.173"/>
    <n v="142.08000000000001"/>
  </r>
  <r>
    <s v="10 : Electric"/>
    <x v="1"/>
    <x v="0"/>
    <s v="ERES_2T307"/>
    <x v="1643"/>
    <n v="689.19100000000003"/>
    <n v="92.45"/>
  </r>
  <r>
    <s v="10 : Electric"/>
    <x v="1"/>
    <x v="0"/>
    <s v="ERES_2T307"/>
    <x v="1644"/>
    <n v="371.16899999999998"/>
    <n v="45.6"/>
  </r>
  <r>
    <s v="10 : Electric"/>
    <x v="1"/>
    <x v="0"/>
    <s v="ERES_2T307"/>
    <x v="1645"/>
    <n v="1214.8620000000001"/>
    <n v="169.07"/>
  </r>
  <r>
    <s v="10 : Electric"/>
    <x v="1"/>
    <x v="0"/>
    <s v="ERES_2T307"/>
    <x v="1646"/>
    <n v="631.38300000000004"/>
    <n v="78.89"/>
  </r>
  <r>
    <s v="10 : Electric"/>
    <x v="1"/>
    <x v="0"/>
    <s v="ERES_2T307"/>
    <x v="1647"/>
    <n v="739.93100000000004"/>
    <n v="96.22"/>
  </r>
  <r>
    <s v="10 : Electric"/>
    <x v="1"/>
    <x v="0"/>
    <s v="ERES_2T307"/>
    <x v="1648"/>
    <n v="1358.325"/>
    <n v="209.63"/>
  </r>
  <r>
    <s v="10 : Electric"/>
    <x v="1"/>
    <x v="0"/>
    <s v="ERES_2T307"/>
    <x v="1649"/>
    <n v="1146.6099999999999"/>
    <n v="159.91999999999999"/>
  </r>
  <r>
    <s v="10 : Electric"/>
    <x v="1"/>
    <x v="0"/>
    <s v="ERES_2T307"/>
    <x v="1650"/>
    <n v="1826.1189999999999"/>
    <n v="250.87"/>
  </r>
  <r>
    <s v="10 : Electric"/>
    <x v="1"/>
    <x v="0"/>
    <s v="ERES_2T307"/>
    <x v="1651"/>
    <n v="1724.192"/>
    <n v="211.6"/>
  </r>
  <r>
    <s v="10 : Electric"/>
    <x v="1"/>
    <x v="0"/>
    <s v="ERES_2T307"/>
    <x v="1652"/>
    <n v="1023.345"/>
    <n v="140.11000000000001"/>
  </r>
  <r>
    <s v="10 : Electric"/>
    <x v="1"/>
    <x v="0"/>
    <s v="ERES_2T307"/>
    <x v="1653"/>
    <n v="410.62400000000002"/>
    <n v="47.6"/>
  </r>
  <r>
    <s v="10 : Electric"/>
    <x v="1"/>
    <x v="0"/>
    <s v="ERES_2T307"/>
    <x v="1654"/>
    <n v="521.81299999999999"/>
    <n v="80.83"/>
  </r>
  <r>
    <s v="10 : Electric"/>
    <x v="1"/>
    <x v="0"/>
    <s v="ERES_2T307"/>
    <x v="1655"/>
    <n v="1629.682"/>
    <n v="173.05"/>
  </r>
  <r>
    <s v="10 : Electric"/>
    <x v="1"/>
    <x v="0"/>
    <s v="ERES_2T307"/>
    <x v="1656"/>
    <n v="184.86600000000001"/>
    <n v="21.98"/>
  </r>
  <r>
    <s v="10 : Electric"/>
    <x v="1"/>
    <x v="0"/>
    <s v="ERES_2T307"/>
    <x v="1657"/>
    <n v="1188.058"/>
    <n v="165.44"/>
  </r>
  <r>
    <s v="10 : Electric"/>
    <x v="1"/>
    <x v="0"/>
    <s v="ERES_2T307"/>
    <x v="1658"/>
    <n v="747.02200000000005"/>
    <n v="103.82"/>
  </r>
  <r>
    <s v="10 : Electric"/>
    <x v="1"/>
    <x v="0"/>
    <s v="ERES_2T307"/>
    <x v="1659"/>
    <n v="411.27199999999999"/>
    <n v="54.83"/>
  </r>
  <r>
    <s v="10 : Electric"/>
    <x v="1"/>
    <x v="0"/>
    <s v="ERES_2T307"/>
    <x v="1660"/>
    <n v="1453.069"/>
    <n v="185.54"/>
  </r>
  <r>
    <s v="10 : Electric"/>
    <x v="1"/>
    <x v="0"/>
    <s v="ERES_2T307"/>
    <x v="1661"/>
    <n v="177.86199999999999"/>
    <n v="22.57"/>
  </r>
  <r>
    <s v="10 : Electric"/>
    <x v="1"/>
    <x v="0"/>
    <s v="ERES_2T307"/>
    <x v="1662"/>
    <n v="1447.1690000000001"/>
    <n v="194.46"/>
  </r>
  <r>
    <s v="10 : Electric"/>
    <x v="1"/>
    <x v="0"/>
    <s v="ERES_2T307"/>
    <x v="1663"/>
    <n v="1076.673"/>
    <n v="154.27000000000001"/>
  </r>
  <r>
    <s v="10 : Electric"/>
    <x v="1"/>
    <x v="0"/>
    <s v="ERES_2T307"/>
    <x v="1664"/>
    <n v="440.584"/>
    <n v="50.66"/>
  </r>
  <r>
    <s v="10 : Electric"/>
    <x v="1"/>
    <x v="0"/>
    <s v="ERES_2T307"/>
    <x v="1665"/>
    <n v="860.13599999999997"/>
    <n v="115.55"/>
  </r>
  <r>
    <s v="10 : Electric"/>
    <x v="1"/>
    <x v="0"/>
    <s v="ERES_2T307"/>
    <x v="1666"/>
    <n v="971.48599999999999"/>
    <n v="133.66"/>
  </r>
  <r>
    <s v="10 : Electric"/>
    <x v="1"/>
    <x v="0"/>
    <s v="ERES_2T307"/>
    <x v="1667"/>
    <n v="1224.499"/>
    <n v="166.4"/>
  </r>
  <r>
    <s v="10 : Electric"/>
    <x v="1"/>
    <x v="0"/>
    <s v="ERES_2T307"/>
    <x v="1668"/>
    <n v="733.73800000000006"/>
    <n v="93.11"/>
  </r>
  <r>
    <s v="10 : Electric"/>
    <x v="1"/>
    <x v="0"/>
    <s v="ERES_2T307"/>
    <x v="1669"/>
    <n v="927.178"/>
    <n v="127.41"/>
  </r>
  <r>
    <s v="10 : Electric"/>
    <x v="1"/>
    <x v="0"/>
    <s v="ERES_2T307"/>
    <x v="1670"/>
    <n v="2050.355"/>
    <n v="231.28"/>
  </r>
  <r>
    <s v="10 : Electric"/>
    <x v="1"/>
    <x v="0"/>
    <s v="ERES_2T307"/>
    <x v="1671"/>
    <n v="714.072"/>
    <n v="88.45"/>
  </r>
  <r>
    <s v="10 : Electric"/>
    <x v="1"/>
    <x v="0"/>
    <s v="ERES_2T307"/>
    <x v="1672"/>
    <n v="2183.9119999999998"/>
    <n v="296.26"/>
  </r>
  <r>
    <s v="10 : Electric"/>
    <x v="1"/>
    <x v="0"/>
    <s v="ERES_2T307"/>
    <x v="1673"/>
    <n v="512.26900000000001"/>
    <n v="78.77"/>
  </r>
  <r>
    <s v="10 : Electric"/>
    <x v="1"/>
    <x v="0"/>
    <s v="ERES_2T307"/>
    <x v="1674"/>
    <n v="793.57"/>
    <n v="99.18"/>
  </r>
  <r>
    <s v="10 : Electric"/>
    <x v="1"/>
    <x v="0"/>
    <s v="ERES_2T307"/>
    <x v="1675"/>
    <n v="765.04499999999996"/>
    <n v="95.61"/>
  </r>
  <r>
    <s v="10 : Electric"/>
    <x v="1"/>
    <x v="0"/>
    <s v="ERES_2T307"/>
    <x v="1676"/>
    <n v="759.42899999999997"/>
    <n v="84.8"/>
  </r>
  <r>
    <s v="10 : Electric"/>
    <x v="1"/>
    <x v="0"/>
    <s v="ERES_2T307"/>
    <x v="1677"/>
    <n v="981.01300000000003"/>
    <n v="123.74"/>
  </r>
  <r>
    <s v="10 : Electric"/>
    <x v="1"/>
    <x v="0"/>
    <s v="ERES_2T307"/>
    <x v="1678"/>
    <n v="307.42899999999997"/>
    <n v="45.87"/>
  </r>
  <r>
    <s v="10 : Electric"/>
    <x v="1"/>
    <x v="0"/>
    <s v="ERES_2T307"/>
    <x v="1679"/>
    <n v="957.53800000000001"/>
    <n v="128.53"/>
  </r>
  <r>
    <s v="10 : Electric"/>
    <x v="1"/>
    <x v="0"/>
    <s v="ERES_2T307"/>
    <x v="1680"/>
    <n v="1123.06"/>
    <n v="129.88"/>
  </r>
  <r>
    <s v="10 : Electric"/>
    <x v="1"/>
    <x v="0"/>
    <s v="ERES_2T307"/>
    <x v="1681"/>
    <n v="1927.797"/>
    <n v="242.36"/>
  </r>
  <r>
    <s v="10 : Electric"/>
    <x v="1"/>
    <x v="0"/>
    <s v="ERES_2T307"/>
    <x v="1682"/>
    <n v="1337.3889999999999"/>
    <n v="186.75"/>
  </r>
  <r>
    <s v="10 : Electric"/>
    <x v="1"/>
    <x v="0"/>
    <s v="ERES_2T307"/>
    <x v="1683"/>
    <n v="675.07899999999995"/>
    <n v="88.98"/>
  </r>
  <r>
    <s v="10 : Electric"/>
    <x v="1"/>
    <x v="0"/>
    <s v="ERES_2T307"/>
    <x v="1684"/>
    <n v="441.02199999999999"/>
    <n v="60.39"/>
  </r>
  <r>
    <s v="10 : Electric"/>
    <x v="1"/>
    <x v="0"/>
    <s v="ERES_2T307"/>
    <x v="1685"/>
    <n v="579.13699999999994"/>
    <n v="82.04"/>
  </r>
  <r>
    <s v="10 : Electric"/>
    <x v="1"/>
    <x v="0"/>
    <s v="ERES_2T307"/>
    <x v="1686"/>
    <n v="343.72199999999998"/>
    <n v="48.58"/>
  </r>
  <r>
    <s v="10 : Electric"/>
    <x v="1"/>
    <x v="0"/>
    <s v="ERES_2T307"/>
    <x v="1687"/>
    <n v="988.53099999999995"/>
    <n v="134.43"/>
  </r>
  <r>
    <s v="10 : Electric"/>
    <x v="1"/>
    <x v="0"/>
    <s v="ERES_2T307"/>
    <x v="1688"/>
    <n v="287.68"/>
    <n v="41.12"/>
  </r>
  <r>
    <s v="10 : Electric"/>
    <x v="1"/>
    <x v="0"/>
    <s v="ERES_2T307"/>
    <x v="1689"/>
    <n v="1873.7380000000001"/>
    <n v="250.19"/>
  </r>
  <r>
    <s v="10 : Electric"/>
    <x v="1"/>
    <x v="0"/>
    <s v="ERES_2T307"/>
    <x v="1690"/>
    <n v="2816.9690000000001"/>
    <n v="350.44"/>
  </r>
  <r>
    <s v="10 : Electric"/>
    <x v="1"/>
    <x v="0"/>
    <s v="ERES_2T307"/>
    <x v="1691"/>
    <n v="392.38200000000001"/>
    <n v="54.57"/>
  </r>
  <r>
    <s v="10 : Electric"/>
    <x v="1"/>
    <x v="0"/>
    <s v="ERES_2T307"/>
    <x v="1692"/>
    <n v="272.81599999999997"/>
    <n v="34.58"/>
  </r>
  <r>
    <s v="10 : Electric"/>
    <x v="1"/>
    <x v="0"/>
    <s v="ERES_2T307"/>
    <x v="1693"/>
    <n v="675.46299999999997"/>
    <n v="96.99"/>
  </r>
  <r>
    <s v="10 : Electric"/>
    <x v="1"/>
    <x v="0"/>
    <s v="ERES_2T307"/>
    <x v="1694"/>
    <n v="819.73699999999997"/>
    <n v="106.86"/>
  </r>
  <r>
    <s v="10 : Electric"/>
    <x v="1"/>
    <x v="0"/>
    <s v="ERES_2T307"/>
    <x v="1695"/>
    <n v="777.81899999999996"/>
    <n v="114.17"/>
  </r>
  <r>
    <s v="10 : Electric"/>
    <x v="1"/>
    <x v="0"/>
    <s v="ERES_2T307"/>
    <x v="1696"/>
    <n v="1384.7380000000001"/>
    <n v="173.66"/>
  </r>
  <r>
    <s v="10 : Electric"/>
    <x v="1"/>
    <x v="0"/>
    <s v="ERES_2T307"/>
    <x v="1697"/>
    <n v="886.86"/>
    <n v="124.27"/>
  </r>
  <r>
    <s v="10 : Electric"/>
    <x v="1"/>
    <x v="0"/>
    <s v="ERES_2T307"/>
    <x v="1698"/>
    <n v="835.21799999999996"/>
    <n v="121.93"/>
  </r>
  <r>
    <s v="10 : Electric"/>
    <x v="1"/>
    <x v="0"/>
    <s v="ERES_2T307"/>
    <x v="1699"/>
    <n v="676.36099999999999"/>
    <n v="92.66"/>
  </r>
  <r>
    <s v="10 : Electric"/>
    <x v="1"/>
    <x v="0"/>
    <s v="ERES_2T307"/>
    <x v="1700"/>
    <n v="1242.1849999999999"/>
    <n v="166.29"/>
  </r>
  <r>
    <s v="10 : Electric"/>
    <x v="1"/>
    <x v="0"/>
    <s v="ERES_2T307"/>
    <x v="1701"/>
    <n v="390.084"/>
    <n v="50.43"/>
  </r>
  <r>
    <s v="10 : Electric"/>
    <x v="1"/>
    <x v="0"/>
    <s v="ERES_2T307"/>
    <x v="1702"/>
    <n v="684.39800000000002"/>
    <n v="92"/>
  </r>
  <r>
    <s v="10 : Electric"/>
    <x v="1"/>
    <x v="0"/>
    <s v="ERES_2T307"/>
    <x v="1703"/>
    <n v="1479.164"/>
    <n v="177.65"/>
  </r>
  <r>
    <s v="10 : Electric"/>
    <x v="1"/>
    <x v="0"/>
    <s v="ERES_2T307"/>
    <x v="1704"/>
    <n v="1044.8610000000001"/>
    <n v="138.01"/>
  </r>
  <r>
    <s v="10 : Electric"/>
    <x v="1"/>
    <x v="0"/>
    <s v="ERES_2T307"/>
    <x v="1705"/>
    <n v="612.67899999999997"/>
    <n v="83.52"/>
  </r>
  <r>
    <s v="10 : Electric"/>
    <x v="1"/>
    <x v="0"/>
    <s v="ERES_2T307"/>
    <x v="1706"/>
    <n v="1399.893"/>
    <n v="176.61"/>
  </r>
  <r>
    <s v="10 : Electric"/>
    <x v="1"/>
    <x v="0"/>
    <s v="ERES_2T307"/>
    <x v="1707"/>
    <n v="580.95899999999995"/>
    <n v="78.569999999999993"/>
  </r>
  <r>
    <s v="10 : Electric"/>
    <x v="1"/>
    <x v="0"/>
    <s v="ERES_2T307"/>
    <x v="1708"/>
    <n v="672.55700000000002"/>
    <n v="94.3"/>
  </r>
  <r>
    <s v="10 : Electric"/>
    <x v="1"/>
    <x v="0"/>
    <s v="ERES_2T307"/>
    <x v="1709"/>
    <n v="917.85699999999997"/>
    <n v="121.89"/>
  </r>
  <r>
    <s v="10 : Electric"/>
    <x v="1"/>
    <x v="0"/>
    <s v="ERES_2T307"/>
    <x v="1710"/>
    <n v="1373.3389999999999"/>
    <n v="150.31"/>
  </r>
  <r>
    <s v="10 : Electric"/>
    <x v="1"/>
    <x v="0"/>
    <s v="ERES_2T307"/>
    <x v="1711"/>
    <n v="1155.912"/>
    <n v="145.58000000000001"/>
  </r>
  <r>
    <s v="10 : Electric"/>
    <x v="1"/>
    <x v="0"/>
    <s v="ERES_2T307"/>
    <x v="1712"/>
    <n v="895.56299999999999"/>
    <n v="115.84"/>
  </r>
  <r>
    <s v="10 : Electric"/>
    <x v="1"/>
    <x v="0"/>
    <s v="ERES_2T307"/>
    <x v="1713"/>
    <n v="450.79"/>
    <n v="60.13"/>
  </r>
  <r>
    <s v="10 : Electric"/>
    <x v="1"/>
    <x v="0"/>
    <s v="ERES_2T307"/>
    <x v="1714"/>
    <n v="2687.085"/>
    <n v="346.22"/>
  </r>
  <r>
    <s v="10 : Electric"/>
    <x v="1"/>
    <x v="0"/>
    <s v="ERES_2T307"/>
    <x v="1715"/>
    <n v="1101.463"/>
    <n v="164.73"/>
  </r>
  <r>
    <s v="10 : Electric"/>
    <x v="1"/>
    <x v="0"/>
    <s v="ERES_2T307"/>
    <x v="1716"/>
    <n v="250.23699999999999"/>
    <n v="30.57"/>
  </r>
  <r>
    <s v="10 : Electric"/>
    <x v="1"/>
    <x v="0"/>
    <s v="ERES_2T307"/>
    <x v="1717"/>
    <n v="849.947"/>
    <n v="113.19"/>
  </r>
  <r>
    <s v="10 : Electric"/>
    <x v="1"/>
    <x v="0"/>
    <s v="ERES_2T307"/>
    <x v="1718"/>
    <n v="721.94200000000001"/>
    <n v="82.57"/>
  </r>
  <r>
    <s v="10 : Electric"/>
    <x v="1"/>
    <x v="0"/>
    <s v="ERES_2T307"/>
    <x v="1719"/>
    <n v="319.82600000000002"/>
    <n v="37.96"/>
  </r>
  <r>
    <s v="10 : Electric"/>
    <x v="1"/>
    <x v="0"/>
    <s v="ERES_2T307"/>
    <x v="1720"/>
    <n v="810.70699999999999"/>
    <n v="117.64"/>
  </r>
  <r>
    <s v="10 : Electric"/>
    <x v="1"/>
    <x v="0"/>
    <s v="ERES_2T307"/>
    <x v="1721"/>
    <n v="447.79599999999999"/>
    <n v="58.82"/>
  </r>
  <r>
    <s v="10 : Electric"/>
    <x v="1"/>
    <x v="0"/>
    <s v="ERES_2T307"/>
    <x v="1722"/>
    <n v="1065.5989999999999"/>
    <n v="145.71"/>
  </r>
  <r>
    <s v="10 : Electric"/>
    <x v="1"/>
    <x v="0"/>
    <s v="ERES_2T307"/>
    <x v="1723"/>
    <n v="823.59400000000005"/>
    <n v="129.25"/>
  </r>
  <r>
    <s v="10 : Electric"/>
    <x v="1"/>
    <x v="0"/>
    <s v="ERES_2T307"/>
    <x v="1724"/>
    <n v="1665.318"/>
    <n v="225.86"/>
  </r>
  <r>
    <s v="10 : Electric"/>
    <x v="1"/>
    <x v="0"/>
    <s v="ERES_2T307"/>
    <x v="1725"/>
    <n v="830.82799999999997"/>
    <n v="115.84"/>
  </r>
  <r>
    <s v="10 : Electric"/>
    <x v="1"/>
    <x v="0"/>
    <s v="ERES_2T307"/>
    <x v="1726"/>
    <n v="985.98800000000006"/>
    <n v="129.31"/>
  </r>
  <r>
    <s v="10 : Electric"/>
    <x v="1"/>
    <x v="0"/>
    <s v="ERES_2T307"/>
    <x v="1727"/>
    <n v="501.495"/>
    <n v="64.75"/>
  </r>
  <r>
    <s v="10 : Electric"/>
    <x v="1"/>
    <x v="0"/>
    <s v="ERES_2T307"/>
    <x v="1728"/>
    <n v="216.685"/>
    <n v="26.44"/>
  </r>
  <r>
    <s v="10 : Electric"/>
    <x v="1"/>
    <x v="0"/>
    <s v="ERES_2T307"/>
    <x v="1729"/>
    <n v="2366.81"/>
    <n v="303.95999999999998"/>
  </r>
  <r>
    <s v="10 : Electric"/>
    <x v="1"/>
    <x v="0"/>
    <s v="ERES_2T307"/>
    <x v="1730"/>
    <n v="557.63"/>
    <n v="75.61"/>
  </r>
  <r>
    <s v="10 : Electric"/>
    <x v="1"/>
    <x v="0"/>
    <s v="ERES_2T307"/>
    <x v="1731"/>
    <n v="936.38"/>
    <n v="128.96"/>
  </r>
  <r>
    <s v="10 : Electric"/>
    <x v="1"/>
    <x v="0"/>
    <s v="ERES_2T307"/>
    <x v="1732"/>
    <n v="1152.576"/>
    <n v="160.63999999999999"/>
  </r>
  <r>
    <s v="10 : Electric"/>
    <x v="1"/>
    <x v="0"/>
    <s v="ERES_2T307"/>
    <x v="1733"/>
    <n v="1127.8920000000001"/>
    <n v="154.86000000000001"/>
  </r>
  <r>
    <s v="10 : Electric"/>
    <x v="1"/>
    <x v="0"/>
    <s v="ERES_2T307"/>
    <x v="1734"/>
    <n v="1554.5609999999999"/>
    <n v="196.59"/>
  </r>
  <r>
    <s v="10 : Electric"/>
    <x v="1"/>
    <x v="0"/>
    <s v="ERES_2T307"/>
    <x v="1735"/>
    <n v="361.52"/>
    <n v="44.59"/>
  </r>
  <r>
    <s v="10 : Electric"/>
    <x v="1"/>
    <x v="0"/>
    <s v="ERES_2T307"/>
    <x v="1736"/>
    <n v="1188.2670000000001"/>
    <n v="151.99"/>
  </r>
  <r>
    <s v="10 : Electric"/>
    <x v="1"/>
    <x v="0"/>
    <s v="ERES_2T307"/>
    <x v="1737"/>
    <n v="487.08600000000001"/>
    <n v="62.15"/>
  </r>
  <r>
    <s v="10 : Electric"/>
    <x v="1"/>
    <x v="0"/>
    <s v="ERES_2T307"/>
    <x v="1738"/>
    <n v="551.37599999999998"/>
    <n v="73.2"/>
  </r>
  <r>
    <s v="10 : Electric"/>
    <x v="1"/>
    <x v="0"/>
    <s v="ERES_2T307"/>
    <x v="1739"/>
    <n v="1019.431"/>
    <n v="128.46"/>
  </r>
  <r>
    <s v="10 : Electric"/>
    <x v="1"/>
    <x v="0"/>
    <s v="ERES_2T307"/>
    <x v="1740"/>
    <n v="571.76199999999994"/>
    <n v="68.3"/>
  </r>
  <r>
    <s v="10 : Electric"/>
    <x v="1"/>
    <x v="0"/>
    <s v="ERES_2T307"/>
    <x v="1741"/>
    <n v="2405.0619999999999"/>
    <n v="313.13"/>
  </r>
  <r>
    <s v="10 : Electric"/>
    <x v="1"/>
    <x v="0"/>
    <s v="ERES_2T307"/>
    <x v="1742"/>
    <n v="2348.6849999999999"/>
    <n v="354.28"/>
  </r>
  <r>
    <s v="10 : Electric"/>
    <x v="1"/>
    <x v="0"/>
    <s v="ERES_2T307"/>
    <x v="1743"/>
    <n v="2147.9780000000001"/>
    <n v="266.68"/>
  </r>
  <r>
    <s v="10 : Electric"/>
    <x v="1"/>
    <x v="0"/>
    <s v="ERES_2T307"/>
    <x v="1744"/>
    <n v="793.92399999999998"/>
    <n v="111.28"/>
  </r>
  <r>
    <s v="10 : Electric"/>
    <x v="1"/>
    <x v="0"/>
    <s v="ERES_2T307"/>
    <x v="1745"/>
    <n v="458.077"/>
    <n v="60.41"/>
  </r>
  <r>
    <s v="10 : Electric"/>
    <x v="1"/>
    <x v="0"/>
    <s v="ERES_2T307"/>
    <x v="1746"/>
    <n v="624.43600000000004"/>
    <n v="84.96"/>
  </r>
  <r>
    <s v="10 : Electric"/>
    <x v="1"/>
    <x v="0"/>
    <s v="ERES_2T307"/>
    <x v="1747"/>
    <n v="1321.9169999999999"/>
    <n v="180.49"/>
  </r>
  <r>
    <s v="10 : Electric"/>
    <x v="1"/>
    <x v="0"/>
    <s v="ERES_2T307"/>
    <x v="1748"/>
    <n v="620.70899999999995"/>
    <n v="92.64"/>
  </r>
  <r>
    <s v="10 : Electric"/>
    <x v="1"/>
    <x v="0"/>
    <s v="ERES_2T307"/>
    <x v="1749"/>
    <n v="564.51300000000003"/>
    <n v="77.03"/>
  </r>
  <r>
    <s v="10 : Electric"/>
    <x v="1"/>
    <x v="0"/>
    <s v="ERES_2T307"/>
    <x v="1750"/>
    <n v="500.70299999999997"/>
    <n v="63.81"/>
  </r>
  <r>
    <s v="10 : Electric"/>
    <x v="1"/>
    <x v="0"/>
    <s v="ERES_2T307"/>
    <x v="1751"/>
    <n v="1039.2560000000001"/>
    <n v="135.53"/>
  </r>
  <r>
    <s v="10 : Electric"/>
    <x v="1"/>
    <x v="0"/>
    <s v="ERES_2T307"/>
    <x v="1752"/>
    <n v="1623.5920000000001"/>
    <n v="212.02"/>
  </r>
  <r>
    <s v="10 : Electric"/>
    <x v="1"/>
    <x v="0"/>
    <s v="ERES_2T307"/>
    <x v="1753"/>
    <n v="1048.8510000000001"/>
    <n v="126.64"/>
  </r>
  <r>
    <s v="10 : Electric"/>
    <x v="1"/>
    <x v="0"/>
    <s v="ERES_2T307"/>
    <x v="1754"/>
    <n v="469.77600000000001"/>
    <n v="77.89"/>
  </r>
  <r>
    <s v="10 : Electric"/>
    <x v="1"/>
    <x v="0"/>
    <s v="ERES_2T307"/>
    <x v="1755"/>
    <n v="777.85400000000004"/>
    <n v="99.91"/>
  </r>
  <r>
    <s v="10 : Electric"/>
    <x v="1"/>
    <x v="0"/>
    <s v="ERES_2T307"/>
    <x v="1756"/>
    <n v="860.46400000000006"/>
    <n v="120.18"/>
  </r>
  <r>
    <s v="10 : Electric"/>
    <x v="1"/>
    <x v="0"/>
    <s v="ERES_2T307"/>
    <x v="1757"/>
    <n v="464.05500000000001"/>
    <n v="68.89"/>
  </r>
  <r>
    <s v="10 : Electric"/>
    <x v="1"/>
    <x v="0"/>
    <s v="ERES_2T307"/>
    <x v="1758"/>
    <n v="783.351"/>
    <n v="106.44"/>
  </r>
  <r>
    <s v="10 : Electric"/>
    <x v="1"/>
    <x v="0"/>
    <s v="ERES_2T307"/>
    <x v="1759"/>
    <n v="479.09899999999999"/>
    <n v="63.39"/>
  </r>
  <r>
    <s v="10 : Electric"/>
    <x v="1"/>
    <x v="0"/>
    <s v="ERES_2T307"/>
    <x v="1760"/>
    <n v="1019.9829999999999"/>
    <n v="148.72"/>
  </r>
  <r>
    <s v="10 : Electric"/>
    <x v="1"/>
    <x v="0"/>
    <s v="ERES_2T307"/>
    <x v="1761"/>
    <n v="1424.078"/>
    <n v="182.01"/>
  </r>
  <r>
    <s v="10 : Electric"/>
    <x v="1"/>
    <x v="0"/>
    <s v="ERES_2T307"/>
    <x v="1762"/>
    <n v="650.33399999999995"/>
    <n v="85.56"/>
  </r>
  <r>
    <s v="10 : Electric"/>
    <x v="1"/>
    <x v="0"/>
    <s v="ERES_2T307"/>
    <x v="1763"/>
    <n v="972.19299999999998"/>
    <n v="124.51"/>
  </r>
  <r>
    <s v="10 : Electric"/>
    <x v="1"/>
    <x v="0"/>
    <s v="ERES_2T307"/>
    <x v="1764"/>
    <n v="1888.903"/>
    <n v="244.12"/>
  </r>
  <r>
    <s v="10 : Electric"/>
    <x v="1"/>
    <x v="0"/>
    <s v="ERES_2T307"/>
    <x v="1765"/>
    <n v="924.61199999999997"/>
    <n v="129.11000000000001"/>
  </r>
  <r>
    <s v="10 : Electric"/>
    <x v="1"/>
    <x v="0"/>
    <s v="ERES_2T307"/>
    <x v="1766"/>
    <n v="2845.43"/>
    <n v="392.28"/>
  </r>
  <r>
    <s v="10 : Electric"/>
    <x v="1"/>
    <x v="0"/>
    <s v="ERES_2T307"/>
    <x v="1767"/>
    <n v="278.53899999999999"/>
    <n v="32.04"/>
  </r>
  <r>
    <s v="10 : Electric"/>
    <x v="1"/>
    <x v="0"/>
    <s v="ERES_2T307"/>
    <x v="1768"/>
    <n v="2168.5219999999999"/>
    <n v="273.58"/>
  </r>
  <r>
    <s v="10 : Electric"/>
    <x v="1"/>
    <x v="0"/>
    <s v="ERES_2T307"/>
    <x v="1769"/>
    <n v="911.25800000000004"/>
    <n v="115.6"/>
  </r>
  <r>
    <s v="10 : Electric"/>
    <x v="1"/>
    <x v="0"/>
    <s v="ERES_2T307"/>
    <x v="1770"/>
    <n v="1471.768"/>
    <n v="172.93"/>
  </r>
  <r>
    <s v="10 : Electric"/>
    <x v="1"/>
    <x v="0"/>
    <s v="ERES_2T307"/>
    <x v="1771"/>
    <n v="1215.624"/>
    <n v="129.37"/>
  </r>
  <r>
    <s v="10 : Electric"/>
    <x v="1"/>
    <x v="0"/>
    <s v="ERES_2T307"/>
    <x v="1772"/>
    <n v="681.11300000000006"/>
    <n v="95.42"/>
  </r>
  <r>
    <s v="10 : Electric"/>
    <x v="1"/>
    <x v="0"/>
    <s v="ERES_2T307"/>
    <x v="1773"/>
    <n v="737.08799999999997"/>
    <n v="82.23"/>
  </r>
  <r>
    <s v="10 : Electric"/>
    <x v="1"/>
    <x v="0"/>
    <s v="ERES_2T307"/>
    <x v="1774"/>
    <n v="482.005"/>
    <n v="66.47"/>
  </r>
  <r>
    <s v="10 : Electric"/>
    <x v="1"/>
    <x v="0"/>
    <s v="ERES_2T307"/>
    <x v="1775"/>
    <n v="1134.7190000000001"/>
    <n v="134.69"/>
  </r>
  <r>
    <s v="10 : Electric"/>
    <x v="1"/>
    <x v="0"/>
    <s v="ERES_2T307"/>
    <x v="1776"/>
    <n v="804.13400000000001"/>
    <n v="95.46"/>
  </r>
  <r>
    <s v="10 : Electric"/>
    <x v="1"/>
    <x v="0"/>
    <s v="ERES_2T307"/>
    <x v="1777"/>
    <n v="1886.174"/>
    <n v="241.02"/>
  </r>
  <r>
    <s v="10 : Electric"/>
    <x v="1"/>
    <x v="0"/>
    <s v="ERES_2T307"/>
    <x v="1778"/>
    <n v="629.72699999999998"/>
    <n v="74.64"/>
  </r>
  <r>
    <s v="10 : Electric"/>
    <x v="1"/>
    <x v="0"/>
    <s v="ERES_2T307"/>
    <x v="1779"/>
    <n v="459.63"/>
    <n v="61.95"/>
  </r>
  <r>
    <s v="10 : Electric"/>
    <x v="1"/>
    <x v="0"/>
    <s v="ERES_2T307"/>
    <x v="1780"/>
    <n v="1353.2809999999999"/>
    <n v="138.41"/>
  </r>
  <r>
    <s v="10 : Electric"/>
    <x v="1"/>
    <x v="0"/>
    <s v="ERES_2T307"/>
    <x v="1781"/>
    <n v="2277.2249999999999"/>
    <n v="331.24"/>
  </r>
  <r>
    <s v="10 : Electric"/>
    <x v="1"/>
    <x v="0"/>
    <s v="ERES_2T307"/>
    <x v="1782"/>
    <n v="822.63800000000003"/>
    <n v="118.13"/>
  </r>
  <r>
    <s v="10 : Electric"/>
    <x v="1"/>
    <x v="0"/>
    <s v="ERES_2T307"/>
    <x v="1783"/>
    <n v="1842.846"/>
    <n v="242.21"/>
  </r>
  <r>
    <s v="10 : Electric"/>
    <x v="1"/>
    <x v="0"/>
    <s v="ERES_2T307"/>
    <x v="1784"/>
    <n v="1012.64"/>
    <n v="140.5"/>
  </r>
  <r>
    <s v="10 : Electric"/>
    <x v="1"/>
    <x v="0"/>
    <s v="ERES_2T307"/>
    <x v="1785"/>
    <n v="434.96600000000001"/>
    <n v="62.01"/>
  </r>
  <r>
    <s v="10 : Electric"/>
    <x v="1"/>
    <x v="0"/>
    <s v="ERES_2T307"/>
    <x v="1786"/>
    <n v="440.36399999999998"/>
    <n v="56.18"/>
  </r>
  <r>
    <s v="10 : Electric"/>
    <x v="1"/>
    <x v="0"/>
    <s v="ERES_2T307"/>
    <x v="1787"/>
    <n v="4356.8729999999996"/>
    <n v="539.54999999999995"/>
  </r>
  <r>
    <s v="10 : Electric"/>
    <x v="1"/>
    <x v="0"/>
    <s v="ERES_2T307"/>
    <x v="1788"/>
    <n v="485.98399999999998"/>
    <n v="59.97"/>
  </r>
  <r>
    <s v="10 : Electric"/>
    <x v="1"/>
    <x v="0"/>
    <s v="ERES_2T307"/>
    <x v="1789"/>
    <n v="727.46400000000006"/>
    <n v="91.74"/>
  </r>
  <r>
    <s v="10 : Electric"/>
    <x v="1"/>
    <x v="0"/>
    <s v="ERES_2T307"/>
    <x v="1790"/>
    <n v="930.34"/>
    <n v="159.80000000000001"/>
  </r>
  <r>
    <s v="10 : Electric"/>
    <x v="1"/>
    <x v="0"/>
    <s v="ERES_2T307"/>
    <x v="1791"/>
    <n v="435.20699999999999"/>
    <n v="60.03"/>
  </r>
  <r>
    <s v="10 : Electric"/>
    <x v="1"/>
    <x v="0"/>
    <s v="ERES_2T307"/>
    <x v="1792"/>
    <n v="1989.53"/>
    <n v="285.39"/>
  </r>
  <r>
    <s v="10 : Electric"/>
    <x v="1"/>
    <x v="0"/>
    <s v="ERES_2T307"/>
    <x v="1793"/>
    <n v="2601.7310000000002"/>
    <n v="310.10000000000002"/>
  </r>
  <r>
    <s v="10 : Electric"/>
    <x v="1"/>
    <x v="0"/>
    <s v="ERES_2T307"/>
    <x v="1794"/>
    <n v="240.41499999999999"/>
    <n v="30.78"/>
  </r>
  <r>
    <s v="10 : Electric"/>
    <x v="1"/>
    <x v="0"/>
    <s v="ERES_2T307"/>
    <x v="1795"/>
    <n v="1264.5740000000001"/>
    <n v="144.81"/>
  </r>
  <r>
    <s v="10 : Electric"/>
    <x v="1"/>
    <x v="0"/>
    <s v="ERES_2T307"/>
    <x v="1796"/>
    <n v="307.18"/>
    <n v="42.75"/>
  </r>
  <r>
    <s v="10 : Electric"/>
    <x v="1"/>
    <x v="0"/>
    <s v="ERES_2T307"/>
    <x v="1797"/>
    <n v="549.654"/>
    <n v="76.8"/>
  </r>
  <r>
    <s v="10 : Electric"/>
    <x v="1"/>
    <x v="0"/>
    <s v="ERES_2T307"/>
    <x v="1798"/>
    <n v="562.17200000000003"/>
    <n v="76.510000000000005"/>
  </r>
  <r>
    <s v="10 : Electric"/>
    <x v="1"/>
    <x v="0"/>
    <s v="ERES_2T307"/>
    <x v="1799"/>
    <n v="1008.359"/>
    <n v="153.28"/>
  </r>
  <r>
    <s v="10 : Electric"/>
    <x v="1"/>
    <x v="0"/>
    <s v="ERES_2T307"/>
    <x v="1800"/>
    <n v="407.87700000000001"/>
    <n v="54.2"/>
  </r>
  <r>
    <s v="10 : Electric"/>
    <x v="1"/>
    <x v="0"/>
    <s v="ERES_2T307"/>
    <x v="1801"/>
    <n v="318.09300000000002"/>
    <n v="43.25"/>
  </r>
  <r>
    <s v="10 : Electric"/>
    <x v="1"/>
    <x v="0"/>
    <s v="ERES_2T307"/>
    <x v="1802"/>
    <n v="1968.777"/>
    <n v="270.01"/>
  </r>
  <r>
    <s v="10 : Electric"/>
    <x v="1"/>
    <x v="0"/>
    <s v="ERES_2T307"/>
    <x v="1803"/>
    <n v="963.91499999999996"/>
    <n v="115.22"/>
  </r>
  <r>
    <s v="10 : Electric"/>
    <x v="1"/>
    <x v="0"/>
    <s v="ERES_2T307"/>
    <x v="1804"/>
    <n v="956.71900000000005"/>
    <n v="137.38"/>
  </r>
  <r>
    <s v="10 : Electric"/>
    <x v="1"/>
    <x v="0"/>
    <s v="ERES_2T307"/>
    <x v="1805"/>
    <n v="457.31700000000001"/>
    <n v="54.76"/>
  </r>
  <r>
    <s v="10 : Electric"/>
    <x v="1"/>
    <x v="0"/>
    <s v="ERES_2T307"/>
    <x v="1806"/>
    <n v="219.03399999999999"/>
    <n v="33.83"/>
  </r>
  <r>
    <s v="10 : Electric"/>
    <x v="1"/>
    <x v="0"/>
    <s v="ERES_2T307"/>
    <x v="1807"/>
    <n v="434.33600000000001"/>
    <n v="60.99"/>
  </r>
  <r>
    <s v="10 : Electric"/>
    <x v="1"/>
    <x v="0"/>
    <s v="ERES_2T307"/>
    <x v="1808"/>
    <n v="1467.4349999999999"/>
    <n v="172.54"/>
  </r>
  <r>
    <s v="10 : Electric"/>
    <x v="1"/>
    <x v="0"/>
    <s v="ERES_2T307"/>
    <x v="1809"/>
    <n v="575.32000000000005"/>
    <n v="72.680000000000007"/>
  </r>
  <r>
    <s v="10 : Electric"/>
    <x v="1"/>
    <x v="0"/>
    <s v="ERES_2T307"/>
    <x v="1810"/>
    <n v="808.976"/>
    <n v="93.61"/>
  </r>
  <r>
    <s v="10 : Electric"/>
    <x v="1"/>
    <x v="0"/>
    <s v="ERES_2T307"/>
    <x v="1811"/>
    <n v="909.13900000000001"/>
    <n v="116.16"/>
  </r>
  <r>
    <s v="10 : Electric"/>
    <x v="1"/>
    <x v="0"/>
    <s v="ERES_2T307"/>
    <x v="1812"/>
    <n v="819.13"/>
    <n v="108.7"/>
  </r>
  <r>
    <s v="10 : Electric"/>
    <x v="1"/>
    <x v="0"/>
    <s v="ERES_2T307"/>
    <x v="1813"/>
    <n v="1087.4290000000001"/>
    <n v="150.86000000000001"/>
  </r>
  <r>
    <s v="10 : Electric"/>
    <x v="1"/>
    <x v="0"/>
    <s v="ERES_2T307"/>
    <x v="1814"/>
    <n v="499.40100000000001"/>
    <n v="61.87"/>
  </r>
  <r>
    <s v="10 : Electric"/>
    <x v="1"/>
    <x v="0"/>
    <s v="ERES_2T307"/>
    <x v="1815"/>
    <n v="1368.4970000000001"/>
    <n v="174.7"/>
  </r>
  <r>
    <s v="10 : Electric"/>
    <x v="1"/>
    <x v="0"/>
    <s v="ERES_2T307"/>
    <x v="1816"/>
    <n v="394.93599999999998"/>
    <n v="58.26"/>
  </r>
  <r>
    <s v="10 : Electric"/>
    <x v="1"/>
    <x v="0"/>
    <s v="ERES_2T307"/>
    <x v="1817"/>
    <n v="549.77099999999996"/>
    <n v="70.75"/>
  </r>
  <r>
    <s v="10 : Electric"/>
    <x v="1"/>
    <x v="0"/>
    <s v="ERES_2T307"/>
    <x v="1818"/>
    <n v="429.24900000000002"/>
    <n v="57.69"/>
  </r>
  <r>
    <s v="10 : Electric"/>
    <x v="1"/>
    <x v="0"/>
    <s v="ERES_2T307"/>
    <x v="1819"/>
    <n v="555.57899999999995"/>
    <n v="73.33"/>
  </r>
  <r>
    <s v="10 : Electric"/>
    <x v="1"/>
    <x v="0"/>
    <s v="ERES_2T307"/>
    <x v="1820"/>
    <n v="318.68"/>
    <n v="41.21"/>
  </r>
  <r>
    <s v="10 : Electric"/>
    <x v="1"/>
    <x v="0"/>
    <s v="ERES_2T307"/>
    <x v="1821"/>
    <n v="556.37400000000002"/>
    <n v="70.989999999999995"/>
  </r>
  <r>
    <s v="10 : Electric"/>
    <x v="1"/>
    <x v="0"/>
    <s v="ERES_2T307"/>
    <x v="1822"/>
    <n v="1096.1310000000001"/>
    <n v="140.19"/>
  </r>
  <r>
    <s v="10 : Electric"/>
    <x v="1"/>
    <x v="0"/>
    <s v="ERES_2T307"/>
    <x v="1823"/>
    <n v="544.19899999999996"/>
    <n v="78.569999999999993"/>
  </r>
  <r>
    <s v="10 : Electric"/>
    <x v="1"/>
    <x v="0"/>
    <s v="ERES_2T307"/>
    <x v="1824"/>
    <n v="395.42599999999999"/>
    <n v="54.84"/>
  </r>
  <r>
    <s v="10 : Electric"/>
    <x v="1"/>
    <x v="0"/>
    <s v="ERES_2T307"/>
    <x v="1825"/>
    <n v="946.29499999999996"/>
    <n v="133.37"/>
  </r>
  <r>
    <s v="10 : Electric"/>
    <x v="1"/>
    <x v="0"/>
    <s v="ERES_2T307"/>
    <x v="1826"/>
    <n v="1428.085"/>
    <n v="208.88"/>
  </r>
  <r>
    <s v="10 : Electric"/>
    <x v="1"/>
    <x v="0"/>
    <s v="ERES_2T307"/>
    <x v="1827"/>
    <n v="1546.579"/>
    <n v="198.92"/>
  </r>
  <r>
    <s v="10 : Electric"/>
    <x v="1"/>
    <x v="0"/>
    <s v="ERES_2T307"/>
    <x v="1828"/>
    <n v="1379.729"/>
    <n v="181.68"/>
  </r>
  <r>
    <s v="10 : Electric"/>
    <x v="1"/>
    <x v="0"/>
    <s v="ERES_2T307"/>
    <x v="1829"/>
    <n v="283.26299999999998"/>
    <n v="34.71"/>
  </r>
  <r>
    <s v="10 : Electric"/>
    <x v="1"/>
    <x v="0"/>
    <s v="ERES_2T307"/>
    <x v="1830"/>
    <n v="709.21"/>
    <n v="84.73"/>
  </r>
  <r>
    <s v="10 : Electric"/>
    <x v="1"/>
    <x v="0"/>
    <s v="ERES_2T307"/>
    <x v="1831"/>
    <n v="2029.1279999999999"/>
    <n v="266.54000000000002"/>
  </r>
  <r>
    <s v="10 : Electric"/>
    <x v="1"/>
    <x v="0"/>
    <s v="ERES_2T307"/>
    <x v="1832"/>
    <n v="162.71600000000001"/>
    <n v="19.68"/>
  </r>
  <r>
    <s v="10 : Electric"/>
    <x v="1"/>
    <x v="0"/>
    <s v="ERES_2T307"/>
    <x v="1833"/>
    <n v="186.25700000000001"/>
    <n v="25.29"/>
  </r>
  <r>
    <s v="10 : Electric"/>
    <x v="1"/>
    <x v="0"/>
    <s v="ERES_2T307"/>
    <x v="1834"/>
    <n v="527.89"/>
    <n v="71.95"/>
  </r>
  <r>
    <s v="10 : Electric"/>
    <x v="1"/>
    <x v="0"/>
    <s v="ERES_2T307"/>
    <x v="1835"/>
    <n v="322.49299999999999"/>
    <n v="35.47"/>
  </r>
  <r>
    <s v="10 : Electric"/>
    <x v="1"/>
    <x v="0"/>
    <s v="ERES_2T307"/>
    <x v="1836"/>
    <n v="1376.8050000000001"/>
    <n v="161.6"/>
  </r>
  <r>
    <s v="10 : Electric"/>
    <x v="1"/>
    <x v="0"/>
    <s v="ERES_2T307"/>
    <x v="1837"/>
    <n v="757.26"/>
    <n v="86.3"/>
  </r>
  <r>
    <s v="10 : Electric"/>
    <x v="1"/>
    <x v="0"/>
    <s v="ERES_2T307"/>
    <x v="1838"/>
    <n v="302.18200000000002"/>
    <n v="38.24"/>
  </r>
  <r>
    <s v="10 : Electric"/>
    <x v="1"/>
    <x v="0"/>
    <s v="ERES_2T307"/>
    <x v="1839"/>
    <n v="1043.4870000000001"/>
    <n v="139.51"/>
  </r>
  <r>
    <s v="10 : Electric"/>
    <x v="1"/>
    <x v="0"/>
    <s v="ERES_2T307"/>
    <x v="1840"/>
    <n v="503.68799999999999"/>
    <n v="72.56"/>
  </r>
  <r>
    <s v="10 : Electric"/>
    <x v="1"/>
    <x v="0"/>
    <s v="ERES_2T307"/>
    <x v="1841"/>
    <n v="687.33799999999997"/>
    <n v="90.37"/>
  </r>
  <r>
    <s v="10 : Electric"/>
    <x v="1"/>
    <x v="0"/>
    <s v="ERES_2T307"/>
    <x v="1842"/>
    <n v="1062.2660000000001"/>
    <n v="155.29"/>
  </r>
  <r>
    <s v="10 : Electric"/>
    <x v="1"/>
    <x v="0"/>
    <s v="ERES_2T307"/>
    <x v="1843"/>
    <n v="401.46100000000001"/>
    <n v="60.32"/>
  </r>
  <r>
    <s v="10 : Electric"/>
    <x v="1"/>
    <x v="0"/>
    <s v="ERES_2T307"/>
    <x v="1844"/>
    <n v="1586.8789999999999"/>
    <n v="215.01"/>
  </r>
  <r>
    <s v="10 : Electric"/>
    <x v="1"/>
    <x v="0"/>
    <s v="ERES_2T307"/>
    <x v="1845"/>
    <n v="1326.107"/>
    <n v="179.71"/>
  </r>
  <r>
    <s v="10 : Electric"/>
    <x v="1"/>
    <x v="0"/>
    <s v="ERES_2T307"/>
    <x v="1846"/>
    <n v="1615.9829999999999"/>
    <n v="204.56"/>
  </r>
  <r>
    <s v="10 : Electric"/>
    <x v="1"/>
    <x v="0"/>
    <s v="ERES_2T307"/>
    <x v="1847"/>
    <n v="153.66200000000001"/>
    <n v="18.73"/>
  </r>
  <r>
    <s v="10 : Electric"/>
    <x v="1"/>
    <x v="0"/>
    <s v="ERES_2T307"/>
    <x v="1848"/>
    <n v="561.226"/>
    <n v="78.34"/>
  </r>
  <r>
    <s v="10 : Electric"/>
    <x v="1"/>
    <x v="0"/>
    <s v="ERES_2T307"/>
    <x v="1849"/>
    <n v="0"/>
    <n v="0"/>
  </r>
  <r>
    <s v="10 : Electric"/>
    <x v="1"/>
    <x v="0"/>
    <s v="ERES_2T307"/>
    <x v="1850"/>
    <n v="1147.8779999999999"/>
    <n v="137.03"/>
  </r>
  <r>
    <s v="10 : Electric"/>
    <x v="1"/>
    <x v="0"/>
    <s v="ERES_2T307"/>
    <x v="1851"/>
    <n v="698.99800000000005"/>
    <n v="99.92"/>
  </r>
  <r>
    <s v="10 : Electric"/>
    <x v="1"/>
    <x v="0"/>
    <s v="ERES_2T307"/>
    <x v="1852"/>
    <n v="565.43700000000001"/>
    <n v="70.61"/>
  </r>
  <r>
    <s v="10 : Electric"/>
    <x v="1"/>
    <x v="0"/>
    <s v="ERES_2T307"/>
    <x v="1853"/>
    <n v="2039.3820000000001"/>
    <n v="300.12"/>
  </r>
  <r>
    <s v="10 : Electric"/>
    <x v="1"/>
    <x v="0"/>
    <s v="ERES_2T307"/>
    <x v="1854"/>
    <n v="817.28300000000002"/>
    <n v="126.58"/>
  </r>
  <r>
    <s v="10 : Electric"/>
    <x v="1"/>
    <x v="0"/>
    <s v="ERES_2T307"/>
    <x v="1855"/>
    <n v="808.96299999999997"/>
    <n v="132.1"/>
  </r>
  <r>
    <s v="10 : Electric"/>
    <x v="1"/>
    <x v="0"/>
    <s v="ERES_2T307"/>
    <x v="1856"/>
    <n v="695.56399999999996"/>
    <n v="92.95"/>
  </r>
  <r>
    <s v="10 : Electric"/>
    <x v="1"/>
    <x v="0"/>
    <s v="ERES_2T307"/>
    <x v="1857"/>
    <n v="617.6"/>
    <n v="81.680000000000007"/>
  </r>
  <r>
    <s v="10 : Electric"/>
    <x v="1"/>
    <x v="0"/>
    <s v="ERES_2T307"/>
    <x v="1858"/>
    <n v="288.096"/>
    <n v="38.770000000000003"/>
  </r>
  <r>
    <s v="10 : Electric"/>
    <x v="1"/>
    <x v="0"/>
    <s v="ERES_2T307"/>
    <x v="1859"/>
    <n v="635.06700000000001"/>
    <n v="70.11"/>
  </r>
  <r>
    <s v="10 : Electric"/>
    <x v="1"/>
    <x v="0"/>
    <s v="ERES_2T307"/>
    <x v="1860"/>
    <n v="411.60700000000003"/>
    <n v="56.38"/>
  </r>
  <r>
    <s v="10 : Electric"/>
    <x v="1"/>
    <x v="0"/>
    <s v="ERES_2T307"/>
    <x v="1861"/>
    <n v="803.91600000000005"/>
    <n v="109.26"/>
  </r>
  <r>
    <s v="10 : Electric"/>
    <x v="1"/>
    <x v="0"/>
    <s v="ERES_2T307"/>
    <x v="1862"/>
    <n v="441.851"/>
    <n v="63.32"/>
  </r>
  <r>
    <s v="10 : Electric"/>
    <x v="1"/>
    <x v="0"/>
    <s v="ERES_2T307"/>
    <x v="1863"/>
    <n v="627.27800000000002"/>
    <n v="89.83"/>
  </r>
  <r>
    <s v="10 : Electric"/>
    <x v="1"/>
    <x v="0"/>
    <s v="ERES_2T307"/>
    <x v="1864"/>
    <n v="1877.8689999999999"/>
    <n v="222.14"/>
  </r>
  <r>
    <s v="10 : Electric"/>
    <x v="1"/>
    <x v="0"/>
    <s v="ERES_2T307"/>
    <x v="1865"/>
    <n v="1380.1279999999999"/>
    <n v="141.04"/>
  </r>
  <r>
    <s v="10 : Electric"/>
    <x v="1"/>
    <x v="0"/>
    <s v="ERES_2T307"/>
    <x v="1866"/>
    <n v="3460.953"/>
    <n v="445.62"/>
  </r>
  <r>
    <s v="10 : Electric"/>
    <x v="1"/>
    <x v="0"/>
    <s v="ERES_2T307"/>
    <x v="1867"/>
    <n v="774.98800000000006"/>
    <n v="93.86"/>
  </r>
  <r>
    <s v="10 : Electric"/>
    <x v="1"/>
    <x v="0"/>
    <s v="ERES_2T307"/>
    <x v="1868"/>
    <n v="563.22199999999998"/>
    <n v="75.27"/>
  </r>
  <r>
    <s v="10 : Electric"/>
    <x v="1"/>
    <x v="0"/>
    <s v="ERES_2T307"/>
    <x v="1869"/>
    <n v="198.98599999999999"/>
    <n v="30.72"/>
  </r>
  <r>
    <s v="10 : Electric"/>
    <x v="1"/>
    <x v="0"/>
    <s v="ERES_2T307"/>
    <x v="1870"/>
    <n v="934.59900000000005"/>
    <n v="123.35"/>
  </r>
  <r>
    <s v="10 : Electric"/>
    <x v="1"/>
    <x v="0"/>
    <s v="ERES_2T307"/>
    <x v="1871"/>
    <n v="627.41300000000001"/>
    <n v="87.73"/>
  </r>
  <r>
    <s v="10 : Electric"/>
    <x v="1"/>
    <x v="0"/>
    <s v="ERES_2T307"/>
    <x v="1872"/>
    <n v="597.98800000000006"/>
    <n v="81.64"/>
  </r>
  <r>
    <s v="10 : Electric"/>
    <x v="1"/>
    <x v="0"/>
    <s v="ERES_2T307"/>
    <x v="1873"/>
    <n v="349.84800000000001"/>
    <n v="50.3"/>
  </r>
  <r>
    <s v="10 : Electric"/>
    <x v="1"/>
    <x v="0"/>
    <s v="ERES_2T307"/>
    <x v="1874"/>
    <n v="849.77300000000002"/>
    <n v="112.61"/>
  </r>
  <r>
    <s v="10 : Electric"/>
    <x v="1"/>
    <x v="0"/>
    <s v="ERES_2T307"/>
    <x v="1875"/>
    <n v="658.15"/>
    <n v="86.09"/>
  </r>
  <r>
    <s v="10 : Electric"/>
    <x v="1"/>
    <x v="0"/>
    <s v="ERES_2T307"/>
    <x v="1876"/>
    <n v="413.80200000000002"/>
    <n v="45.71"/>
  </r>
  <r>
    <s v="10 : Electric"/>
    <x v="1"/>
    <x v="0"/>
    <s v="ERES_2T307"/>
    <x v="1877"/>
    <n v="2379.6880000000001"/>
    <n v="330.14"/>
  </r>
  <r>
    <s v="10 : Electric"/>
    <x v="1"/>
    <x v="0"/>
    <s v="ERES_2T307"/>
    <x v="1878"/>
    <n v="491.39600000000002"/>
    <n v="67.209999999999994"/>
  </r>
  <r>
    <s v="10 : Electric"/>
    <x v="1"/>
    <x v="0"/>
    <s v="ERES_2T307"/>
    <x v="1879"/>
    <n v="494.46899999999999"/>
    <n v="65.45"/>
  </r>
  <r>
    <s v="10 : Electric"/>
    <x v="1"/>
    <x v="0"/>
    <s v="ERES_2T307"/>
    <x v="1880"/>
    <n v="926.34799999999996"/>
    <n v="113.01"/>
  </r>
  <r>
    <s v="10 : Electric"/>
    <x v="1"/>
    <x v="0"/>
    <s v="ERES_2T307"/>
    <x v="1881"/>
    <n v="1641.6790000000001"/>
    <n v="219.92"/>
  </r>
  <r>
    <s v="10 : Electric"/>
    <x v="1"/>
    <x v="0"/>
    <s v="ERES_2T307"/>
    <x v="1882"/>
    <n v="336.26799999999997"/>
    <n v="45.77"/>
  </r>
  <r>
    <s v="10 : Electric"/>
    <x v="1"/>
    <x v="0"/>
    <s v="ERES_2T307"/>
    <x v="1883"/>
    <n v="934.47699999999998"/>
    <n v="133.36000000000001"/>
  </r>
  <r>
    <s v="10 : Electric"/>
    <x v="1"/>
    <x v="0"/>
    <s v="ERES_2T307"/>
    <x v="1884"/>
    <n v="1026.0029999999999"/>
    <n v="148.93"/>
  </r>
  <r>
    <s v="10 : Electric"/>
    <x v="1"/>
    <x v="0"/>
    <s v="ERES_2T307"/>
    <x v="1885"/>
    <n v="708.06"/>
    <n v="102.67"/>
  </r>
  <r>
    <s v="10 : Electric"/>
    <x v="1"/>
    <x v="0"/>
    <s v="ERES_2T307"/>
    <x v="1886"/>
    <n v="891.01499999999999"/>
    <n v="120.89"/>
  </r>
  <r>
    <s v="10 : Electric"/>
    <x v="1"/>
    <x v="0"/>
    <s v="ERES_2T307"/>
    <x v="1887"/>
    <n v="852.53300000000002"/>
    <n v="88.74"/>
  </r>
  <r>
    <s v="10 : Electric"/>
    <x v="1"/>
    <x v="0"/>
    <s v="ERES_2T307"/>
    <x v="1888"/>
    <n v="346.255"/>
    <n v="47.62"/>
  </r>
  <r>
    <s v="10 : Electric"/>
    <x v="1"/>
    <x v="0"/>
    <s v="ERES_2T307"/>
    <x v="1889"/>
    <n v="383.03399999999999"/>
    <n v="53.68"/>
  </r>
  <r>
    <s v="10 : Electric"/>
    <x v="1"/>
    <x v="0"/>
    <s v="ERES_2T307"/>
    <x v="1890"/>
    <n v="778.76599999999996"/>
    <n v="105.07"/>
  </r>
  <r>
    <s v="10 : Electric"/>
    <x v="1"/>
    <x v="0"/>
    <s v="ERES_2T307"/>
    <x v="1891"/>
    <n v="1101.7349999999999"/>
    <n v="141.33000000000001"/>
  </r>
  <r>
    <s v="10 : Electric"/>
    <x v="1"/>
    <x v="0"/>
    <s v="ERES_2T307"/>
    <x v="1892"/>
    <n v="1003.893"/>
    <n v="133.01"/>
  </r>
  <r>
    <s v="10 : Electric"/>
    <x v="1"/>
    <x v="0"/>
    <s v="ERES_2T307"/>
    <x v="1893"/>
    <n v="489.28300000000002"/>
    <n v="62.42"/>
  </r>
  <r>
    <s v="10 : Electric"/>
    <x v="1"/>
    <x v="0"/>
    <s v="ERES_2T307"/>
    <x v="1894"/>
    <n v="1148.76"/>
    <n v="151.16999999999999"/>
  </r>
  <r>
    <s v="10 : Electric"/>
    <x v="1"/>
    <x v="0"/>
    <s v="ERES_2T307"/>
    <x v="1895"/>
    <n v="688.30799999999999"/>
    <n v="93.61"/>
  </r>
  <r>
    <s v="10 : Electric"/>
    <x v="1"/>
    <x v="0"/>
    <s v="ERES_2T307"/>
    <x v="1896"/>
    <n v="715.43499999999995"/>
    <n v="97.21"/>
  </r>
  <r>
    <s v="10 : Electric"/>
    <x v="1"/>
    <x v="0"/>
    <s v="ERES_2T307"/>
    <x v="1897"/>
    <n v="643.19799999999998"/>
    <n v="78.760000000000005"/>
  </r>
  <r>
    <s v="10 : Electric"/>
    <x v="1"/>
    <x v="0"/>
    <s v="ERES_2T307"/>
    <x v="1898"/>
    <n v="471.74"/>
    <n v="59.9"/>
  </r>
  <r>
    <s v="10 : Electric"/>
    <x v="1"/>
    <x v="0"/>
    <s v="ERES_2T307"/>
    <x v="1899"/>
    <n v="1470.5440000000001"/>
    <n v="203.21"/>
  </r>
  <r>
    <s v="10 : Electric"/>
    <x v="1"/>
    <x v="0"/>
    <s v="ERES_2T307"/>
    <x v="1900"/>
    <n v="500.19900000000001"/>
    <n v="65.540000000000006"/>
  </r>
  <r>
    <s v="10 : Electric"/>
    <x v="1"/>
    <x v="0"/>
    <s v="ERES_2T307"/>
    <x v="1901"/>
    <n v="1116.577"/>
    <n v="149.72"/>
  </r>
  <r>
    <s v="10 : Electric"/>
    <x v="1"/>
    <x v="0"/>
    <s v="ERES_2T307"/>
    <x v="1902"/>
    <n v="487.04"/>
    <n v="72.010000000000005"/>
  </r>
  <r>
    <s v="10 : Electric"/>
    <x v="1"/>
    <x v="0"/>
    <s v="ERES_2T307"/>
    <x v="1903"/>
    <n v="806.06700000000001"/>
    <n v="101.09"/>
  </r>
  <r>
    <s v="10 : Electric"/>
    <x v="1"/>
    <x v="0"/>
    <s v="ERES_2T307"/>
    <x v="1904"/>
    <n v="316.86"/>
    <n v="41.82"/>
  </r>
  <r>
    <s v="10 : Electric"/>
    <x v="1"/>
    <x v="0"/>
    <s v="ERES_2T307"/>
    <x v="1905"/>
    <n v="330.41800000000001"/>
    <n v="47.9"/>
  </r>
  <r>
    <s v="10 : Electric"/>
    <x v="1"/>
    <x v="0"/>
    <s v="ERES_2T307"/>
    <x v="1906"/>
    <n v="4607.6180000000004"/>
    <n v="560.66999999999996"/>
  </r>
  <r>
    <s v="10 : Electric"/>
    <x v="1"/>
    <x v="0"/>
    <s v="ERES_2T307"/>
    <x v="1907"/>
    <n v="682.39099999999996"/>
    <n v="98.79"/>
  </r>
  <r>
    <s v="10 : Electric"/>
    <x v="1"/>
    <x v="0"/>
    <s v="ERES_2T307"/>
    <x v="1908"/>
    <n v="903.55399999999997"/>
    <n v="135.11000000000001"/>
  </r>
  <r>
    <s v="10 : Electric"/>
    <x v="1"/>
    <x v="0"/>
    <s v="ERES_2T307"/>
    <x v="1909"/>
    <n v="1776.115"/>
    <n v="181.66"/>
  </r>
  <r>
    <s v="10 : Electric"/>
    <x v="1"/>
    <x v="0"/>
    <s v="ERES_2T307"/>
    <x v="1910"/>
    <n v="804.62199999999996"/>
    <n v="111.39"/>
  </r>
  <r>
    <s v="10 : Electric"/>
    <x v="1"/>
    <x v="0"/>
    <s v="ERES_2T307"/>
    <x v="1911"/>
    <n v="575.976"/>
    <n v="79.56"/>
  </r>
  <r>
    <s v="10 : Electric"/>
    <x v="1"/>
    <x v="0"/>
    <s v="ERES_2T307"/>
    <x v="1912"/>
    <n v="1264.691"/>
    <n v="171.21"/>
  </r>
  <r>
    <s v="10 : Electric"/>
    <x v="1"/>
    <x v="0"/>
    <s v="ERES_2T307"/>
    <x v="1913"/>
    <n v="2214.0549999999998"/>
    <n v="302.45"/>
  </r>
  <r>
    <s v="10 : Electric"/>
    <x v="1"/>
    <x v="0"/>
    <s v="ERES_2T307"/>
    <x v="1914"/>
    <n v="1319.201"/>
    <n v="174.21"/>
  </r>
  <r>
    <s v="10 : Electric"/>
    <x v="1"/>
    <x v="0"/>
    <s v="ERES_2T307"/>
    <x v="1915"/>
    <n v="1324.61"/>
    <n v="170.24"/>
  </r>
  <r>
    <s v="10 : Electric"/>
    <x v="1"/>
    <x v="0"/>
    <s v="ERES_2T307"/>
    <x v="1916"/>
    <n v="1369.3820000000001"/>
    <n v="183.71"/>
  </r>
  <r>
    <s v="10 : Electric"/>
    <x v="1"/>
    <x v="0"/>
    <s v="ERES_2T307"/>
    <x v="1917"/>
    <n v="383.613"/>
    <n v="52.01"/>
  </r>
  <r>
    <s v="10 : Electric"/>
    <x v="1"/>
    <x v="0"/>
    <s v="ERES_2T307"/>
    <x v="1918"/>
    <n v="1530.682"/>
    <n v="181.42"/>
  </r>
  <r>
    <s v="10 : Electric"/>
    <x v="1"/>
    <x v="0"/>
    <s v="ERES_2T307"/>
    <x v="1919"/>
    <n v="1492.335"/>
    <n v="206.1"/>
  </r>
  <r>
    <s v="10 : Electric"/>
    <x v="1"/>
    <x v="0"/>
    <s v="ERES_2T307"/>
    <x v="1920"/>
    <n v="1350.9079999999999"/>
    <n v="200.2"/>
  </r>
  <r>
    <s v="10 : Electric"/>
    <x v="1"/>
    <x v="0"/>
    <s v="ERES_2T307"/>
    <x v="1921"/>
    <n v="522.62"/>
    <n v="57.65"/>
  </r>
  <r>
    <s v="10 : Electric"/>
    <x v="1"/>
    <x v="0"/>
    <s v="ERES_2T307"/>
    <x v="1922"/>
    <n v="363.46300000000002"/>
    <n v="47.43"/>
  </r>
  <r>
    <s v="10 : Electric"/>
    <x v="1"/>
    <x v="0"/>
    <s v="ERES_2T307"/>
    <x v="1923"/>
    <n v="1118.9970000000001"/>
    <n v="169.9"/>
  </r>
  <r>
    <s v="10 : Electric"/>
    <x v="1"/>
    <x v="0"/>
    <s v="ERES_2T307"/>
    <x v="1924"/>
    <n v="573.95500000000004"/>
    <n v="80.010000000000005"/>
  </r>
  <r>
    <s v="10 : Electric"/>
    <x v="1"/>
    <x v="0"/>
    <s v="ERES_2T307"/>
    <x v="1925"/>
    <n v="822.06799999999998"/>
    <n v="93.93"/>
  </r>
  <r>
    <s v="10 : Electric"/>
    <x v="1"/>
    <x v="0"/>
    <s v="ERES_2T307"/>
    <x v="1926"/>
    <n v="766.71600000000001"/>
    <n v="95.04"/>
  </r>
  <r>
    <s v="10 : Electric"/>
    <x v="1"/>
    <x v="0"/>
    <s v="ERES_2T307"/>
    <x v="1927"/>
    <n v="319.625"/>
    <n v="46.54"/>
  </r>
  <r>
    <s v="10 : Electric"/>
    <x v="1"/>
    <x v="0"/>
    <s v="ERES_2T307"/>
    <x v="1928"/>
    <n v="933.12099999999998"/>
    <n v="125.03"/>
  </r>
  <r>
    <s v="10 : Electric"/>
    <x v="1"/>
    <x v="0"/>
    <s v="ERES_2T307"/>
    <x v="1929"/>
    <n v="245.52699999999999"/>
    <n v="33.57"/>
  </r>
  <r>
    <s v="10 : Electric"/>
    <x v="1"/>
    <x v="0"/>
    <s v="ERES_2T307"/>
    <x v="1930"/>
    <n v="300.27699999999999"/>
    <n v="42.85"/>
  </r>
  <r>
    <s v="10 : Electric"/>
    <x v="1"/>
    <x v="0"/>
    <s v="ERES_2T307"/>
    <x v="1931"/>
    <n v="2055.8020000000001"/>
    <n v="219.37"/>
  </r>
  <r>
    <s v="10 : Electric"/>
    <x v="1"/>
    <x v="0"/>
    <s v="ERES_2T307"/>
    <x v="1932"/>
    <n v="54.5"/>
    <n v="6.61"/>
  </r>
  <r>
    <s v="10 : Electric"/>
    <x v="1"/>
    <x v="0"/>
    <s v="ERES_2T307"/>
    <x v="1933"/>
    <n v="1058.6780000000001"/>
    <n v="137.78"/>
  </r>
  <r>
    <s v="10 : Electric"/>
    <x v="1"/>
    <x v="0"/>
    <s v="ERES_2T307"/>
    <x v="1934"/>
    <n v="166.72800000000001"/>
    <n v="22.47"/>
  </r>
  <r>
    <s v="10 : Electric"/>
    <x v="1"/>
    <x v="0"/>
    <s v="ERES_2T307"/>
    <x v="1935"/>
    <n v="613.33799999999997"/>
    <n v="78.69"/>
  </r>
  <r>
    <s v="10 : Electric"/>
    <x v="1"/>
    <x v="0"/>
    <s v="ERES_2T307"/>
    <x v="1936"/>
    <n v="701.27099999999996"/>
    <n v="87.21"/>
  </r>
  <r>
    <s v="10 : Electric"/>
    <x v="1"/>
    <x v="0"/>
    <s v="ERES_2T307"/>
    <x v="1937"/>
    <n v="1125.7059999999999"/>
    <n v="126.55"/>
  </r>
  <r>
    <s v="10 : Electric"/>
    <x v="1"/>
    <x v="0"/>
    <s v="ERES_2T307"/>
    <x v="1938"/>
    <n v="496.358"/>
    <n v="64.989999999999995"/>
  </r>
  <r>
    <s v="10 : Electric"/>
    <x v="1"/>
    <x v="0"/>
    <s v="ERES_2T307"/>
    <x v="1939"/>
    <n v="2263.6509999999998"/>
    <n v="280.99"/>
  </r>
  <r>
    <s v="10 : Electric"/>
    <x v="1"/>
    <x v="0"/>
    <s v="ERES_2T307"/>
    <x v="1940"/>
    <n v="1774.1980000000001"/>
    <n v="209.28"/>
  </r>
  <r>
    <s v="10 : Electric"/>
    <x v="1"/>
    <x v="0"/>
    <s v="ERES_2T307"/>
    <x v="1941"/>
    <n v="554.47799999999995"/>
    <n v="75.02"/>
  </r>
  <r>
    <s v="10 : Electric"/>
    <x v="1"/>
    <x v="0"/>
    <s v="ERES_2T307"/>
    <x v="1942"/>
    <n v="601.83799999999997"/>
    <n v="84.83"/>
  </r>
  <r>
    <s v="10 : Electric"/>
    <x v="1"/>
    <x v="0"/>
    <s v="ERES_2T307"/>
    <x v="1943"/>
    <n v="559.82100000000003"/>
    <n v="77.03"/>
  </r>
  <r>
    <s v="10 : Electric"/>
    <x v="1"/>
    <x v="0"/>
    <s v="ERES_2T307"/>
    <x v="1944"/>
    <n v="1743.17"/>
    <n v="214.94"/>
  </r>
  <r>
    <s v="10 : Electric"/>
    <x v="1"/>
    <x v="0"/>
    <s v="ERES_2T307"/>
    <x v="1945"/>
    <n v="2855.3989999999999"/>
    <n v="340.3"/>
  </r>
  <r>
    <s v="10 : Electric"/>
    <x v="1"/>
    <x v="0"/>
    <s v="ERES_2T307"/>
    <x v="1946"/>
    <n v="2442.9899999999998"/>
    <n v="314.27999999999997"/>
  </r>
  <r>
    <s v="10 : Electric"/>
    <x v="1"/>
    <x v="0"/>
    <s v="ERES_2T307"/>
    <x v="1947"/>
    <n v="208.95500000000001"/>
    <n v="24.45"/>
  </r>
  <r>
    <s v="10 : Electric"/>
    <x v="1"/>
    <x v="0"/>
    <s v="ERES_2T307"/>
    <x v="1948"/>
    <n v="91.957999999999998"/>
    <n v="10.89"/>
  </r>
  <r>
    <s v="10 : Electric"/>
    <x v="1"/>
    <x v="0"/>
    <s v="ERES_2T307"/>
    <x v="1949"/>
    <n v="631.81600000000003"/>
    <n v="79.5"/>
  </r>
  <r>
    <s v="10 : Electric"/>
    <x v="1"/>
    <x v="0"/>
    <s v="ERES_2T307"/>
    <x v="1950"/>
    <n v="1635.2470000000001"/>
    <n v="223.21"/>
  </r>
  <r>
    <s v="10 : Electric"/>
    <x v="1"/>
    <x v="0"/>
    <s v="ERES_2T307"/>
    <x v="1951"/>
    <n v="1134.912"/>
    <n v="153.86000000000001"/>
  </r>
  <r>
    <s v="10 : Electric"/>
    <x v="1"/>
    <x v="0"/>
    <s v="ERES_2T307"/>
    <x v="1952"/>
    <n v="792.28399999999999"/>
    <n v="118.34"/>
  </r>
  <r>
    <s v="10 : Electric"/>
    <x v="1"/>
    <x v="0"/>
    <s v="ERES_2T307"/>
    <x v="1953"/>
    <n v="563.16899999999998"/>
    <n v="74.09"/>
  </r>
  <r>
    <s v="10 : Electric"/>
    <x v="1"/>
    <x v="0"/>
    <s v="ERES_2T307"/>
    <x v="1954"/>
    <n v="1078.0329999999999"/>
    <n v="142.71"/>
  </r>
  <r>
    <s v="10 : Electric"/>
    <x v="1"/>
    <x v="0"/>
    <s v="ERES_2T307"/>
    <x v="1955"/>
    <n v="359.08800000000002"/>
    <n v="46.44"/>
  </r>
  <r>
    <s v="10 : Electric"/>
    <x v="1"/>
    <x v="0"/>
    <s v="ERES_2T307"/>
    <x v="1956"/>
    <n v="284.43700000000001"/>
    <n v="36.979999999999997"/>
  </r>
  <r>
    <s v="10 : Electric"/>
    <x v="1"/>
    <x v="0"/>
    <s v="ERES_2T307"/>
    <x v="1957"/>
    <n v="1862.8330000000001"/>
    <n v="259.04000000000002"/>
  </r>
  <r>
    <s v="10 : Electric"/>
    <x v="1"/>
    <x v="0"/>
    <s v="ERES_2T307"/>
    <x v="1958"/>
    <n v="234.709"/>
    <n v="31.86"/>
  </r>
  <r>
    <s v="10 : Electric"/>
    <x v="1"/>
    <x v="0"/>
    <s v="ERES_2T307"/>
    <x v="1959"/>
    <n v="652.93600000000004"/>
    <n v="78.42"/>
  </r>
  <r>
    <s v="10 : Electric"/>
    <x v="1"/>
    <x v="0"/>
    <s v="ERES_2T307"/>
    <x v="1960"/>
    <n v="894.65300000000002"/>
    <n v="100.94"/>
  </r>
  <r>
    <s v="10 : Electric"/>
    <x v="1"/>
    <x v="0"/>
    <s v="ERES_2T307"/>
    <x v="1961"/>
    <n v="468.303"/>
    <n v="59.35"/>
  </r>
  <r>
    <s v="10 : Electric"/>
    <x v="1"/>
    <x v="0"/>
    <s v="ERES_2T307"/>
    <x v="1962"/>
    <n v="835.09299999999996"/>
    <n v="106.59"/>
  </r>
  <r>
    <s v="10 : Electric"/>
    <x v="1"/>
    <x v="0"/>
    <s v="ERES_2T307"/>
    <x v="1963"/>
    <n v="1088.117"/>
    <n v="143.49"/>
  </r>
  <r>
    <s v="10 : Electric"/>
    <x v="1"/>
    <x v="0"/>
    <s v="ERES_2T307"/>
    <x v="1964"/>
    <n v="814.07299999999998"/>
    <n v="107.93"/>
  </r>
  <r>
    <s v="10 : Electric"/>
    <x v="1"/>
    <x v="0"/>
    <s v="ERES_2T307"/>
    <x v="1965"/>
    <n v="663.755"/>
    <n v="96.66"/>
  </r>
  <r>
    <s v="10 : Electric"/>
    <x v="1"/>
    <x v="0"/>
    <s v="ERES_2T307"/>
    <x v="1966"/>
    <n v="273.15800000000002"/>
    <n v="36.200000000000003"/>
  </r>
  <r>
    <s v="10 : Electric"/>
    <x v="1"/>
    <x v="0"/>
    <s v="ERES_2T307"/>
    <x v="1967"/>
    <n v="311.839"/>
    <n v="41.76"/>
  </r>
  <r>
    <s v="10 : Electric"/>
    <x v="1"/>
    <x v="0"/>
    <s v="ERES_2T307"/>
    <x v="1968"/>
    <n v="706.07100000000003"/>
    <n v="87.36"/>
  </r>
  <r>
    <s v="10 : Electric"/>
    <x v="1"/>
    <x v="0"/>
    <s v="ERES_2T307"/>
    <x v="1969"/>
    <n v="564.173"/>
    <n v="86.94"/>
  </r>
  <r>
    <s v="10 : Electric"/>
    <x v="1"/>
    <x v="0"/>
    <s v="ERES_2T307"/>
    <x v="1970"/>
    <n v="733.94500000000005"/>
    <n v="99.61"/>
  </r>
  <r>
    <s v="10 : Electric"/>
    <x v="1"/>
    <x v="0"/>
    <s v="ERES_2T307"/>
    <x v="1971"/>
    <n v="224.82300000000001"/>
    <n v="29.08"/>
  </r>
  <r>
    <s v="10 : Electric"/>
    <x v="1"/>
    <x v="0"/>
    <s v="ERES_2T307"/>
    <x v="1972"/>
    <n v="1000.424"/>
    <n v="140.22"/>
  </r>
  <r>
    <s v="10 : Electric"/>
    <x v="1"/>
    <x v="0"/>
    <s v="ERES_2T307"/>
    <x v="1973"/>
    <n v="1001.973"/>
    <n v="110.2"/>
  </r>
  <r>
    <s v="10 : Electric"/>
    <x v="1"/>
    <x v="0"/>
    <s v="ERES_2T307"/>
    <x v="1974"/>
    <n v="875.61500000000001"/>
    <n v="128.03"/>
  </r>
  <r>
    <s v="10 : Electric"/>
    <x v="1"/>
    <x v="0"/>
    <s v="ERES_2T307"/>
    <x v="1975"/>
    <n v="628.98"/>
    <n v="74.260000000000005"/>
  </r>
  <r>
    <s v="10 : Electric"/>
    <x v="1"/>
    <x v="0"/>
    <s v="ERES_2T307"/>
    <x v="1976"/>
    <n v="156.76300000000001"/>
    <n v="21.88"/>
  </r>
  <r>
    <s v="10 : Electric"/>
    <x v="1"/>
    <x v="0"/>
    <s v="ERES_2T307"/>
    <x v="1977"/>
    <n v="969.77"/>
    <n v="126.26"/>
  </r>
  <r>
    <s v="10 : Electric"/>
    <x v="1"/>
    <x v="0"/>
    <s v="ERES_2T307"/>
    <x v="1978"/>
    <n v="524.68700000000001"/>
    <n v="74.62"/>
  </r>
  <r>
    <s v="10 : Electric"/>
    <x v="1"/>
    <x v="0"/>
    <s v="ERES_2T307"/>
    <x v="1979"/>
    <n v="1243.777"/>
    <n v="170.6"/>
  </r>
  <r>
    <s v="10 : Electric"/>
    <x v="1"/>
    <x v="0"/>
    <s v="ERES_2T307"/>
    <x v="1980"/>
    <n v="634.66499999999996"/>
    <n v="97.33"/>
  </r>
  <r>
    <s v="10 : Electric"/>
    <x v="1"/>
    <x v="0"/>
    <s v="ERES_2T307"/>
    <x v="1981"/>
    <n v="527.26499999999999"/>
    <n v="73.58"/>
  </r>
  <r>
    <s v="10 : Electric"/>
    <x v="1"/>
    <x v="0"/>
    <s v="ERES_2T307"/>
    <x v="1982"/>
    <n v="159.596"/>
    <n v="20.18"/>
  </r>
  <r>
    <s v="10 : Electric"/>
    <x v="1"/>
    <x v="0"/>
    <s v="ERES_2T307"/>
    <x v="1983"/>
    <n v="826.72500000000002"/>
    <n v="109.09"/>
  </r>
  <r>
    <s v="10 : Electric"/>
    <x v="1"/>
    <x v="0"/>
    <s v="ERES_2T307"/>
    <x v="1984"/>
    <n v="1069.4549999999999"/>
    <n v="126.63"/>
  </r>
  <r>
    <s v="10 : Electric"/>
    <x v="1"/>
    <x v="0"/>
    <s v="ERES_2T307"/>
    <x v="1985"/>
    <n v="556.26800000000003"/>
    <n v="78.959999999999994"/>
  </r>
  <r>
    <s v="10 : Electric"/>
    <x v="1"/>
    <x v="0"/>
    <s v="ERES_2T307"/>
    <x v="1986"/>
    <n v="657.05600000000004"/>
    <n v="86.69"/>
  </r>
  <r>
    <s v="10 : Electric"/>
    <x v="1"/>
    <x v="0"/>
    <s v="ERES_2T307"/>
    <x v="1987"/>
    <n v="593.79899999999998"/>
    <n v="79.13"/>
  </r>
  <r>
    <s v="10 : Electric"/>
    <x v="1"/>
    <x v="0"/>
    <s v="ERES_2T307"/>
    <x v="1988"/>
    <n v="1813.655"/>
    <n v="245.33"/>
  </r>
  <r>
    <s v="10 : Electric"/>
    <x v="1"/>
    <x v="0"/>
    <s v="ERES_2T307"/>
    <x v="1989"/>
    <n v="207.971"/>
    <n v="28.46"/>
  </r>
  <r>
    <s v="10 : Electric"/>
    <x v="1"/>
    <x v="0"/>
    <s v="ERES_2T307"/>
    <x v="1990"/>
    <n v="237.65600000000001"/>
    <n v="34.979999999999997"/>
  </r>
  <r>
    <s v="10 : Electric"/>
    <x v="1"/>
    <x v="0"/>
    <s v="ERES_2T307"/>
    <x v="1991"/>
    <n v="689.01400000000001"/>
    <n v="89.76"/>
  </r>
  <r>
    <s v="10 : Electric"/>
    <x v="1"/>
    <x v="0"/>
    <s v="ERES_2T307"/>
    <x v="1992"/>
    <n v="647.79700000000003"/>
    <n v="83.96"/>
  </r>
  <r>
    <s v="10 : Electric"/>
    <x v="1"/>
    <x v="0"/>
    <s v="ERES_2T307"/>
    <x v="1993"/>
    <n v="1246.6969999999999"/>
    <n v="139.82"/>
  </r>
  <r>
    <s v="10 : Electric"/>
    <x v="1"/>
    <x v="0"/>
    <s v="ERES_2T307"/>
    <x v="1994"/>
    <n v="543.65800000000002"/>
    <n v="70.989999999999995"/>
  </r>
  <r>
    <s v="10 : Electric"/>
    <x v="1"/>
    <x v="0"/>
    <s v="ERES_2T307"/>
    <x v="1995"/>
    <n v="1267.193"/>
    <n v="154.41999999999999"/>
  </r>
  <r>
    <s v="10 : Electric"/>
    <x v="1"/>
    <x v="0"/>
    <s v="ERES_2T307"/>
    <x v="1996"/>
    <n v="2502.201"/>
    <n v="313.41000000000003"/>
  </r>
  <r>
    <s v="10 : Electric"/>
    <x v="1"/>
    <x v="0"/>
    <s v="ERES_2T307"/>
    <x v="1997"/>
    <n v="1435.884"/>
    <n v="189.83"/>
  </r>
  <r>
    <s v="10 : Electric"/>
    <x v="1"/>
    <x v="0"/>
    <s v="ERES_2T307"/>
    <x v="1998"/>
    <n v="96.813999999999993"/>
    <n v="11.55"/>
  </r>
  <r>
    <s v="10 : Electric"/>
    <x v="1"/>
    <x v="0"/>
    <s v="ERES_2T307"/>
    <x v="1999"/>
    <n v="365.62900000000002"/>
    <n v="50.06"/>
  </r>
  <r>
    <s v="10 : Electric"/>
    <x v="1"/>
    <x v="0"/>
    <s v="ERES_2T307"/>
    <x v="2000"/>
    <n v="668.49699999999996"/>
    <n v="79.61"/>
  </r>
  <r>
    <s v="10 : Electric"/>
    <x v="1"/>
    <x v="0"/>
    <s v="ERES_2T307"/>
    <x v="2001"/>
    <n v="1523.123"/>
    <n v="194.75"/>
  </r>
  <r>
    <s v="10 : Electric"/>
    <x v="1"/>
    <x v="0"/>
    <s v="ERES_2T307"/>
    <x v="2002"/>
    <n v="1672.749"/>
    <n v="219.03"/>
  </r>
  <r>
    <s v="10 : Electric"/>
    <x v="1"/>
    <x v="0"/>
    <s v="ERES_2T307"/>
    <x v="2003"/>
    <n v="276.71800000000002"/>
    <n v="33.840000000000003"/>
  </r>
  <r>
    <s v="10 : Electric"/>
    <x v="1"/>
    <x v="0"/>
    <s v="ERES_2T307"/>
    <x v="2004"/>
    <n v="663.01099999999997"/>
    <n v="84.26"/>
  </r>
  <r>
    <s v="10 : Electric"/>
    <x v="1"/>
    <x v="0"/>
    <s v="ERES_2T307"/>
    <x v="2005"/>
    <n v="967.75300000000004"/>
    <n v="118.98"/>
  </r>
  <r>
    <s v="10 : Electric"/>
    <x v="1"/>
    <x v="0"/>
    <s v="ERES_2T307"/>
    <x v="2006"/>
    <n v="1808.03"/>
    <n v="212.29"/>
  </r>
  <r>
    <s v="10 : Electric"/>
    <x v="1"/>
    <x v="0"/>
    <s v="ERES_2T307"/>
    <x v="2007"/>
    <n v="575.77"/>
    <n v="67.180000000000007"/>
  </r>
  <r>
    <s v="10 : Electric"/>
    <x v="1"/>
    <x v="0"/>
    <s v="ERES_2T307"/>
    <x v="2008"/>
    <n v="171.79"/>
    <n v="22.38"/>
  </r>
  <r>
    <s v="10 : Electric"/>
    <x v="1"/>
    <x v="0"/>
    <s v="ERES_2T307"/>
    <x v="2009"/>
    <n v="1300.338"/>
    <n v="153.58000000000001"/>
  </r>
  <r>
    <s v="10 : Electric"/>
    <x v="1"/>
    <x v="0"/>
    <s v="ERES_2T307"/>
    <x v="2010"/>
    <n v="962.85400000000004"/>
    <n v="135.62"/>
  </r>
  <r>
    <s v="10 : Electric"/>
    <x v="1"/>
    <x v="0"/>
    <s v="ERES_2T307"/>
    <x v="2011"/>
    <n v="969.78399999999999"/>
    <n v="113.59"/>
  </r>
  <r>
    <s v="10 : Electric"/>
    <x v="1"/>
    <x v="0"/>
    <s v="ERES_2T307"/>
    <x v="2012"/>
    <n v="755.18499999999995"/>
    <n v="113.03"/>
  </r>
  <r>
    <s v="10 : Electric"/>
    <x v="1"/>
    <x v="0"/>
    <s v="ERES_2T307"/>
    <x v="2013"/>
    <n v="2532.6260000000002"/>
    <n v="292.82"/>
  </r>
  <r>
    <s v="10 : Electric"/>
    <x v="1"/>
    <x v="0"/>
    <s v="ERES_2T307"/>
    <x v="2014"/>
    <n v="1778.0219999999999"/>
    <n v="222.46"/>
  </r>
  <r>
    <s v="10 : Electric"/>
    <x v="1"/>
    <x v="0"/>
    <s v="ERES_2T307"/>
    <x v="2015"/>
    <n v="246.56700000000001"/>
    <n v="32.49"/>
  </r>
  <r>
    <s v="10 : Electric"/>
    <x v="1"/>
    <x v="0"/>
    <s v="ERES_2T307"/>
    <x v="2016"/>
    <n v="598.02200000000005"/>
    <n v="78.14"/>
  </r>
  <r>
    <s v="10 : Electric"/>
    <x v="1"/>
    <x v="0"/>
    <s v="ERES_2T307"/>
    <x v="2017"/>
    <n v="685.33"/>
    <n v="87.92"/>
  </r>
  <r>
    <s v="10 : Electric"/>
    <x v="1"/>
    <x v="0"/>
    <s v="ERES_2T307"/>
    <x v="2018"/>
    <n v="847.94899999999996"/>
    <n v="97.08"/>
  </r>
  <r>
    <s v="10 : Electric"/>
    <x v="1"/>
    <x v="0"/>
    <s v="ERES_2T307"/>
    <x v="2019"/>
    <n v="558.44500000000005"/>
    <n v="72.62"/>
  </r>
  <r>
    <s v="10 : Electric"/>
    <x v="1"/>
    <x v="0"/>
    <s v="ERES_2T307"/>
    <x v="2020"/>
    <n v="209.92400000000001"/>
    <n v="27.18"/>
  </r>
  <r>
    <s v="10 : Electric"/>
    <x v="1"/>
    <x v="0"/>
    <s v="ERES_2T307"/>
    <x v="2021"/>
    <n v="1093.57"/>
    <n v="148.5"/>
  </r>
  <r>
    <s v="10 : Electric"/>
    <x v="1"/>
    <x v="0"/>
    <s v="ERES_2T307"/>
    <x v="2022"/>
    <n v="507.09100000000001"/>
    <n v="64.98"/>
  </r>
  <r>
    <s v="10 : Electric"/>
    <x v="1"/>
    <x v="0"/>
    <s v="ERES_2T307"/>
    <x v="2023"/>
    <n v="455.71899999999999"/>
    <n v="67.55"/>
  </r>
  <r>
    <s v="10 : Electric"/>
    <x v="1"/>
    <x v="0"/>
    <s v="ERES_2T307"/>
    <x v="2024"/>
    <n v="530.59799999999996"/>
    <n v="69.930000000000007"/>
  </r>
  <r>
    <s v="10 : Electric"/>
    <x v="1"/>
    <x v="0"/>
    <s v="ERES_2T307"/>
    <x v="2025"/>
    <n v="1030.259"/>
    <n v="123.16"/>
  </r>
  <r>
    <s v="10 : Electric"/>
    <x v="1"/>
    <x v="0"/>
    <s v="ERES_2T307"/>
    <x v="2026"/>
    <n v="346.55500000000001"/>
    <n v="44.76"/>
  </r>
  <r>
    <s v="10 : Electric"/>
    <x v="1"/>
    <x v="0"/>
    <s v="ERES_2T307"/>
    <x v="2027"/>
    <n v="876.61900000000003"/>
    <n v="109.51"/>
  </r>
  <r>
    <s v="10 : Electric"/>
    <x v="1"/>
    <x v="0"/>
    <s v="ERES_2T307"/>
    <x v="2028"/>
    <n v="344.87900000000002"/>
    <n v="42.99"/>
  </r>
  <r>
    <s v="10 : Electric"/>
    <x v="1"/>
    <x v="0"/>
    <s v="ERES_2T307"/>
    <x v="2029"/>
    <n v="732.26199999999994"/>
    <n v="96.04"/>
  </r>
  <r>
    <s v="10 : Electric"/>
    <x v="1"/>
    <x v="0"/>
    <s v="ERES_2T307"/>
    <x v="2030"/>
    <n v="593.81299999999999"/>
    <n v="82.89"/>
  </r>
  <r>
    <s v="10 : Electric"/>
    <x v="1"/>
    <x v="0"/>
    <s v="ERES_2T307"/>
    <x v="2031"/>
    <n v="852.01300000000003"/>
    <n v="129.49"/>
  </r>
  <r>
    <s v="10 : Electric"/>
    <x v="1"/>
    <x v="0"/>
    <s v="ERES_2T307"/>
    <x v="2032"/>
    <n v="1369.567"/>
    <n v="190.31"/>
  </r>
  <r>
    <s v="10 : Electric"/>
    <x v="1"/>
    <x v="0"/>
    <s v="ERES_2T307"/>
    <x v="2033"/>
    <n v="1363.404"/>
    <n v="187.6"/>
  </r>
  <r>
    <s v="10 : Electric"/>
    <x v="1"/>
    <x v="0"/>
    <s v="ERES_2T307"/>
    <x v="2034"/>
    <n v="627.67499999999995"/>
    <n v="89.27"/>
  </r>
  <r>
    <s v="10 : Electric"/>
    <x v="1"/>
    <x v="0"/>
    <s v="ERES_2T307"/>
    <x v="2035"/>
    <n v="680.947"/>
    <n v="81.83"/>
  </r>
  <r>
    <s v="10 : Electric"/>
    <x v="1"/>
    <x v="0"/>
    <s v="ERES_2T307"/>
    <x v="2036"/>
    <n v="446.17500000000001"/>
    <n v="56.8"/>
  </r>
  <r>
    <s v="10 : Electric"/>
    <x v="1"/>
    <x v="0"/>
    <s v="ERES_2T307"/>
    <x v="2037"/>
    <n v="264.19200000000001"/>
    <n v="34.659999999999997"/>
  </r>
  <r>
    <s v="10 : Electric"/>
    <x v="1"/>
    <x v="0"/>
    <s v="ERES_2T307"/>
    <x v="2038"/>
    <n v="791.39300000000003"/>
    <n v="96.73"/>
  </r>
  <r>
    <s v="10 : Electric"/>
    <x v="1"/>
    <x v="0"/>
    <s v="ERES_2T307"/>
    <x v="2039"/>
    <n v="456.25400000000002"/>
    <n v="63"/>
  </r>
  <r>
    <s v="10 : Electric"/>
    <x v="1"/>
    <x v="0"/>
    <s v="ERES_2T307"/>
    <x v="2040"/>
    <n v="2270.6190000000001"/>
    <n v="328.78"/>
  </r>
  <r>
    <s v="10 : Electric"/>
    <x v="1"/>
    <x v="0"/>
    <s v="ERES_2T307"/>
    <x v="2041"/>
    <n v="385.488"/>
    <n v="47.1"/>
  </r>
  <r>
    <s v="10 : Electric"/>
    <x v="1"/>
    <x v="0"/>
    <s v="ERES_2T307"/>
    <x v="2042"/>
    <n v="1633.15"/>
    <n v="233.08"/>
  </r>
  <r>
    <s v="10 : Electric"/>
    <x v="1"/>
    <x v="0"/>
    <s v="ERES_2T307"/>
    <x v="2043"/>
    <n v="704.32500000000005"/>
    <n v="82.18"/>
  </r>
  <r>
    <s v="10 : Electric"/>
    <x v="1"/>
    <x v="0"/>
    <s v="ERES_2T307"/>
    <x v="2044"/>
    <n v="747.85400000000004"/>
    <n v="98.77"/>
  </r>
  <r>
    <s v="10 : Electric"/>
    <x v="1"/>
    <x v="0"/>
    <s v="ERES_2T307"/>
    <x v="2045"/>
    <n v="982.20299999999997"/>
    <n v="124.36"/>
  </r>
  <r>
    <s v="10 : Electric"/>
    <x v="1"/>
    <x v="0"/>
    <s v="ERES_2T307"/>
    <x v="2046"/>
    <n v="1157.0160000000001"/>
    <n v="147.78"/>
  </r>
  <r>
    <s v="10 : Electric"/>
    <x v="1"/>
    <x v="0"/>
    <s v="ERES_2T307"/>
    <x v="2047"/>
    <n v="827.351"/>
    <n v="88.49"/>
  </r>
  <r>
    <s v="10 : Electric"/>
    <x v="1"/>
    <x v="0"/>
    <s v="ERES_2T307"/>
    <x v="2048"/>
    <n v="1195.913"/>
    <n v="174.08"/>
  </r>
  <r>
    <s v="10 : Electric"/>
    <x v="1"/>
    <x v="0"/>
    <s v="ERES_2T307"/>
    <x v="2049"/>
    <n v="105.456"/>
    <n v="14.48"/>
  </r>
  <r>
    <s v="10 : Electric"/>
    <x v="1"/>
    <x v="0"/>
    <s v="ERES_2T307"/>
    <x v="2050"/>
    <n v="809.745"/>
    <n v="90.5"/>
  </r>
  <r>
    <s v="10 : Electric"/>
    <x v="1"/>
    <x v="0"/>
    <s v="ERES_2T307"/>
    <x v="2051"/>
    <n v="353.28"/>
    <n v="47.44"/>
  </r>
  <r>
    <s v="10 : Electric"/>
    <x v="1"/>
    <x v="0"/>
    <s v="ERES_2T307"/>
    <x v="2052"/>
    <n v="790.18600000000004"/>
    <n v="90.28"/>
  </r>
  <r>
    <s v="10 : Electric"/>
    <x v="1"/>
    <x v="0"/>
    <s v="ERES_2T307"/>
    <x v="2053"/>
    <n v="607.49699999999996"/>
    <n v="83.07"/>
  </r>
  <r>
    <s v="10 : Electric"/>
    <x v="1"/>
    <x v="0"/>
    <s v="ERES_2T307"/>
    <x v="2054"/>
    <n v="323.92899999999997"/>
    <n v="42.06"/>
  </r>
  <r>
    <s v="10 : Electric"/>
    <x v="1"/>
    <x v="0"/>
    <s v="ERES_2T307"/>
    <x v="2055"/>
    <n v="2741.1060000000002"/>
    <n v="373.22"/>
  </r>
  <r>
    <s v="10 : Electric"/>
    <x v="1"/>
    <x v="0"/>
    <s v="ERES_2T307"/>
    <x v="2056"/>
    <n v="428.70699999999999"/>
    <n v="63.84"/>
  </r>
  <r>
    <s v="10 : Electric"/>
    <x v="1"/>
    <x v="0"/>
    <s v="ERES_2T307"/>
    <x v="2057"/>
    <n v="760.02499999999998"/>
    <n v="110.23"/>
  </r>
  <r>
    <s v="10 : Electric"/>
    <x v="1"/>
    <x v="0"/>
    <s v="ERES_2T307"/>
    <x v="2058"/>
    <n v="673.09"/>
    <n v="89.54"/>
  </r>
  <r>
    <s v="10 : Electric"/>
    <x v="1"/>
    <x v="0"/>
    <s v="ERES_2T307"/>
    <x v="2059"/>
    <n v="530.48699999999997"/>
    <n v="66.650000000000006"/>
  </r>
  <r>
    <s v="10 : Electric"/>
    <x v="1"/>
    <x v="0"/>
    <s v="ERES_2T307"/>
    <x v="2060"/>
    <n v="612.08399999999995"/>
    <n v="73.95"/>
  </r>
  <r>
    <s v="10 : Electric"/>
    <x v="1"/>
    <x v="0"/>
    <s v="ERES_2T307"/>
    <x v="2061"/>
    <n v="388.54899999999998"/>
    <n v="49.11"/>
  </r>
  <r>
    <s v="10 : Electric"/>
    <x v="1"/>
    <x v="0"/>
    <s v="ERES_2T307"/>
    <x v="2062"/>
    <n v="782.827"/>
    <n v="104.85"/>
  </r>
  <r>
    <s v="10 : Electric"/>
    <x v="1"/>
    <x v="0"/>
    <s v="ERES_2T307"/>
    <x v="2063"/>
    <n v="409.38799999999998"/>
    <n v="52.06"/>
  </r>
  <r>
    <s v="10 : Electric"/>
    <x v="1"/>
    <x v="0"/>
    <s v="ERES_2T307"/>
    <x v="2064"/>
    <n v="387.79"/>
    <n v="54.02"/>
  </r>
  <r>
    <s v="10 : Electric"/>
    <x v="1"/>
    <x v="0"/>
    <s v="ERES_2T307"/>
    <x v="2065"/>
    <n v="288.233"/>
    <n v="33.909999999999997"/>
  </r>
  <r>
    <s v="10 : Electric"/>
    <x v="1"/>
    <x v="0"/>
    <s v="ERES_2T307"/>
    <x v="2066"/>
    <n v="493.71100000000001"/>
    <n v="54.24"/>
  </r>
  <r>
    <s v="10 : Electric"/>
    <x v="1"/>
    <x v="0"/>
    <s v="ERES_2T307"/>
    <x v="2067"/>
    <n v="261.197"/>
    <n v="34.729999999999997"/>
  </r>
  <r>
    <s v="10 : Electric"/>
    <x v="1"/>
    <x v="0"/>
    <s v="ERES_2T307"/>
    <x v="2068"/>
    <n v="526.35299999999995"/>
    <n v="67.98"/>
  </r>
  <r>
    <s v="10 : Electric"/>
    <x v="1"/>
    <x v="0"/>
    <s v="ERES_2T307"/>
    <x v="2069"/>
    <n v="361.75299999999999"/>
    <n v="55.85"/>
  </r>
  <r>
    <s v="10 : Electric"/>
    <x v="1"/>
    <x v="0"/>
    <s v="ERES_2T307"/>
    <x v="2070"/>
    <n v="975.34900000000005"/>
    <n v="140.79"/>
  </r>
  <r>
    <s v="10 : Electric"/>
    <x v="1"/>
    <x v="0"/>
    <s v="ERES_2T307"/>
    <x v="2071"/>
    <n v="879.91600000000005"/>
    <n v="113.53"/>
  </r>
  <r>
    <s v="10 : Electric"/>
    <x v="1"/>
    <x v="0"/>
    <s v="ERES_2T307"/>
    <x v="2072"/>
    <n v="516.90899999999999"/>
    <n v="57.98"/>
  </r>
  <r>
    <s v="10 : Electric"/>
    <x v="1"/>
    <x v="0"/>
    <s v="ERES_2T307"/>
    <x v="2073"/>
    <n v="155.25200000000001"/>
    <n v="17.46"/>
  </r>
  <r>
    <s v="10 : Electric"/>
    <x v="1"/>
    <x v="0"/>
    <s v="ERES_2T307"/>
    <x v="2074"/>
    <n v="893.37"/>
    <n v="103.94"/>
  </r>
  <r>
    <s v="10 : Electric"/>
    <x v="1"/>
    <x v="0"/>
    <s v="ERES_2T307"/>
    <x v="2075"/>
    <n v="1356.028"/>
    <n v="166.08"/>
  </r>
  <r>
    <s v="10 : Electric"/>
    <x v="1"/>
    <x v="0"/>
    <s v="ERES_2T307"/>
    <x v="2076"/>
    <n v="460.80700000000002"/>
    <n v="60.38"/>
  </r>
  <r>
    <s v="10 : Electric"/>
    <x v="1"/>
    <x v="0"/>
    <s v="ERES_2T307"/>
    <x v="2077"/>
    <n v="688.16899999999998"/>
    <n v="92.7"/>
  </r>
  <r>
    <s v="10 : Electric"/>
    <x v="1"/>
    <x v="0"/>
    <s v="ERES_2T307"/>
    <x v="2078"/>
    <n v="1261.046"/>
    <n v="153.72"/>
  </r>
  <r>
    <s v="10 : Electric"/>
    <x v="1"/>
    <x v="0"/>
    <s v="ERES_2T307"/>
    <x v="2079"/>
    <n v="584.85199999999998"/>
    <n v="80.52"/>
  </r>
  <r>
    <s v="10 : Electric"/>
    <x v="1"/>
    <x v="0"/>
    <s v="ERES_2T307"/>
    <x v="2080"/>
    <n v="1530.058"/>
    <n v="209.98"/>
  </r>
  <r>
    <s v="10 : Electric"/>
    <x v="1"/>
    <x v="0"/>
    <s v="ERES_2T307"/>
    <x v="2081"/>
    <n v="835.03599999999994"/>
    <n v="127.4"/>
  </r>
  <r>
    <s v="10 : Electric"/>
    <x v="1"/>
    <x v="0"/>
    <s v="ERES_2T307"/>
    <x v="2082"/>
    <n v="622.37300000000005"/>
    <n v="81.44"/>
  </r>
  <r>
    <s v="10 : Electric"/>
    <x v="1"/>
    <x v="0"/>
    <s v="ERES_2T307"/>
    <x v="2083"/>
    <n v="378.41300000000001"/>
    <n v="46.04"/>
  </r>
  <r>
    <s v="10 : Electric"/>
    <x v="1"/>
    <x v="0"/>
    <s v="ERES_2T307"/>
    <x v="2084"/>
    <n v="652.78300000000002"/>
    <n v="87.46"/>
  </r>
  <r>
    <s v="10 : Electric"/>
    <x v="1"/>
    <x v="0"/>
    <s v="ERES_2T307"/>
    <x v="2085"/>
    <n v="392.10500000000002"/>
    <n v="57.4"/>
  </r>
  <r>
    <s v="10 : Electric"/>
    <x v="1"/>
    <x v="0"/>
    <s v="ERES_2T307"/>
    <x v="2086"/>
    <n v="268.10500000000002"/>
    <n v="36.43"/>
  </r>
  <r>
    <s v="10 : Electric"/>
    <x v="1"/>
    <x v="0"/>
    <s v="ERES_2T307"/>
    <x v="2087"/>
    <n v="298.91500000000002"/>
    <n v="39.69"/>
  </r>
  <r>
    <s v="10 : Electric"/>
    <x v="1"/>
    <x v="0"/>
    <s v="ERES_2T307"/>
    <x v="2088"/>
    <n v="437.83300000000003"/>
    <n v="61.51"/>
  </r>
  <r>
    <s v="10 : Electric"/>
    <x v="1"/>
    <x v="0"/>
    <s v="ERES_2T307"/>
    <x v="2089"/>
    <n v="1275.9469999999999"/>
    <n v="164.16"/>
  </r>
  <r>
    <s v="10 : Electric"/>
    <x v="1"/>
    <x v="0"/>
    <s v="ERES_2T307"/>
    <x v="2090"/>
    <n v="785.70100000000002"/>
    <n v="113.43"/>
  </r>
  <r>
    <s v="10 : Electric"/>
    <x v="1"/>
    <x v="0"/>
    <s v="ERES_2T307"/>
    <x v="2091"/>
    <n v="965.90300000000002"/>
    <n v="93.23"/>
  </r>
  <r>
    <s v="10 : Electric"/>
    <x v="1"/>
    <x v="0"/>
    <s v="ERES_2T307"/>
    <x v="2092"/>
    <n v="561.44399999999996"/>
    <n v="76.41"/>
  </r>
  <r>
    <s v="10 : Electric"/>
    <x v="1"/>
    <x v="0"/>
    <s v="ERES_2T307"/>
    <x v="2093"/>
    <n v="647.64800000000002"/>
    <n v="84.48"/>
  </r>
  <r>
    <s v="10 : Electric"/>
    <x v="1"/>
    <x v="0"/>
    <s v="ERES_2T307"/>
    <x v="2094"/>
    <n v="589.82500000000005"/>
    <n v="74.400000000000006"/>
  </r>
  <r>
    <s v="10 : Electric"/>
    <x v="1"/>
    <x v="0"/>
    <s v="ERES_2T307"/>
    <x v="2095"/>
    <n v="432.59699999999998"/>
    <n v="54.45"/>
  </r>
  <r>
    <s v="10 : Electric"/>
    <x v="1"/>
    <x v="0"/>
    <s v="ERES_2T307"/>
    <x v="2096"/>
    <n v="717.91099999999994"/>
    <n v="88.24"/>
  </r>
  <r>
    <s v="10 : Electric"/>
    <x v="1"/>
    <x v="0"/>
    <s v="ERES_2T307"/>
    <x v="2097"/>
    <n v="963.91200000000003"/>
    <n v="125.57"/>
  </r>
  <r>
    <s v="10 : Electric"/>
    <x v="1"/>
    <x v="0"/>
    <s v="ERES_2T307"/>
    <x v="2098"/>
    <n v="1029.1579999999999"/>
    <n v="134.36000000000001"/>
  </r>
  <r>
    <s v="10 : Electric"/>
    <x v="1"/>
    <x v="0"/>
    <s v="ERES_2T307"/>
    <x v="2099"/>
    <n v="1017.359"/>
    <n v="130.11000000000001"/>
  </r>
  <r>
    <s v="10 : Electric"/>
    <x v="1"/>
    <x v="0"/>
    <s v="ERES_2T307"/>
    <x v="2100"/>
    <n v="928.05100000000004"/>
    <n v="124.35"/>
  </r>
  <r>
    <s v="10 : Electric"/>
    <x v="1"/>
    <x v="0"/>
    <s v="ERES_2T307"/>
    <x v="2101"/>
    <n v="839.78399999999999"/>
    <n v="105.68"/>
  </r>
  <r>
    <s v="10 : Electric"/>
    <x v="1"/>
    <x v="0"/>
    <s v="ERES_2T307"/>
    <x v="2102"/>
    <n v="561.45299999999997"/>
    <n v="74.39"/>
  </r>
  <r>
    <s v="10 : Electric"/>
    <x v="1"/>
    <x v="0"/>
    <s v="ERES_2T307"/>
    <x v="2103"/>
    <n v="1090.289"/>
    <n v="141.01"/>
  </r>
  <r>
    <s v="10 : Electric"/>
    <x v="1"/>
    <x v="0"/>
    <s v="ERES_2T307"/>
    <x v="2104"/>
    <n v="684"/>
    <n v="88.66"/>
  </r>
  <r>
    <s v="10 : Electric"/>
    <x v="1"/>
    <x v="0"/>
    <s v="ERES_2T307"/>
    <x v="2105"/>
    <n v="853.08100000000002"/>
    <n v="113.54"/>
  </r>
  <r>
    <s v="10 : Electric"/>
    <x v="1"/>
    <x v="0"/>
    <s v="ERES_2T307"/>
    <x v="2106"/>
    <n v="566.83100000000002"/>
    <n v="76.599999999999994"/>
  </r>
  <r>
    <s v="10 : Electric"/>
    <x v="1"/>
    <x v="0"/>
    <s v="ERES_2T307"/>
    <x v="2107"/>
    <n v="877.47199999999998"/>
    <n v="119.67"/>
  </r>
  <r>
    <s v="10 : Electric"/>
    <x v="1"/>
    <x v="0"/>
    <s v="ERES_2T307"/>
    <x v="2108"/>
    <n v="241.626"/>
    <n v="30.73"/>
  </r>
  <r>
    <s v="10 : Electric"/>
    <x v="1"/>
    <x v="0"/>
    <s v="ERES_2T307"/>
    <x v="2109"/>
    <n v="766.03300000000002"/>
    <n v="110.85"/>
  </r>
  <r>
    <s v="10 : Electric"/>
    <x v="1"/>
    <x v="0"/>
    <s v="ERES_2T307"/>
    <x v="2110"/>
    <n v="254.57300000000001"/>
    <n v="31.3"/>
  </r>
  <r>
    <s v="10 : Electric"/>
    <x v="1"/>
    <x v="0"/>
    <s v="ERES_2T307"/>
    <x v="2111"/>
    <n v="1228.268"/>
    <n v="139.47999999999999"/>
  </r>
  <r>
    <s v="10 : Electric"/>
    <x v="1"/>
    <x v="0"/>
    <s v="ERES_2T307"/>
    <x v="2112"/>
    <n v="977.24599999999998"/>
    <n v="118.17"/>
  </r>
  <r>
    <s v="10 : Electric"/>
    <x v="1"/>
    <x v="0"/>
    <s v="ERES_2T307"/>
    <x v="2113"/>
    <n v="1936.914"/>
    <n v="252.06"/>
  </r>
  <r>
    <s v="10 : Electric"/>
    <x v="1"/>
    <x v="0"/>
    <s v="ERES_2T307"/>
    <x v="2114"/>
    <n v="403.01100000000002"/>
    <n v="51.63"/>
  </r>
  <r>
    <s v="10 : Electric"/>
    <x v="1"/>
    <x v="0"/>
    <s v="ERES_2T307"/>
    <x v="2115"/>
    <n v="558.1"/>
    <n v="65.22"/>
  </r>
  <r>
    <s v="10 : Electric"/>
    <x v="1"/>
    <x v="0"/>
    <s v="ERES_2T307"/>
    <x v="2116"/>
    <n v="1250.47"/>
    <n v="174.76"/>
  </r>
  <r>
    <s v="10 : Electric"/>
    <x v="1"/>
    <x v="0"/>
    <s v="ERES_2T307"/>
    <x v="2117"/>
    <n v="1221.2370000000001"/>
    <n v="154.19"/>
  </r>
  <r>
    <s v="10 : Electric"/>
    <x v="1"/>
    <x v="0"/>
    <s v="ERES_2T307"/>
    <x v="2118"/>
    <n v="1550.681"/>
    <n v="199.48"/>
  </r>
  <r>
    <s v="10 : Electric"/>
    <x v="1"/>
    <x v="0"/>
    <s v="ERES_2T307"/>
    <x v="2119"/>
    <n v="1019.652"/>
    <n v="148.83000000000001"/>
  </r>
  <r>
    <s v="10 : Electric"/>
    <x v="1"/>
    <x v="0"/>
    <s v="ERES_2T307"/>
    <x v="2120"/>
    <n v="1764.826"/>
    <n v="192.64"/>
  </r>
  <r>
    <s v="10 : Electric"/>
    <x v="1"/>
    <x v="0"/>
    <s v="ERES_2T307"/>
    <x v="2121"/>
    <n v="432.03100000000001"/>
    <n v="62.05"/>
  </r>
  <r>
    <s v="10 : Electric"/>
    <x v="1"/>
    <x v="0"/>
    <s v="ERES_2T307"/>
    <x v="2122"/>
    <n v="879.96199999999999"/>
    <n v="110.73"/>
  </r>
  <r>
    <s v="10 : Electric"/>
    <x v="1"/>
    <x v="0"/>
    <s v="ERES_2T307"/>
    <x v="2123"/>
    <n v="995.53499999999997"/>
    <n v="122.78"/>
  </r>
  <r>
    <s v="10 : Electric"/>
    <x v="1"/>
    <x v="0"/>
    <s v="ERES_2T307"/>
    <x v="2124"/>
    <n v="105.134"/>
    <n v="14.46"/>
  </r>
  <r>
    <s v="10 : Electric"/>
    <x v="1"/>
    <x v="0"/>
    <s v="ERES_2T307"/>
    <x v="2125"/>
    <n v="650.23299999999995"/>
    <n v="85.85"/>
  </r>
  <r>
    <s v="10 : Electric"/>
    <x v="1"/>
    <x v="0"/>
    <s v="ERES_2T307"/>
    <x v="2126"/>
    <n v="615.68899999999996"/>
    <n v="84.73"/>
  </r>
  <r>
    <s v="10 : Electric"/>
    <x v="1"/>
    <x v="0"/>
    <s v="ERES_2T307"/>
    <x v="2127"/>
    <n v="1041.386"/>
    <n v="146.79"/>
  </r>
  <r>
    <s v="10 : Electric"/>
    <x v="1"/>
    <x v="0"/>
    <s v="ERES_2T307"/>
    <x v="2128"/>
    <n v="658.37099999999998"/>
    <n v="89.01"/>
  </r>
  <r>
    <s v="10 : Electric"/>
    <x v="1"/>
    <x v="0"/>
    <s v="ERES_2T307"/>
    <x v="2129"/>
    <n v="1005.9"/>
    <n v="140.27000000000001"/>
  </r>
  <r>
    <s v="10 : Electric"/>
    <x v="1"/>
    <x v="0"/>
    <s v="ERES_2T307"/>
    <x v="2130"/>
    <n v="518.51599999999996"/>
    <n v="68.02"/>
  </r>
  <r>
    <s v="10 : Electric"/>
    <x v="1"/>
    <x v="0"/>
    <s v="ERES_2T307"/>
    <x v="2131"/>
    <n v="669.024"/>
    <n v="81.31"/>
  </r>
  <r>
    <s v="10 : Electric"/>
    <x v="1"/>
    <x v="0"/>
    <s v="ERES_2T307"/>
    <x v="2132"/>
    <n v="1255.8800000000001"/>
    <n v="129.27000000000001"/>
  </r>
  <r>
    <s v="10 : Electric"/>
    <x v="1"/>
    <x v="0"/>
    <s v="ERES_2T307"/>
    <x v="2133"/>
    <n v="271.363"/>
    <n v="38.5"/>
  </r>
  <r>
    <s v="10 : Electric"/>
    <x v="1"/>
    <x v="0"/>
    <s v="ERES_2T307"/>
    <x v="2134"/>
    <n v="874.78599999999994"/>
    <n v="109.88"/>
  </r>
  <r>
    <s v="10 : Electric"/>
    <x v="1"/>
    <x v="0"/>
    <s v="ERES_2T307"/>
    <x v="2135"/>
    <n v="623.25"/>
    <n v="69.02"/>
  </r>
  <r>
    <s v="10 : Electric"/>
    <x v="1"/>
    <x v="0"/>
    <s v="ERES_2T307"/>
    <x v="2136"/>
    <n v="294.63799999999998"/>
    <n v="36.67"/>
  </r>
  <r>
    <s v="10 : Electric"/>
    <x v="1"/>
    <x v="0"/>
    <s v="ERES_2T307"/>
    <x v="2137"/>
    <n v="816.77499999999998"/>
    <n v="102.31"/>
  </r>
  <r>
    <s v="10 : Electric"/>
    <x v="1"/>
    <x v="0"/>
    <s v="ERES_2T307"/>
    <x v="2138"/>
    <n v="625.34900000000005"/>
    <n v="77"/>
  </r>
  <r>
    <s v="10 : Electric"/>
    <x v="1"/>
    <x v="0"/>
    <s v="ERES_2T307"/>
    <x v="2139"/>
    <n v="531.18299999999999"/>
    <n v="65.42"/>
  </r>
  <r>
    <s v="10 : Electric"/>
    <x v="1"/>
    <x v="0"/>
    <s v="ERES_2T307"/>
    <x v="2140"/>
    <n v="332.69799999999998"/>
    <n v="42.06"/>
  </r>
  <r>
    <s v="10 : Electric"/>
    <x v="1"/>
    <x v="0"/>
    <s v="ERES_2T307"/>
    <x v="2141"/>
    <n v="1154.5609999999999"/>
    <n v="154.71"/>
  </r>
  <r>
    <s v="10 : Electric"/>
    <x v="1"/>
    <x v="0"/>
    <s v="ERES_2T307"/>
    <x v="2142"/>
    <n v="2116.3319999999999"/>
    <n v="278.60000000000002"/>
  </r>
  <r>
    <s v="10 : Electric"/>
    <x v="1"/>
    <x v="0"/>
    <s v="ERES_2T307"/>
    <x v="2143"/>
    <n v="358.00799999999998"/>
    <n v="49.69"/>
  </r>
  <r>
    <s v="10 : Electric"/>
    <x v="1"/>
    <x v="0"/>
    <s v="ERES_2T307"/>
    <x v="2144"/>
    <n v="722.92700000000002"/>
    <n v="96.5"/>
  </r>
  <r>
    <s v="10 : Electric"/>
    <x v="1"/>
    <x v="0"/>
    <s v="ERES_2T307"/>
    <x v="2145"/>
    <n v="651.47299999999996"/>
    <n v="87.96"/>
  </r>
  <r>
    <s v="10 : Electric"/>
    <x v="1"/>
    <x v="0"/>
    <s v="ERES_2T307"/>
    <x v="2146"/>
    <n v="269.87400000000002"/>
    <n v="34.44"/>
  </r>
  <r>
    <s v="10 : Electric"/>
    <x v="1"/>
    <x v="0"/>
    <s v="ERES_2T307"/>
    <x v="2147"/>
    <n v="382.90499999999997"/>
    <n v="42.85"/>
  </r>
  <r>
    <s v="10 : Electric"/>
    <x v="1"/>
    <x v="0"/>
    <s v="ERES_2T307"/>
    <x v="2148"/>
    <n v="763.51300000000003"/>
    <n v="100.13"/>
  </r>
  <r>
    <s v="10 : Electric"/>
    <x v="1"/>
    <x v="0"/>
    <s v="ERES_2T307"/>
    <x v="2149"/>
    <n v="1197.1489999999999"/>
    <n v="152.22999999999999"/>
  </r>
  <r>
    <s v="10 : Electric"/>
    <x v="1"/>
    <x v="0"/>
    <s v="ERES_2T307"/>
    <x v="2150"/>
    <n v="680.75699999999995"/>
    <n v="81.39"/>
  </r>
  <r>
    <s v="10 : Electric"/>
    <x v="1"/>
    <x v="0"/>
    <s v="ERES_2T307"/>
    <x v="2151"/>
    <n v="316.387"/>
    <n v="41.29"/>
  </r>
  <r>
    <s v="10 : Electric"/>
    <x v="1"/>
    <x v="0"/>
    <s v="ERES_2T307"/>
    <x v="2152"/>
    <n v="630.71500000000003"/>
    <n v="82.19"/>
  </r>
  <r>
    <s v="10 : Electric"/>
    <x v="1"/>
    <x v="0"/>
    <s v="ERES_2T307"/>
    <x v="2153"/>
    <n v="317.19099999999997"/>
    <n v="43.36"/>
  </r>
  <r>
    <s v="10 : Electric"/>
    <x v="1"/>
    <x v="0"/>
    <s v="ERES_2T307"/>
    <x v="2154"/>
    <n v="564.02"/>
    <n v="59.51"/>
  </r>
  <r>
    <s v="10 : Electric"/>
    <x v="1"/>
    <x v="0"/>
    <s v="ERES_2T307"/>
    <x v="2155"/>
    <n v="474.58499999999998"/>
    <n v="64.680000000000007"/>
  </r>
  <r>
    <s v="10 : Electric"/>
    <x v="1"/>
    <x v="0"/>
    <s v="ERES_2T307"/>
    <x v="2156"/>
    <n v="726.07899999999995"/>
    <n v="105.01"/>
  </r>
  <r>
    <s v="10 : Electric"/>
    <x v="1"/>
    <x v="0"/>
    <s v="ERES_2T307"/>
    <x v="2157"/>
    <n v="319.79700000000003"/>
    <n v="46.47"/>
  </r>
  <r>
    <s v="10 : Electric"/>
    <x v="1"/>
    <x v="0"/>
    <s v="ERES_2T307"/>
    <x v="2158"/>
    <n v="741.87400000000002"/>
    <n v="96.7"/>
  </r>
  <r>
    <s v="10 : Electric"/>
    <x v="1"/>
    <x v="0"/>
    <s v="ERES_2T307"/>
    <x v="2159"/>
    <n v="311.36099999999999"/>
    <n v="41.58"/>
  </r>
  <r>
    <s v="10 : Electric"/>
    <x v="1"/>
    <x v="0"/>
    <s v="ERES_2T307"/>
    <x v="2160"/>
    <n v="530.923"/>
    <n v="69.48"/>
  </r>
  <r>
    <s v="10 : Electric"/>
    <x v="1"/>
    <x v="0"/>
    <s v="ERES_2T307"/>
    <x v="2161"/>
    <n v="1189.6320000000001"/>
    <n v="161.78"/>
  </r>
  <r>
    <s v="10 : Electric"/>
    <x v="1"/>
    <x v="0"/>
    <s v="ERES_2T307"/>
    <x v="2162"/>
    <n v="1789.2260000000001"/>
    <n v="210.11"/>
  </r>
  <r>
    <s v="10 : Electric"/>
    <x v="1"/>
    <x v="0"/>
    <s v="ERES_2T307"/>
    <x v="2163"/>
    <n v="642.20100000000002"/>
    <n v="82.42"/>
  </r>
  <r>
    <s v="10 : Electric"/>
    <x v="1"/>
    <x v="0"/>
    <s v="ERES_2T307"/>
    <x v="2164"/>
    <n v="895.60799999999995"/>
    <n v="123.21"/>
  </r>
  <r>
    <s v="10 : Electric"/>
    <x v="1"/>
    <x v="0"/>
    <s v="ERES_2T307"/>
    <x v="2165"/>
    <n v="430.9"/>
    <n v="65.680000000000007"/>
  </r>
  <r>
    <s v="10 : Electric"/>
    <x v="1"/>
    <x v="0"/>
    <s v="ERES_2T307"/>
    <x v="2166"/>
    <n v="614.46699999999998"/>
    <n v="78.23"/>
  </r>
  <r>
    <s v="10 : Electric"/>
    <x v="1"/>
    <x v="0"/>
    <s v="ERES_2T307"/>
    <x v="2167"/>
    <n v="414.57"/>
    <n v="55.38"/>
  </r>
  <r>
    <s v="10 : Electric"/>
    <x v="1"/>
    <x v="0"/>
    <s v="ERES_2T307"/>
    <x v="2168"/>
    <n v="164.97300000000001"/>
    <n v="23.4"/>
  </r>
  <r>
    <s v="10 : Electric"/>
    <x v="1"/>
    <x v="0"/>
    <s v="ERES_2T307"/>
    <x v="2169"/>
    <n v="2694.93"/>
    <n v="332.61"/>
  </r>
  <r>
    <s v="10 : Electric"/>
    <x v="1"/>
    <x v="0"/>
    <s v="ERES_2T307"/>
    <x v="2170"/>
    <n v="432.36799999999999"/>
    <n v="55.96"/>
  </r>
  <r>
    <s v="10 : Electric"/>
    <x v="1"/>
    <x v="0"/>
    <s v="ERES_2T307"/>
    <x v="2171"/>
    <n v="352.161"/>
    <n v="46.33"/>
  </r>
  <r>
    <s v="10 : Electric"/>
    <x v="1"/>
    <x v="0"/>
    <s v="ERES_2T307"/>
    <x v="2172"/>
    <n v="770.96"/>
    <n v="115.88"/>
  </r>
  <r>
    <s v="10 : Electric"/>
    <x v="1"/>
    <x v="0"/>
    <s v="ERES_2T307"/>
    <x v="2173"/>
    <n v="1646.605"/>
    <n v="217.38"/>
  </r>
  <r>
    <s v="10 : Electric"/>
    <x v="1"/>
    <x v="0"/>
    <s v="ERES_2T307"/>
    <x v="2174"/>
    <n v="1415.921"/>
    <n v="191.7"/>
  </r>
  <r>
    <s v="10 : Electric"/>
    <x v="1"/>
    <x v="0"/>
    <s v="ERES_2T307"/>
    <x v="2175"/>
    <n v="525.79499999999996"/>
    <n v="68.900000000000006"/>
  </r>
  <r>
    <s v="10 : Electric"/>
    <x v="1"/>
    <x v="0"/>
    <s v="ERES_2T307"/>
    <x v="2176"/>
    <n v="1735.009"/>
    <n v="191.46"/>
  </r>
  <r>
    <s v="10 : Electric"/>
    <x v="1"/>
    <x v="0"/>
    <s v="ERES_2T307"/>
    <x v="2177"/>
    <n v="416.44600000000003"/>
    <n v="55.2"/>
  </r>
  <r>
    <s v="10 : Electric"/>
    <x v="1"/>
    <x v="0"/>
    <s v="ERES_2T307"/>
    <x v="2178"/>
    <n v="1718.317"/>
    <n v="240.08"/>
  </r>
  <r>
    <s v="10 : Electric"/>
    <x v="1"/>
    <x v="0"/>
    <s v="ERES_2T307"/>
    <x v="2179"/>
    <n v="477.51400000000001"/>
    <n v="64.53"/>
  </r>
  <r>
    <s v="10 : Electric"/>
    <x v="1"/>
    <x v="0"/>
    <s v="ERES_2T307"/>
    <x v="2180"/>
    <n v="456.16500000000002"/>
    <n v="60.65"/>
  </r>
  <r>
    <s v="10 : Electric"/>
    <x v="1"/>
    <x v="0"/>
    <s v="ERES_2T307"/>
    <x v="2181"/>
    <n v="633.96699999999998"/>
    <n v="81"/>
  </r>
  <r>
    <s v="10 : Electric"/>
    <x v="1"/>
    <x v="0"/>
    <s v="ERES_2T307"/>
    <x v="2182"/>
    <n v="1633.538"/>
    <n v="194.58"/>
  </r>
  <r>
    <s v="10 : Electric"/>
    <x v="1"/>
    <x v="0"/>
    <s v="ERES_2T307"/>
    <x v="2183"/>
    <n v="738.971"/>
    <n v="94.37"/>
  </r>
  <r>
    <s v="10 : Electric"/>
    <x v="1"/>
    <x v="0"/>
    <s v="ERES_2T307"/>
    <x v="2184"/>
    <n v="1516.52"/>
    <n v="185.82"/>
  </r>
  <r>
    <s v="10 : Electric"/>
    <x v="1"/>
    <x v="0"/>
    <s v="ERES_2T307"/>
    <x v="2185"/>
    <n v="756.125"/>
    <n v="109.71"/>
  </r>
  <r>
    <s v="10 : Electric"/>
    <x v="1"/>
    <x v="0"/>
    <s v="ERES_2T307"/>
    <x v="2186"/>
    <n v="578.57899999999995"/>
    <n v="84.16"/>
  </r>
  <r>
    <s v="10 : Electric"/>
    <x v="1"/>
    <x v="0"/>
    <s v="ERES_2T307"/>
    <x v="2187"/>
    <n v="1532.568"/>
    <n v="181.82"/>
  </r>
  <r>
    <s v="10 : Electric"/>
    <x v="1"/>
    <x v="0"/>
    <s v="ERES_2T307"/>
    <x v="2188"/>
    <n v="580.423"/>
    <n v="76.31"/>
  </r>
  <r>
    <s v="10 : Electric"/>
    <x v="1"/>
    <x v="0"/>
    <s v="ERES_2T307"/>
    <x v="2189"/>
    <n v="1563.5070000000001"/>
    <n v="227.93"/>
  </r>
  <r>
    <s v="10 : Electric"/>
    <x v="1"/>
    <x v="0"/>
    <s v="ERES_2T307"/>
    <x v="2190"/>
    <n v="699.91800000000001"/>
    <n v="100.52"/>
  </r>
  <r>
    <s v="10 : Electric"/>
    <x v="1"/>
    <x v="0"/>
    <s v="ERES_2T307"/>
    <x v="2191"/>
    <n v="910.98599999999999"/>
    <n v="105.14"/>
  </r>
  <r>
    <s v="10 : Electric"/>
    <x v="1"/>
    <x v="0"/>
    <s v="ERES_2T307"/>
    <x v="2192"/>
    <n v="920.81"/>
    <n v="114.33"/>
  </r>
  <r>
    <s v="10 : Electric"/>
    <x v="1"/>
    <x v="0"/>
    <s v="ERES_2T307"/>
    <x v="2193"/>
    <n v="894.81200000000001"/>
    <n v="125.83"/>
  </r>
  <r>
    <s v="10 : Electric"/>
    <x v="1"/>
    <x v="0"/>
    <s v="ERES_2T307"/>
    <x v="2194"/>
    <n v="727.23500000000001"/>
    <n v="91.6"/>
  </r>
  <r>
    <s v="10 : Electric"/>
    <x v="1"/>
    <x v="0"/>
    <s v="ERES_2T307"/>
    <x v="2195"/>
    <n v="917.69"/>
    <n v="123.91"/>
  </r>
  <r>
    <s v="10 : Electric"/>
    <x v="1"/>
    <x v="0"/>
    <s v="ERES_2T307"/>
    <x v="2196"/>
    <n v="384.387"/>
    <n v="56.39"/>
  </r>
  <r>
    <s v="10 : Electric"/>
    <x v="1"/>
    <x v="0"/>
    <s v="ERES_2T307"/>
    <x v="2197"/>
    <n v="673.21900000000005"/>
    <n v="90.84"/>
  </r>
  <r>
    <s v="10 : Electric"/>
    <x v="1"/>
    <x v="0"/>
    <s v="ERES_2T307"/>
    <x v="2198"/>
    <n v="647.428"/>
    <n v="83.48"/>
  </r>
  <r>
    <s v="10 : Electric"/>
    <x v="1"/>
    <x v="0"/>
    <s v="ERES_2T307"/>
    <x v="2199"/>
    <n v="890.56899999999996"/>
    <n v="119.93"/>
  </r>
  <r>
    <s v="10 : Electric"/>
    <x v="1"/>
    <x v="0"/>
    <s v="ERES_2T307"/>
    <x v="2200"/>
    <n v="875.13400000000001"/>
    <n v="112.42"/>
  </r>
  <r>
    <s v="10 : Electric"/>
    <x v="1"/>
    <x v="0"/>
    <s v="ERES_2T307"/>
    <x v="2201"/>
    <n v="153.91999999999999"/>
    <n v="20.13"/>
  </r>
  <r>
    <s v="10 : Electric"/>
    <x v="1"/>
    <x v="0"/>
    <s v="ERES_2T307"/>
    <x v="2202"/>
    <n v="717.17"/>
    <n v="98.07"/>
  </r>
  <r>
    <s v="10 : Electric"/>
    <x v="1"/>
    <x v="0"/>
    <s v="ERES_2T307"/>
    <x v="2203"/>
    <n v="1350.6890000000001"/>
    <n v="167.7"/>
  </r>
  <r>
    <s v="10 : Electric"/>
    <x v="1"/>
    <x v="0"/>
    <s v="ERES_2T307"/>
    <x v="2204"/>
    <n v="607.35500000000002"/>
    <n v="72.83"/>
  </r>
  <r>
    <s v="10 : Electric"/>
    <x v="1"/>
    <x v="0"/>
    <s v="ERES_2T307"/>
    <x v="2205"/>
    <n v="1465.673"/>
    <n v="190.56"/>
  </r>
  <r>
    <s v="10 : Electric"/>
    <x v="1"/>
    <x v="0"/>
    <s v="ERES_2T307"/>
    <x v="2206"/>
    <n v="575.06700000000001"/>
    <n v="75.42"/>
  </r>
  <r>
    <s v="10 : Electric"/>
    <x v="1"/>
    <x v="0"/>
    <s v="ERES_2T307"/>
    <x v="2207"/>
    <n v="609.803"/>
    <n v="80.42"/>
  </r>
  <r>
    <s v="10 : Electric"/>
    <x v="1"/>
    <x v="0"/>
    <s v="ERES_2T307"/>
    <x v="2208"/>
    <n v="1158.309"/>
    <n v="149.43"/>
  </r>
  <r>
    <s v="10 : Electric"/>
    <x v="1"/>
    <x v="0"/>
    <s v="ERES_2T307"/>
    <x v="2209"/>
    <n v="324.14"/>
    <n v="34.04"/>
  </r>
  <r>
    <s v="10 : Electric"/>
    <x v="1"/>
    <x v="0"/>
    <s v="ERES_2T307"/>
    <x v="2210"/>
    <n v="816.98199999999997"/>
    <n v="104.74"/>
  </r>
  <r>
    <s v="10 : Electric"/>
    <x v="1"/>
    <x v="0"/>
    <s v="ERES_2T307"/>
    <x v="2211"/>
    <n v="1275.7380000000001"/>
    <n v="154.55000000000001"/>
  </r>
  <r>
    <s v="10 : Electric"/>
    <x v="1"/>
    <x v="0"/>
    <s v="ERES_2T307"/>
    <x v="2212"/>
    <n v="1375.634"/>
    <n v="189.21"/>
  </r>
  <r>
    <s v="10 : Electric"/>
    <x v="1"/>
    <x v="0"/>
    <s v="ERES_2T307"/>
    <x v="2213"/>
    <n v="1041.106"/>
    <n v="133.36000000000001"/>
  </r>
  <r>
    <s v="10 : Electric"/>
    <x v="1"/>
    <x v="0"/>
    <s v="ERES_2T307"/>
    <x v="2214"/>
    <n v="526.68299999999999"/>
    <n v="77.44"/>
  </r>
  <r>
    <s v="10 : Electric"/>
    <x v="1"/>
    <x v="0"/>
    <s v="ERES_2T307"/>
    <x v="2215"/>
    <n v="891.697"/>
    <n v="137.46"/>
  </r>
  <r>
    <s v="10 : Electric"/>
    <x v="1"/>
    <x v="0"/>
    <s v="ERES_2T307"/>
    <x v="2216"/>
    <n v="992.56899999999996"/>
    <n v="135.71"/>
  </r>
  <r>
    <s v="10 : Electric"/>
    <x v="1"/>
    <x v="0"/>
    <s v="ERES_2T307"/>
    <x v="2217"/>
    <n v="1054.896"/>
    <n v="137.81"/>
  </r>
  <r>
    <s v="10 : Electric"/>
    <x v="1"/>
    <x v="0"/>
    <s v="ERES_2T307"/>
    <x v="2218"/>
    <n v="400.911"/>
    <n v="53.48"/>
  </r>
  <r>
    <s v="10 : Electric"/>
    <x v="1"/>
    <x v="0"/>
    <s v="ERES_2T307"/>
    <x v="2219"/>
    <n v="2001.096"/>
    <n v="252.91"/>
  </r>
  <r>
    <s v="10 : Electric"/>
    <x v="1"/>
    <x v="0"/>
    <s v="ERES_2T307"/>
    <x v="2220"/>
    <n v="739.48299999999995"/>
    <n v="95.88"/>
  </r>
  <r>
    <s v="10 : Electric"/>
    <x v="1"/>
    <x v="0"/>
    <s v="ERES_2T307"/>
    <x v="2221"/>
    <n v="706.93"/>
    <n v="95.83"/>
  </r>
  <r>
    <s v="10 : Electric"/>
    <x v="1"/>
    <x v="0"/>
    <s v="ERES_2T307"/>
    <x v="2222"/>
    <n v="2054.4850000000001"/>
    <n v="262.48"/>
  </r>
  <r>
    <s v="10 : Electric"/>
    <x v="1"/>
    <x v="0"/>
    <s v="ERES_2T307"/>
    <x v="2223"/>
    <n v="579.14"/>
    <n v="77.41"/>
  </r>
  <r>
    <s v="10 : Electric"/>
    <x v="1"/>
    <x v="0"/>
    <s v="ERES_2T307"/>
    <x v="2224"/>
    <n v="772.01"/>
    <n v="109.24"/>
  </r>
  <r>
    <s v="10 : Electric"/>
    <x v="1"/>
    <x v="0"/>
    <s v="ERES_2T307"/>
    <x v="2225"/>
    <n v="1003.599"/>
    <n v="128.05000000000001"/>
  </r>
  <r>
    <s v="10 : Electric"/>
    <x v="1"/>
    <x v="0"/>
    <s v="ERES_2T307"/>
    <x v="2226"/>
    <n v="576.61800000000005"/>
    <n v="85"/>
  </r>
  <r>
    <s v="10 : Electric"/>
    <x v="1"/>
    <x v="0"/>
    <s v="ERES_2T307"/>
    <x v="2227"/>
    <n v="619.803"/>
    <n v="91.46"/>
  </r>
  <r>
    <s v="10 : Electric"/>
    <x v="1"/>
    <x v="0"/>
    <s v="ERES_2T307"/>
    <x v="2228"/>
    <n v="930.66099999999994"/>
    <n v="126.77"/>
  </r>
  <r>
    <s v="10 : Electric"/>
    <x v="1"/>
    <x v="0"/>
    <s v="ERES_2T307"/>
    <x v="2229"/>
    <n v="1833.1959999999999"/>
    <n v="234.84"/>
  </r>
  <r>
    <s v="10 : Electric"/>
    <x v="1"/>
    <x v="0"/>
    <s v="ERES_2T307"/>
    <x v="2230"/>
    <n v="465.25900000000001"/>
    <n v="61.82"/>
  </r>
  <r>
    <s v="10 : Electric"/>
    <x v="1"/>
    <x v="0"/>
    <s v="ERES_2T307"/>
    <x v="2231"/>
    <n v="503.44200000000001"/>
    <n v="68.010000000000005"/>
  </r>
  <r>
    <s v="10 : Electric"/>
    <x v="1"/>
    <x v="0"/>
    <s v="ERES_2T307"/>
    <x v="2232"/>
    <n v="80.058000000000007"/>
    <n v="12.67"/>
  </r>
  <r>
    <s v="10 : Electric"/>
    <x v="1"/>
    <x v="0"/>
    <s v="ERES_2T307"/>
    <x v="2233"/>
    <n v="534.24199999999996"/>
    <n v="72.180000000000007"/>
  </r>
  <r>
    <s v="10 : Electric"/>
    <x v="1"/>
    <x v="0"/>
    <s v="ERES_2T307"/>
    <x v="2234"/>
    <n v="476.70100000000002"/>
    <n v="61.46"/>
  </r>
  <r>
    <s v="10 : Electric"/>
    <x v="1"/>
    <x v="0"/>
    <s v="ERES_2T307"/>
    <x v="2235"/>
    <n v="915.91700000000003"/>
    <n v="137"/>
  </r>
  <r>
    <s v="10 : Electric"/>
    <x v="1"/>
    <x v="0"/>
    <s v="ERES_2T307"/>
    <x v="2236"/>
    <n v="1068.6210000000001"/>
    <n v="147.33000000000001"/>
  </r>
  <r>
    <s v="10 : Electric"/>
    <x v="1"/>
    <x v="0"/>
    <s v="ERES_2T307"/>
    <x v="2237"/>
    <n v="1361.855"/>
    <n v="192.9"/>
  </r>
  <r>
    <s v="10 : Electric"/>
    <x v="1"/>
    <x v="0"/>
    <s v="ERES_2T307"/>
    <x v="2238"/>
    <n v="242.64500000000001"/>
    <n v="29.92"/>
  </r>
  <r>
    <s v="10 : Electric"/>
    <x v="1"/>
    <x v="0"/>
    <s v="ERES_2T307"/>
    <x v="2239"/>
    <n v="1139.403"/>
    <n v="142.77000000000001"/>
  </r>
  <r>
    <s v="10 : Electric"/>
    <x v="1"/>
    <x v="0"/>
    <s v="ERES_2T307"/>
    <x v="2240"/>
    <n v="386.93799999999999"/>
    <n v="45.73"/>
  </r>
  <r>
    <s v="10 : Electric"/>
    <x v="1"/>
    <x v="0"/>
    <s v="ERES_2T307"/>
    <x v="2241"/>
    <n v="1249.7919999999999"/>
    <n v="161.38999999999999"/>
  </r>
  <r>
    <s v="10 : Electric"/>
    <x v="1"/>
    <x v="0"/>
    <s v="ERES_2T307"/>
    <x v="2242"/>
    <n v="975.17100000000005"/>
    <n v="127.36"/>
  </r>
  <r>
    <s v="10 : Electric"/>
    <x v="1"/>
    <x v="0"/>
    <s v="ERES_2T307"/>
    <x v="2243"/>
    <n v="293.04500000000002"/>
    <n v="39.4"/>
  </r>
  <r>
    <s v="10 : Electric"/>
    <x v="1"/>
    <x v="0"/>
    <s v="ERES_2T307"/>
    <x v="2244"/>
    <n v="345.77100000000002"/>
    <n v="46.34"/>
  </r>
  <r>
    <s v="10 : Electric"/>
    <x v="1"/>
    <x v="0"/>
    <s v="ERES_2T307"/>
    <x v="2245"/>
    <n v="342.81599999999997"/>
    <n v="61.09"/>
  </r>
  <r>
    <s v="10 : Electric"/>
    <x v="1"/>
    <x v="0"/>
    <s v="ERES_2T307"/>
    <x v="2246"/>
    <n v="596.34400000000005"/>
    <n v="77.73"/>
  </r>
  <r>
    <s v="10 : Electric"/>
    <x v="1"/>
    <x v="0"/>
    <s v="ERES_2T307"/>
    <x v="2247"/>
    <n v="1416.979"/>
    <n v="187.52"/>
  </r>
  <r>
    <s v="10 : Electric"/>
    <x v="1"/>
    <x v="0"/>
    <s v="ERES_2T307"/>
    <x v="2248"/>
    <n v="222.84100000000001"/>
    <n v="31.98"/>
  </r>
  <r>
    <s v="10 : Electric"/>
    <x v="1"/>
    <x v="0"/>
    <s v="ERES_2T307"/>
    <x v="2249"/>
    <n v="373.56900000000002"/>
    <n v="50.61"/>
  </r>
  <r>
    <s v="10 : Electric"/>
    <x v="1"/>
    <x v="0"/>
    <s v="ERES_2T307"/>
    <x v="2250"/>
    <n v="830.30600000000004"/>
    <n v="116.45"/>
  </r>
  <r>
    <s v="10 : Electric"/>
    <x v="1"/>
    <x v="0"/>
    <s v="ERES_2T307"/>
    <x v="2251"/>
    <n v="1095.8130000000001"/>
    <n v="147.25"/>
  </r>
  <r>
    <s v="10 : Electric"/>
    <x v="1"/>
    <x v="0"/>
    <s v="ERES_2T307"/>
    <x v="2252"/>
    <n v="706.63400000000001"/>
    <n v="102.42"/>
  </r>
  <r>
    <s v="10 : Electric"/>
    <x v="1"/>
    <x v="0"/>
    <s v="ERES_2T307"/>
    <x v="2253"/>
    <n v="148.898"/>
    <n v="18.55"/>
  </r>
  <r>
    <s v="10 : Electric"/>
    <x v="1"/>
    <x v="0"/>
    <s v="ERES_2T307"/>
    <x v="2254"/>
    <n v="351.27699999999999"/>
    <n v="50.11"/>
  </r>
  <r>
    <s v="10 : Electric"/>
    <x v="1"/>
    <x v="0"/>
    <s v="ERES_2T307"/>
    <x v="2255"/>
    <n v="416.11599999999999"/>
    <n v="54.26"/>
  </r>
  <r>
    <s v="10 : Electric"/>
    <x v="1"/>
    <x v="0"/>
    <s v="ERES_2T307"/>
    <x v="2256"/>
    <n v="269.995"/>
    <n v="34.19"/>
  </r>
  <r>
    <s v="10 : Electric"/>
    <x v="1"/>
    <x v="0"/>
    <s v="ERES_2T307"/>
    <x v="2257"/>
    <n v="651.44899999999996"/>
    <n v="77.709999999999994"/>
  </r>
  <r>
    <s v="10 : Electric"/>
    <x v="1"/>
    <x v="0"/>
    <s v="ERES_2T307"/>
    <x v="2258"/>
    <n v="611.904"/>
    <n v="78.540000000000006"/>
  </r>
  <r>
    <s v="10 : Electric"/>
    <x v="1"/>
    <x v="0"/>
    <s v="ERES_2T307"/>
    <x v="2259"/>
    <n v="90.132999999999996"/>
    <n v="12.33"/>
  </r>
  <r>
    <s v="10 : Electric"/>
    <x v="1"/>
    <x v="0"/>
    <s v="ERES_2T307"/>
    <x v="2260"/>
    <n v="634.30499999999995"/>
    <n v="71.010000000000005"/>
  </r>
  <r>
    <s v="10 : Electric"/>
    <x v="1"/>
    <x v="0"/>
    <s v="ERES_2T307"/>
    <x v="2261"/>
    <n v="679.07399999999996"/>
    <n v="88.26"/>
  </r>
  <r>
    <s v="10 : Electric"/>
    <x v="1"/>
    <x v="0"/>
    <s v="ERES_2T307"/>
    <x v="2262"/>
    <n v="1017.657"/>
    <n v="142.22"/>
  </r>
  <r>
    <s v="10 : Electric"/>
    <x v="1"/>
    <x v="0"/>
    <s v="ERES_2T307"/>
    <x v="2263"/>
    <n v="581.36300000000006"/>
    <n v="76.209999999999994"/>
  </r>
  <r>
    <s v="10 : Electric"/>
    <x v="1"/>
    <x v="0"/>
    <s v="ERES_2T307"/>
    <x v="2264"/>
    <n v="131.119"/>
    <n v="15.05"/>
  </r>
  <r>
    <s v="10 : Electric"/>
    <x v="1"/>
    <x v="0"/>
    <s v="ERES_2T307"/>
    <x v="2265"/>
    <n v="313.50700000000001"/>
    <n v="42.5"/>
  </r>
  <r>
    <s v="10 : Electric"/>
    <x v="1"/>
    <x v="0"/>
    <s v="ERES_2T307"/>
    <x v="2266"/>
    <n v="821.62599999999998"/>
    <n v="109.85"/>
  </r>
  <r>
    <s v="10 : Electric"/>
    <x v="1"/>
    <x v="0"/>
    <s v="ERES_2T307"/>
    <x v="2267"/>
    <n v="205.274"/>
    <n v="26.04"/>
  </r>
  <r>
    <s v="10 : Electric"/>
    <x v="1"/>
    <x v="0"/>
    <s v="ERES_2T307"/>
    <x v="2268"/>
    <n v="257.07600000000002"/>
    <n v="36.590000000000003"/>
  </r>
  <r>
    <s v="10 : Electric"/>
    <x v="1"/>
    <x v="0"/>
    <s v="ERES_2T307"/>
    <x v="2269"/>
    <n v="387.255"/>
    <n v="48.02"/>
  </r>
  <r>
    <s v="10 : Electric"/>
    <x v="1"/>
    <x v="0"/>
    <s v="ERES_2T307"/>
    <x v="2270"/>
    <n v="491.91899999999998"/>
    <n v="63.51"/>
  </r>
  <r>
    <s v="10 : Electric"/>
    <x v="1"/>
    <x v="0"/>
    <s v="ERES_2T307"/>
    <x v="2271"/>
    <n v="605.61900000000003"/>
    <n v="70.08"/>
  </r>
  <r>
    <s v="10 : Electric"/>
    <x v="1"/>
    <x v="0"/>
    <s v="ERES_2T307"/>
    <x v="2272"/>
    <n v="789.99199999999996"/>
    <n v="98.36"/>
  </r>
  <r>
    <s v="10 : Electric"/>
    <x v="1"/>
    <x v="0"/>
    <s v="ERES_2T307"/>
    <x v="2273"/>
    <n v="97.069000000000003"/>
    <n v="11.72"/>
  </r>
  <r>
    <s v="10 : Electric"/>
    <x v="1"/>
    <x v="0"/>
    <s v="ERES_2T307"/>
    <x v="2274"/>
    <n v="399.39800000000002"/>
    <n v="54.26"/>
  </r>
  <r>
    <s v="10 : Electric"/>
    <x v="1"/>
    <x v="0"/>
    <s v="ERES_2T307"/>
    <x v="2275"/>
    <n v="1207.6089999999999"/>
    <n v="160.72999999999999"/>
  </r>
  <r>
    <s v="10 : Electric"/>
    <x v="1"/>
    <x v="0"/>
    <s v="ERES_2T307"/>
    <x v="2276"/>
    <n v="996.87599999999998"/>
    <n v="130.28"/>
  </r>
  <r>
    <s v="10 : Electric"/>
    <x v="1"/>
    <x v="0"/>
    <s v="ERES_2T307"/>
    <x v="2277"/>
    <n v="757.34799999999996"/>
    <n v="105.63"/>
  </r>
  <r>
    <s v="10 : Electric"/>
    <x v="1"/>
    <x v="0"/>
    <s v="ERES_2T307"/>
    <x v="2278"/>
    <n v="714.77499999999998"/>
    <n v="104.92"/>
  </r>
  <r>
    <s v="10 : Electric"/>
    <x v="1"/>
    <x v="0"/>
    <s v="ERES_2T307"/>
    <x v="2279"/>
    <n v="563.27499999999998"/>
    <n v="84.22"/>
  </r>
  <r>
    <s v="10 : Electric"/>
    <x v="1"/>
    <x v="0"/>
    <s v="ERES_2T307"/>
    <x v="2280"/>
    <n v="618.995"/>
    <n v="80.180000000000007"/>
  </r>
  <r>
    <s v="10 : Electric"/>
    <x v="1"/>
    <x v="0"/>
    <s v="ERES_2T307"/>
    <x v="2281"/>
    <n v="851.476"/>
    <n v="102.91"/>
  </r>
  <r>
    <s v="10 : Electric"/>
    <x v="1"/>
    <x v="0"/>
    <s v="ERES_2T307"/>
    <x v="2282"/>
    <n v="1526.5820000000001"/>
    <n v="183.4"/>
  </r>
  <r>
    <s v="10 : Electric"/>
    <x v="1"/>
    <x v="0"/>
    <s v="ERES_2T307"/>
    <x v="2283"/>
    <n v="890.95799999999997"/>
    <n v="115.4"/>
  </r>
  <r>
    <s v="10 : Electric"/>
    <x v="1"/>
    <x v="0"/>
    <s v="ERES_2T307"/>
    <x v="2284"/>
    <n v="1004.1"/>
    <n v="131.94999999999999"/>
  </r>
  <r>
    <s v="10 : Electric"/>
    <x v="1"/>
    <x v="0"/>
    <s v="ERES_2T307"/>
    <x v="2285"/>
    <n v="181.02600000000001"/>
    <n v="25.84"/>
  </r>
  <r>
    <s v="10 : Electric"/>
    <x v="1"/>
    <x v="0"/>
    <s v="ERES_2T307"/>
    <x v="2286"/>
    <n v="423.52300000000002"/>
    <n v="62.8"/>
  </r>
  <r>
    <s v="10 : Electric"/>
    <x v="1"/>
    <x v="0"/>
    <s v="ERES_2T307"/>
    <x v="2287"/>
    <n v="1139.489"/>
    <n v="156.77000000000001"/>
  </r>
  <r>
    <s v="10 : Electric"/>
    <x v="1"/>
    <x v="0"/>
    <s v="ERES_2T307"/>
    <x v="2288"/>
    <n v="1126.162"/>
    <n v="120.9"/>
  </r>
  <r>
    <s v="10 : Electric"/>
    <x v="1"/>
    <x v="0"/>
    <s v="ERES_2T307"/>
    <x v="2289"/>
    <n v="765.923"/>
    <n v="107.19"/>
  </r>
  <r>
    <s v="10 : Electric"/>
    <x v="1"/>
    <x v="0"/>
    <s v="ERES_2T307"/>
    <x v="2290"/>
    <n v="600.64400000000001"/>
    <n v="85.04"/>
  </r>
  <r>
    <s v="10 : Electric"/>
    <x v="1"/>
    <x v="0"/>
    <s v="ERES_2T307"/>
    <x v="2291"/>
    <n v="1073.654"/>
    <n v="114.66"/>
  </r>
  <r>
    <s v="10 : Electric"/>
    <x v="1"/>
    <x v="0"/>
    <s v="ERES_2T307"/>
    <x v="2292"/>
    <n v="1105.444"/>
    <n v="150.72"/>
  </r>
  <r>
    <s v="10 : Electric"/>
    <x v="1"/>
    <x v="0"/>
    <s v="ERES_2T307"/>
    <x v="2293"/>
    <n v="289.83600000000001"/>
    <n v="38.69"/>
  </r>
  <r>
    <s v="10 : Electric"/>
    <x v="1"/>
    <x v="0"/>
    <s v="ERES_2T307"/>
    <x v="2294"/>
    <n v="638.35699999999997"/>
    <n v="77.59"/>
  </r>
  <r>
    <s v="10 : Electric"/>
    <x v="1"/>
    <x v="0"/>
    <s v="ERES_2T307"/>
    <x v="2295"/>
    <n v="355.42700000000002"/>
    <n v="49.8"/>
  </r>
  <r>
    <s v="10 : Electric"/>
    <x v="1"/>
    <x v="0"/>
    <s v="ERES_2T307"/>
    <x v="2296"/>
    <n v="856.20699999999999"/>
    <n v="101.56"/>
  </r>
  <r>
    <s v="10 : Electric"/>
    <x v="1"/>
    <x v="0"/>
    <s v="ERES_2T307"/>
    <x v="2297"/>
    <n v="971.84299999999996"/>
    <n v="126.14"/>
  </r>
  <r>
    <s v="10 : Electric"/>
    <x v="1"/>
    <x v="0"/>
    <s v="ERES_2T307"/>
    <x v="2298"/>
    <n v="621.56500000000005"/>
    <n v="83.82"/>
  </r>
  <r>
    <s v="10 : Electric"/>
    <x v="1"/>
    <x v="0"/>
    <s v="ERES_2T307"/>
    <x v="2299"/>
    <n v="823.86099999999999"/>
    <n v="107.6"/>
  </r>
  <r>
    <s v="10 : Electric"/>
    <x v="1"/>
    <x v="0"/>
    <s v="ERES_2T307"/>
    <x v="2300"/>
    <n v="1832.5"/>
    <n v="254.08"/>
  </r>
  <r>
    <s v="10 : Electric"/>
    <x v="1"/>
    <x v="0"/>
    <s v="ERES_2T307"/>
    <x v="2301"/>
    <n v="1050.4290000000001"/>
    <n v="141.62"/>
  </r>
  <r>
    <s v="10 : Electric"/>
    <x v="1"/>
    <x v="0"/>
    <s v="ERES_2T307"/>
    <x v="2302"/>
    <n v="890.95899999999995"/>
    <n v="120.31"/>
  </r>
  <r>
    <s v="10 : Electric"/>
    <x v="1"/>
    <x v="0"/>
    <s v="ERES_2T307"/>
    <x v="2303"/>
    <n v="1628.9280000000001"/>
    <n v="211.74"/>
  </r>
  <r>
    <s v="10 : Electric"/>
    <x v="1"/>
    <x v="0"/>
    <s v="ERES_2T307"/>
    <x v="2304"/>
    <n v="451.75400000000002"/>
    <n v="54.92"/>
  </r>
  <r>
    <s v="10 : Electric"/>
    <x v="1"/>
    <x v="0"/>
    <s v="ERES_2T307"/>
    <x v="2305"/>
    <n v="1017.7619999999999"/>
    <n v="127.66"/>
  </r>
  <r>
    <s v="10 : Electric"/>
    <x v="1"/>
    <x v="0"/>
    <s v="ERES_2T307"/>
    <x v="2306"/>
    <n v="1293.6030000000001"/>
    <n v="141.05000000000001"/>
  </r>
  <r>
    <s v="10 : Electric"/>
    <x v="1"/>
    <x v="0"/>
    <s v="ERES_2T307"/>
    <x v="2307"/>
    <n v="1489.5319999999999"/>
    <n v="201.25"/>
  </r>
  <r>
    <s v="10 : Electric"/>
    <x v="1"/>
    <x v="0"/>
    <s v="ERES_2T307"/>
    <x v="2308"/>
    <n v="2105.86"/>
    <n v="296.72000000000003"/>
  </r>
  <r>
    <s v="10 : Electric"/>
    <x v="1"/>
    <x v="0"/>
    <s v="ERES_2T307"/>
    <x v="2309"/>
    <n v="753.24800000000005"/>
    <n v="102.91"/>
  </r>
  <r>
    <s v="10 : Electric"/>
    <x v="1"/>
    <x v="0"/>
    <s v="ERES_2T307"/>
    <x v="2310"/>
    <n v="380.78100000000001"/>
    <n v="50.21"/>
  </r>
  <r>
    <s v="10 : Electric"/>
    <x v="1"/>
    <x v="0"/>
    <s v="ERES_2T307"/>
    <x v="2311"/>
    <n v="387.40199999999999"/>
    <n v="50.04"/>
  </r>
  <r>
    <s v="10 : Electric"/>
    <x v="1"/>
    <x v="0"/>
    <s v="ERES_2T307"/>
    <x v="2312"/>
    <n v="1174.1199999999999"/>
    <n v="123.05"/>
  </r>
  <r>
    <s v="10 : Electric"/>
    <x v="1"/>
    <x v="0"/>
    <s v="ERES_2T307"/>
    <x v="2313"/>
    <n v="950.221"/>
    <n v="133.38999999999999"/>
  </r>
  <r>
    <s v="10 : Electric"/>
    <x v="1"/>
    <x v="0"/>
    <s v="ERES_2T307"/>
    <x v="2314"/>
    <n v="811.15899999999999"/>
    <n v="105.4"/>
  </r>
  <r>
    <s v="10 : Electric"/>
    <x v="1"/>
    <x v="0"/>
    <s v="ERES_2T307"/>
    <x v="2315"/>
    <n v="729.80700000000002"/>
    <n v="99.33"/>
  </r>
  <r>
    <s v="10 : Electric"/>
    <x v="1"/>
    <x v="0"/>
    <s v="ERES_2T307"/>
    <x v="2316"/>
    <n v="610.053"/>
    <n v="79.33"/>
  </r>
  <r>
    <s v="10 : Electric"/>
    <x v="1"/>
    <x v="0"/>
    <s v="ERES_2T307"/>
    <x v="2317"/>
    <n v="646.64599999999996"/>
    <n v="85.82"/>
  </r>
  <r>
    <s v="10 : Electric"/>
    <x v="1"/>
    <x v="0"/>
    <s v="ERES_2T307"/>
    <x v="2318"/>
    <n v="757.226"/>
    <n v="95.53"/>
  </r>
  <r>
    <s v="10 : Electric"/>
    <x v="1"/>
    <x v="0"/>
    <s v="ERES_2T307"/>
    <x v="2319"/>
    <n v="536.91"/>
    <n v="77.92"/>
  </r>
  <r>
    <s v="10 : Electric"/>
    <x v="1"/>
    <x v="0"/>
    <s v="ERES_2T307"/>
    <x v="2320"/>
    <n v="721.21600000000001"/>
    <n v="91.11"/>
  </r>
  <r>
    <s v="10 : Electric"/>
    <x v="1"/>
    <x v="0"/>
    <s v="ERES_2T307"/>
    <x v="2321"/>
    <n v="1005.869"/>
    <n v="129.32"/>
  </r>
  <r>
    <s v="10 : Electric"/>
    <x v="1"/>
    <x v="0"/>
    <s v="ERES_2T307"/>
    <x v="2322"/>
    <n v="1664.252"/>
    <n v="166.92"/>
  </r>
  <r>
    <s v="10 : Electric"/>
    <x v="1"/>
    <x v="0"/>
    <s v="ERES_2T307"/>
    <x v="2323"/>
    <n v="402.017"/>
    <n v="50.48"/>
  </r>
  <r>
    <s v="10 : Electric"/>
    <x v="1"/>
    <x v="0"/>
    <s v="ERES_2T307"/>
    <x v="2324"/>
    <n v="450.57499999999999"/>
    <n v="48.66"/>
  </r>
  <r>
    <s v="10 : Electric"/>
    <x v="1"/>
    <x v="0"/>
    <s v="ERES_2T307"/>
    <x v="2325"/>
    <n v="363.09500000000003"/>
    <n v="48.22"/>
  </r>
  <r>
    <s v="10 : Electric"/>
    <x v="1"/>
    <x v="0"/>
    <s v="ERES_2T307"/>
    <x v="2326"/>
    <n v="715.279"/>
    <n v="101.29"/>
  </r>
  <r>
    <s v="10 : Electric"/>
    <x v="1"/>
    <x v="0"/>
    <s v="ERES_2T307"/>
    <x v="2327"/>
    <n v="1232.604"/>
    <n v="133.29"/>
  </r>
  <r>
    <s v="10 : Electric"/>
    <x v="1"/>
    <x v="0"/>
    <s v="ERES_2T307"/>
    <x v="2328"/>
    <n v="545.70799999999997"/>
    <n v="67.489999999999995"/>
  </r>
  <r>
    <s v="10 : Electric"/>
    <x v="1"/>
    <x v="0"/>
    <s v="ERES_2T307"/>
    <x v="2329"/>
    <n v="978.54899999999998"/>
    <n v="120.68"/>
  </r>
  <r>
    <s v="10 : Electric"/>
    <x v="1"/>
    <x v="0"/>
    <s v="ERES_2T307"/>
    <x v="2330"/>
    <n v="618.77300000000002"/>
    <n v="72.739999999999995"/>
  </r>
  <r>
    <s v="10 : Electric"/>
    <x v="1"/>
    <x v="0"/>
    <s v="ERES_2T307"/>
    <x v="2331"/>
    <n v="602.99699999999996"/>
    <n v="83.98"/>
  </r>
  <r>
    <s v="10 : Electric"/>
    <x v="1"/>
    <x v="0"/>
    <s v="ERES_2T307"/>
    <x v="2332"/>
    <n v="1399.7249999999999"/>
    <n v="165.84"/>
  </r>
  <r>
    <s v="10 : Electric"/>
    <x v="1"/>
    <x v="0"/>
    <s v="ERES_2T307"/>
    <x v="2333"/>
    <n v="827.29"/>
    <n v="79.88"/>
  </r>
  <r>
    <s v="10 : Electric"/>
    <x v="1"/>
    <x v="1"/>
    <s v="ERES_2T317"/>
    <x v="2334"/>
    <n v="1766.2539999999999"/>
    <n v="213.56"/>
  </r>
  <r>
    <s v="10 : Electric"/>
    <x v="1"/>
    <x v="1"/>
    <s v="ERES_2T317"/>
    <x v="2335"/>
    <n v="586.14200000000005"/>
    <n v="72"/>
  </r>
  <r>
    <s v="10 : Electric"/>
    <x v="1"/>
    <x v="1"/>
    <s v="ERES_2T317"/>
    <x v="2336"/>
    <n v="629.09799999999996"/>
    <n v="76.11"/>
  </r>
  <r>
    <s v="10 : Electric"/>
    <x v="1"/>
    <x v="1"/>
    <s v="ERES_2T317"/>
    <x v="2337"/>
    <n v="942.51"/>
    <n v="117.48"/>
  </r>
  <r>
    <s v="10 : Electric"/>
    <x v="1"/>
    <x v="1"/>
    <s v="ERES_2T317"/>
    <x v="2338"/>
    <n v="1408.498"/>
    <n v="168.84"/>
  </r>
  <r>
    <s v="10 : Electric"/>
    <x v="1"/>
    <x v="1"/>
    <s v="ERES_2T317"/>
    <x v="2339"/>
    <n v="338.065"/>
    <n v="41.53"/>
  </r>
  <r>
    <s v="10 : Electric"/>
    <x v="1"/>
    <x v="1"/>
    <s v="ERES_2T317"/>
    <x v="2340"/>
    <n v="1222.191"/>
    <n v="144.62"/>
  </r>
  <r>
    <s v="10 : Electric"/>
    <x v="1"/>
    <x v="1"/>
    <s v="ERES_2T317"/>
    <x v="2341"/>
    <n v="391.74200000000002"/>
    <n v="50.43"/>
  </r>
  <r>
    <s v="10 : Electric"/>
    <x v="1"/>
    <x v="1"/>
    <s v="ERES_2T317"/>
    <x v="2342"/>
    <n v="573.50099999999998"/>
    <n v="68.599999999999994"/>
  </r>
  <r>
    <s v="10 : Electric"/>
    <x v="1"/>
    <x v="1"/>
    <s v="ERES_2T317"/>
    <x v="2343"/>
    <n v="1186.96"/>
    <n v="144.41999999999999"/>
  </r>
  <r>
    <s v="10 : Electric"/>
    <x v="1"/>
    <x v="1"/>
    <s v="ERES_2T317"/>
    <x v="2344"/>
    <n v="688.65599999999995"/>
    <n v="85.21"/>
  </r>
  <r>
    <s v="10 : Electric"/>
    <x v="1"/>
    <x v="1"/>
    <s v="ERES_2T317"/>
    <x v="2345"/>
    <n v="1182.6869999999999"/>
    <n v="147.72999999999999"/>
  </r>
  <r>
    <s v="10 : Electric"/>
    <x v="1"/>
    <x v="1"/>
    <s v="ERES_2T317"/>
    <x v="2346"/>
    <n v="1438.8889999999999"/>
    <n v="182.17"/>
  </r>
  <r>
    <s v="10 : Electric"/>
    <x v="1"/>
    <x v="1"/>
    <s v="ERES_2T317"/>
    <x v="2347"/>
    <n v="1289.828"/>
    <n v="156.82"/>
  </r>
  <r>
    <s v="10 : Electric"/>
    <x v="1"/>
    <x v="1"/>
    <s v="ERES_2T317"/>
    <x v="2348"/>
    <n v="1348.3820000000001"/>
    <n v="164.82"/>
  </r>
  <r>
    <s v="10 : Electric"/>
    <x v="1"/>
    <x v="1"/>
    <s v="ERES_2T317"/>
    <x v="2349"/>
    <n v="437.91800000000001"/>
    <n v="57.49"/>
  </r>
  <r>
    <s v="10 : Electric"/>
    <x v="1"/>
    <x v="1"/>
    <s v="ERES_2T317"/>
    <x v="2350"/>
    <n v="856.91099999999994"/>
    <n v="105.48"/>
  </r>
  <r>
    <s v="10 : Electric"/>
    <x v="1"/>
    <x v="1"/>
    <s v="ERES_2T317"/>
    <x v="2351"/>
    <n v="1437.1410000000001"/>
    <n v="178.43"/>
  </r>
  <r>
    <s v="10 : Electric"/>
    <x v="1"/>
    <x v="1"/>
    <s v="ERES_2T317"/>
    <x v="2352"/>
    <n v="1056.713"/>
    <n v="126.98"/>
  </r>
  <r>
    <s v="10 : Electric"/>
    <x v="1"/>
    <x v="1"/>
    <s v="ERES_2T317"/>
    <x v="2353"/>
    <n v="778.57"/>
    <n v="95.35"/>
  </r>
  <r>
    <s v="10 : Electric"/>
    <x v="1"/>
    <x v="1"/>
    <s v="ERES_2T317"/>
    <x v="2354"/>
    <n v="1237.5319999999999"/>
    <n v="155.1"/>
  </r>
  <r>
    <s v="10 : Electric"/>
    <x v="1"/>
    <x v="1"/>
    <s v="ERES_2T317"/>
    <x v="2355"/>
    <n v="1127.0340000000001"/>
    <n v="141.78"/>
  </r>
  <r>
    <s v="10 : Electric"/>
    <x v="1"/>
    <x v="1"/>
    <s v="ERES_2T317"/>
    <x v="2356"/>
    <n v="449.02699999999999"/>
    <n v="56.31"/>
  </r>
  <r>
    <s v="10 : Electric"/>
    <x v="1"/>
    <x v="1"/>
    <s v="ERES_2T317"/>
    <x v="2357"/>
    <n v="716.25400000000002"/>
    <n v="88.94"/>
  </r>
  <r>
    <s v="10 : Electric"/>
    <x v="1"/>
    <x v="1"/>
    <s v="ERES_2T317"/>
    <x v="2358"/>
    <n v="681.51599999999996"/>
    <n v="88.23"/>
  </r>
  <r>
    <s v="10 : Electric"/>
    <x v="1"/>
    <x v="1"/>
    <s v="ERES_2T317"/>
    <x v="2359"/>
    <n v="35.351999999999997"/>
    <n v="4.28"/>
  </r>
  <r>
    <s v="10 : Electric"/>
    <x v="1"/>
    <x v="1"/>
    <s v="ERES_2T317"/>
    <x v="2360"/>
    <n v="987.35900000000004"/>
    <n v="111.95"/>
  </r>
  <r>
    <s v="10 : Electric"/>
    <x v="1"/>
    <x v="1"/>
    <s v="ERES_2T317"/>
    <x v="2361"/>
    <n v="799.96400000000006"/>
    <n v="98.27"/>
  </r>
  <r>
    <s v="10 : Electric"/>
    <x v="1"/>
    <x v="1"/>
    <s v="ERES_2T317"/>
    <x v="2362"/>
    <n v="513.58900000000006"/>
    <n v="62.08"/>
  </r>
  <r>
    <s v="10 : Electric"/>
    <x v="1"/>
    <x v="1"/>
    <s v="ERES_2T317"/>
    <x v="2363"/>
    <n v="701.89800000000002"/>
    <n v="93.28"/>
  </r>
  <r>
    <s v="10 : Electric"/>
    <x v="1"/>
    <x v="1"/>
    <s v="ERES_2T317"/>
    <x v="2364"/>
    <n v="904.39"/>
    <n v="107.18"/>
  </r>
  <r>
    <s v="10 : Electric"/>
    <x v="1"/>
    <x v="1"/>
    <s v="ERES_2T317"/>
    <x v="2365"/>
    <n v="756.22699999999998"/>
    <n v="96.21"/>
  </r>
  <r>
    <s v="10 : Electric"/>
    <x v="1"/>
    <x v="1"/>
    <s v="ERES_2T317"/>
    <x v="2366"/>
    <n v="632.06700000000001"/>
    <n v="76.69"/>
  </r>
  <r>
    <s v="10 : Electric"/>
    <x v="1"/>
    <x v="1"/>
    <s v="ERES_2T317"/>
    <x v="2367"/>
    <n v="896.50400000000002"/>
    <n v="111.39"/>
  </r>
  <r>
    <s v="10 : Electric"/>
    <x v="1"/>
    <x v="1"/>
    <s v="ERES_2T317"/>
    <x v="2368"/>
    <n v="1138.4939999999999"/>
    <n v="139.18"/>
  </r>
  <r>
    <s v="10 : Electric"/>
    <x v="1"/>
    <x v="1"/>
    <s v="ERES_2T317"/>
    <x v="2369"/>
    <n v="533.67899999999997"/>
    <n v="65.88"/>
  </r>
  <r>
    <s v="10 : Electric"/>
    <x v="1"/>
    <x v="1"/>
    <s v="ERES_2T317"/>
    <x v="2370"/>
    <n v="1536.4590000000001"/>
    <n v="181.68"/>
  </r>
  <r>
    <s v="10 : Electric"/>
    <x v="1"/>
    <x v="1"/>
    <s v="ERES_2T317"/>
    <x v="2371"/>
    <n v="621.78399999999999"/>
    <n v="78.64"/>
  </r>
  <r>
    <s v="10 : Electric"/>
    <x v="1"/>
    <x v="1"/>
    <s v="ERES_2T317"/>
    <x v="2372"/>
    <n v="1307.521"/>
    <n v="162.63999999999999"/>
  </r>
  <r>
    <s v="10 : Electric"/>
    <x v="1"/>
    <x v="1"/>
    <s v="ERES_2T317"/>
    <x v="2373"/>
    <n v="505.05"/>
    <n v="63.58"/>
  </r>
  <r>
    <s v="10 : Electric"/>
    <x v="1"/>
    <x v="1"/>
    <s v="ERES_2T317"/>
    <x v="2374"/>
    <n v="1139.4760000000001"/>
    <n v="139.15"/>
  </r>
  <r>
    <s v="10 : Electric"/>
    <x v="1"/>
    <x v="1"/>
    <s v="ERES_2T317"/>
    <x v="2375"/>
    <n v="1244.749"/>
    <n v="149.69999999999999"/>
  </r>
  <r>
    <s v="10 : Electric"/>
    <x v="1"/>
    <x v="1"/>
    <s v="ERES_2T317"/>
    <x v="2376"/>
    <n v="267.32799999999997"/>
    <n v="32.36"/>
  </r>
  <r>
    <s v="10 : Electric"/>
    <x v="1"/>
    <x v="1"/>
    <s v="ERES_2T317"/>
    <x v="2377"/>
    <n v="1076.829"/>
    <n v="133.77000000000001"/>
  </r>
  <r>
    <s v="10 : Electric"/>
    <x v="1"/>
    <x v="1"/>
    <s v="ERES_2T317"/>
    <x v="2378"/>
    <n v="987.91600000000005"/>
    <n v="113.19"/>
  </r>
  <r>
    <s v="10 : Electric"/>
    <x v="1"/>
    <x v="1"/>
    <s v="ERES_2T317"/>
    <x v="2379"/>
    <n v="347.54399999999998"/>
    <n v="43.76"/>
  </r>
  <r>
    <s v="10 : Electric"/>
    <x v="1"/>
    <x v="1"/>
    <s v="ERES_2T317"/>
    <x v="2380"/>
    <n v="230.673"/>
    <n v="29.3"/>
  </r>
  <r>
    <s v="10 : Electric"/>
    <x v="1"/>
    <x v="1"/>
    <s v="ERES_2T317"/>
    <x v="2381"/>
    <n v="904.13400000000001"/>
    <n v="108.98"/>
  </r>
  <r>
    <s v="10 : Electric"/>
    <x v="1"/>
    <x v="1"/>
    <s v="ERES_2T317"/>
    <x v="2382"/>
    <n v="657.73400000000004"/>
    <n v="81.73"/>
  </r>
  <r>
    <s v="10 : Electric"/>
    <x v="1"/>
    <x v="1"/>
    <s v="ERES_2T317"/>
    <x v="2383"/>
    <n v="744.49800000000005"/>
    <n v="91.85"/>
  </r>
  <r>
    <s v="10 : Electric"/>
    <x v="1"/>
    <x v="1"/>
    <s v="ERES_2T317"/>
    <x v="2384"/>
    <n v="1351.694"/>
    <n v="162.13999999999999"/>
  </r>
  <r>
    <s v="10 : Electric"/>
    <x v="1"/>
    <x v="1"/>
    <s v="ERES_2T317"/>
    <x v="2385"/>
    <n v="812.54700000000003"/>
    <n v="99.59"/>
  </r>
  <r>
    <s v="10 : Electric"/>
    <x v="1"/>
    <x v="1"/>
    <s v="ERES_2T317"/>
    <x v="2386"/>
    <n v="4335.7240000000002"/>
    <n v="536.78"/>
  </r>
  <r>
    <s v="10 : Electric"/>
    <x v="1"/>
    <x v="1"/>
    <s v="ERES_2T317"/>
    <x v="2387"/>
    <n v="431.411"/>
    <n v="53.2"/>
  </r>
  <r>
    <s v="10 : Electric"/>
    <x v="1"/>
    <x v="1"/>
    <s v="ERES_2T317"/>
    <x v="2388"/>
    <n v="629.44100000000003"/>
    <n v="79.64"/>
  </r>
  <r>
    <s v="10 : Electric"/>
    <x v="1"/>
    <x v="1"/>
    <s v="ERES_2T317"/>
    <x v="2389"/>
    <n v="1459.529"/>
    <n v="188.67"/>
  </r>
  <r>
    <s v="10 : Electric"/>
    <x v="1"/>
    <x v="1"/>
    <s v="ERES_2T317"/>
    <x v="2390"/>
    <n v="773.00900000000001"/>
    <n v="88.1"/>
  </r>
  <r>
    <s v="10 : Electric"/>
    <x v="1"/>
    <x v="1"/>
    <s v="ERES_2T317"/>
    <x v="2391"/>
    <n v="1296.866"/>
    <n v="142.9"/>
  </r>
  <r>
    <s v="10 : Electric"/>
    <x v="1"/>
    <x v="1"/>
    <s v="ERES_2T317"/>
    <x v="2392"/>
    <n v="2851.6480000000001"/>
    <n v="352.68"/>
  </r>
  <r>
    <s v="10 : Electric"/>
    <x v="1"/>
    <x v="1"/>
    <s v="ERES_2T317"/>
    <x v="2393"/>
    <n v="1614.5029999999999"/>
    <n v="198.57"/>
  </r>
  <r>
    <s v="10 : Electric"/>
    <x v="1"/>
    <x v="1"/>
    <s v="ERES_2T317"/>
    <x v="2394"/>
    <n v="1114.239"/>
    <n v="139.04"/>
  </r>
  <r>
    <s v="10 : Electric"/>
    <x v="1"/>
    <x v="1"/>
    <s v="ERES_2T317"/>
    <x v="2395"/>
    <n v="1619.8779999999999"/>
    <n v="195.33"/>
  </r>
  <r>
    <s v="10 : Electric"/>
    <x v="1"/>
    <x v="1"/>
    <s v="ERES_2T317"/>
    <x v="2396"/>
    <n v="1048.2"/>
    <n v="124.53"/>
  </r>
  <r>
    <s v="10 : Electric"/>
    <x v="1"/>
    <x v="1"/>
    <s v="ERES_2T317"/>
    <x v="2397"/>
    <n v="1771.6030000000001"/>
    <n v="221.73"/>
  </r>
  <r>
    <s v="10 : Electric"/>
    <x v="1"/>
    <x v="1"/>
    <s v="ERES_2T317"/>
    <x v="2398"/>
    <n v="1098.3789999999999"/>
    <n v="133.75"/>
  </r>
  <r>
    <s v="10 : Electric"/>
    <x v="1"/>
    <x v="1"/>
    <s v="ERES_2T317"/>
    <x v="2399"/>
    <n v="1224.528"/>
    <n v="167.07"/>
  </r>
  <r>
    <s v="10 : Electric"/>
    <x v="1"/>
    <x v="1"/>
    <s v="ERES_2T317"/>
    <x v="2400"/>
    <n v="359.596"/>
    <n v="48.87"/>
  </r>
  <r>
    <s v="10 : Electric"/>
    <x v="1"/>
    <x v="1"/>
    <s v="ERES_2T317"/>
    <x v="2401"/>
    <n v="815.76700000000005"/>
    <n v="99.45"/>
  </r>
  <r>
    <s v="10 : Electric"/>
    <x v="1"/>
    <x v="1"/>
    <s v="ERES_2T317"/>
    <x v="2402"/>
    <n v="2100.1750000000002"/>
    <n v="266.04000000000002"/>
  </r>
  <r>
    <s v="10 : Electric"/>
    <x v="1"/>
    <x v="1"/>
    <s v="ERES_2T317"/>
    <x v="2403"/>
    <n v="1486.511"/>
    <n v="185.76"/>
  </r>
  <r>
    <s v="10 : Electric"/>
    <x v="1"/>
    <x v="1"/>
    <s v="ERES_2T317"/>
    <x v="2404"/>
    <n v="405.83199999999999"/>
    <n v="43.92"/>
  </r>
  <r>
    <s v="10 : Electric"/>
    <x v="1"/>
    <x v="1"/>
    <s v="ERES_2T317"/>
    <x v="2405"/>
    <n v="970.96600000000001"/>
    <n v="122.28"/>
  </r>
  <r>
    <s v="10 : Electric"/>
    <x v="1"/>
    <x v="1"/>
    <s v="ERES_2T317"/>
    <x v="2406"/>
    <n v="680.99400000000003"/>
    <n v="81.900000000000006"/>
  </r>
  <r>
    <s v="10 : Electric"/>
    <x v="1"/>
    <x v="1"/>
    <s v="ERES_2T317"/>
    <x v="2407"/>
    <n v="794.21100000000001"/>
    <n v="99.64"/>
  </r>
  <r>
    <s v="10 : Electric"/>
    <x v="1"/>
    <x v="1"/>
    <s v="ERES_2T317"/>
    <x v="2408"/>
    <n v="1761.068"/>
    <n v="217.9"/>
  </r>
  <r>
    <s v="10 : Electric"/>
    <x v="1"/>
    <x v="1"/>
    <s v="ERES_2T317"/>
    <x v="2409"/>
    <n v="836.11"/>
    <n v="101.87"/>
  </r>
  <r>
    <s v="10 : Electric"/>
    <x v="1"/>
    <x v="1"/>
    <s v="ERES_2T317"/>
    <x v="2410"/>
    <n v="919.44500000000005"/>
    <n v="109.37"/>
  </r>
  <r>
    <s v="10 : Electric"/>
    <x v="1"/>
    <x v="1"/>
    <s v="ERES_2T317"/>
    <x v="2411"/>
    <n v="992.37800000000004"/>
    <n v="123.62"/>
  </r>
  <r>
    <s v="10 : Electric"/>
    <x v="1"/>
    <x v="1"/>
    <s v="ERES_2T317"/>
    <x v="2412"/>
    <n v="1685.604"/>
    <n v="200.38"/>
  </r>
  <r>
    <s v="10 : Electric"/>
    <x v="1"/>
    <x v="1"/>
    <s v="ERES_2T317"/>
    <x v="2413"/>
    <n v="3190.4459999999999"/>
    <n v="398.39"/>
  </r>
  <r>
    <s v="10 : Electric"/>
    <x v="1"/>
    <x v="1"/>
    <s v="ERES_2T317"/>
    <x v="2414"/>
    <n v="1298.5509999999999"/>
    <n v="164.88"/>
  </r>
  <r>
    <s v="10 : Electric"/>
    <x v="1"/>
    <x v="1"/>
    <s v="ERES_2T317"/>
    <x v="2415"/>
    <n v="1213.8240000000001"/>
    <n v="149.55000000000001"/>
  </r>
  <r>
    <s v="10 : Electric"/>
    <x v="1"/>
    <x v="1"/>
    <s v="ERES_2T317"/>
    <x v="2416"/>
    <n v="803.322"/>
    <n v="96.13"/>
  </r>
  <r>
    <s v="10 : Electric"/>
    <x v="1"/>
    <x v="1"/>
    <s v="ERES_2T317"/>
    <x v="2417"/>
    <n v="339.07600000000002"/>
    <n v="40.01"/>
  </r>
  <r>
    <s v="10 : Electric"/>
    <x v="1"/>
    <x v="1"/>
    <s v="ERES_2T317"/>
    <x v="2418"/>
    <n v="1487.2629999999999"/>
    <n v="187.68"/>
  </r>
  <r>
    <s v="10 : Electric"/>
    <x v="1"/>
    <x v="1"/>
    <s v="ERES_2T317"/>
    <x v="2419"/>
    <n v="648.29999999999995"/>
    <n v="78.98"/>
  </r>
  <r>
    <s v="10 : Electric"/>
    <x v="1"/>
    <x v="1"/>
    <s v="ERES_2T317"/>
    <x v="2420"/>
    <n v="335.28699999999998"/>
    <n v="39.42"/>
  </r>
  <r>
    <s v="10 : Electric"/>
    <x v="1"/>
    <x v="1"/>
    <s v="ERES_2T317"/>
    <x v="2421"/>
    <n v="737.22699999999998"/>
    <n v="90.84"/>
  </r>
  <r>
    <s v="10 : Electric"/>
    <x v="1"/>
    <x v="1"/>
    <s v="ERES_2T317"/>
    <x v="2422"/>
    <n v="271.88200000000001"/>
    <n v="32.619999999999997"/>
  </r>
  <r>
    <s v="10 : Electric"/>
    <x v="1"/>
    <x v="1"/>
    <s v="ERES_2T317"/>
    <x v="2423"/>
    <n v="658.33299999999997"/>
    <n v="81.59"/>
  </r>
  <r>
    <s v="10 : Electric"/>
    <x v="1"/>
    <x v="1"/>
    <s v="ERES_2T317"/>
    <x v="2424"/>
    <n v="664.71699999999998"/>
    <n v="83.62"/>
  </r>
  <r>
    <s v="10 : Electric"/>
    <x v="1"/>
    <x v="1"/>
    <s v="ERES_2T317"/>
    <x v="2425"/>
    <n v="818.93899999999996"/>
    <n v="101.39"/>
  </r>
  <r>
    <s v="10 : Electric"/>
    <x v="1"/>
    <x v="1"/>
    <s v="ERES_2T317"/>
    <x v="2426"/>
    <n v="601.678"/>
    <n v="74.81"/>
  </r>
  <r>
    <s v="10 : Electric"/>
    <x v="1"/>
    <x v="1"/>
    <s v="ERES_2T317"/>
    <x v="2427"/>
    <n v="2166.8510000000001"/>
    <n v="265.39"/>
  </r>
  <r>
    <s v="10 : Electric"/>
    <x v="1"/>
    <x v="1"/>
    <s v="ERES_2T317"/>
    <x v="2428"/>
    <n v="677.23800000000006"/>
    <n v="83.28"/>
  </r>
  <r>
    <s v="10 : Electric"/>
    <x v="1"/>
    <x v="1"/>
    <s v="ERES_2T317"/>
    <x v="2429"/>
    <n v="2385.4479999999999"/>
    <n v="283.22000000000003"/>
  </r>
  <r>
    <s v="10 : Electric"/>
    <x v="1"/>
    <x v="1"/>
    <s v="ERES_2T317"/>
    <x v="2430"/>
    <n v="316.59100000000001"/>
    <n v="41.72"/>
  </r>
  <r>
    <s v="10 : Electric"/>
    <x v="1"/>
    <x v="1"/>
    <s v="ERES_2T317"/>
    <x v="2431"/>
    <n v="1304.8599999999999"/>
    <n v="159.69999999999999"/>
  </r>
  <r>
    <s v="10 : Electric"/>
    <x v="1"/>
    <x v="1"/>
    <s v="ERES_2T317"/>
    <x v="2432"/>
    <n v="271.91000000000003"/>
    <n v="33.68"/>
  </r>
  <r>
    <s v="10 : Electric"/>
    <x v="1"/>
    <x v="1"/>
    <s v="ERES_2T317"/>
    <x v="2433"/>
    <n v="1170.223"/>
    <n v="148.94"/>
  </r>
  <r>
    <s v="10 : Electric"/>
    <x v="1"/>
    <x v="1"/>
    <s v="ERES_2T317"/>
    <x v="2434"/>
    <n v="861.14099999999996"/>
    <n v="102.88"/>
  </r>
  <r>
    <s v="10 : Electric"/>
    <x v="1"/>
    <x v="1"/>
    <s v="ERES_2T317"/>
    <x v="2435"/>
    <n v="628.87099999999998"/>
    <n v="76.510000000000005"/>
  </r>
  <r>
    <s v="10 : Electric"/>
    <x v="1"/>
    <x v="1"/>
    <s v="ERES_2T317"/>
    <x v="2436"/>
    <n v="624.77"/>
    <n v="79.989999999999995"/>
  </r>
  <r>
    <s v="10 : Electric"/>
    <x v="1"/>
    <x v="1"/>
    <s v="ERES_2T317"/>
    <x v="2437"/>
    <n v="2037.088"/>
    <n v="263.58"/>
  </r>
  <r>
    <s v="10 : Electric"/>
    <x v="1"/>
    <x v="1"/>
    <s v="ERES_2T317"/>
    <x v="2438"/>
    <n v="562.23800000000006"/>
    <n v="66.209999999999994"/>
  </r>
  <r>
    <s v="10 : Electric"/>
    <x v="1"/>
    <x v="1"/>
    <s v="ERES_2T317"/>
    <x v="2439"/>
    <n v="536.17899999999997"/>
    <n v="71.98"/>
  </r>
  <r>
    <s v="10 : Electric"/>
    <x v="1"/>
    <x v="1"/>
    <s v="ERES_2T317"/>
    <x v="2440"/>
    <n v="1255.3630000000001"/>
    <n v="164.11"/>
  </r>
  <r>
    <s v="10 : Electric"/>
    <x v="1"/>
    <x v="1"/>
    <s v="ERES_2T317"/>
    <x v="2441"/>
    <n v="780.49"/>
    <n v="98.45"/>
  </r>
  <r>
    <s v="10 : Electric"/>
    <x v="1"/>
    <x v="1"/>
    <s v="ERES_2T317"/>
    <x v="2442"/>
    <n v="572.79999999999995"/>
    <n v="69.87"/>
  </r>
  <r>
    <s v="10 : Electric"/>
    <x v="1"/>
    <x v="1"/>
    <s v="ERES_2T317"/>
    <x v="2443"/>
    <n v="1460.0450000000001"/>
    <n v="180.3"/>
  </r>
  <r>
    <s v="10 : Electric"/>
    <x v="1"/>
    <x v="1"/>
    <s v="ERES_2T317"/>
    <x v="2444"/>
    <n v="570.38499999999999"/>
    <n v="70.11"/>
  </r>
  <r>
    <s v="10 : Electric"/>
    <x v="1"/>
    <x v="1"/>
    <s v="ERES_2T317"/>
    <x v="2445"/>
    <n v="831.26700000000005"/>
    <n v="98.85"/>
  </r>
  <r>
    <s v="10 : Electric"/>
    <x v="1"/>
    <x v="1"/>
    <s v="ERES_2T317"/>
    <x v="2446"/>
    <n v="537.38599999999997"/>
    <n v="67.040000000000006"/>
  </r>
  <r>
    <s v="10 : Electric"/>
    <x v="1"/>
    <x v="1"/>
    <s v="ERES_2T317"/>
    <x v="2447"/>
    <n v="578.97799999999995"/>
    <n v="72.09"/>
  </r>
  <r>
    <s v="10 : Electric"/>
    <x v="1"/>
    <x v="1"/>
    <s v="ERES_2T317"/>
    <x v="2448"/>
    <n v="495.65699999999998"/>
    <n v="61.28"/>
  </r>
  <r>
    <s v="10 : Electric"/>
    <x v="1"/>
    <x v="1"/>
    <s v="ERES_2T317"/>
    <x v="2449"/>
    <n v="805.49400000000003"/>
    <n v="99.21"/>
  </r>
  <r>
    <s v="10 : Electric"/>
    <x v="1"/>
    <x v="1"/>
    <s v="ERES_2T317"/>
    <x v="2450"/>
    <n v="1221.104"/>
    <n v="151.5"/>
  </r>
  <r>
    <s v="10 : Electric"/>
    <x v="1"/>
    <x v="1"/>
    <s v="ERES_2T317"/>
    <x v="2451"/>
    <n v="641.36400000000003"/>
    <n v="80.540000000000006"/>
  </r>
  <r>
    <s v="10 : Electric"/>
    <x v="1"/>
    <x v="1"/>
    <s v="ERES_2T317"/>
    <x v="2452"/>
    <n v="612.61"/>
    <n v="73.58"/>
  </r>
  <r>
    <s v="10 : Electric"/>
    <x v="1"/>
    <x v="1"/>
    <s v="ERES_2T317"/>
    <x v="2453"/>
    <n v="603.072"/>
    <n v="74.319999999999993"/>
  </r>
  <r>
    <s v="10 : Electric"/>
    <x v="1"/>
    <x v="1"/>
    <s v="ERES_2T317"/>
    <x v="2454"/>
    <n v="1042.078"/>
    <n v="126.59"/>
  </r>
  <r>
    <s v="10 : Electric"/>
    <x v="1"/>
    <x v="1"/>
    <s v="ERES_2T317"/>
    <x v="2455"/>
    <n v="1456.7339999999999"/>
    <n v="187.23"/>
  </r>
  <r>
    <s v="10 : Electric"/>
    <x v="1"/>
    <x v="1"/>
    <s v="ERES_2T317"/>
    <x v="2456"/>
    <n v="2806.645"/>
    <n v="340.66"/>
  </r>
  <r>
    <s v="10 : Electric"/>
    <x v="1"/>
    <x v="1"/>
    <s v="ERES_2T317"/>
    <x v="2457"/>
    <n v="804.61800000000005"/>
    <n v="103.01"/>
  </r>
  <r>
    <s v="10 : Electric"/>
    <x v="1"/>
    <x v="1"/>
    <s v="ERES_2T317"/>
    <x v="2458"/>
    <n v="1411.838"/>
    <n v="172.89"/>
  </r>
  <r>
    <s v="10 : Electric"/>
    <x v="1"/>
    <x v="1"/>
    <s v="ERES_2T317"/>
    <x v="2459"/>
    <n v="1200.4259999999999"/>
    <n v="150.75"/>
  </r>
  <r>
    <s v="10 : Electric"/>
    <x v="1"/>
    <x v="1"/>
    <s v="ERES_2T317"/>
    <x v="2460"/>
    <n v="884.89800000000002"/>
    <n v="112.1"/>
  </r>
  <r>
    <s v="10 : Electric"/>
    <x v="1"/>
    <x v="1"/>
    <s v="ERES_2T317"/>
    <x v="2461"/>
    <n v="1049.145"/>
    <n v="131.47999999999999"/>
  </r>
  <r>
    <s v="10 : Electric"/>
    <x v="1"/>
    <x v="1"/>
    <s v="ERES_2T317"/>
    <x v="2462"/>
    <n v="2084.8679999999999"/>
    <n v="273.31"/>
  </r>
  <r>
    <s v="10 : Electric"/>
    <x v="1"/>
    <x v="1"/>
    <s v="ERES_2T317"/>
    <x v="2463"/>
    <n v="589.57600000000002"/>
    <n v="70.75"/>
  </r>
  <r>
    <s v="10 : Electric"/>
    <x v="1"/>
    <x v="1"/>
    <s v="ERES_2T317"/>
    <x v="2464"/>
    <n v="943.48099999999999"/>
    <n v="115.84"/>
  </r>
  <r>
    <s v="10 : Electric"/>
    <x v="1"/>
    <x v="1"/>
    <s v="ERES_2T317"/>
    <x v="2465"/>
    <n v="260.56900000000002"/>
    <n v="32.07"/>
  </r>
  <r>
    <s v="10 : Electric"/>
    <x v="1"/>
    <x v="1"/>
    <s v="ERES_2T317"/>
    <x v="2466"/>
    <n v="924.60699999999997"/>
    <n v="119.23"/>
  </r>
  <r>
    <s v="10 : Electric"/>
    <x v="1"/>
    <x v="1"/>
    <s v="ERES_2T317"/>
    <x v="2467"/>
    <n v="1050.5619999999999"/>
    <n v="127.52"/>
  </r>
  <r>
    <s v="10 : Electric"/>
    <x v="1"/>
    <x v="1"/>
    <s v="ERES_2T317"/>
    <x v="2468"/>
    <n v="915.43100000000004"/>
    <n v="111.05"/>
  </r>
  <r>
    <s v="10 : Electric"/>
    <x v="1"/>
    <x v="1"/>
    <s v="ERES_2T317"/>
    <x v="2469"/>
    <n v="740.85699999999997"/>
    <n v="82.73"/>
  </r>
  <r>
    <s v="10 : Electric"/>
    <x v="1"/>
    <x v="1"/>
    <s v="ERES_2T317"/>
    <x v="2470"/>
    <n v="1025.654"/>
    <n v="122.72"/>
  </r>
  <r>
    <s v="10 : Electric"/>
    <x v="1"/>
    <x v="1"/>
    <s v="ERES_2T317"/>
    <x v="2471"/>
    <n v="374.28300000000002"/>
    <n v="49.08"/>
  </r>
  <r>
    <s v="10 : Electric"/>
    <x v="1"/>
    <x v="1"/>
    <s v="ERES_2T317"/>
    <x v="2472"/>
    <n v="576.32500000000005"/>
    <n v="71.87"/>
  </r>
  <r>
    <s v="10 : Electric"/>
    <x v="1"/>
    <x v="1"/>
    <s v="ERES_2T317"/>
    <x v="2473"/>
    <n v="497.84199999999998"/>
    <n v="60.48"/>
  </r>
  <r>
    <s v="10 : Electric"/>
    <x v="1"/>
    <x v="1"/>
    <s v="ERES_2T317"/>
    <x v="2474"/>
    <n v="732.79899999999998"/>
    <n v="93.53"/>
  </r>
  <r>
    <s v="10 : Electric"/>
    <x v="1"/>
    <x v="1"/>
    <s v="ERES_2T317"/>
    <x v="2475"/>
    <n v="427.99799999999999"/>
    <n v="52.18"/>
  </r>
  <r>
    <s v="10 : Electric"/>
    <x v="1"/>
    <x v="1"/>
    <s v="ERES_2T317"/>
    <x v="2476"/>
    <n v="888.34299999999996"/>
    <n v="108.48"/>
  </r>
  <r>
    <s v="10 : Electric"/>
    <x v="1"/>
    <x v="1"/>
    <s v="ERES_2T317"/>
    <x v="2477"/>
    <n v="2430.9870000000001"/>
    <n v="300.95"/>
  </r>
  <r>
    <s v="10 : Electric"/>
    <x v="1"/>
    <x v="1"/>
    <s v="ERES_2T317"/>
    <x v="2478"/>
    <n v="1573.5719999999999"/>
    <n v="190.81"/>
  </r>
  <r>
    <s v="10 : Electric"/>
    <x v="1"/>
    <x v="1"/>
    <s v="ERES_2T317"/>
    <x v="2479"/>
    <n v="977.41399999999999"/>
    <n v="110.75"/>
  </r>
  <r>
    <s v="10 : Electric"/>
    <x v="1"/>
    <x v="1"/>
    <s v="ERES_2T317"/>
    <x v="2480"/>
    <n v="1508.2080000000001"/>
    <n v="178.16"/>
  </r>
  <r>
    <s v="10 : Electric"/>
    <x v="1"/>
    <x v="1"/>
    <s v="ERES_2T317"/>
    <x v="2481"/>
    <n v="373.34500000000003"/>
    <n v="45.39"/>
  </r>
  <r>
    <s v="10 : Electric"/>
    <x v="1"/>
    <x v="1"/>
    <s v="ERES_2T317"/>
    <x v="2482"/>
    <n v="1419.434"/>
    <n v="172.71"/>
  </r>
  <r>
    <s v="10 : Electric"/>
    <x v="1"/>
    <x v="1"/>
    <s v="ERES_2T317"/>
    <x v="2483"/>
    <n v="1320.1659999999999"/>
    <n v="170.39"/>
  </r>
  <r>
    <s v="10 : Electric"/>
    <x v="1"/>
    <x v="1"/>
    <s v="ERES_2T317"/>
    <x v="2484"/>
    <n v="602.702"/>
    <n v="76.27"/>
  </r>
  <r>
    <s v="10 : Electric"/>
    <x v="1"/>
    <x v="1"/>
    <s v="ERES_2T317"/>
    <x v="2485"/>
    <n v="865.779"/>
    <n v="108.56"/>
  </r>
  <r>
    <s v="10 : Electric"/>
    <x v="1"/>
    <x v="1"/>
    <s v="ERES_2T317"/>
    <x v="2486"/>
    <n v="797.09100000000001"/>
    <n v="100.11"/>
  </r>
  <r>
    <s v="10 : Electric"/>
    <x v="1"/>
    <x v="1"/>
    <s v="ERES_2T317"/>
    <x v="2487"/>
    <n v="965.79"/>
    <n v="114.87"/>
  </r>
  <r>
    <s v="10 : Electric"/>
    <x v="1"/>
    <x v="1"/>
    <s v="ERES_2T317"/>
    <x v="2488"/>
    <n v="3305.873"/>
    <n v="406"/>
  </r>
  <r>
    <s v="10 : Electric"/>
    <x v="1"/>
    <x v="1"/>
    <s v="ERES_2T317"/>
    <x v="2489"/>
    <n v="829.82299999999998"/>
    <n v="101.42"/>
  </r>
  <r>
    <s v="10 : Electric"/>
    <x v="1"/>
    <x v="1"/>
    <s v="ERES_2T317"/>
    <x v="2490"/>
    <n v="764.34100000000001"/>
    <n v="95.9"/>
  </r>
  <r>
    <s v="10 : Electric"/>
    <x v="1"/>
    <x v="1"/>
    <s v="ERES_2T317"/>
    <x v="2491"/>
    <n v="1716.59"/>
    <n v="209.9"/>
  </r>
  <r>
    <s v="10 : Electric"/>
    <x v="1"/>
    <x v="1"/>
    <s v="ERES_2T317"/>
    <x v="2492"/>
    <n v="2720.4189999999999"/>
    <n v="330.37"/>
  </r>
  <r>
    <s v="10 : Electric"/>
    <x v="1"/>
    <x v="1"/>
    <s v="ERES_2T317"/>
    <x v="2493"/>
    <n v="443.81700000000001"/>
    <n v="56.22"/>
  </r>
  <r>
    <s v="10 : Electric"/>
    <x v="1"/>
    <x v="1"/>
    <s v="ERES_2T317"/>
    <x v="2494"/>
    <n v="564.16999999999996"/>
    <n v="69.86"/>
  </r>
  <r>
    <s v="10 : Electric"/>
    <x v="1"/>
    <x v="1"/>
    <s v="ERES_2T317"/>
    <x v="2495"/>
    <n v="1761.4690000000001"/>
    <n v="225.97"/>
  </r>
  <r>
    <s v="10 : Electric"/>
    <x v="1"/>
    <x v="1"/>
    <s v="ERES_2T317"/>
    <x v="2496"/>
    <n v="1185.152"/>
    <n v="136.24"/>
  </r>
  <r>
    <s v="10 : Electric"/>
    <x v="1"/>
    <x v="1"/>
    <s v="ERES_2T317"/>
    <x v="2497"/>
    <n v="711.51300000000003"/>
    <n v="87.02"/>
  </r>
  <r>
    <s v="10 : Electric"/>
    <x v="1"/>
    <x v="1"/>
    <s v="ERES_2T317"/>
    <x v="2498"/>
    <n v="634.67200000000003"/>
    <n v="80.069999999999993"/>
  </r>
  <r>
    <s v="10 : Electric"/>
    <x v="1"/>
    <x v="1"/>
    <s v="ERES_2T317"/>
    <x v="2499"/>
    <n v="2296.3020000000001"/>
    <n v="300.14999999999998"/>
  </r>
  <r>
    <s v="10 : Electric"/>
    <x v="1"/>
    <x v="1"/>
    <s v="ERES_2T317"/>
    <x v="2500"/>
    <n v="453.72800000000001"/>
    <n v="56.74"/>
  </r>
  <r>
    <s v="10 : Electric"/>
    <x v="1"/>
    <x v="1"/>
    <s v="ERES_2T317"/>
    <x v="2501"/>
    <n v="808.84"/>
    <n v="99.08"/>
  </r>
  <r>
    <s v="10 : Electric"/>
    <x v="1"/>
    <x v="1"/>
    <s v="ERES_2T317"/>
    <x v="2502"/>
    <n v="237.333"/>
    <n v="31.01"/>
  </r>
  <r>
    <s v="10 : Electric"/>
    <x v="1"/>
    <x v="1"/>
    <s v="ERES_2T317"/>
    <x v="2503"/>
    <n v="1318.9880000000001"/>
    <n v="161.49"/>
  </r>
  <r>
    <s v="10 : Electric"/>
    <x v="1"/>
    <x v="1"/>
    <s v="ERES_2T317"/>
    <x v="2504"/>
    <n v="417.50299999999999"/>
    <n v="50.48"/>
  </r>
  <r>
    <s v="10 : Electric"/>
    <x v="1"/>
    <x v="1"/>
    <s v="ERES_2T317"/>
    <x v="2505"/>
    <n v="438.21199999999999"/>
    <n v="51.83"/>
  </r>
  <r>
    <s v="10 : Electric"/>
    <x v="1"/>
    <x v="1"/>
    <s v="ERES_2T317"/>
    <x v="2506"/>
    <n v="934.58600000000001"/>
    <n v="114.98"/>
  </r>
  <r>
    <s v="10 : Electric"/>
    <x v="1"/>
    <x v="1"/>
    <s v="ERES_2T317"/>
    <x v="2507"/>
    <n v="336.05599999999998"/>
    <n v="42.02"/>
  </r>
  <r>
    <s v="10 : Electric"/>
    <x v="1"/>
    <x v="1"/>
    <s v="ERES_2T317"/>
    <x v="2508"/>
    <n v="520.54300000000001"/>
    <n v="62.55"/>
  </r>
  <r>
    <s v="10 : Electric"/>
    <x v="1"/>
    <x v="1"/>
    <s v="ERES_2T317"/>
    <x v="2509"/>
    <n v="3651.261"/>
    <n v="456.63"/>
  </r>
  <r>
    <s v="10 : Electric"/>
    <x v="1"/>
    <x v="1"/>
    <s v="ERES_2T317"/>
    <x v="2510"/>
    <n v="893.72199999999998"/>
    <n v="115.55"/>
  </r>
  <r>
    <s v="10 : Electric"/>
    <x v="1"/>
    <x v="1"/>
    <s v="ERES_2T317"/>
    <x v="2511"/>
    <n v="227.57499999999999"/>
    <n v="28.81"/>
  </r>
  <r>
    <s v="10 : Electric"/>
    <x v="1"/>
    <x v="1"/>
    <s v="ERES_2T317"/>
    <x v="2512"/>
    <n v="1580.558"/>
    <n v="190.18"/>
  </r>
  <r>
    <s v="10 : Electric"/>
    <x v="1"/>
    <x v="1"/>
    <s v="ERES_2T317"/>
    <x v="2513"/>
    <n v="476.81900000000002"/>
    <n v="58.41"/>
  </r>
  <r>
    <s v="10 : Electric"/>
    <x v="1"/>
    <x v="1"/>
    <s v="ERES_2T317"/>
    <x v="2514"/>
    <n v="532.71900000000005"/>
    <n v="64.37"/>
  </r>
  <r>
    <s v="10 : Electric"/>
    <x v="1"/>
    <x v="1"/>
    <s v="ERES_2T317"/>
    <x v="2515"/>
    <n v="1330.2159999999999"/>
    <n v="166.35"/>
  </r>
  <r>
    <s v="10 : Electric"/>
    <x v="1"/>
    <x v="1"/>
    <s v="ERES_2T317"/>
    <x v="2516"/>
    <n v="411.31099999999998"/>
    <n v="54.58"/>
  </r>
  <r>
    <s v="10 : Electric"/>
    <x v="1"/>
    <x v="1"/>
    <s v="ERES_2T317"/>
    <x v="2517"/>
    <n v="1039.991"/>
    <n v="128.16999999999999"/>
  </r>
  <r>
    <s v="10 : Electric"/>
    <x v="1"/>
    <x v="1"/>
    <s v="ERES_2T317"/>
    <x v="2518"/>
    <n v="612.91399999999999"/>
    <n v="73.08"/>
  </r>
  <r>
    <s v="10 : Electric"/>
    <x v="1"/>
    <x v="1"/>
    <s v="ERES_2T317"/>
    <x v="2519"/>
    <n v="367.9"/>
    <n v="44.64"/>
  </r>
  <r>
    <s v="10 : Electric"/>
    <x v="1"/>
    <x v="1"/>
    <s v="ERES_2T317"/>
    <x v="2520"/>
    <n v="642.29200000000003"/>
    <n v="77.37"/>
  </r>
  <r>
    <s v="10 : Electric"/>
    <x v="1"/>
    <x v="1"/>
    <s v="ERES_2T317"/>
    <x v="2521"/>
    <n v="1696.625"/>
    <n v="212.52"/>
  </r>
  <r>
    <s v="10 : Electric"/>
    <x v="1"/>
    <x v="1"/>
    <s v="ERES_2T317"/>
    <x v="2522"/>
    <n v="1345.7059999999999"/>
    <n v="166.47"/>
  </r>
  <r>
    <s v="10 : Electric"/>
    <x v="1"/>
    <x v="1"/>
    <s v="ERES_2T317"/>
    <x v="2523"/>
    <n v="213.21700000000001"/>
    <n v="26.07"/>
  </r>
  <r>
    <s v="10 : Electric"/>
    <x v="1"/>
    <x v="1"/>
    <s v="ERES_2T317"/>
    <x v="2524"/>
    <n v="703.70899999999995"/>
    <n v="86.56"/>
  </r>
  <r>
    <s v="10 : Electric"/>
    <x v="1"/>
    <x v="1"/>
    <s v="ERES_2T317"/>
    <x v="2525"/>
    <n v="608.13499999999999"/>
    <n v="76.180000000000007"/>
  </r>
  <r>
    <s v="10 : Electric"/>
    <x v="1"/>
    <x v="1"/>
    <s v="ERES_2T317"/>
    <x v="2526"/>
    <n v="369.37099999999998"/>
    <n v="44.16"/>
  </r>
  <r>
    <s v="10 : Electric"/>
    <x v="1"/>
    <x v="1"/>
    <s v="ERES_2T317"/>
    <x v="2527"/>
    <n v="624.28899999999999"/>
    <n v="78.25"/>
  </r>
  <r>
    <s v="10 : Electric"/>
    <x v="1"/>
    <x v="1"/>
    <s v="ERES_2T317"/>
    <x v="2528"/>
    <n v="739.65599999999995"/>
    <n v="93.23"/>
  </r>
  <r>
    <s v="10 : Electric"/>
    <x v="1"/>
    <x v="1"/>
    <s v="ERES_2T317"/>
    <x v="2529"/>
    <n v="3039.6880000000001"/>
    <n v="372.76"/>
  </r>
  <r>
    <s v="10 : Electric"/>
    <x v="1"/>
    <x v="1"/>
    <s v="ERES_2T317"/>
    <x v="2530"/>
    <n v="1250.8420000000001"/>
    <n v="169.49"/>
  </r>
  <r>
    <s v="10 : Electric"/>
    <x v="1"/>
    <x v="1"/>
    <s v="ERES_2T317"/>
    <x v="2531"/>
    <n v="412.221"/>
    <n v="51.67"/>
  </r>
  <r>
    <s v="10 : Electric"/>
    <x v="1"/>
    <x v="1"/>
    <s v="ERES_2T317"/>
    <x v="2532"/>
    <n v="280.96199999999999"/>
    <n v="38.31"/>
  </r>
  <r>
    <s v="10 : Electric"/>
    <x v="1"/>
    <x v="1"/>
    <s v="ERES_2T317"/>
    <x v="2533"/>
    <n v="1682.809"/>
    <n v="209.67"/>
  </r>
  <r>
    <s v="10 : Electric"/>
    <x v="1"/>
    <x v="1"/>
    <s v="ERES_2T317"/>
    <x v="2534"/>
    <n v="845.17399999999998"/>
    <n v="102.92"/>
  </r>
  <r>
    <s v="10 : Electric"/>
    <x v="1"/>
    <x v="1"/>
    <s v="ERES_2T317"/>
    <x v="2535"/>
    <n v="707.30399999999997"/>
    <n v="89.12"/>
  </r>
  <r>
    <s v="10 : Electric"/>
    <x v="1"/>
    <x v="1"/>
    <s v="ERES_2T317"/>
    <x v="2536"/>
    <n v="1183.954"/>
    <n v="156.66999999999999"/>
  </r>
  <r>
    <s v="10 : Electric"/>
    <x v="1"/>
    <x v="1"/>
    <s v="ERES_2T317"/>
    <x v="2537"/>
    <n v="1254.1179999999999"/>
    <n v="151.1"/>
  </r>
  <r>
    <s v="10 : Electric"/>
    <x v="1"/>
    <x v="1"/>
    <s v="ERES_2T317"/>
    <x v="2538"/>
    <n v="734.18499999999995"/>
    <n v="95.69"/>
  </r>
  <r>
    <s v="10 : Electric"/>
    <x v="1"/>
    <x v="1"/>
    <s v="ERES_2T317"/>
    <x v="2539"/>
    <n v="788.822"/>
    <n v="97.08"/>
  </r>
  <r>
    <s v="10 : Electric"/>
    <x v="1"/>
    <x v="1"/>
    <s v="ERES_2T317"/>
    <x v="2540"/>
    <n v="670.25800000000004"/>
    <n v="85.83"/>
  </r>
  <r>
    <s v="10 : Electric"/>
    <x v="1"/>
    <x v="1"/>
    <s v="ERES_2T317"/>
    <x v="2541"/>
    <n v="991.6"/>
    <n v="119.35"/>
  </r>
  <r>
    <s v="10 : Electric"/>
    <x v="1"/>
    <x v="1"/>
    <s v="ERES_2T317"/>
    <x v="2542"/>
    <n v="293.06700000000001"/>
    <n v="36.6"/>
  </r>
  <r>
    <s v="10 : Electric"/>
    <x v="1"/>
    <x v="1"/>
    <s v="ERES_2T317"/>
    <x v="2543"/>
    <n v="328.67599999999999"/>
    <n v="40.67"/>
  </r>
  <r>
    <s v="10 : Electric"/>
    <x v="1"/>
    <x v="1"/>
    <s v="ERES_2T317"/>
    <x v="2544"/>
    <n v="392.19900000000001"/>
    <n v="49.26"/>
  </r>
  <r>
    <s v="10 : Electric"/>
    <x v="1"/>
    <x v="1"/>
    <s v="ERES_2T317"/>
    <x v="2545"/>
    <n v="986.24400000000003"/>
    <n v="127.55"/>
  </r>
  <r>
    <s v="10 : Electric"/>
    <x v="1"/>
    <x v="1"/>
    <s v="ERES_2T317"/>
    <x v="2546"/>
    <n v="398.54700000000003"/>
    <n v="49.42"/>
  </r>
  <r>
    <s v="10 : Electric"/>
    <x v="1"/>
    <x v="1"/>
    <s v="ERES_2T317"/>
    <x v="2547"/>
    <n v="335.39499999999998"/>
    <n v="40.700000000000003"/>
  </r>
  <r>
    <s v="10 : Electric"/>
    <x v="1"/>
    <x v="1"/>
    <s v="ERES_2T317"/>
    <x v="2548"/>
    <n v="635.85599999999999"/>
    <n v="79.709999999999994"/>
  </r>
  <r>
    <s v="10 : Electric"/>
    <x v="1"/>
    <x v="1"/>
    <s v="ERES_2T317"/>
    <x v="2549"/>
    <n v="550.55499999999995"/>
    <n v="72.010000000000005"/>
  </r>
  <r>
    <s v="10 : Electric"/>
    <x v="1"/>
    <x v="1"/>
    <s v="ERES_2T317"/>
    <x v="2550"/>
    <n v="590.93600000000004"/>
    <n v="77.319999999999993"/>
  </r>
  <r>
    <s v="10 : Electric"/>
    <x v="1"/>
    <x v="1"/>
    <s v="ERES_2T317"/>
    <x v="2551"/>
    <n v="455.47699999999998"/>
    <n v="54.41"/>
  </r>
  <r>
    <s v="10 : Electric"/>
    <x v="1"/>
    <x v="1"/>
    <s v="ERES_2T317"/>
    <x v="2552"/>
    <n v="1292.606"/>
    <n v="162.47999999999999"/>
  </r>
  <r>
    <s v="10 : Electric"/>
    <x v="1"/>
    <x v="1"/>
    <s v="ERES_2T317"/>
    <x v="2553"/>
    <n v="390.49400000000003"/>
    <n v="44.98"/>
  </r>
  <r>
    <s v="10 : Electric"/>
    <x v="1"/>
    <x v="1"/>
    <s v="ERES_2T317"/>
    <x v="2554"/>
    <n v="907.03399999999999"/>
    <n v="112.22"/>
  </r>
  <r>
    <s v="10 : Electric"/>
    <x v="1"/>
    <x v="1"/>
    <s v="ERES_2T317"/>
    <x v="2555"/>
    <n v="716.58199999999999"/>
    <n v="87.11"/>
  </r>
  <r>
    <s v="10 : Electric"/>
    <x v="1"/>
    <x v="1"/>
    <s v="ERES_2T317"/>
    <x v="2556"/>
    <n v="2119.6880000000001"/>
    <n v="256.37"/>
  </r>
  <r>
    <s v="10 : Electric"/>
    <x v="1"/>
    <x v="1"/>
    <s v="ERES_2T317"/>
    <x v="2557"/>
    <n v="829.52599999999995"/>
    <n v="102.29"/>
  </r>
  <r>
    <s v="10 : Electric"/>
    <x v="1"/>
    <x v="1"/>
    <s v="ERES_2T317"/>
    <x v="2558"/>
    <n v="1301.864"/>
    <n v="151.4"/>
  </r>
  <r>
    <s v="10 : Electric"/>
    <x v="1"/>
    <x v="1"/>
    <s v="ERES_2T317"/>
    <x v="2559"/>
    <n v="1818.19"/>
    <n v="240.15"/>
  </r>
  <r>
    <s v="10 : Electric"/>
    <x v="1"/>
    <x v="1"/>
    <s v="ERES_2T317"/>
    <x v="2560"/>
    <n v="422.03100000000001"/>
    <n v="50.9"/>
  </r>
  <r>
    <s v="10 : Electric"/>
    <x v="1"/>
    <x v="1"/>
    <s v="ERES_2T317"/>
    <x v="2561"/>
    <n v="736.94100000000003"/>
    <n v="91.83"/>
  </r>
  <r>
    <s v="10 : Electric"/>
    <x v="1"/>
    <x v="1"/>
    <s v="ERES_2T317"/>
    <x v="2562"/>
    <n v="741.76499999999999"/>
    <n v="92.61"/>
  </r>
  <r>
    <s v="10 : Electric"/>
    <x v="1"/>
    <x v="1"/>
    <s v="ERES_2T317"/>
    <x v="2563"/>
    <n v="799.93899999999996"/>
    <n v="99.57"/>
  </r>
  <r>
    <s v="10 : Electric"/>
    <x v="1"/>
    <x v="1"/>
    <s v="ERES_2T317"/>
    <x v="2564"/>
    <n v="2174.8679999999999"/>
    <n v="259.83999999999997"/>
  </r>
  <r>
    <s v="10 : Electric"/>
    <x v="1"/>
    <x v="1"/>
    <s v="ERES_2T317"/>
    <x v="2565"/>
    <n v="771.48500000000001"/>
    <n v="100.02"/>
  </r>
  <r>
    <s v="10 : Electric"/>
    <x v="1"/>
    <x v="1"/>
    <s v="ERES_2T317"/>
    <x v="2566"/>
    <n v="242.648"/>
    <n v="30.82"/>
  </r>
  <r>
    <s v="10 : Electric"/>
    <x v="1"/>
    <x v="1"/>
    <s v="ERES_2T317"/>
    <x v="2567"/>
    <n v="1032.914"/>
    <n v="130.56"/>
  </r>
  <r>
    <s v="10 : Electric"/>
    <x v="1"/>
    <x v="1"/>
    <s v="ERES_2T317"/>
    <x v="2568"/>
    <n v="1292.98"/>
    <n v="158.53"/>
  </r>
  <r>
    <s v="10 : Electric"/>
    <x v="1"/>
    <x v="1"/>
    <s v="ERES_2T317"/>
    <x v="2569"/>
    <n v="1020.537"/>
    <n v="127.46"/>
  </r>
  <r>
    <s v="10 : Electric"/>
    <x v="1"/>
    <x v="1"/>
    <s v="ERES_2T317"/>
    <x v="2570"/>
    <n v="802.971"/>
    <n v="99.15"/>
  </r>
  <r>
    <s v="10 : Electric"/>
    <x v="1"/>
    <x v="1"/>
    <s v="ERES_2T317"/>
    <x v="2571"/>
    <n v="424.68400000000003"/>
    <n v="56.74"/>
  </r>
  <r>
    <s v="10 : Electric"/>
    <x v="1"/>
    <x v="1"/>
    <s v="ERES_2T317"/>
    <x v="2572"/>
    <n v="686.72799999999995"/>
    <n v="80.3"/>
  </r>
  <r>
    <s v="10 : Electric"/>
    <x v="1"/>
    <x v="1"/>
    <s v="ERES_2T317"/>
    <x v="2573"/>
    <n v="1056.498"/>
    <n v="132.44"/>
  </r>
  <r>
    <s v="10 : Electric"/>
    <x v="1"/>
    <x v="1"/>
    <s v="ERES_2T317"/>
    <x v="2574"/>
    <n v="1608.12"/>
    <n v="195.52"/>
  </r>
  <r>
    <s v="10 : Electric"/>
    <x v="1"/>
    <x v="1"/>
    <s v="ERES_2T317"/>
    <x v="2575"/>
    <n v="1002.752"/>
    <n v="125.65"/>
  </r>
  <r>
    <s v="10 : Electric"/>
    <x v="1"/>
    <x v="1"/>
    <s v="ERES_2T317"/>
    <x v="2576"/>
    <n v="386.81900000000002"/>
    <n v="48.29"/>
  </r>
  <r>
    <s v="10 : Electric"/>
    <x v="1"/>
    <x v="1"/>
    <s v="ERES_2T317"/>
    <x v="2577"/>
    <n v="588.72400000000005"/>
    <n v="72.03"/>
  </r>
  <r>
    <s v="10 : Electric"/>
    <x v="1"/>
    <x v="1"/>
    <s v="ERES_2T317"/>
    <x v="2578"/>
    <n v="447.36500000000001"/>
    <n v="55.8"/>
  </r>
  <r>
    <s v="10 : Electric"/>
    <x v="1"/>
    <x v="1"/>
    <s v="ERES_2T317"/>
    <x v="2579"/>
    <n v="256.69400000000002"/>
    <n v="31.19"/>
  </r>
  <r>
    <s v="10 : Electric"/>
    <x v="1"/>
    <x v="1"/>
    <s v="ERES_2T317"/>
    <x v="2580"/>
    <n v="888.00699999999995"/>
    <n v="109.93"/>
  </r>
  <r>
    <s v="10 : Electric"/>
    <x v="1"/>
    <x v="1"/>
    <s v="ERES_2T317"/>
    <x v="2581"/>
    <n v="764.97400000000005"/>
    <n v="94.7"/>
  </r>
  <r>
    <s v="10 : Electric"/>
    <x v="1"/>
    <x v="1"/>
    <s v="ERES_2T317"/>
    <x v="2582"/>
    <n v="292.87700000000001"/>
    <n v="35.130000000000003"/>
  </r>
  <r>
    <s v="10 : Electric"/>
    <x v="1"/>
    <x v="1"/>
    <s v="ERES_2T317"/>
    <x v="2583"/>
    <n v="642.55700000000002"/>
    <n v="80.45"/>
  </r>
  <r>
    <s v="10 : Electric"/>
    <x v="1"/>
    <x v="1"/>
    <s v="ERES_2T317"/>
    <x v="2584"/>
    <n v="909.88499999999999"/>
    <n v="116.58"/>
  </r>
  <r>
    <s v="10 : Electric"/>
    <x v="1"/>
    <x v="1"/>
    <s v="ERES_2T317"/>
    <x v="2585"/>
    <n v="684.79899999999998"/>
    <n v="86.3"/>
  </r>
  <r>
    <s v="10 : Electric"/>
    <x v="1"/>
    <x v="1"/>
    <s v="ERES_2T317"/>
    <x v="2586"/>
    <n v="374.94799999999998"/>
    <n v="47.08"/>
  </r>
  <r>
    <s v="10 : Electric"/>
    <x v="1"/>
    <x v="1"/>
    <s v="ERES_2T317"/>
    <x v="2587"/>
    <n v="2043.819"/>
    <n v="260.66000000000003"/>
  </r>
  <r>
    <s v="10 : Electric"/>
    <x v="1"/>
    <x v="1"/>
    <s v="ERES_2T317"/>
    <x v="2588"/>
    <n v="183.285"/>
    <n v="22.84"/>
  </r>
  <r>
    <s v="10 : Electric"/>
    <x v="1"/>
    <x v="1"/>
    <s v="ERES_2T317"/>
    <x v="2589"/>
    <n v="771.42700000000002"/>
    <n v="92.66"/>
  </r>
  <r>
    <s v="10 : Electric"/>
    <x v="1"/>
    <x v="1"/>
    <s v="ERES_2T317"/>
    <x v="2590"/>
    <n v="1496.3340000000001"/>
    <n v="180.75"/>
  </r>
  <r>
    <s v="10 : Electric"/>
    <x v="1"/>
    <x v="1"/>
    <s v="ERES_2T317"/>
    <x v="2591"/>
    <n v="500.55599999999998"/>
    <n v="61.45"/>
  </r>
  <r>
    <s v="10 : Electric"/>
    <x v="1"/>
    <x v="1"/>
    <s v="ERES_2T317"/>
    <x v="2592"/>
    <n v="989.10599999999999"/>
    <n v="124.48"/>
  </r>
  <r>
    <s v="10 : Electric"/>
    <x v="1"/>
    <x v="1"/>
    <s v="ERES_2T317"/>
    <x v="2593"/>
    <n v="488.70299999999997"/>
    <n v="63.16"/>
  </r>
  <r>
    <s v="10 : Electric"/>
    <x v="1"/>
    <x v="1"/>
    <s v="ERES_2T317"/>
    <x v="2594"/>
    <n v="666.97299999999996"/>
    <n v="87.88"/>
  </r>
  <r>
    <s v="10 : Electric"/>
    <x v="1"/>
    <x v="1"/>
    <s v="ERES_2T317"/>
    <x v="2595"/>
    <n v="1758.8710000000001"/>
    <n v="203.82"/>
  </r>
  <r>
    <s v="10 : Electric"/>
    <x v="1"/>
    <x v="1"/>
    <s v="ERES_2T317"/>
    <x v="2596"/>
    <n v="369.94600000000003"/>
    <n v="44.93"/>
  </r>
  <r>
    <s v="10 : Electric"/>
    <x v="1"/>
    <x v="1"/>
    <s v="ERES_2T317"/>
    <x v="2597"/>
    <n v="546.78300000000002"/>
    <n v="69.02"/>
  </r>
  <r>
    <s v="10 : Electric"/>
    <x v="1"/>
    <x v="1"/>
    <s v="ERES_2T317"/>
    <x v="2598"/>
    <n v="667.25300000000004"/>
    <n v="82.51"/>
  </r>
  <r>
    <s v="10 : Electric"/>
    <x v="1"/>
    <x v="1"/>
    <s v="ERES_2T317"/>
    <x v="2599"/>
    <n v="530.53200000000004"/>
    <n v="66.03"/>
  </r>
  <r>
    <s v="10 : Electric"/>
    <x v="1"/>
    <x v="1"/>
    <s v="ERES_2T317"/>
    <x v="2600"/>
    <n v="514.923"/>
    <n v="65.27"/>
  </r>
  <r>
    <s v="10 : Electric"/>
    <x v="1"/>
    <x v="1"/>
    <s v="ERES_2T317"/>
    <x v="2601"/>
    <n v="1687.317"/>
    <n v="205.82"/>
  </r>
  <r>
    <s v="10 : Electric"/>
    <x v="1"/>
    <x v="1"/>
    <s v="ERES_2T317"/>
    <x v="2602"/>
    <n v="1842.0730000000001"/>
    <n v="245.68"/>
  </r>
  <r>
    <s v="10 : Electric"/>
    <x v="1"/>
    <x v="1"/>
    <s v="ERES_2T317"/>
    <x v="2603"/>
    <n v="593.88099999999997"/>
    <n v="73.239999999999995"/>
  </r>
  <r>
    <s v="10 : Electric"/>
    <x v="1"/>
    <x v="1"/>
    <s v="ERES_2T317"/>
    <x v="2604"/>
    <n v="809.60799999999995"/>
    <n v="100.06"/>
  </r>
  <r>
    <s v="10 : Electric"/>
    <x v="1"/>
    <x v="1"/>
    <s v="ERES_2T317"/>
    <x v="2605"/>
    <n v="388.62799999999999"/>
    <n v="46.59"/>
  </r>
  <r>
    <s v="10 : Electric"/>
    <x v="1"/>
    <x v="1"/>
    <s v="ERES_2T317"/>
    <x v="2606"/>
    <n v="837.34199999999998"/>
    <n v="105.5"/>
  </r>
  <r>
    <s v="10 : Electric"/>
    <x v="1"/>
    <x v="1"/>
    <s v="ERES_2T317"/>
    <x v="2607"/>
    <n v="1767.538"/>
    <n v="216.74"/>
  </r>
  <r>
    <s v="10 : Electric"/>
    <x v="1"/>
    <x v="1"/>
    <s v="ERES_2T317"/>
    <x v="2608"/>
    <n v="440.71600000000001"/>
    <n v="59.35"/>
  </r>
  <r>
    <s v="10 : Electric"/>
    <x v="1"/>
    <x v="1"/>
    <s v="ERES_2T317"/>
    <x v="2609"/>
    <n v="760.42700000000002"/>
    <n v="95.47"/>
  </r>
  <r>
    <s v="10 : Electric"/>
    <x v="1"/>
    <x v="1"/>
    <s v="ERES_2T317"/>
    <x v="2610"/>
    <n v="574.28300000000002"/>
    <n v="75.900000000000006"/>
  </r>
  <r>
    <s v="10 : Electric"/>
    <x v="1"/>
    <x v="1"/>
    <s v="ERES_2T317"/>
    <x v="2611"/>
    <n v="1456.56"/>
    <n v="175.04"/>
  </r>
  <r>
    <s v="10 : Electric"/>
    <x v="1"/>
    <x v="1"/>
    <s v="ERES_2T317"/>
    <x v="2612"/>
    <n v="585.80999999999995"/>
    <n v="72.31"/>
  </r>
  <r>
    <s v="10 : Electric"/>
    <x v="1"/>
    <x v="1"/>
    <s v="ERES_2T317"/>
    <x v="2613"/>
    <n v="1463.9570000000001"/>
    <n v="193.44"/>
  </r>
  <r>
    <s v="10 : Electric"/>
    <x v="1"/>
    <x v="1"/>
    <s v="ERES_2T317"/>
    <x v="2614"/>
    <n v="843.28300000000002"/>
    <n v="100.25"/>
  </r>
  <r>
    <s v="10 : Electric"/>
    <x v="1"/>
    <x v="1"/>
    <s v="ERES_2T317"/>
    <x v="2615"/>
    <n v="378.08499999999998"/>
    <n v="47.8"/>
  </r>
  <r>
    <s v="10 : Electric"/>
    <x v="1"/>
    <x v="1"/>
    <s v="ERES_2T317"/>
    <x v="2616"/>
    <n v="718.76199999999994"/>
    <n v="87.75"/>
  </r>
  <r>
    <s v="10 : Electric"/>
    <x v="1"/>
    <x v="1"/>
    <s v="ERES_2T317"/>
    <x v="2617"/>
    <n v="558.34699999999998"/>
    <n v="68.94"/>
  </r>
  <r>
    <s v="10 : Electric"/>
    <x v="1"/>
    <x v="1"/>
    <s v="ERES_2T317"/>
    <x v="2618"/>
    <n v="1014.325"/>
    <n v="126.47"/>
  </r>
  <r>
    <s v="10 : Electric"/>
    <x v="1"/>
    <x v="1"/>
    <s v="ERES_2T317"/>
    <x v="2619"/>
    <n v="1115.8050000000001"/>
    <n v="149.18"/>
  </r>
  <r>
    <s v="10 : Electric"/>
    <x v="1"/>
    <x v="1"/>
    <s v="ERES_2T317"/>
    <x v="2620"/>
    <n v="630.947"/>
    <n v="79.02"/>
  </r>
  <r>
    <s v="10 : Electric"/>
    <x v="1"/>
    <x v="1"/>
    <s v="ERES_2T317"/>
    <x v="2621"/>
    <n v="196.45"/>
    <n v="23.45"/>
  </r>
  <r>
    <s v="10 : Electric"/>
    <x v="1"/>
    <x v="1"/>
    <s v="ERES_2T317"/>
    <x v="2622"/>
    <n v="512.33799999999997"/>
    <n v="64.84"/>
  </r>
  <r>
    <s v="10 : Electric"/>
    <x v="1"/>
    <x v="1"/>
    <s v="ERES_2T317"/>
    <x v="2623"/>
    <n v="904.15800000000002"/>
    <n v="108.3"/>
  </r>
  <r>
    <s v="10 : Electric"/>
    <x v="1"/>
    <x v="1"/>
    <s v="ERES_2T317"/>
    <x v="2624"/>
    <n v="1923.712"/>
    <n v="240.16"/>
  </r>
  <r>
    <s v="10 : Electric"/>
    <x v="1"/>
    <x v="1"/>
    <s v="ERES_2T317"/>
    <x v="2625"/>
    <n v="842.83399999999995"/>
    <n v="107.01"/>
  </r>
  <r>
    <s v="10 : Electric"/>
    <x v="1"/>
    <x v="1"/>
    <s v="ERES_2T317"/>
    <x v="2626"/>
    <n v="779.64400000000001"/>
    <n v="97.87"/>
  </r>
  <r>
    <s v="10 : Electric"/>
    <x v="1"/>
    <x v="1"/>
    <s v="ERES_2T317"/>
    <x v="2627"/>
    <n v="644.63900000000001"/>
    <n v="82.36"/>
  </r>
  <r>
    <s v="10 : Electric"/>
    <x v="1"/>
    <x v="1"/>
    <s v="ERES_2T317"/>
    <x v="2628"/>
    <n v="1205.7439999999999"/>
    <n v="151.21"/>
  </r>
  <r>
    <s v="10 : Electric"/>
    <x v="1"/>
    <x v="1"/>
    <s v="ERES_2T317"/>
    <x v="2629"/>
    <n v="592.10699999999997"/>
    <n v="70.319999999999993"/>
  </r>
  <r>
    <s v="10 : Electric"/>
    <x v="1"/>
    <x v="1"/>
    <s v="ERES_2T317"/>
    <x v="2630"/>
    <n v="1130.0509999999999"/>
    <n v="139.80000000000001"/>
  </r>
  <r>
    <s v="10 : Electric"/>
    <x v="1"/>
    <x v="1"/>
    <s v="ERES_2T317"/>
    <x v="2631"/>
    <n v="1251.501"/>
    <n v="152"/>
  </r>
  <r>
    <s v="10 : Electric"/>
    <x v="1"/>
    <x v="1"/>
    <s v="ERES_2T317"/>
    <x v="2632"/>
    <n v="7517.5069999999996"/>
    <n v="875.09"/>
  </r>
  <r>
    <s v="10 : Electric"/>
    <x v="1"/>
    <x v="1"/>
    <s v="ERES_2T317"/>
    <x v="2633"/>
    <n v="1152.336"/>
    <n v="148.16999999999999"/>
  </r>
  <r>
    <s v="10 : Electric"/>
    <x v="1"/>
    <x v="1"/>
    <s v="ERES_2T317"/>
    <x v="2634"/>
    <n v="1122.8969999999999"/>
    <n v="142.66999999999999"/>
  </r>
  <r>
    <s v="10 : Electric"/>
    <x v="1"/>
    <x v="1"/>
    <s v="ERES_2T317"/>
    <x v="2635"/>
    <n v="671.28399999999999"/>
    <n v="82.89"/>
  </r>
  <r>
    <s v="10 : Electric"/>
    <x v="1"/>
    <x v="1"/>
    <s v="ERES_2T317"/>
    <x v="2636"/>
    <n v="846.48500000000001"/>
    <n v="102.17"/>
  </r>
  <r>
    <s v="10 : Electric"/>
    <x v="1"/>
    <x v="1"/>
    <s v="ERES_2T317"/>
    <x v="2637"/>
    <n v="1885.123"/>
    <n v="234.74"/>
  </r>
  <r>
    <s v="10 : Electric"/>
    <x v="1"/>
    <x v="1"/>
    <s v="ERES_2T317"/>
    <x v="2638"/>
    <n v="297.06200000000001"/>
    <n v="35.42"/>
  </r>
  <r>
    <s v="10 : Electric"/>
    <x v="1"/>
    <x v="1"/>
    <s v="ERES_2T317"/>
    <x v="2639"/>
    <n v="529.779"/>
    <n v="63.92"/>
  </r>
  <r>
    <s v="10 : Electric"/>
    <x v="1"/>
    <x v="1"/>
    <s v="ERES_2T317"/>
    <x v="2640"/>
    <n v="287.202"/>
    <n v="36.1"/>
  </r>
  <r>
    <s v="10 : Electric"/>
    <x v="1"/>
    <x v="1"/>
    <s v="ERES_2T317"/>
    <x v="2641"/>
    <n v="384.12"/>
    <n v="47.81"/>
  </r>
  <r>
    <s v="10 : Electric"/>
    <x v="1"/>
    <x v="1"/>
    <s v="ERES_2T317"/>
    <x v="2642"/>
    <n v="1133.825"/>
    <n v="139.18"/>
  </r>
  <r>
    <s v="10 : Electric"/>
    <x v="1"/>
    <x v="1"/>
    <s v="ERES_2T317"/>
    <x v="2643"/>
    <n v="1636.5550000000001"/>
    <n v="201.91"/>
  </r>
  <r>
    <s v="10 : Electric"/>
    <x v="1"/>
    <x v="1"/>
    <s v="ERES_2T317"/>
    <x v="2644"/>
    <n v="561.58000000000004"/>
    <n v="70.33"/>
  </r>
  <r>
    <s v="10 : Electric"/>
    <x v="1"/>
    <x v="1"/>
    <s v="ERES_2T317"/>
    <x v="2645"/>
    <n v="640.14200000000005"/>
    <n v="81.67"/>
  </r>
  <r>
    <s v="10 : Electric"/>
    <x v="1"/>
    <x v="1"/>
    <s v="ERES_2T317"/>
    <x v="2646"/>
    <n v="570.452"/>
    <n v="70.17"/>
  </r>
  <r>
    <s v="10 : Electric"/>
    <x v="1"/>
    <x v="1"/>
    <s v="ERES_2T317"/>
    <x v="2647"/>
    <n v="1467.29"/>
    <n v="179.23"/>
  </r>
  <r>
    <s v="10 : Electric"/>
    <x v="1"/>
    <x v="1"/>
    <s v="ERES_2T317"/>
    <x v="2648"/>
    <n v="520.49699999999996"/>
    <n v="60.65"/>
  </r>
  <r>
    <s v="10 : Electric"/>
    <x v="1"/>
    <x v="1"/>
    <s v="ERES_2T317"/>
    <x v="2649"/>
    <n v="513.37699999999995"/>
    <n v="62.34"/>
  </r>
  <r>
    <s v="10 : Electric"/>
    <x v="1"/>
    <x v="1"/>
    <s v="ERES_2T317"/>
    <x v="2650"/>
    <n v="808.45299999999997"/>
    <n v="100.25"/>
  </r>
  <r>
    <s v="10 : Electric"/>
    <x v="1"/>
    <x v="1"/>
    <s v="ERES_2T317"/>
    <x v="2651"/>
    <n v="283.5"/>
    <n v="32.64"/>
  </r>
  <r>
    <s v="10 : Electric"/>
    <x v="1"/>
    <x v="1"/>
    <s v="ERES_2T317"/>
    <x v="2652"/>
    <n v="512.95299999999997"/>
    <n v="62.91"/>
  </r>
  <r>
    <s v="10 : Electric"/>
    <x v="1"/>
    <x v="1"/>
    <s v="ERES_2T317"/>
    <x v="2653"/>
    <n v="1877.626"/>
    <n v="225.08"/>
  </r>
  <r>
    <s v="10 : Electric"/>
    <x v="1"/>
    <x v="1"/>
    <s v="ERES_2T317"/>
    <x v="2654"/>
    <n v="402.024"/>
    <n v="48.7"/>
  </r>
  <r>
    <s v="10 : Electric"/>
    <x v="1"/>
    <x v="1"/>
    <s v="ERES_2T317"/>
    <x v="2655"/>
    <n v="791.77800000000002"/>
    <n v="96.53"/>
  </r>
  <r>
    <s v="10 : Electric"/>
    <x v="1"/>
    <x v="1"/>
    <s v="ERES_2T317"/>
    <x v="2656"/>
    <n v="1378.57"/>
    <n v="176.2"/>
  </r>
  <r>
    <s v="10 : Electric"/>
    <x v="1"/>
    <x v="1"/>
    <s v="ERES_2T317"/>
    <x v="2657"/>
    <n v="1270.6610000000001"/>
    <n v="155.94999999999999"/>
  </r>
  <r>
    <s v="10 : Electric"/>
    <x v="1"/>
    <x v="1"/>
    <s v="ERES_2T317"/>
    <x v="2658"/>
    <n v="1025.864"/>
    <n v="131.96"/>
  </r>
  <r>
    <s v="10 : Electric"/>
    <x v="1"/>
    <x v="1"/>
    <s v="ERES_2T317"/>
    <x v="2659"/>
    <n v="427.57799999999997"/>
    <n v="54.62"/>
  </r>
  <r>
    <s v="10 : Electric"/>
    <x v="1"/>
    <x v="1"/>
    <s v="ERES_2T317"/>
    <x v="2660"/>
    <n v="1096.0409999999999"/>
    <n v="133.52000000000001"/>
  </r>
  <r>
    <s v="10 : Electric"/>
    <x v="1"/>
    <x v="1"/>
    <s v="ERES_2T317"/>
    <x v="2661"/>
    <n v="1265.4280000000001"/>
    <n v="157.24"/>
  </r>
  <r>
    <s v="10 : Electric"/>
    <x v="1"/>
    <x v="1"/>
    <s v="ERES_2T317"/>
    <x v="2662"/>
    <n v="279.60599999999999"/>
    <n v="34.619999999999997"/>
  </r>
  <r>
    <s v="10 : Electric"/>
    <x v="1"/>
    <x v="1"/>
    <s v="ERES_2T317"/>
    <x v="2663"/>
    <n v="436.37200000000001"/>
    <n v="53.7"/>
  </r>
  <r>
    <s v="10 : Electric"/>
    <x v="1"/>
    <x v="1"/>
    <s v="ERES_2T317"/>
    <x v="2664"/>
    <n v="624.52599999999995"/>
    <n v="78"/>
  </r>
  <r>
    <s v="10 : Electric"/>
    <x v="1"/>
    <x v="1"/>
    <s v="ERES_2T317"/>
    <x v="2665"/>
    <n v="1519.93"/>
    <n v="186.99"/>
  </r>
  <r>
    <s v="10 : Electric"/>
    <x v="1"/>
    <x v="1"/>
    <s v="ERES_2T317"/>
    <x v="2666"/>
    <n v="1420.6289999999999"/>
    <n v="174.94"/>
  </r>
  <r>
    <s v="10 : Electric"/>
    <x v="1"/>
    <x v="1"/>
    <s v="ERES_2T317"/>
    <x v="2667"/>
    <n v="661.01900000000001"/>
    <n v="81.31"/>
  </r>
  <r>
    <s v="10 : Electric"/>
    <x v="1"/>
    <x v="1"/>
    <s v="ERES_2T317"/>
    <x v="2668"/>
    <n v="718.33600000000001"/>
    <n v="90.89"/>
  </r>
  <r>
    <s v="10 : Electric"/>
    <x v="1"/>
    <x v="1"/>
    <s v="ERES_2T317"/>
    <x v="2669"/>
    <n v="525.66999999999996"/>
    <n v="65.959999999999994"/>
  </r>
  <r>
    <s v="10 : Electric"/>
    <x v="1"/>
    <x v="1"/>
    <s v="ERES_2T317"/>
    <x v="2670"/>
    <n v="823.81799999999998"/>
    <n v="112.79"/>
  </r>
  <r>
    <s v="10 : Electric"/>
    <x v="1"/>
    <x v="1"/>
    <s v="ERES_2T317"/>
    <x v="2671"/>
    <n v="338.10500000000002"/>
    <n v="40.42"/>
  </r>
  <r>
    <s v="10 : Electric"/>
    <x v="1"/>
    <x v="1"/>
    <s v="ERES_2T317"/>
    <x v="2672"/>
    <n v="932.13599999999997"/>
    <n v="119.93"/>
  </r>
  <r>
    <s v="10 : Electric"/>
    <x v="1"/>
    <x v="1"/>
    <s v="ERES_2T317"/>
    <x v="2673"/>
    <n v="1443.9280000000001"/>
    <n v="183.09"/>
  </r>
  <r>
    <s v="10 : Electric"/>
    <x v="1"/>
    <x v="1"/>
    <s v="ERES_2T317"/>
    <x v="2674"/>
    <n v="1198.5219999999999"/>
    <n v="139.16"/>
  </r>
  <r>
    <s v="10 : Electric"/>
    <x v="1"/>
    <x v="1"/>
    <s v="ERES_2T317"/>
    <x v="2675"/>
    <n v="667.81"/>
    <n v="85.59"/>
  </r>
  <r>
    <s v="10 : Electric"/>
    <x v="1"/>
    <x v="1"/>
    <s v="ERES_2T317"/>
    <x v="2676"/>
    <n v="638.702"/>
    <n v="78.209999999999994"/>
  </r>
  <r>
    <s v="10 : Electric"/>
    <x v="1"/>
    <x v="1"/>
    <s v="ERES_2T317"/>
    <x v="2677"/>
    <n v="519.87699999999995"/>
    <n v="63.24"/>
  </r>
  <r>
    <s v="10 : Electric"/>
    <x v="1"/>
    <x v="1"/>
    <s v="ERES_2T317"/>
    <x v="2678"/>
    <n v="433.09800000000001"/>
    <n v="53.97"/>
  </r>
  <r>
    <s v="10 : Electric"/>
    <x v="1"/>
    <x v="1"/>
    <s v="ERES_2T317"/>
    <x v="2679"/>
    <n v="1164.0640000000001"/>
    <n v="146.94"/>
  </r>
  <r>
    <s v="10 : Electric"/>
    <x v="1"/>
    <x v="1"/>
    <s v="ERES_2T317"/>
    <x v="2680"/>
    <n v="1061.904"/>
    <n v="133.18"/>
  </r>
  <r>
    <s v="10 : Electric"/>
    <x v="1"/>
    <x v="1"/>
    <s v="ERES_2T317"/>
    <x v="2681"/>
    <n v="528.29200000000003"/>
    <n v="65.7"/>
  </r>
  <r>
    <s v="10 : Electric"/>
    <x v="1"/>
    <x v="1"/>
    <s v="ERES_2T317"/>
    <x v="2682"/>
    <n v="137.68199999999999"/>
    <n v="17.22"/>
  </r>
  <r>
    <s v="10 : Electric"/>
    <x v="1"/>
    <x v="1"/>
    <s v="ERES_2T317"/>
    <x v="2683"/>
    <n v="1428.3530000000001"/>
    <n v="173.78"/>
  </r>
  <r>
    <s v="10 : Electric"/>
    <x v="1"/>
    <x v="1"/>
    <s v="ERES_2T317"/>
    <x v="2684"/>
    <n v="383.06599999999997"/>
    <n v="48.05"/>
  </r>
  <r>
    <s v="10 : Electric"/>
    <x v="1"/>
    <x v="1"/>
    <s v="ERES_2T317"/>
    <x v="2685"/>
    <n v="999.81299999999999"/>
    <n v="123.43"/>
  </r>
  <r>
    <s v="10 : Electric"/>
    <x v="1"/>
    <x v="1"/>
    <s v="ERES_2T317"/>
    <x v="2686"/>
    <n v="1677.944"/>
    <n v="204.19"/>
  </r>
  <r>
    <s v="10 : Electric"/>
    <x v="1"/>
    <x v="1"/>
    <s v="ERES_2T317"/>
    <x v="2687"/>
    <n v="503.66300000000001"/>
    <n v="68.62"/>
  </r>
  <r>
    <s v="10 : Electric"/>
    <x v="1"/>
    <x v="1"/>
    <s v="ERES_2T317"/>
    <x v="2688"/>
    <n v="1537.473"/>
    <n v="186.69"/>
  </r>
  <r>
    <s v="10 : Electric"/>
    <x v="1"/>
    <x v="1"/>
    <s v="ERES_2T317"/>
    <x v="2689"/>
    <n v="1274.998"/>
    <n v="157.79"/>
  </r>
  <r>
    <s v="10 : Electric"/>
    <x v="1"/>
    <x v="1"/>
    <s v="ERES_2T317"/>
    <x v="2690"/>
    <n v="1092.194"/>
    <n v="130.96"/>
  </r>
  <r>
    <s v="10 : Electric"/>
    <x v="1"/>
    <x v="1"/>
    <s v="ERES_2T317"/>
    <x v="2691"/>
    <n v="1374.7439999999999"/>
    <n v="170.42"/>
  </r>
  <r>
    <s v="10 : Electric"/>
    <x v="1"/>
    <x v="1"/>
    <s v="ERES_2T317"/>
    <x v="2692"/>
    <n v="2592.2179999999998"/>
    <n v="311.41000000000003"/>
  </r>
  <r>
    <s v="10 : Electric"/>
    <x v="1"/>
    <x v="1"/>
    <s v="ERES_2T317"/>
    <x v="2693"/>
    <n v="1347.624"/>
    <n v="151.02000000000001"/>
  </r>
  <r>
    <s v="10 : Electric"/>
    <x v="1"/>
    <x v="1"/>
    <s v="ERES_2T317"/>
    <x v="2694"/>
    <n v="1674.085"/>
    <n v="205.79"/>
  </r>
  <r>
    <s v="10 : Electric"/>
    <x v="1"/>
    <x v="1"/>
    <s v="ERES_2T317"/>
    <x v="2695"/>
    <n v="1174.4849999999999"/>
    <n v="147.72"/>
  </r>
  <r>
    <s v="10 : Electric"/>
    <x v="1"/>
    <x v="1"/>
    <s v="ERES_2T317"/>
    <x v="2696"/>
    <n v="880.99"/>
    <n v="105.02"/>
  </r>
  <r>
    <s v="10 : Electric"/>
    <x v="1"/>
    <x v="1"/>
    <s v="ERES_2T317"/>
    <x v="2697"/>
    <n v="2168.8020000000001"/>
    <n v="257.61"/>
  </r>
  <r>
    <s v="10 : Electric"/>
    <x v="1"/>
    <x v="1"/>
    <s v="ERES_2T317"/>
    <x v="2698"/>
    <n v="1033.3409999999999"/>
    <n v="126.72"/>
  </r>
  <r>
    <s v="10 : Electric"/>
    <x v="1"/>
    <x v="1"/>
    <s v="ERES_2T317"/>
    <x v="2699"/>
    <n v="1297.2049999999999"/>
    <n v="162.03"/>
  </r>
  <r>
    <s v="10 : Electric"/>
    <x v="1"/>
    <x v="1"/>
    <s v="ERES_2T317"/>
    <x v="2700"/>
    <n v="734.08900000000006"/>
    <n v="84.73"/>
  </r>
  <r>
    <s v="10 : Electric"/>
    <x v="1"/>
    <x v="1"/>
    <s v="ERES_2T317"/>
    <x v="2701"/>
    <n v="531.23599999999999"/>
    <n v="65.290000000000006"/>
  </r>
  <r>
    <s v="10 : Electric"/>
    <x v="1"/>
    <x v="1"/>
    <s v="ERES_2T317"/>
    <x v="2702"/>
    <n v="1086.587"/>
    <n v="130.58000000000001"/>
  </r>
  <r>
    <s v="10 : Electric"/>
    <x v="1"/>
    <x v="1"/>
    <s v="ERES_2T317"/>
    <x v="2703"/>
    <n v="497.404"/>
    <n v="60.17"/>
  </r>
  <r>
    <s v="10 : Electric"/>
    <x v="1"/>
    <x v="1"/>
    <s v="ERES_2T317"/>
    <x v="2704"/>
    <n v="2774.4760000000001"/>
    <n v="337.22"/>
  </r>
  <r>
    <s v="10 : Electric"/>
    <x v="1"/>
    <x v="1"/>
    <s v="ERES_2T317"/>
    <x v="2705"/>
    <n v="1572.5409999999999"/>
    <n v="195.72"/>
  </r>
  <r>
    <s v="10 : Electric"/>
    <x v="1"/>
    <x v="1"/>
    <s v="ERES_2T317"/>
    <x v="2706"/>
    <n v="1597.933"/>
    <n v="197.39"/>
  </r>
  <r>
    <s v="10 : Electric"/>
    <x v="1"/>
    <x v="1"/>
    <s v="ERES_2T317"/>
    <x v="2707"/>
    <n v="456.29"/>
    <n v="54.97"/>
  </r>
  <r>
    <s v="10 : Electric"/>
    <x v="1"/>
    <x v="1"/>
    <s v="ERES_2T317"/>
    <x v="2708"/>
    <n v="501.149"/>
    <n v="61.07"/>
  </r>
  <r>
    <s v="10 : Electric"/>
    <x v="1"/>
    <x v="1"/>
    <s v="ERES_2T317"/>
    <x v="2709"/>
    <n v="1072.8579999999999"/>
    <n v="138.69999999999999"/>
  </r>
  <r>
    <s v="10 : Electric"/>
    <x v="1"/>
    <x v="1"/>
    <s v="ERES_2T317"/>
    <x v="2710"/>
    <n v="914.79399999999998"/>
    <n v="114.12"/>
  </r>
  <r>
    <s v="10 : Electric"/>
    <x v="1"/>
    <x v="1"/>
    <s v="ERES_2T317"/>
    <x v="2711"/>
    <n v="1199.2819999999999"/>
    <n v="159.44999999999999"/>
  </r>
  <r>
    <s v="10 : Electric"/>
    <x v="1"/>
    <x v="1"/>
    <s v="ERES_2T317"/>
    <x v="2712"/>
    <n v="601.774"/>
    <n v="75.650000000000006"/>
  </r>
  <r>
    <s v="10 : Electric"/>
    <x v="1"/>
    <x v="1"/>
    <s v="ERES_2T317"/>
    <x v="2713"/>
    <n v="587.68600000000004"/>
    <n v="72.08"/>
  </r>
  <r>
    <s v="10 : Electric"/>
    <x v="1"/>
    <x v="1"/>
    <s v="ERES_2T317"/>
    <x v="2714"/>
    <n v="1306.278"/>
    <n v="164.01"/>
  </r>
  <r>
    <s v="10 : Electric"/>
    <x v="1"/>
    <x v="1"/>
    <s v="ERES_2T317"/>
    <x v="2715"/>
    <n v="743.01300000000003"/>
    <n v="93.21"/>
  </r>
  <r>
    <s v="10 : Electric"/>
    <x v="1"/>
    <x v="1"/>
    <s v="ERES_2T317"/>
    <x v="2716"/>
    <n v="1138.3109999999999"/>
    <n v="135.31"/>
  </r>
  <r>
    <s v="10 : Electric"/>
    <x v="1"/>
    <x v="1"/>
    <s v="ERES_2T317"/>
    <x v="2717"/>
    <n v="332.53800000000001"/>
    <n v="40.880000000000003"/>
  </r>
  <r>
    <s v="10 : Electric"/>
    <x v="1"/>
    <x v="1"/>
    <s v="ERES_2T317"/>
    <x v="2718"/>
    <n v="564.79600000000005"/>
    <n v="71.56"/>
  </r>
  <r>
    <s v="10 : Electric"/>
    <x v="1"/>
    <x v="1"/>
    <s v="ERES_2T317"/>
    <x v="2719"/>
    <n v="375.68400000000003"/>
    <n v="48.24"/>
  </r>
  <r>
    <s v="10 : Electric"/>
    <x v="1"/>
    <x v="1"/>
    <s v="ERES_2T317"/>
    <x v="2720"/>
    <n v="1101.8699999999999"/>
    <n v="137.29"/>
  </r>
  <r>
    <s v="10 : Electric"/>
    <x v="1"/>
    <x v="1"/>
    <s v="ERES_2T317"/>
    <x v="2721"/>
    <n v="854.14"/>
    <n v="104.51"/>
  </r>
  <r>
    <s v="10 : Electric"/>
    <x v="1"/>
    <x v="1"/>
    <s v="ERES_2T317"/>
    <x v="2722"/>
    <n v="1266.8820000000001"/>
    <n v="154.22999999999999"/>
  </r>
  <r>
    <s v="10 : Electric"/>
    <x v="1"/>
    <x v="1"/>
    <s v="ERES_2T317"/>
    <x v="2723"/>
    <n v="521.84900000000005"/>
    <n v="69.64"/>
  </r>
  <r>
    <s v="10 : Electric"/>
    <x v="1"/>
    <x v="1"/>
    <s v="ERES_2T317"/>
    <x v="2724"/>
    <n v="271.274"/>
    <n v="34.840000000000003"/>
  </r>
  <r>
    <s v="10 : Electric"/>
    <x v="1"/>
    <x v="1"/>
    <s v="ERES_2T317"/>
    <x v="2725"/>
    <n v="1018.59"/>
    <n v="126.71"/>
  </r>
  <r>
    <s v="10 : Electric"/>
    <x v="1"/>
    <x v="1"/>
    <s v="ERES_2T317"/>
    <x v="2726"/>
    <n v="1407.425"/>
    <n v="173.17"/>
  </r>
  <r>
    <s v="10 : Electric"/>
    <x v="1"/>
    <x v="1"/>
    <s v="ERES_2T317"/>
    <x v="2727"/>
    <n v="862.399"/>
    <n v="105.11"/>
  </r>
  <r>
    <s v="10 : Electric"/>
    <x v="1"/>
    <x v="1"/>
    <s v="ERES_2T317"/>
    <x v="2728"/>
    <n v="1540.5519999999999"/>
    <n v="187.88"/>
  </r>
  <r>
    <s v="10 : Electric"/>
    <x v="1"/>
    <x v="1"/>
    <s v="ERES_2T317"/>
    <x v="2729"/>
    <n v="463.56299999999999"/>
    <n v="57.28"/>
  </r>
  <r>
    <s v="10 : Electric"/>
    <x v="1"/>
    <x v="1"/>
    <s v="ERES_2T317"/>
    <x v="2730"/>
    <n v="1413.9880000000001"/>
    <n v="167.42"/>
  </r>
  <r>
    <s v="10 : Electric"/>
    <x v="1"/>
    <x v="1"/>
    <s v="ERES_2T317"/>
    <x v="2731"/>
    <n v="1036.434"/>
    <n v="131"/>
  </r>
  <r>
    <s v="10 : Electric"/>
    <x v="1"/>
    <x v="1"/>
    <s v="ERES_2T317"/>
    <x v="2732"/>
    <n v="986.25800000000004"/>
    <n v="121.22"/>
  </r>
  <r>
    <s v="10 : Electric"/>
    <x v="1"/>
    <x v="1"/>
    <s v="ERES_2T317"/>
    <x v="2733"/>
    <n v="1496.412"/>
    <n v="190.39"/>
  </r>
  <r>
    <s v="10 : Electric"/>
    <x v="1"/>
    <x v="1"/>
    <s v="ERES_2T317"/>
    <x v="2734"/>
    <n v="1887.4639999999999"/>
    <n v="233.8"/>
  </r>
  <r>
    <s v="10 : Electric"/>
    <x v="1"/>
    <x v="1"/>
    <s v="ERES_2T317"/>
    <x v="2735"/>
    <n v="893.52599999999995"/>
    <n v="110.78"/>
  </r>
  <r>
    <s v="10 : Electric"/>
    <x v="1"/>
    <x v="1"/>
    <s v="ERES_2T317"/>
    <x v="2736"/>
    <n v="706.32100000000003"/>
    <n v="88.44"/>
  </r>
  <r>
    <s v="10 : Electric"/>
    <x v="1"/>
    <x v="1"/>
    <s v="ERES_2T317"/>
    <x v="2737"/>
    <n v="1675.319"/>
    <n v="202.27"/>
  </r>
  <r>
    <s v="10 : Electric"/>
    <x v="1"/>
    <x v="1"/>
    <s v="ERES_2T317"/>
    <x v="2738"/>
    <n v="883.84400000000005"/>
    <n v="110.32"/>
  </r>
  <r>
    <s v="10 : Electric"/>
    <x v="1"/>
    <x v="1"/>
    <s v="ERES_2T317"/>
    <x v="2739"/>
    <n v="1006.151"/>
    <n v="126.92"/>
  </r>
  <r>
    <s v="10 : Electric"/>
    <x v="1"/>
    <x v="1"/>
    <s v="ERES_2T317"/>
    <x v="2740"/>
    <n v="1706.7639999999999"/>
    <n v="205.5"/>
  </r>
  <r>
    <s v="10 : Electric"/>
    <x v="1"/>
    <x v="1"/>
    <s v="ERES_2T317"/>
    <x v="2741"/>
    <n v="645.29300000000001"/>
    <n v="78.94"/>
  </r>
  <r>
    <s v="10 : Electric"/>
    <x v="1"/>
    <x v="1"/>
    <s v="ERES_2T317"/>
    <x v="2742"/>
    <n v="877.25900000000001"/>
    <n v="102.92"/>
  </r>
  <r>
    <s v="10 : Electric"/>
    <x v="1"/>
    <x v="1"/>
    <s v="ERES_2T317"/>
    <x v="2743"/>
    <n v="1456.6949999999999"/>
    <n v="177.39"/>
  </r>
  <r>
    <s v="10 : Electric"/>
    <x v="1"/>
    <x v="1"/>
    <s v="ERES_2T317"/>
    <x v="2744"/>
    <n v="418.01400000000001"/>
    <n v="52.52"/>
  </r>
  <r>
    <s v="10 : Electric"/>
    <x v="1"/>
    <x v="1"/>
    <s v="ERES_2T317"/>
    <x v="2745"/>
    <n v="467.702"/>
    <n v="59.13"/>
  </r>
  <r>
    <s v="10 : Electric"/>
    <x v="1"/>
    <x v="1"/>
    <s v="ERES_2T317"/>
    <x v="2746"/>
    <n v="558.18700000000001"/>
    <n v="68.349999999999994"/>
  </r>
  <r>
    <s v="10 : Electric"/>
    <x v="1"/>
    <x v="1"/>
    <s v="ERES_2T317"/>
    <x v="2747"/>
    <n v="328.834"/>
    <n v="40.450000000000003"/>
  </r>
  <r>
    <s v="10 : Electric"/>
    <x v="1"/>
    <x v="1"/>
    <s v="ERES_2T317"/>
    <x v="2748"/>
    <n v="2315.7600000000002"/>
    <n v="249.68"/>
  </r>
  <r>
    <s v="10 : Electric"/>
    <x v="1"/>
    <x v="1"/>
    <s v="ERES_2T317"/>
    <x v="2749"/>
    <n v="1090.627"/>
    <n v="136.11000000000001"/>
  </r>
  <r>
    <s v="10 : Electric"/>
    <x v="1"/>
    <x v="1"/>
    <s v="ERES_2T317"/>
    <x v="2750"/>
    <n v="1187.77"/>
    <n v="160.9"/>
  </r>
  <r>
    <s v="10 : Electric"/>
    <x v="1"/>
    <x v="1"/>
    <s v="ERES_2T317"/>
    <x v="2751"/>
    <n v="978.45600000000002"/>
    <n v="122.85"/>
  </r>
  <r>
    <s v="10 : Electric"/>
    <x v="1"/>
    <x v="1"/>
    <s v="ERES_2T317"/>
    <x v="2752"/>
    <n v="995.98099999999999"/>
    <n v="130.22999999999999"/>
  </r>
  <r>
    <s v="10 : Electric"/>
    <x v="1"/>
    <x v="1"/>
    <s v="ERES_2T317"/>
    <x v="2753"/>
    <n v="447.09300000000002"/>
    <n v="57.1"/>
  </r>
  <r>
    <s v="10 : Electric"/>
    <x v="1"/>
    <x v="1"/>
    <s v="ERES_2T317"/>
    <x v="2754"/>
    <n v="746.31799999999998"/>
    <n v="86.44"/>
  </r>
  <r>
    <s v="10 : Electric"/>
    <x v="1"/>
    <x v="1"/>
    <s v="ERES_2T317"/>
    <x v="2755"/>
    <n v="1112.261"/>
    <n v="135.63999999999999"/>
  </r>
  <r>
    <s v="10 : Electric"/>
    <x v="1"/>
    <x v="1"/>
    <s v="ERES_2T317"/>
    <x v="2756"/>
    <n v="948.52300000000002"/>
    <n v="117.68"/>
  </r>
  <r>
    <s v="10 : Electric"/>
    <x v="1"/>
    <x v="1"/>
    <s v="ERES_2T317"/>
    <x v="2757"/>
    <n v="358.35199999999998"/>
    <n v="43.59"/>
  </r>
  <r>
    <s v="10 : Electric"/>
    <x v="1"/>
    <x v="1"/>
    <s v="ERES_2T317"/>
    <x v="2758"/>
    <n v="1122.6020000000001"/>
    <n v="141.09"/>
  </r>
  <r>
    <s v="10 : Electric"/>
    <x v="1"/>
    <x v="1"/>
    <s v="ERES_2T317"/>
    <x v="2759"/>
    <n v="631.654"/>
    <n v="77.23"/>
  </r>
  <r>
    <s v="10 : Electric"/>
    <x v="1"/>
    <x v="1"/>
    <s v="ERES_2T317"/>
    <x v="2760"/>
    <n v="560.46100000000001"/>
    <n v="70.88"/>
  </r>
  <r>
    <s v="10 : Electric"/>
    <x v="1"/>
    <x v="1"/>
    <s v="ERES_2T317"/>
    <x v="2761"/>
    <n v="927.52099999999996"/>
    <n v="113.84"/>
  </r>
  <r>
    <s v="10 : Electric"/>
    <x v="1"/>
    <x v="1"/>
    <s v="ERES_2T317"/>
    <x v="2762"/>
    <n v="679.154"/>
    <n v="83.89"/>
  </r>
  <r>
    <s v="10 : Electric"/>
    <x v="1"/>
    <x v="1"/>
    <s v="ERES_2T317"/>
    <x v="2763"/>
    <n v="354.67399999999998"/>
    <n v="44.87"/>
  </r>
  <r>
    <s v="10 : Electric"/>
    <x v="1"/>
    <x v="1"/>
    <s v="ERES_2T317"/>
    <x v="2764"/>
    <n v="852.96199999999999"/>
    <n v="108.25"/>
  </r>
  <r>
    <s v="10 : Electric"/>
    <x v="1"/>
    <x v="1"/>
    <s v="ERES_2T317"/>
    <x v="2765"/>
    <n v="575.64700000000005"/>
    <n v="74.25"/>
  </r>
  <r>
    <s v="10 : Electric"/>
    <x v="1"/>
    <x v="1"/>
    <s v="ERES_2T317"/>
    <x v="2766"/>
    <n v="266.74599999999998"/>
    <n v="31.5"/>
  </r>
  <r>
    <s v="10 : Electric"/>
    <x v="1"/>
    <x v="1"/>
    <s v="ERES_2T317"/>
    <x v="2767"/>
    <n v="441.42899999999997"/>
    <n v="56.5"/>
  </r>
  <r>
    <s v="10 : Electric"/>
    <x v="1"/>
    <x v="1"/>
    <s v="ERES_2T317"/>
    <x v="2768"/>
    <n v="766.61199999999997"/>
    <n v="94.24"/>
  </r>
  <r>
    <s v="10 : Electric"/>
    <x v="1"/>
    <x v="1"/>
    <s v="ERES_2T317"/>
    <x v="2769"/>
    <n v="1340.48"/>
    <n v="164.29"/>
  </r>
  <r>
    <s v="10 : Electric"/>
    <x v="1"/>
    <x v="1"/>
    <s v="ERES_2T317"/>
    <x v="2770"/>
    <n v="1616.3340000000001"/>
    <n v="200.54"/>
  </r>
  <r>
    <s v="10 : Electric"/>
    <x v="1"/>
    <x v="1"/>
    <s v="ERES_2T317"/>
    <x v="2771"/>
    <n v="600.16999999999996"/>
    <n v="73.510000000000005"/>
  </r>
  <r>
    <s v="10 : Electric"/>
    <x v="1"/>
    <x v="1"/>
    <s v="ERES_2T317"/>
    <x v="2772"/>
    <n v="783.16300000000001"/>
    <n v="100.23"/>
  </r>
  <r>
    <s v="10 : Electric"/>
    <x v="1"/>
    <x v="1"/>
    <s v="ERES_2T317"/>
    <x v="2773"/>
    <n v="330.74799999999999"/>
    <n v="41.25"/>
  </r>
  <r>
    <s v="10 : Electric"/>
    <x v="1"/>
    <x v="1"/>
    <s v="ERES_2T317"/>
    <x v="2774"/>
    <n v="2249.174"/>
    <n v="280.52"/>
  </r>
  <r>
    <s v="10 : Electric"/>
    <x v="1"/>
    <x v="1"/>
    <s v="ERES_2T317"/>
    <x v="2775"/>
    <n v="1139.8399999999999"/>
    <n v="133.5"/>
  </r>
  <r>
    <s v="10 : Electric"/>
    <x v="1"/>
    <x v="1"/>
    <s v="ERES_2T317"/>
    <x v="2776"/>
    <n v="405.5"/>
    <n v="54.71"/>
  </r>
  <r>
    <s v="10 : Electric"/>
    <x v="1"/>
    <x v="1"/>
    <s v="ERES_2T317"/>
    <x v="2777"/>
    <n v="791.86"/>
    <n v="99.7"/>
  </r>
  <r>
    <s v="10 : Electric"/>
    <x v="1"/>
    <x v="1"/>
    <s v="ERES_2T317"/>
    <x v="2778"/>
    <n v="2529.38"/>
    <n v="308.77999999999997"/>
  </r>
  <r>
    <s v="10 : Electric"/>
    <x v="1"/>
    <x v="1"/>
    <s v="ERES_2T317"/>
    <x v="2779"/>
    <n v="712.04499999999996"/>
    <n v="86.98"/>
  </r>
  <r>
    <s v="10 : Electric"/>
    <x v="1"/>
    <x v="1"/>
    <s v="ERES_2T317"/>
    <x v="2780"/>
    <n v="819.21600000000001"/>
    <n v="93.18"/>
  </r>
  <r>
    <s v="10 : Electric"/>
    <x v="1"/>
    <x v="1"/>
    <s v="ERES_2T317"/>
    <x v="2781"/>
    <n v="1528.877"/>
    <n v="179.84"/>
  </r>
  <r>
    <s v="10 : Electric"/>
    <x v="1"/>
    <x v="1"/>
    <s v="ERES_2T317"/>
    <x v="2782"/>
    <n v="218.35499999999999"/>
    <n v="26.47"/>
  </r>
  <r>
    <s v="10 : Electric"/>
    <x v="1"/>
    <x v="1"/>
    <s v="ERES_2T317"/>
    <x v="2783"/>
    <n v="493.113"/>
    <n v="60.51"/>
  </r>
  <r>
    <s v="10 : Electric"/>
    <x v="1"/>
    <x v="1"/>
    <s v="ERES_2T317"/>
    <x v="2784"/>
    <n v="589.17399999999998"/>
    <n v="75.72"/>
  </r>
  <r>
    <s v="10 : Electric"/>
    <x v="1"/>
    <x v="1"/>
    <s v="ERES_2T317"/>
    <x v="2785"/>
    <n v="1382.4059999999999"/>
    <n v="172.62"/>
  </r>
  <r>
    <s v="10 : Electric"/>
    <x v="1"/>
    <x v="1"/>
    <s v="ERES_2T317"/>
    <x v="2786"/>
    <n v="403.08100000000002"/>
    <n v="50.33"/>
  </r>
  <r>
    <s v="10 : Electric"/>
    <x v="1"/>
    <x v="1"/>
    <s v="ERES_2T317"/>
    <x v="2787"/>
    <n v="617.50699999999995"/>
    <n v="74.709999999999994"/>
  </r>
  <r>
    <s v="10 : Electric"/>
    <x v="1"/>
    <x v="1"/>
    <s v="ERES_2T317"/>
    <x v="2788"/>
    <n v="3323.0709999999999"/>
    <n v="398.28"/>
  </r>
  <r>
    <s v="10 : Electric"/>
    <x v="1"/>
    <x v="1"/>
    <s v="ERES_2T317"/>
    <x v="2789"/>
    <n v="1035.8240000000001"/>
    <n v="129.49"/>
  </r>
  <r>
    <s v="10 : Electric"/>
    <x v="1"/>
    <x v="1"/>
    <s v="ERES_2T317"/>
    <x v="2790"/>
    <n v="1048.5899999999999"/>
    <n v="129.51"/>
  </r>
  <r>
    <s v="10 : Electric"/>
    <x v="1"/>
    <x v="1"/>
    <s v="ERES_2T317"/>
    <x v="2791"/>
    <n v="743.34199999999998"/>
    <n v="93.4"/>
  </r>
  <r>
    <s v="10 : Electric"/>
    <x v="1"/>
    <x v="1"/>
    <s v="ERES_2T317"/>
    <x v="2792"/>
    <n v="608.24599999999998"/>
    <n v="75.790000000000006"/>
  </r>
  <r>
    <s v="10 : Electric"/>
    <x v="1"/>
    <x v="1"/>
    <s v="ERES_2T317"/>
    <x v="2793"/>
    <n v="1294.2170000000001"/>
    <n v="166.7"/>
  </r>
  <r>
    <s v="10 : Electric"/>
    <x v="1"/>
    <x v="1"/>
    <s v="ERES_2T317"/>
    <x v="2794"/>
    <n v="3768.4639999999999"/>
    <n v="462.97"/>
  </r>
  <r>
    <s v="10 : Electric"/>
    <x v="1"/>
    <x v="1"/>
    <s v="ERES_2T317"/>
    <x v="2795"/>
    <n v="645.14300000000003"/>
    <n v="73.69"/>
  </r>
  <r>
    <s v="10 : Electric"/>
    <x v="1"/>
    <x v="1"/>
    <s v="ERES_2T317"/>
    <x v="2796"/>
    <n v="2985.7020000000002"/>
    <n v="372.37"/>
  </r>
  <r>
    <s v="10 : Electric"/>
    <x v="1"/>
    <x v="1"/>
    <s v="ERES_2T317"/>
    <x v="2797"/>
    <n v="577.22699999999998"/>
    <n v="69.709999999999994"/>
  </r>
  <r>
    <s v="10 : Electric"/>
    <x v="1"/>
    <x v="1"/>
    <s v="ERES_2T317"/>
    <x v="2798"/>
    <n v="1220.924"/>
    <n v="153.04"/>
  </r>
  <r>
    <s v="10 : Electric"/>
    <x v="1"/>
    <x v="1"/>
    <s v="ERES_2T317"/>
    <x v="2799"/>
    <n v="315.072"/>
    <n v="38.56"/>
  </r>
  <r>
    <s v="10 : Electric"/>
    <x v="1"/>
    <x v="1"/>
    <s v="ERES_2T317"/>
    <x v="2800"/>
    <n v="1264.6890000000001"/>
    <n v="157.09"/>
  </r>
  <r>
    <s v="10 : Electric"/>
    <x v="1"/>
    <x v="1"/>
    <s v="ERES_2T317"/>
    <x v="2801"/>
    <n v="1098.385"/>
    <n v="135.66"/>
  </r>
  <r>
    <s v="10 : Electric"/>
    <x v="1"/>
    <x v="1"/>
    <s v="ERES_2T317"/>
    <x v="2802"/>
    <n v="796.697"/>
    <n v="94.78"/>
  </r>
  <r>
    <s v="10 : Electric"/>
    <x v="1"/>
    <x v="1"/>
    <s v="ERES_2T317"/>
    <x v="2803"/>
    <n v="507.12"/>
    <n v="62.99"/>
  </r>
  <r>
    <s v="10 : Electric"/>
    <x v="1"/>
    <x v="1"/>
    <s v="ERES_2T317"/>
    <x v="2804"/>
    <n v="825.23299999999995"/>
    <n v="100.01"/>
  </r>
  <r>
    <s v="10 : Electric"/>
    <x v="1"/>
    <x v="1"/>
    <s v="ERES_2T317"/>
    <x v="2805"/>
    <n v="394.226"/>
    <n v="47.55"/>
  </r>
  <r>
    <s v="10 : Electric"/>
    <x v="1"/>
    <x v="1"/>
    <s v="ERES_2T317"/>
    <x v="2806"/>
    <n v="192.374"/>
    <n v="24.45"/>
  </r>
  <r>
    <s v="10 : Electric"/>
    <x v="1"/>
    <x v="1"/>
    <s v="ERES_2T317"/>
    <x v="2807"/>
    <n v="214.94800000000001"/>
    <n v="25.49"/>
  </r>
  <r>
    <s v="10 : Electric"/>
    <x v="1"/>
    <x v="1"/>
    <s v="ERES_2T317"/>
    <x v="2808"/>
    <n v="1025.4359999999999"/>
    <n v="127.16"/>
  </r>
  <r>
    <s v="10 : Electric"/>
    <x v="1"/>
    <x v="1"/>
    <s v="ERES_2T317"/>
    <x v="2809"/>
    <n v="1572.653"/>
    <n v="198.8"/>
  </r>
  <r>
    <s v="10 : Electric"/>
    <x v="1"/>
    <x v="1"/>
    <s v="ERES_2T317"/>
    <x v="2810"/>
    <n v="814.54899999999998"/>
    <n v="101.04"/>
  </r>
  <r>
    <s v="10 : Electric"/>
    <x v="1"/>
    <x v="1"/>
    <s v="ERES_2T317"/>
    <x v="2811"/>
    <n v="589.33900000000006"/>
    <n v="73.63"/>
  </r>
  <r>
    <s v="10 : Electric"/>
    <x v="1"/>
    <x v="1"/>
    <s v="ERES_2T317"/>
    <x v="2812"/>
    <n v="1809.2280000000001"/>
    <n v="239.92"/>
  </r>
  <r>
    <s v="10 : Electric"/>
    <x v="1"/>
    <x v="1"/>
    <s v="ERES_2T317"/>
    <x v="2813"/>
    <n v="381.27100000000002"/>
    <n v="47.01"/>
  </r>
  <r>
    <s v="10 : Electric"/>
    <x v="1"/>
    <x v="1"/>
    <s v="ERES_2T317"/>
    <x v="2814"/>
    <n v="420.69"/>
    <n v="50.81"/>
  </r>
  <r>
    <s v="10 : Electric"/>
    <x v="1"/>
    <x v="1"/>
    <s v="ERES_2T317"/>
    <x v="2815"/>
    <n v="1244.2929999999999"/>
    <n v="156.29"/>
  </r>
  <r>
    <s v="10 : Electric"/>
    <x v="1"/>
    <x v="1"/>
    <s v="ERES_2T317"/>
    <x v="2816"/>
    <n v="494.32100000000003"/>
    <n v="62.67"/>
  </r>
  <r>
    <s v="10 : Electric"/>
    <x v="1"/>
    <x v="1"/>
    <s v="ERES_2T317"/>
    <x v="2817"/>
    <n v="1535.9649999999999"/>
    <n v="196.91"/>
  </r>
  <r>
    <s v="10 : Electric"/>
    <x v="1"/>
    <x v="1"/>
    <s v="ERES_2T317"/>
    <x v="2818"/>
    <n v="288.67200000000003"/>
    <n v="37.42"/>
  </r>
  <r>
    <s v="10 : Electric"/>
    <x v="1"/>
    <x v="1"/>
    <s v="ERES_2T317"/>
    <x v="2819"/>
    <n v="415.95600000000002"/>
    <n v="54.79"/>
  </r>
  <r>
    <s v="10 : Electric"/>
    <x v="1"/>
    <x v="1"/>
    <s v="ERES_2T317"/>
    <x v="2820"/>
    <n v="929.428"/>
    <n v="108.2"/>
  </r>
  <r>
    <s v="10 : Electric"/>
    <x v="1"/>
    <x v="1"/>
    <s v="ERES_2T317"/>
    <x v="2821"/>
    <n v="381.77800000000002"/>
    <n v="46.3"/>
  </r>
  <r>
    <s v="10 : Electric"/>
    <x v="1"/>
    <x v="1"/>
    <s v="ERES_2T317"/>
    <x v="2822"/>
    <n v="737.67200000000003"/>
    <n v="94.92"/>
  </r>
  <r>
    <s v="10 : Electric"/>
    <x v="1"/>
    <x v="1"/>
    <s v="ERES_2T317"/>
    <x v="2823"/>
    <n v="2170.4279999999999"/>
    <n v="283.73"/>
  </r>
  <r>
    <s v="10 : Electric"/>
    <x v="1"/>
    <x v="1"/>
    <s v="ERES_2T317"/>
    <x v="2824"/>
    <n v="312.06700000000001"/>
    <n v="38.67"/>
  </r>
  <r>
    <s v="10 : Electric"/>
    <x v="1"/>
    <x v="1"/>
    <s v="ERES_2T317"/>
    <x v="2825"/>
    <n v="1426.09"/>
    <n v="178.29"/>
  </r>
  <r>
    <s v="10 : Electric"/>
    <x v="1"/>
    <x v="1"/>
    <s v="ERES_2T317"/>
    <x v="2826"/>
    <n v="1116.934"/>
    <n v="138.43"/>
  </r>
  <r>
    <s v="10 : Electric"/>
    <x v="1"/>
    <x v="1"/>
    <s v="ERES_2T317"/>
    <x v="2827"/>
    <n v="421.83499999999998"/>
    <n v="52.84"/>
  </r>
  <r>
    <s v="10 : Electric"/>
    <x v="1"/>
    <x v="1"/>
    <s v="ERES_2T317"/>
    <x v="2828"/>
    <n v="1218.7070000000001"/>
    <n v="149.46"/>
  </r>
  <r>
    <s v="10 : Electric"/>
    <x v="1"/>
    <x v="1"/>
    <s v="ERES_2T317"/>
    <x v="2829"/>
    <n v="939.096"/>
    <n v="120.05"/>
  </r>
  <r>
    <s v="10 : Electric"/>
    <x v="1"/>
    <x v="1"/>
    <s v="ERES_2T317"/>
    <x v="2830"/>
    <n v="740.75300000000004"/>
    <n v="87.84"/>
  </r>
  <r>
    <s v="10 : Electric"/>
    <x v="1"/>
    <x v="1"/>
    <s v="ERES_2T317"/>
    <x v="2831"/>
    <n v="604.17200000000003"/>
    <n v="76.44"/>
  </r>
  <r>
    <s v="10 : Electric"/>
    <x v="1"/>
    <x v="1"/>
    <s v="ERES_2T317"/>
    <x v="2832"/>
    <n v="804.12800000000004"/>
    <n v="98.24"/>
  </r>
  <r>
    <s v="10 : Electric"/>
    <x v="1"/>
    <x v="1"/>
    <s v="ERES_2T317"/>
    <x v="2833"/>
    <n v="1939.3630000000001"/>
    <n v="230.63"/>
  </r>
  <r>
    <s v="10 : Electric"/>
    <x v="1"/>
    <x v="1"/>
    <s v="ERES_2T317"/>
    <x v="2834"/>
    <n v="2500.991"/>
    <n v="298.63"/>
  </r>
  <r>
    <s v="10 : Electric"/>
    <x v="1"/>
    <x v="1"/>
    <s v="ERES_2T317"/>
    <x v="2835"/>
    <n v="321.93599999999998"/>
    <n v="41.45"/>
  </r>
  <r>
    <s v="10 : Electric"/>
    <x v="1"/>
    <x v="1"/>
    <s v="ERES_2T317"/>
    <x v="2836"/>
    <n v="479.55700000000002"/>
    <n v="59.52"/>
  </r>
  <r>
    <s v="10 : Electric"/>
    <x v="1"/>
    <x v="1"/>
    <s v="ERES_2T317"/>
    <x v="2837"/>
    <n v="891.11"/>
    <n v="112.13"/>
  </r>
  <r>
    <s v="10 : Electric"/>
    <x v="1"/>
    <x v="1"/>
    <s v="ERES_2T317"/>
    <x v="2838"/>
    <n v="565.63"/>
    <n v="68.930000000000007"/>
  </r>
  <r>
    <s v="10 : Electric"/>
    <x v="1"/>
    <x v="1"/>
    <s v="ERES_2T317"/>
    <x v="2839"/>
    <n v="2597.181"/>
    <n v="312.14"/>
  </r>
  <r>
    <s v="10 : Electric"/>
    <x v="1"/>
    <x v="1"/>
    <s v="ERES_2T317"/>
    <x v="2840"/>
    <n v="262.86099999999999"/>
    <n v="30.91"/>
  </r>
  <r>
    <s v="10 : Electric"/>
    <x v="1"/>
    <x v="1"/>
    <s v="ERES_2T317"/>
    <x v="2841"/>
    <n v="545.31200000000001"/>
    <n v="68.13"/>
  </r>
  <r>
    <s v="10 : Electric"/>
    <x v="1"/>
    <x v="1"/>
    <s v="ERES_2T317"/>
    <x v="2842"/>
    <n v="445.37900000000002"/>
    <n v="57.47"/>
  </r>
  <r>
    <s v="10 : Electric"/>
    <x v="1"/>
    <x v="1"/>
    <s v="ERES_2T317"/>
    <x v="2843"/>
    <n v="648.40800000000002"/>
    <n v="77.3"/>
  </r>
  <r>
    <s v="10 : Electric"/>
    <x v="1"/>
    <x v="1"/>
    <s v="ERES_2T317"/>
    <x v="2844"/>
    <n v="536.22900000000004"/>
    <n v="65.67"/>
  </r>
  <r>
    <s v="10 : Electric"/>
    <x v="1"/>
    <x v="1"/>
    <s v="ERES_2T317"/>
    <x v="2845"/>
    <n v="1154.521"/>
    <n v="141.19"/>
  </r>
  <r>
    <s v="10 : Electric"/>
    <x v="1"/>
    <x v="1"/>
    <s v="ERES_2T317"/>
    <x v="2846"/>
    <n v="1340.2840000000001"/>
    <n v="167.34"/>
  </r>
  <r>
    <s v="10 : Electric"/>
    <x v="1"/>
    <x v="1"/>
    <s v="ERES_2T317"/>
    <x v="2847"/>
    <n v="689.38499999999999"/>
    <n v="89.56"/>
  </r>
  <r>
    <s v="10 : Electric"/>
    <x v="1"/>
    <x v="1"/>
    <s v="ERES_2T317"/>
    <x v="2848"/>
    <n v="544.09"/>
    <n v="69.22"/>
  </r>
  <r>
    <s v="10 : Electric"/>
    <x v="1"/>
    <x v="1"/>
    <s v="ERES_2T317"/>
    <x v="2849"/>
    <n v="341.96600000000001"/>
    <n v="42.76"/>
  </r>
  <r>
    <s v="10 : Electric"/>
    <x v="1"/>
    <x v="1"/>
    <s v="ERES_2T317"/>
    <x v="2850"/>
    <n v="1680.444"/>
    <n v="209.12"/>
  </r>
  <r>
    <s v="10 : Electric"/>
    <x v="1"/>
    <x v="1"/>
    <s v="ERES_2T317"/>
    <x v="2851"/>
    <n v="967.56600000000003"/>
    <n v="118.96"/>
  </r>
  <r>
    <s v="10 : Electric"/>
    <x v="1"/>
    <x v="1"/>
    <s v="ERES_2T317"/>
    <x v="2852"/>
    <n v="934.05600000000004"/>
    <n v="108.51"/>
  </r>
  <r>
    <s v="10 : Electric"/>
    <x v="1"/>
    <x v="1"/>
    <s v="ERES_2T317"/>
    <x v="2853"/>
    <n v="1429.5509999999999"/>
    <n v="179.18"/>
  </r>
  <r>
    <s v="10 : Electric"/>
    <x v="1"/>
    <x v="1"/>
    <s v="ERES_2T317"/>
    <x v="2854"/>
    <n v="1455.2729999999999"/>
    <n v="183.28"/>
  </r>
  <r>
    <s v="10 : Electric"/>
    <x v="1"/>
    <x v="1"/>
    <s v="ERES_2T317"/>
    <x v="2855"/>
    <n v="1288.616"/>
    <n v="160.69"/>
  </r>
  <r>
    <s v="10 : Electric"/>
    <x v="1"/>
    <x v="1"/>
    <s v="ERES_2T317"/>
    <x v="2856"/>
    <n v="475.67"/>
    <n v="60.23"/>
  </r>
  <r>
    <s v="10 : Electric"/>
    <x v="1"/>
    <x v="1"/>
    <s v="ERES_2T317"/>
    <x v="2857"/>
    <n v="460.42899999999997"/>
    <n v="57.86"/>
  </r>
  <r>
    <s v="10 : Electric"/>
    <x v="1"/>
    <x v="1"/>
    <s v="ERES_2T317"/>
    <x v="2858"/>
    <n v="648.875"/>
    <n v="81.47"/>
  </r>
  <r>
    <s v="10 : Electric"/>
    <x v="1"/>
    <x v="1"/>
    <s v="ERES_2T317"/>
    <x v="2859"/>
    <n v="812.89"/>
    <n v="105.38"/>
  </r>
  <r>
    <s v="10 : Electric"/>
    <x v="1"/>
    <x v="1"/>
    <s v="ERES_2T317"/>
    <x v="2860"/>
    <n v="509.964"/>
    <n v="62.99"/>
  </r>
  <r>
    <s v="10 : Electric"/>
    <x v="1"/>
    <x v="1"/>
    <s v="ERES_2T317"/>
    <x v="2861"/>
    <n v="510.952"/>
    <n v="63.37"/>
  </r>
  <r>
    <s v="10 : Electric"/>
    <x v="1"/>
    <x v="1"/>
    <s v="ERES_2T317"/>
    <x v="2862"/>
    <n v="2459.6840000000002"/>
    <n v="310.14999999999998"/>
  </r>
  <r>
    <s v="10 : Electric"/>
    <x v="1"/>
    <x v="1"/>
    <s v="ERES_2T317"/>
    <x v="2863"/>
    <n v="1862.72"/>
    <n v="215.24"/>
  </r>
  <r>
    <s v="10 : Electric"/>
    <x v="1"/>
    <x v="1"/>
    <s v="ERES_2T317"/>
    <x v="2864"/>
    <n v="447.84699999999998"/>
    <n v="53.88"/>
  </r>
  <r>
    <s v="10 : Electric"/>
    <x v="1"/>
    <x v="1"/>
    <s v="ERES_2T317"/>
    <x v="2865"/>
    <n v="1638.492"/>
    <n v="199.98"/>
  </r>
  <r>
    <s v="10 : Electric"/>
    <x v="1"/>
    <x v="1"/>
    <s v="ERES_2T317"/>
    <x v="2866"/>
    <n v="896.53899999999999"/>
    <n v="113.05"/>
  </r>
  <r>
    <s v="10 : Electric"/>
    <x v="1"/>
    <x v="1"/>
    <s v="ERES_2T317"/>
    <x v="2867"/>
    <n v="1507.9159999999999"/>
    <n v="201.87"/>
  </r>
  <r>
    <s v="10 : Electric"/>
    <x v="1"/>
    <x v="1"/>
    <s v="ERES_2T317"/>
    <x v="2868"/>
    <n v="5137.7079999999996"/>
    <n v="639.83000000000004"/>
  </r>
  <r>
    <s v="10 : Electric"/>
    <x v="1"/>
    <x v="1"/>
    <s v="ERES_2T317"/>
    <x v="2869"/>
    <n v="1568.4290000000001"/>
    <n v="182.68"/>
  </r>
  <r>
    <s v="10 : Electric"/>
    <x v="1"/>
    <x v="1"/>
    <s v="ERES_2T317"/>
    <x v="2870"/>
    <n v="248.17699999999999"/>
    <n v="31.65"/>
  </r>
  <r>
    <s v="10 : Electric"/>
    <x v="1"/>
    <x v="1"/>
    <s v="ERES_2T317"/>
    <x v="2871"/>
    <n v="492.81099999999998"/>
    <n v="60.34"/>
  </r>
  <r>
    <s v="10 : Electric"/>
    <x v="1"/>
    <x v="1"/>
    <s v="ERES_2T317"/>
    <x v="2872"/>
    <n v="952.83199999999999"/>
    <n v="117.25"/>
  </r>
  <r>
    <s v="10 : Electric"/>
    <x v="1"/>
    <x v="1"/>
    <s v="ERES_2T317"/>
    <x v="2873"/>
    <n v="472.66199999999998"/>
    <n v="61.02"/>
  </r>
  <r>
    <s v="10 : Electric"/>
    <x v="1"/>
    <x v="1"/>
    <s v="ERES_2T317"/>
    <x v="2874"/>
    <n v="481.40800000000002"/>
    <n v="56.86"/>
  </r>
  <r>
    <s v="10 : Electric"/>
    <x v="1"/>
    <x v="1"/>
    <s v="ERES_2T317"/>
    <x v="2875"/>
    <n v="1042.463"/>
    <n v="132.69"/>
  </r>
  <r>
    <s v="10 : Electric"/>
    <x v="1"/>
    <x v="1"/>
    <s v="ERES_2T317"/>
    <x v="2876"/>
    <n v="851.69299999999998"/>
    <n v="105.11"/>
  </r>
  <r>
    <s v="10 : Electric"/>
    <x v="1"/>
    <x v="1"/>
    <s v="ERES_2T317"/>
    <x v="2877"/>
    <n v="2155.0549999999998"/>
    <n v="272.38"/>
  </r>
  <r>
    <s v="10 : Electric"/>
    <x v="1"/>
    <x v="1"/>
    <s v="ERES_2T317"/>
    <x v="2878"/>
    <n v="1916.7170000000001"/>
    <n v="246.05"/>
  </r>
  <r>
    <s v="10 : Electric"/>
    <x v="1"/>
    <x v="1"/>
    <s v="ERES_2T317"/>
    <x v="2879"/>
    <n v="1495.9680000000001"/>
    <n v="179.87"/>
  </r>
  <r>
    <s v="10 : Electric"/>
    <x v="1"/>
    <x v="1"/>
    <s v="ERES_2T317"/>
    <x v="2880"/>
    <n v="209.97900000000001"/>
    <n v="24.25"/>
  </r>
  <r>
    <s v="10 : Electric"/>
    <x v="1"/>
    <x v="1"/>
    <s v="ERES_2T317"/>
    <x v="2881"/>
    <n v="612.005"/>
    <n v="81.260000000000005"/>
  </r>
  <r>
    <s v="10 : Electric"/>
    <x v="1"/>
    <x v="1"/>
    <s v="ERES_2T317"/>
    <x v="2882"/>
    <n v="659.96299999999997"/>
    <n v="80.75"/>
  </r>
  <r>
    <s v="10 : Electric"/>
    <x v="1"/>
    <x v="1"/>
    <s v="ERES_2T317"/>
    <x v="2883"/>
    <n v="450.74900000000002"/>
    <n v="56.83"/>
  </r>
  <r>
    <s v="10 : Electric"/>
    <x v="1"/>
    <x v="1"/>
    <s v="ERES_2T317"/>
    <x v="2884"/>
    <n v="220.77500000000001"/>
    <n v="27.04"/>
  </r>
  <r>
    <s v="10 : Electric"/>
    <x v="1"/>
    <x v="1"/>
    <s v="ERES_2T317"/>
    <x v="2885"/>
    <n v="474.16699999999997"/>
    <n v="58.77"/>
  </r>
  <r>
    <s v="10 : Electric"/>
    <x v="1"/>
    <x v="1"/>
    <s v="ERES_2T317"/>
    <x v="2886"/>
    <n v="849.51400000000001"/>
    <n v="104.7"/>
  </r>
  <r>
    <s v="10 : Electric"/>
    <x v="1"/>
    <x v="1"/>
    <s v="ERES_2T317"/>
    <x v="2887"/>
    <n v="2675.4140000000002"/>
    <n v="344.32"/>
  </r>
  <r>
    <s v="10 : Electric"/>
    <x v="1"/>
    <x v="1"/>
    <s v="ERES_2T317"/>
    <x v="2888"/>
    <n v="1291.3630000000001"/>
    <n v="163.51"/>
  </r>
  <r>
    <s v="10 : Electric"/>
    <x v="1"/>
    <x v="1"/>
    <s v="ERES_2T317"/>
    <x v="2889"/>
    <n v="913.31899999999996"/>
    <n v="114.46"/>
  </r>
  <r>
    <s v="10 : Electric"/>
    <x v="1"/>
    <x v="1"/>
    <s v="ERES_2T317"/>
    <x v="2890"/>
    <n v="1010.795"/>
    <n v="124.42"/>
  </r>
  <r>
    <s v="10 : Electric"/>
    <x v="1"/>
    <x v="1"/>
    <s v="ERES_2T317"/>
    <x v="2891"/>
    <n v="1321.126"/>
    <n v="166.21"/>
  </r>
  <r>
    <s v="10 : Electric"/>
    <x v="1"/>
    <x v="1"/>
    <s v="ERES_2T317"/>
    <x v="2892"/>
    <n v="553.50300000000004"/>
    <n v="67.55"/>
  </r>
  <r>
    <s v="10 : Electric"/>
    <x v="1"/>
    <x v="1"/>
    <s v="ERES_2T317"/>
    <x v="2893"/>
    <n v="571.01199999999994"/>
    <n v="71.34"/>
  </r>
  <r>
    <s v="10 : Electric"/>
    <x v="1"/>
    <x v="1"/>
    <s v="ERES_2T317"/>
    <x v="2894"/>
    <n v="2232.4899999999998"/>
    <n v="284.55"/>
  </r>
  <r>
    <s v="10 : Electric"/>
    <x v="1"/>
    <x v="1"/>
    <s v="ERES_2T317"/>
    <x v="2895"/>
    <n v="540.32600000000002"/>
    <n v="66.12"/>
  </r>
  <r>
    <s v="10 : Electric"/>
    <x v="1"/>
    <x v="1"/>
    <s v="ERES_2T317"/>
    <x v="2896"/>
    <n v="2706.8359999999998"/>
    <n v="332.08"/>
  </r>
  <r>
    <s v="10 : Electric"/>
    <x v="1"/>
    <x v="1"/>
    <s v="ERES_2T317"/>
    <x v="2897"/>
    <n v="2290.7339999999999"/>
    <n v="285.38"/>
  </r>
  <r>
    <s v="10 : Electric"/>
    <x v="1"/>
    <x v="1"/>
    <s v="ERES_2T317"/>
    <x v="2898"/>
    <n v="422.41199999999998"/>
    <n v="50.62"/>
  </r>
  <r>
    <s v="10 : Electric"/>
    <x v="1"/>
    <x v="1"/>
    <s v="ERES_2T317"/>
    <x v="2899"/>
    <n v="686.58500000000004"/>
    <n v="84.76"/>
  </r>
  <r>
    <s v="10 : Electric"/>
    <x v="1"/>
    <x v="1"/>
    <s v="ERES_2T317"/>
    <x v="2900"/>
    <n v="2368.3809999999999"/>
    <n v="298.08"/>
  </r>
  <r>
    <s v="10 : Electric"/>
    <x v="1"/>
    <x v="1"/>
    <s v="ERES_2T317"/>
    <x v="2901"/>
    <n v="683.43299999999999"/>
    <n v="78.7"/>
  </r>
  <r>
    <s v="10 : Electric"/>
    <x v="1"/>
    <x v="1"/>
    <s v="ERES_2T317"/>
    <x v="2902"/>
    <n v="838.30799999999999"/>
    <n v="105.25"/>
  </r>
  <r>
    <s v="10 : Electric"/>
    <x v="1"/>
    <x v="1"/>
    <s v="ERES_2T317"/>
    <x v="2903"/>
    <n v="2666.5030000000002"/>
    <n v="345.31"/>
  </r>
  <r>
    <s v="10 : Electric"/>
    <x v="1"/>
    <x v="1"/>
    <s v="ERES_2T317"/>
    <x v="2904"/>
    <n v="1565.7260000000001"/>
    <n v="195.45"/>
  </r>
  <r>
    <s v="10 : Electric"/>
    <x v="1"/>
    <x v="1"/>
    <s v="ERES_2T317"/>
    <x v="2905"/>
    <n v="983.29700000000003"/>
    <n v="123.06"/>
  </r>
  <r>
    <s v="10 : Electric"/>
    <x v="1"/>
    <x v="1"/>
    <s v="ERES_2T317"/>
    <x v="2906"/>
    <n v="360.654"/>
    <n v="42.99"/>
  </r>
  <r>
    <s v="10 : Electric"/>
    <x v="1"/>
    <x v="1"/>
    <s v="ERES_2T317"/>
    <x v="2907"/>
    <n v="231.91200000000001"/>
    <n v="27.73"/>
  </r>
  <r>
    <s v="10 : Electric"/>
    <x v="1"/>
    <x v="1"/>
    <s v="ERES_2T317"/>
    <x v="2908"/>
    <n v="1629.3579999999999"/>
    <n v="190.29"/>
  </r>
  <r>
    <s v="10 : Electric"/>
    <x v="1"/>
    <x v="1"/>
    <s v="ERES_2T317"/>
    <x v="2909"/>
    <n v="539.5"/>
    <n v="61.75"/>
  </r>
  <r>
    <s v="10 : Electric"/>
    <x v="1"/>
    <x v="1"/>
    <s v="ERES_2T317"/>
    <x v="2910"/>
    <n v="859.61099999999999"/>
    <n v="105.67"/>
  </r>
  <r>
    <s v="10 : Electric"/>
    <x v="1"/>
    <x v="1"/>
    <s v="ERES_2T317"/>
    <x v="2911"/>
    <n v="354.16300000000001"/>
    <n v="43.89"/>
  </r>
  <r>
    <s v="10 : Electric"/>
    <x v="1"/>
    <x v="1"/>
    <s v="ERES_2T317"/>
    <x v="2912"/>
    <n v="849.2"/>
    <n v="99.29"/>
  </r>
  <r>
    <s v="10 : Electric"/>
    <x v="1"/>
    <x v="1"/>
    <s v="ERES_2T317"/>
    <x v="2913"/>
    <n v="365.822"/>
    <n v="47.62"/>
  </r>
  <r>
    <s v="10 : Electric"/>
    <x v="1"/>
    <x v="1"/>
    <s v="ERES_2T317"/>
    <x v="2914"/>
    <n v="187.95"/>
    <n v="24.18"/>
  </r>
  <r>
    <s v="10 : Electric"/>
    <x v="1"/>
    <x v="1"/>
    <s v="ERES_2T317"/>
    <x v="2915"/>
    <n v="470.83499999999998"/>
    <n v="60.76"/>
  </r>
  <r>
    <s v="10 : Electric"/>
    <x v="1"/>
    <x v="1"/>
    <s v="ERES_2T317"/>
    <x v="2916"/>
    <n v="587.04399999999998"/>
    <n v="73.14"/>
  </r>
  <r>
    <s v="10 : Electric"/>
    <x v="1"/>
    <x v="1"/>
    <s v="ERES_2T317"/>
    <x v="2917"/>
    <n v="777.88199999999995"/>
    <n v="93.72"/>
  </r>
  <r>
    <s v="10 : Electric"/>
    <x v="1"/>
    <x v="1"/>
    <s v="ERES_2T317"/>
    <x v="2918"/>
    <n v="640.00400000000002"/>
    <n v="78.010000000000005"/>
  </r>
  <r>
    <s v="10 : Electric"/>
    <x v="1"/>
    <x v="1"/>
    <s v="ERES_2T317"/>
    <x v="2919"/>
    <n v="1021.2910000000001"/>
    <n v="129.29"/>
  </r>
  <r>
    <s v="10 : Electric"/>
    <x v="1"/>
    <x v="1"/>
    <s v="ERES_2T317"/>
    <x v="2920"/>
    <n v="1282.7909999999999"/>
    <n v="162.5"/>
  </r>
  <r>
    <s v="10 : Electric"/>
    <x v="1"/>
    <x v="1"/>
    <s v="ERES_2T317"/>
    <x v="2921"/>
    <n v="583.61900000000003"/>
    <n v="72.19"/>
  </r>
  <r>
    <s v="10 : Electric"/>
    <x v="1"/>
    <x v="1"/>
    <s v="ERES_2T317"/>
    <x v="2922"/>
    <n v="415.226"/>
    <n v="52.06"/>
  </r>
  <r>
    <s v="10 : Electric"/>
    <x v="1"/>
    <x v="1"/>
    <s v="ERES_2T317"/>
    <x v="2923"/>
    <n v="404.83499999999998"/>
    <n v="50.75"/>
  </r>
  <r>
    <s v="10 : Electric"/>
    <x v="1"/>
    <x v="1"/>
    <s v="ERES_2T317"/>
    <x v="2924"/>
    <n v="1567.761"/>
    <n v="199.3"/>
  </r>
  <r>
    <s v="10 : Electric"/>
    <x v="1"/>
    <x v="1"/>
    <s v="ERES_2T317"/>
    <x v="2925"/>
    <n v="141.53299999999999"/>
    <n v="17.649999999999999"/>
  </r>
  <r>
    <s v="10 : Electric"/>
    <x v="1"/>
    <x v="1"/>
    <s v="ERES_2T317"/>
    <x v="2926"/>
    <n v="472.51900000000001"/>
    <n v="57.54"/>
  </r>
  <r>
    <s v="10 : Electric"/>
    <x v="1"/>
    <x v="1"/>
    <s v="ERES_2T317"/>
    <x v="2927"/>
    <n v="780.51199999999994"/>
    <n v="96.22"/>
  </r>
  <r>
    <s v="10 : Electric"/>
    <x v="1"/>
    <x v="1"/>
    <s v="ERES_2T317"/>
    <x v="2928"/>
    <n v="1499.6669999999999"/>
    <n v="186.13"/>
  </r>
  <r>
    <s v="10 : Electric"/>
    <x v="1"/>
    <x v="1"/>
    <s v="ERES_2T317"/>
    <x v="2929"/>
    <n v="1265.2429999999999"/>
    <n v="162.29"/>
  </r>
  <r>
    <s v="10 : Electric"/>
    <x v="1"/>
    <x v="1"/>
    <s v="ERES_2T317"/>
    <x v="2930"/>
    <n v="434.54500000000002"/>
    <n v="52.53"/>
  </r>
  <r>
    <s v="10 : Electric"/>
    <x v="1"/>
    <x v="1"/>
    <s v="ERES_2T317"/>
    <x v="2931"/>
    <n v="1574.1590000000001"/>
    <n v="196.51"/>
  </r>
  <r>
    <s v="10 : Electric"/>
    <x v="1"/>
    <x v="1"/>
    <s v="ERES_2T317"/>
    <x v="2932"/>
    <n v="1050.807"/>
    <n v="132.36000000000001"/>
  </r>
  <r>
    <s v="10 : Electric"/>
    <x v="1"/>
    <x v="1"/>
    <s v="ERES_2T317"/>
    <x v="2933"/>
    <n v="618.12900000000002"/>
    <n v="78.569999999999993"/>
  </r>
  <r>
    <s v="10 : Electric"/>
    <x v="1"/>
    <x v="1"/>
    <s v="ERES_2T317"/>
    <x v="2934"/>
    <n v="2436.9690000000001"/>
    <n v="299.57"/>
  </r>
  <r>
    <s v="10 : Electric"/>
    <x v="1"/>
    <x v="1"/>
    <s v="ERES_2T317"/>
    <x v="2935"/>
    <n v="693.59500000000003"/>
    <n v="87.47"/>
  </r>
  <r>
    <s v="10 : Electric"/>
    <x v="1"/>
    <x v="1"/>
    <s v="ERES_2T317"/>
    <x v="2936"/>
    <n v="1361.425"/>
    <n v="175.63"/>
  </r>
  <r>
    <s v="10 : Electric"/>
    <x v="1"/>
    <x v="1"/>
    <s v="ERES_2T317"/>
    <x v="2937"/>
    <n v="1924.229"/>
    <n v="232.69"/>
  </r>
  <r>
    <s v="10 : Electric"/>
    <x v="1"/>
    <x v="1"/>
    <s v="ERES_2T317"/>
    <x v="2938"/>
    <n v="1703.19"/>
    <n v="205.67"/>
  </r>
  <r>
    <s v="10 : Electric"/>
    <x v="1"/>
    <x v="1"/>
    <s v="ERES_2T317"/>
    <x v="2939"/>
    <n v="519.51700000000005"/>
    <n v="60.31"/>
  </r>
  <r>
    <s v="10 : Electric"/>
    <x v="1"/>
    <x v="1"/>
    <s v="ERES_2T317"/>
    <x v="2940"/>
    <n v="531.39800000000002"/>
    <n v="71.760000000000005"/>
  </r>
  <r>
    <s v="10 : Electric"/>
    <x v="1"/>
    <x v="1"/>
    <s v="ERES_2T317"/>
    <x v="2941"/>
    <n v="3079.5390000000002"/>
    <n v="370.41"/>
  </r>
  <r>
    <s v="10 : Electric"/>
    <x v="1"/>
    <x v="1"/>
    <s v="ERES_2T317"/>
    <x v="2942"/>
    <n v="1284.414"/>
    <n v="157.44999999999999"/>
  </r>
  <r>
    <s v="10 : Electric"/>
    <x v="1"/>
    <x v="1"/>
    <s v="ERES_2T317"/>
    <x v="2943"/>
    <n v="1046.01"/>
    <n v="127.89"/>
  </r>
  <r>
    <s v="10 : Electric"/>
    <x v="1"/>
    <x v="1"/>
    <s v="ERES_2T317"/>
    <x v="2944"/>
    <n v="1210.325"/>
    <n v="148.80000000000001"/>
  </r>
  <r>
    <s v="10 : Electric"/>
    <x v="1"/>
    <x v="1"/>
    <s v="ERES_2T317"/>
    <x v="2945"/>
    <n v="989.80499999999995"/>
    <n v="123.07"/>
  </r>
  <r>
    <s v="10 : Electric"/>
    <x v="1"/>
    <x v="1"/>
    <s v="ERES_2T317"/>
    <x v="2946"/>
    <n v="937.36599999999999"/>
    <n v="118.36"/>
  </r>
  <r>
    <s v="10 : Electric"/>
    <x v="1"/>
    <x v="1"/>
    <s v="ERES_2T317"/>
    <x v="2947"/>
    <n v="493.85599999999999"/>
    <n v="59.75"/>
  </r>
  <r>
    <s v="10 : Electric"/>
    <x v="1"/>
    <x v="1"/>
    <s v="ERES_2T317"/>
    <x v="2948"/>
    <n v="563.40099999999995"/>
    <n v="69.709999999999994"/>
  </r>
  <r>
    <s v="10 : Electric"/>
    <x v="1"/>
    <x v="1"/>
    <s v="ERES_2T317"/>
    <x v="2949"/>
    <n v="809.04899999999998"/>
    <n v="99.36"/>
  </r>
  <r>
    <s v="10 : Electric"/>
    <x v="1"/>
    <x v="1"/>
    <s v="ERES_2T317"/>
    <x v="2950"/>
    <n v="1283.2"/>
    <n v="152.55000000000001"/>
  </r>
  <r>
    <s v="10 : Electric"/>
    <x v="1"/>
    <x v="1"/>
    <s v="ERES_2T317"/>
    <x v="2951"/>
    <n v="261.33499999999998"/>
    <n v="30.43"/>
  </r>
  <r>
    <s v="10 : Electric"/>
    <x v="1"/>
    <x v="1"/>
    <s v="ERES_2T317"/>
    <x v="2952"/>
    <n v="353.88499999999999"/>
    <n v="42.32"/>
  </r>
  <r>
    <s v="10 : Electric"/>
    <x v="1"/>
    <x v="1"/>
    <s v="ERES_2T317"/>
    <x v="2953"/>
    <n v="294.75200000000001"/>
    <n v="37.86"/>
  </r>
  <r>
    <s v="10 : Electric"/>
    <x v="1"/>
    <x v="1"/>
    <s v="ERES_2T317"/>
    <x v="2954"/>
    <n v="778.50900000000001"/>
    <n v="91.48"/>
  </r>
  <r>
    <s v="10 : Electric"/>
    <x v="1"/>
    <x v="1"/>
    <s v="ERES_2T317"/>
    <x v="2955"/>
    <n v="518.69799999999998"/>
    <n v="63.79"/>
  </r>
  <r>
    <s v="10 : Electric"/>
    <x v="1"/>
    <x v="1"/>
    <s v="ERES_2T317"/>
    <x v="2956"/>
    <n v="309.14999999999998"/>
    <n v="38.47"/>
  </r>
  <r>
    <s v="10 : Electric"/>
    <x v="1"/>
    <x v="1"/>
    <s v="ERES_2T317"/>
    <x v="2957"/>
    <n v="614.91499999999996"/>
    <n v="74.47"/>
  </r>
  <r>
    <s v="10 : Electric"/>
    <x v="1"/>
    <x v="1"/>
    <s v="ERES_2T317"/>
    <x v="2958"/>
    <n v="1519.414"/>
    <n v="187.58"/>
  </r>
  <r>
    <s v="10 : Electric"/>
    <x v="1"/>
    <x v="1"/>
    <s v="ERES_2T317"/>
    <x v="2959"/>
    <n v="1842.192"/>
    <n v="226.74"/>
  </r>
  <r>
    <s v="10 : Electric"/>
    <x v="1"/>
    <x v="1"/>
    <s v="ERES_2T317"/>
    <x v="2960"/>
    <n v="1380.877"/>
    <n v="167.75"/>
  </r>
  <r>
    <s v="10 : Electric"/>
    <x v="1"/>
    <x v="1"/>
    <s v="ERES_2T317"/>
    <x v="2961"/>
    <n v="582.58100000000002"/>
    <n v="72.63"/>
  </r>
  <r>
    <s v="10 : Electric"/>
    <x v="1"/>
    <x v="1"/>
    <s v="ERES_2T317"/>
    <x v="2962"/>
    <n v="569.65800000000002"/>
    <n v="70.86"/>
  </r>
  <r>
    <s v="10 : Electric"/>
    <x v="1"/>
    <x v="1"/>
    <s v="ERES_2T317"/>
    <x v="2963"/>
    <n v="909.60699999999997"/>
    <n v="106.55"/>
  </r>
  <r>
    <s v="10 : Electric"/>
    <x v="1"/>
    <x v="1"/>
    <s v="ERES_2T317"/>
    <x v="2964"/>
    <n v="1086.5239999999999"/>
    <n v="124.95"/>
  </r>
  <r>
    <s v="10 : Electric"/>
    <x v="1"/>
    <x v="1"/>
    <s v="ERES_2T317"/>
    <x v="2965"/>
    <n v="997.24199999999996"/>
    <n v="125.27"/>
  </r>
  <r>
    <s v="10 : Electric"/>
    <x v="1"/>
    <x v="1"/>
    <s v="ERES_2T317"/>
    <x v="2966"/>
    <n v="3033.5790000000002"/>
    <n v="378.24"/>
  </r>
  <r>
    <s v="10 : Electric"/>
    <x v="1"/>
    <x v="1"/>
    <s v="ERES_2T317"/>
    <x v="2967"/>
    <n v="1358.0830000000001"/>
    <n v="165.16"/>
  </r>
  <r>
    <s v="10 : Electric"/>
    <x v="1"/>
    <x v="1"/>
    <s v="ERES_2T317"/>
    <x v="2968"/>
    <n v="824.37300000000005"/>
    <n v="101.58"/>
  </r>
  <r>
    <s v="10 : Electric"/>
    <x v="1"/>
    <x v="1"/>
    <s v="ERES_2T317"/>
    <x v="2969"/>
    <n v="631.91999999999996"/>
    <n v="79.72"/>
  </r>
  <r>
    <s v="10 : Electric"/>
    <x v="1"/>
    <x v="1"/>
    <s v="ERES_2T317"/>
    <x v="2970"/>
    <n v="438.02699999999999"/>
    <n v="54.71"/>
  </r>
  <r>
    <s v="10 : Electric"/>
    <x v="1"/>
    <x v="1"/>
    <s v="ERES_2T317"/>
    <x v="2971"/>
    <n v="1269.57"/>
    <n v="175.41"/>
  </r>
  <r>
    <s v="10 : Electric"/>
    <x v="1"/>
    <x v="1"/>
    <s v="ERES_2T317"/>
    <x v="2972"/>
    <n v="784.32399999999996"/>
    <n v="101.19"/>
  </r>
  <r>
    <s v="10 : Electric"/>
    <x v="1"/>
    <x v="1"/>
    <s v="ERES_2T317"/>
    <x v="2973"/>
    <n v="1439.701"/>
    <n v="179.24"/>
  </r>
  <r>
    <s v="10 : Electric"/>
    <x v="1"/>
    <x v="1"/>
    <s v="ERES_2T317"/>
    <x v="2974"/>
    <n v="554.78899999999999"/>
    <n v="68.87"/>
  </r>
  <r>
    <s v="10 : Electric"/>
    <x v="1"/>
    <x v="1"/>
    <s v="ERES_2T317"/>
    <x v="2975"/>
    <n v="1103.2639999999999"/>
    <n v="137.35"/>
  </r>
  <r>
    <s v="10 : Electric"/>
    <x v="1"/>
    <x v="1"/>
    <s v="ERES_2T317"/>
    <x v="2976"/>
    <n v="634.79999999999995"/>
    <n v="80.5"/>
  </r>
  <r>
    <s v="10 : Electric"/>
    <x v="1"/>
    <x v="1"/>
    <s v="ERES_2T317"/>
    <x v="2977"/>
    <n v="1493.2139999999999"/>
    <n v="187.79"/>
  </r>
  <r>
    <s v="10 : Electric"/>
    <x v="1"/>
    <x v="1"/>
    <s v="ERES_2T317"/>
    <x v="2978"/>
    <n v="362.5"/>
    <n v="45.33"/>
  </r>
  <r>
    <s v="10 : Electric"/>
    <x v="1"/>
    <x v="1"/>
    <s v="ERES_2T317"/>
    <x v="2979"/>
    <n v="349.351"/>
    <n v="43.27"/>
  </r>
  <r>
    <s v="10 : Electric"/>
    <x v="1"/>
    <x v="1"/>
    <s v="ERES_2T317"/>
    <x v="2980"/>
    <n v="1187.8389999999999"/>
    <n v="150.37"/>
  </r>
  <r>
    <s v="10 : Electric"/>
    <x v="1"/>
    <x v="1"/>
    <s v="ERES_2T317"/>
    <x v="2981"/>
    <n v="1150.1030000000001"/>
    <n v="152.96"/>
  </r>
  <r>
    <s v="10 : Electric"/>
    <x v="1"/>
    <x v="1"/>
    <s v="ERES_2T317"/>
    <x v="2982"/>
    <n v="1189.165"/>
    <n v="148"/>
  </r>
  <r>
    <s v="10 : Electric"/>
    <x v="1"/>
    <x v="1"/>
    <s v="ERES_2T317"/>
    <x v="2983"/>
    <n v="935.47699999999998"/>
    <n v="122.13"/>
  </r>
  <r>
    <s v="10 : Electric"/>
    <x v="1"/>
    <x v="1"/>
    <s v="ERES_2T317"/>
    <x v="2984"/>
    <n v="598.303"/>
    <n v="72.540000000000006"/>
  </r>
  <r>
    <s v="10 : Electric"/>
    <x v="1"/>
    <x v="1"/>
    <s v="ERES_2T317"/>
    <x v="2985"/>
    <n v="1230.211"/>
    <n v="154.06"/>
  </r>
  <r>
    <s v="10 : Electric"/>
    <x v="1"/>
    <x v="1"/>
    <s v="ERES_2T317"/>
    <x v="2986"/>
    <n v="1136.789"/>
    <n v="135.15"/>
  </r>
  <r>
    <s v="10 : Electric"/>
    <x v="1"/>
    <x v="1"/>
    <s v="ERES_2T317"/>
    <x v="2987"/>
    <n v="1579.046"/>
    <n v="207.06"/>
  </r>
  <r>
    <s v="10 : Electric"/>
    <x v="1"/>
    <x v="1"/>
    <s v="ERES_2T317"/>
    <x v="2988"/>
    <n v="362.77699999999999"/>
    <n v="45.74"/>
  </r>
  <r>
    <s v="10 : Electric"/>
    <x v="1"/>
    <x v="1"/>
    <s v="ERES_2T317"/>
    <x v="2989"/>
    <n v="1519.9280000000001"/>
    <n v="190.11"/>
  </r>
  <r>
    <s v="10 : Electric"/>
    <x v="1"/>
    <x v="1"/>
    <s v="ERES_2T317"/>
    <x v="2990"/>
    <n v="427.70600000000002"/>
    <n v="47.69"/>
  </r>
  <r>
    <s v="10 : Electric"/>
    <x v="1"/>
    <x v="1"/>
    <s v="ERES_2T317"/>
    <x v="2991"/>
    <n v="1632.883"/>
    <n v="203.46"/>
  </r>
  <r>
    <s v="10 : Electric"/>
    <x v="1"/>
    <x v="1"/>
    <s v="ERES_2T317"/>
    <x v="2992"/>
    <n v="866.56700000000001"/>
    <n v="109.17"/>
  </r>
  <r>
    <s v="10 : Electric"/>
    <x v="1"/>
    <x v="1"/>
    <s v="ERES_2T317"/>
    <x v="2993"/>
    <n v="1590.171"/>
    <n v="188.82"/>
  </r>
  <r>
    <s v="10 : Electric"/>
    <x v="1"/>
    <x v="1"/>
    <s v="ERES_2T317"/>
    <x v="2994"/>
    <n v="482.71699999999998"/>
    <n v="59.1"/>
  </r>
  <r>
    <s v="10 : Electric"/>
    <x v="1"/>
    <x v="1"/>
    <s v="ERES_2T317"/>
    <x v="2995"/>
    <n v="1096.165"/>
    <n v="131.96"/>
  </r>
  <r>
    <s v="10 : Electric"/>
    <x v="1"/>
    <x v="1"/>
    <s v="ERES_2T317"/>
    <x v="2996"/>
    <n v="907.68399999999997"/>
    <n v="111.54"/>
  </r>
  <r>
    <s v="10 : Electric"/>
    <x v="1"/>
    <x v="1"/>
    <s v="ERES_2T317"/>
    <x v="2997"/>
    <n v="1528.6990000000001"/>
    <n v="187.92"/>
  </r>
  <r>
    <s v="10 : Electric"/>
    <x v="1"/>
    <x v="1"/>
    <s v="ERES_2T317"/>
    <x v="2998"/>
    <n v="1303.1859999999999"/>
    <n v="161.91"/>
  </r>
  <r>
    <s v="10 : Electric"/>
    <x v="1"/>
    <x v="1"/>
    <s v="ERES_2T317"/>
    <x v="2999"/>
    <n v="571.53"/>
    <n v="71.17"/>
  </r>
  <r>
    <s v="10 : Electric"/>
    <x v="1"/>
    <x v="1"/>
    <s v="ERES_2T317"/>
    <x v="3000"/>
    <n v="894.35500000000002"/>
    <n v="109.15"/>
  </r>
  <r>
    <s v="10 : Electric"/>
    <x v="1"/>
    <x v="1"/>
    <s v="ERES_2T317"/>
    <x v="3001"/>
    <n v="708.88800000000003"/>
    <n v="87.47"/>
  </r>
  <r>
    <s v="10 : Electric"/>
    <x v="1"/>
    <x v="1"/>
    <s v="ERES_2T317"/>
    <x v="3002"/>
    <n v="1709.2570000000001"/>
    <n v="210.1"/>
  </r>
  <r>
    <s v="10 : Electric"/>
    <x v="1"/>
    <x v="1"/>
    <s v="ERES_2T317"/>
    <x v="3003"/>
    <n v="1651.1020000000001"/>
    <n v="203.44"/>
  </r>
  <r>
    <s v="10 : Electric"/>
    <x v="1"/>
    <x v="1"/>
    <s v="ERES_2T317"/>
    <x v="3004"/>
    <n v="477.70600000000002"/>
    <n v="59.06"/>
  </r>
  <r>
    <s v="10 : Electric"/>
    <x v="1"/>
    <x v="1"/>
    <s v="ERES_2T317"/>
    <x v="3005"/>
    <n v="1167.597"/>
    <n v="141.01"/>
  </r>
  <r>
    <s v="10 : Electric"/>
    <x v="1"/>
    <x v="1"/>
    <s v="ERES_2T317"/>
    <x v="3006"/>
    <n v="1595.1859999999999"/>
    <n v="196.92"/>
  </r>
  <r>
    <s v="10 : Electric"/>
    <x v="1"/>
    <x v="1"/>
    <s v="ERES_2T317"/>
    <x v="3007"/>
    <n v="482.34100000000001"/>
    <n v="58.11"/>
  </r>
  <r>
    <s v="10 : Electric"/>
    <x v="1"/>
    <x v="1"/>
    <s v="ERES_2T317"/>
    <x v="3008"/>
    <n v="478.34500000000003"/>
    <n v="60.03"/>
  </r>
  <r>
    <s v="10 : Electric"/>
    <x v="1"/>
    <x v="1"/>
    <s v="ERES_2T317"/>
    <x v="3009"/>
    <n v="584.76199999999994"/>
    <n v="73.28"/>
  </r>
  <r>
    <s v="10 : Electric"/>
    <x v="1"/>
    <x v="1"/>
    <s v="ERES_2T317"/>
    <x v="3010"/>
    <n v="1293.4780000000001"/>
    <n v="161.56"/>
  </r>
  <r>
    <s v="10 : Electric"/>
    <x v="1"/>
    <x v="1"/>
    <s v="ERES_2T317"/>
    <x v="3011"/>
    <n v="1112.3440000000001"/>
    <n v="130.44"/>
  </r>
  <r>
    <s v="10 : Electric"/>
    <x v="1"/>
    <x v="1"/>
    <s v="ERES_2T317"/>
    <x v="3012"/>
    <n v="171.749"/>
    <n v="21.17"/>
  </r>
  <r>
    <s v="10 : Electric"/>
    <x v="1"/>
    <x v="1"/>
    <s v="ERES_2T317"/>
    <x v="3013"/>
    <n v="864.05200000000002"/>
    <n v="107.16"/>
  </r>
  <r>
    <s v="10 : Electric"/>
    <x v="1"/>
    <x v="1"/>
    <s v="ERES_2T317"/>
    <x v="3014"/>
    <n v="1688.05"/>
    <n v="200.64"/>
  </r>
  <r>
    <s v="10 : Electric"/>
    <x v="1"/>
    <x v="1"/>
    <s v="ERES_2T317"/>
    <x v="3015"/>
    <n v="705.54899999999998"/>
    <n v="87.06"/>
  </r>
  <r>
    <s v="10 : Electric"/>
    <x v="1"/>
    <x v="1"/>
    <s v="ERES_2T317"/>
    <x v="3016"/>
    <n v="490.21899999999999"/>
    <n v="61.96"/>
  </r>
  <r>
    <s v="10 : Electric"/>
    <x v="1"/>
    <x v="1"/>
    <s v="ERES_2T317"/>
    <x v="3017"/>
    <n v="1328.7139999999999"/>
    <n v="161.5"/>
  </r>
  <r>
    <s v="10 : Electric"/>
    <x v="1"/>
    <x v="1"/>
    <s v="ERES_2T317"/>
    <x v="3018"/>
    <n v="1239.576"/>
    <n v="170.98"/>
  </r>
  <r>
    <s v="10 : Electric"/>
    <x v="1"/>
    <x v="1"/>
    <s v="ERES_2T317"/>
    <x v="3019"/>
    <n v="913.11699999999996"/>
    <n v="111.38"/>
  </r>
  <r>
    <s v="10 : Electric"/>
    <x v="1"/>
    <x v="1"/>
    <s v="ERES_2T317"/>
    <x v="3020"/>
    <n v="1165.751"/>
    <n v="148.41999999999999"/>
  </r>
  <r>
    <s v="10 : Electric"/>
    <x v="1"/>
    <x v="1"/>
    <s v="ERES_2T317"/>
    <x v="3021"/>
    <n v="925.53599999999994"/>
    <n v="114.78"/>
  </r>
  <r>
    <s v="10 : Electric"/>
    <x v="1"/>
    <x v="1"/>
    <s v="ERES_2T317"/>
    <x v="3022"/>
    <n v="859.56600000000003"/>
    <n v="104.52"/>
  </r>
  <r>
    <s v="10 : Electric"/>
    <x v="1"/>
    <x v="1"/>
    <s v="ERES_2T317"/>
    <x v="3023"/>
    <n v="257.11"/>
    <n v="33.03"/>
  </r>
  <r>
    <s v="10 : Electric"/>
    <x v="1"/>
    <x v="1"/>
    <s v="ERES_2T317"/>
    <x v="3024"/>
    <n v="1637.91"/>
    <n v="212.1"/>
  </r>
  <r>
    <s v="10 : Electric"/>
    <x v="1"/>
    <x v="1"/>
    <s v="ERES_2T317"/>
    <x v="3025"/>
    <n v="1177.8030000000001"/>
    <n v="143.56"/>
  </r>
  <r>
    <s v="10 : Electric"/>
    <x v="1"/>
    <x v="1"/>
    <s v="ERES_2T317"/>
    <x v="3026"/>
    <n v="1002.4930000000001"/>
    <n v="126.59"/>
  </r>
  <r>
    <s v="10 : Electric"/>
    <x v="1"/>
    <x v="1"/>
    <s v="ERES_2T317"/>
    <x v="3027"/>
    <n v="726.84299999999996"/>
    <n v="89.7"/>
  </r>
  <r>
    <s v="10 : Electric"/>
    <x v="1"/>
    <x v="1"/>
    <s v="ERES_2T317"/>
    <x v="3028"/>
    <n v="1040.6389999999999"/>
    <n v="130.29"/>
  </r>
  <r>
    <s v="10 : Electric"/>
    <x v="1"/>
    <x v="1"/>
    <s v="ERES_2T317"/>
    <x v="3029"/>
    <n v="1429.42"/>
    <n v="170.11"/>
  </r>
  <r>
    <s v="10 : Electric"/>
    <x v="1"/>
    <x v="1"/>
    <s v="ERES_2T317"/>
    <x v="3030"/>
    <n v="775.23699999999997"/>
    <n v="98.12"/>
  </r>
  <r>
    <s v="10 : Electric"/>
    <x v="1"/>
    <x v="1"/>
    <s v="ERES_2T317"/>
    <x v="3031"/>
    <n v="515.93600000000004"/>
    <n v="63.67"/>
  </r>
  <r>
    <s v="10 : Electric"/>
    <x v="1"/>
    <x v="1"/>
    <s v="ERES_2T317"/>
    <x v="3032"/>
    <n v="1363.425"/>
    <n v="164.33"/>
  </r>
  <r>
    <s v="10 : Electric"/>
    <x v="1"/>
    <x v="1"/>
    <s v="ERES_2T317"/>
    <x v="3033"/>
    <n v="2315.59"/>
    <n v="294.52999999999997"/>
  </r>
  <r>
    <s v="10 : Electric"/>
    <x v="1"/>
    <x v="1"/>
    <s v="ERES_2T317"/>
    <x v="3034"/>
    <n v="1588.5229999999999"/>
    <n v="195.35"/>
  </r>
  <r>
    <s v="10 : Electric"/>
    <x v="1"/>
    <x v="1"/>
    <s v="ERES_2T317"/>
    <x v="3035"/>
    <n v="611.673"/>
    <n v="78.53"/>
  </r>
  <r>
    <s v="10 : Electric"/>
    <x v="1"/>
    <x v="1"/>
    <s v="ERES_2T317"/>
    <x v="3036"/>
    <n v="818.697"/>
    <n v="99.73"/>
  </r>
  <r>
    <s v="10 : Electric"/>
    <x v="1"/>
    <x v="1"/>
    <s v="ERES_2T317"/>
    <x v="3037"/>
    <n v="2736.627"/>
    <n v="335.78"/>
  </r>
  <r>
    <s v="10 : Electric"/>
    <x v="1"/>
    <x v="1"/>
    <s v="ERES_2T317"/>
    <x v="3038"/>
    <n v="875.22699999999998"/>
    <n v="108.7"/>
  </r>
  <r>
    <s v="10 : Electric"/>
    <x v="1"/>
    <x v="1"/>
    <s v="ERES_2T317"/>
    <x v="3039"/>
    <n v="883.69299999999998"/>
    <n v="114.79"/>
  </r>
  <r>
    <s v="10 : Electric"/>
    <x v="1"/>
    <x v="1"/>
    <s v="ERES_2T317"/>
    <x v="3040"/>
    <n v="938.952"/>
    <n v="116.61"/>
  </r>
  <r>
    <s v="10 : Electric"/>
    <x v="1"/>
    <x v="1"/>
    <s v="ERES_2T317"/>
    <x v="3041"/>
    <n v="1732.7860000000001"/>
    <n v="209.52"/>
  </r>
  <r>
    <s v="10 : Electric"/>
    <x v="1"/>
    <x v="1"/>
    <s v="ERES_2T317"/>
    <x v="3042"/>
    <n v="1675.2080000000001"/>
    <n v="210.78"/>
  </r>
  <r>
    <s v="10 : Electric"/>
    <x v="1"/>
    <x v="1"/>
    <s v="ERES_2T317"/>
    <x v="3043"/>
    <n v="897.92499999999995"/>
    <n v="108.09"/>
  </r>
  <r>
    <s v="10 : Electric"/>
    <x v="1"/>
    <x v="1"/>
    <s v="ERES_2T317"/>
    <x v="3044"/>
    <n v="447.61500000000001"/>
    <n v="55.93"/>
  </r>
  <r>
    <s v="10 : Electric"/>
    <x v="1"/>
    <x v="1"/>
    <s v="ERES_2T317"/>
    <x v="3045"/>
    <n v="1653.827"/>
    <n v="203.36"/>
  </r>
  <r>
    <s v="10 : Electric"/>
    <x v="1"/>
    <x v="1"/>
    <s v="ERES_2T317"/>
    <x v="3046"/>
    <n v="518.11800000000005"/>
    <n v="66.069999999999993"/>
  </r>
  <r>
    <s v="10 : Electric"/>
    <x v="1"/>
    <x v="1"/>
    <s v="ERES_2T317"/>
    <x v="3047"/>
    <n v="447.11200000000002"/>
    <n v="56.86"/>
  </r>
  <r>
    <s v="10 : Electric"/>
    <x v="1"/>
    <x v="1"/>
    <s v="ERES_2T317"/>
    <x v="3048"/>
    <n v="841.20899999999995"/>
    <n v="103.71"/>
  </r>
  <r>
    <s v="10 : Electric"/>
    <x v="1"/>
    <x v="1"/>
    <s v="ERES_2T317"/>
    <x v="3049"/>
    <n v="921.65"/>
    <n v="115.35"/>
  </r>
  <r>
    <s v="10 : Electric"/>
    <x v="1"/>
    <x v="1"/>
    <s v="ERES_2T317"/>
    <x v="3050"/>
    <n v="931.423"/>
    <n v="121.24"/>
  </r>
  <r>
    <s v="10 : Electric"/>
    <x v="1"/>
    <x v="1"/>
    <s v="ERES_2T317"/>
    <x v="3051"/>
    <n v="1297.47"/>
    <n v="162.68"/>
  </r>
  <r>
    <s v="10 : Electric"/>
    <x v="1"/>
    <x v="1"/>
    <s v="ERES_2T317"/>
    <x v="3052"/>
    <n v="798.34799999999996"/>
    <n v="96.36"/>
  </r>
  <r>
    <s v="10 : Electric"/>
    <x v="1"/>
    <x v="1"/>
    <s v="ERES_2T317"/>
    <x v="3053"/>
    <n v="1342.855"/>
    <n v="169.56"/>
  </r>
  <r>
    <s v="10 : Electric"/>
    <x v="1"/>
    <x v="1"/>
    <s v="ERES_2T317"/>
    <x v="3054"/>
    <n v="1087.232"/>
    <n v="141.75"/>
  </r>
  <r>
    <s v="10 : Electric"/>
    <x v="1"/>
    <x v="1"/>
    <s v="ERES_2T317"/>
    <x v="3055"/>
    <n v="293.61"/>
    <n v="38.229999999999997"/>
  </r>
  <r>
    <s v="10 : Electric"/>
    <x v="1"/>
    <x v="1"/>
    <s v="ERES_2T317"/>
    <x v="3056"/>
    <n v="666.524"/>
    <n v="82.93"/>
  </r>
  <r>
    <s v="10 : Electric"/>
    <x v="1"/>
    <x v="1"/>
    <s v="ERES_2T317"/>
    <x v="3057"/>
    <n v="1012.236"/>
    <n v="129.58000000000001"/>
  </r>
  <r>
    <s v="10 : Electric"/>
    <x v="1"/>
    <x v="1"/>
    <s v="ERES_2T317"/>
    <x v="3058"/>
    <n v="925.91899999999998"/>
    <n v="112.92"/>
  </r>
  <r>
    <s v="10 : Electric"/>
    <x v="1"/>
    <x v="1"/>
    <s v="ERES_2T317"/>
    <x v="3059"/>
    <n v="521.16700000000003"/>
    <n v="63.25"/>
  </r>
  <r>
    <s v="10 : Electric"/>
    <x v="1"/>
    <x v="1"/>
    <s v="ERES_2T317"/>
    <x v="3060"/>
    <n v="1261.146"/>
    <n v="154.33000000000001"/>
  </r>
  <r>
    <s v="10 : Electric"/>
    <x v="1"/>
    <x v="1"/>
    <s v="ERES_2T317"/>
    <x v="3061"/>
    <n v="290.49"/>
    <n v="34.6"/>
  </r>
  <r>
    <s v="10 : Electric"/>
    <x v="1"/>
    <x v="1"/>
    <s v="ERES_2T317"/>
    <x v="3062"/>
    <n v="509.53399999999999"/>
    <n v="63"/>
  </r>
  <r>
    <s v="10 : Electric"/>
    <x v="1"/>
    <x v="1"/>
    <s v="ERES_2T317"/>
    <x v="3063"/>
    <n v="3070.9920000000002"/>
    <n v="370.59"/>
  </r>
  <r>
    <s v="10 : Electric"/>
    <x v="1"/>
    <x v="1"/>
    <s v="ERES_2T317"/>
    <x v="3064"/>
    <n v="1264.808"/>
    <n v="157.83000000000001"/>
  </r>
  <r>
    <s v="10 : Electric"/>
    <x v="1"/>
    <x v="1"/>
    <s v="ERES_2T317"/>
    <x v="3065"/>
    <n v="758.01900000000001"/>
    <n v="89.94"/>
  </r>
  <r>
    <s v="10 : Electric"/>
    <x v="1"/>
    <x v="1"/>
    <s v="ERES_2T317"/>
    <x v="3066"/>
    <n v="2224.8820000000001"/>
    <n v="284.38"/>
  </r>
  <r>
    <s v="10 : Electric"/>
    <x v="1"/>
    <x v="1"/>
    <s v="ERES_2T317"/>
    <x v="3067"/>
    <n v="1406.261"/>
    <n v="176.35"/>
  </r>
  <r>
    <s v="10 : Electric"/>
    <x v="1"/>
    <x v="1"/>
    <s v="ERES_2T317"/>
    <x v="3068"/>
    <n v="541.91"/>
    <n v="66.02"/>
  </r>
  <r>
    <s v="10 : Electric"/>
    <x v="1"/>
    <x v="1"/>
    <s v="ERES_2T317"/>
    <x v="3069"/>
    <n v="422.62"/>
    <n v="51.46"/>
  </r>
  <r>
    <s v="10 : Electric"/>
    <x v="1"/>
    <x v="1"/>
    <s v="ERES_2T317"/>
    <x v="3070"/>
    <n v="652.18899999999996"/>
    <n v="80.84"/>
  </r>
  <r>
    <s v="10 : Electric"/>
    <x v="1"/>
    <x v="1"/>
    <s v="ERES_2T317"/>
    <x v="3071"/>
    <n v="585.94100000000003"/>
    <n v="71.37"/>
  </r>
  <r>
    <s v="10 : Electric"/>
    <x v="1"/>
    <x v="1"/>
    <s v="ERES_2T317"/>
    <x v="3072"/>
    <n v="366.04500000000002"/>
    <n v="45.7"/>
  </r>
  <r>
    <s v="10 : Electric"/>
    <x v="1"/>
    <x v="1"/>
    <s v="ERES_2T317"/>
    <x v="3073"/>
    <n v="1572.2149999999999"/>
    <n v="201.09"/>
  </r>
  <r>
    <s v="10 : Electric"/>
    <x v="1"/>
    <x v="1"/>
    <s v="ERES_2T317"/>
    <x v="3074"/>
    <n v="349.72199999999998"/>
    <n v="42.13"/>
  </r>
  <r>
    <s v="10 : Electric"/>
    <x v="1"/>
    <x v="1"/>
    <s v="ERES_2T317"/>
    <x v="3075"/>
    <n v="1904.0419999999999"/>
    <n v="233.73"/>
  </r>
  <r>
    <s v="10 : Electric"/>
    <x v="1"/>
    <x v="1"/>
    <s v="ERES_2T317"/>
    <x v="3076"/>
    <n v="549.50199999999995"/>
    <n v="75.819999999999993"/>
  </r>
  <r>
    <s v="10 : Electric"/>
    <x v="1"/>
    <x v="1"/>
    <s v="ERES_2T317"/>
    <x v="3077"/>
    <n v="2284.02"/>
    <n v="288.14"/>
  </r>
  <r>
    <s v="10 : Electric"/>
    <x v="1"/>
    <x v="1"/>
    <s v="ERES_2T317"/>
    <x v="3078"/>
    <n v="526.76099999999997"/>
    <n v="66.12"/>
  </r>
  <r>
    <s v="10 : Electric"/>
    <x v="1"/>
    <x v="1"/>
    <s v="ERES_2T317"/>
    <x v="3079"/>
    <n v="575.16999999999996"/>
    <n v="67"/>
  </r>
  <r>
    <s v="10 : Electric"/>
    <x v="1"/>
    <x v="1"/>
    <s v="ERES_2T317"/>
    <x v="3080"/>
    <n v="3545.0880000000002"/>
    <n v="437.22"/>
  </r>
  <r>
    <s v="10 : Electric"/>
    <x v="1"/>
    <x v="1"/>
    <s v="ERES_2T317"/>
    <x v="3081"/>
    <n v="383.03500000000003"/>
    <n v="44.52"/>
  </r>
  <r>
    <s v="10 : Electric"/>
    <x v="1"/>
    <x v="1"/>
    <s v="ERES_2T317"/>
    <x v="3082"/>
    <n v="746.89200000000005"/>
    <n v="91.98"/>
  </r>
  <r>
    <s v="10 : Electric"/>
    <x v="1"/>
    <x v="1"/>
    <s v="ERES_2T317"/>
    <x v="3083"/>
    <n v="622.44100000000003"/>
    <n v="78.11"/>
  </r>
  <r>
    <s v="10 : Electric"/>
    <x v="1"/>
    <x v="1"/>
    <s v="ERES_2T317"/>
    <x v="3084"/>
    <n v="505.97"/>
    <n v="62.73"/>
  </r>
  <r>
    <s v="10 : Electric"/>
    <x v="1"/>
    <x v="1"/>
    <s v="ERES_2T317"/>
    <x v="3085"/>
    <n v="852.96500000000003"/>
    <n v="108.02"/>
  </r>
  <r>
    <s v="10 : Electric"/>
    <x v="1"/>
    <x v="1"/>
    <s v="ERES_2T317"/>
    <x v="3086"/>
    <n v="2890.7939999999999"/>
    <n v="320.25"/>
  </r>
  <r>
    <s v="10 : Electric"/>
    <x v="1"/>
    <x v="1"/>
    <s v="ERES_2T317"/>
    <x v="3087"/>
    <n v="431.08499999999998"/>
    <n v="53.83"/>
  </r>
  <r>
    <s v="10 : Electric"/>
    <x v="1"/>
    <x v="1"/>
    <s v="ERES_2T317"/>
    <x v="3088"/>
    <n v="776.76800000000003"/>
    <n v="96.66"/>
  </r>
  <r>
    <s v="10 : Electric"/>
    <x v="1"/>
    <x v="1"/>
    <s v="ERES_2T317"/>
    <x v="3089"/>
    <n v="624"/>
    <n v="78.680000000000007"/>
  </r>
  <r>
    <s v="10 : Electric"/>
    <x v="1"/>
    <x v="1"/>
    <s v="ERES_2T317"/>
    <x v="3090"/>
    <n v="845.15700000000004"/>
    <n v="114.61"/>
  </r>
  <r>
    <s v="10 : Electric"/>
    <x v="1"/>
    <x v="1"/>
    <s v="ERES_2T317"/>
    <x v="3091"/>
    <n v="611.66700000000003"/>
    <n v="75.98"/>
  </r>
  <r>
    <s v="10 : Electric"/>
    <x v="1"/>
    <x v="1"/>
    <s v="ERES_2T317"/>
    <x v="3092"/>
    <n v="58.273000000000003"/>
    <n v="6.86"/>
  </r>
  <r>
    <s v="10 : Electric"/>
    <x v="1"/>
    <x v="1"/>
    <s v="ERES_2T317"/>
    <x v="3093"/>
    <n v="1313.53"/>
    <n v="158.15"/>
  </r>
  <r>
    <s v="10 : Electric"/>
    <x v="1"/>
    <x v="1"/>
    <s v="ERES_2T317"/>
    <x v="3094"/>
    <n v="567.03599999999994"/>
    <n v="71.62"/>
  </r>
  <r>
    <s v="10 : Electric"/>
    <x v="1"/>
    <x v="1"/>
    <s v="ERES_2T317"/>
    <x v="3095"/>
    <n v="815.12"/>
    <n v="97.49"/>
  </r>
  <r>
    <s v="10 : Electric"/>
    <x v="1"/>
    <x v="1"/>
    <s v="ERES_2T317"/>
    <x v="3096"/>
    <n v="910.50900000000001"/>
    <n v="110.05"/>
  </r>
  <r>
    <s v="10 : Electric"/>
    <x v="1"/>
    <x v="1"/>
    <s v="ERES_2T317"/>
    <x v="3097"/>
    <n v="1583.0029999999999"/>
    <n v="196.53"/>
  </r>
  <r>
    <s v="10 : Electric"/>
    <x v="1"/>
    <x v="1"/>
    <s v="ERES_2T317"/>
    <x v="3098"/>
    <n v="2180.62"/>
    <n v="268.35000000000002"/>
  </r>
  <r>
    <s v="10 : Electric"/>
    <x v="1"/>
    <x v="1"/>
    <s v="ERES_2T317"/>
    <x v="3099"/>
    <n v="245.595"/>
    <n v="28.83"/>
  </r>
  <r>
    <s v="10 : Electric"/>
    <x v="1"/>
    <x v="1"/>
    <s v="ERES_2T317"/>
    <x v="3100"/>
    <n v="362.98500000000001"/>
    <n v="46.34"/>
  </r>
  <r>
    <s v="10 : Electric"/>
    <x v="1"/>
    <x v="1"/>
    <s v="ERES_2T317"/>
    <x v="3101"/>
    <n v="215.54599999999999"/>
    <n v="26.34"/>
  </r>
  <r>
    <s v="10 : Electric"/>
    <x v="1"/>
    <x v="1"/>
    <s v="ERES_2T317"/>
    <x v="3102"/>
    <n v="880.74900000000002"/>
    <n v="103.55"/>
  </r>
  <r>
    <s v="10 : Electric"/>
    <x v="1"/>
    <x v="1"/>
    <s v="ERES_2T317"/>
    <x v="3103"/>
    <n v="1642.644"/>
    <n v="195.55"/>
  </r>
  <r>
    <s v="10 : Electric"/>
    <x v="1"/>
    <x v="1"/>
    <s v="ERES_2T317"/>
    <x v="3104"/>
    <n v="1164.232"/>
    <n v="149.07"/>
  </r>
  <r>
    <s v="10 : Electric"/>
    <x v="1"/>
    <x v="1"/>
    <s v="ERES_2T317"/>
    <x v="3105"/>
    <n v="550.26400000000001"/>
    <n v="68.040000000000006"/>
  </r>
  <r>
    <s v="10 : Electric"/>
    <x v="1"/>
    <x v="1"/>
    <s v="ERES_2T317"/>
    <x v="3106"/>
    <n v="283.73200000000003"/>
    <n v="34.549999999999997"/>
  </r>
  <r>
    <s v="10 : Electric"/>
    <x v="1"/>
    <x v="1"/>
    <s v="ERES_2T317"/>
    <x v="3107"/>
    <n v="1273.796"/>
    <n v="155.79"/>
  </r>
  <r>
    <s v="10 : Electric"/>
    <x v="1"/>
    <x v="1"/>
    <s v="ERES_2T317"/>
    <x v="3108"/>
    <n v="868.85400000000004"/>
    <n v="107.46"/>
  </r>
  <r>
    <s v="10 : Electric"/>
    <x v="1"/>
    <x v="1"/>
    <s v="ERES_2T317"/>
    <x v="3109"/>
    <n v="1029.2660000000001"/>
    <n v="126.79"/>
  </r>
  <r>
    <s v="10 : Electric"/>
    <x v="1"/>
    <x v="1"/>
    <s v="ERES_2T317"/>
    <x v="3110"/>
    <n v="1280.9639999999999"/>
    <n v="156.30000000000001"/>
  </r>
  <r>
    <s v="10 : Electric"/>
    <x v="1"/>
    <x v="1"/>
    <s v="ERES_2T317"/>
    <x v="3111"/>
    <n v="535.15899999999999"/>
    <n v="66.88"/>
  </r>
  <r>
    <s v="10 : Electric"/>
    <x v="1"/>
    <x v="1"/>
    <s v="ERES_2T317"/>
    <x v="3112"/>
    <n v="830.01400000000001"/>
    <n v="101.53"/>
  </r>
  <r>
    <s v="10 : Electric"/>
    <x v="1"/>
    <x v="1"/>
    <s v="ERES_2T317"/>
    <x v="3113"/>
    <n v="745.67100000000005"/>
    <n v="92.6"/>
  </r>
  <r>
    <s v="10 : Electric"/>
    <x v="1"/>
    <x v="1"/>
    <s v="ERES_2T317"/>
    <x v="3114"/>
    <n v="986.25099999999998"/>
    <n v="130.86000000000001"/>
  </r>
  <r>
    <s v="10 : Electric"/>
    <x v="1"/>
    <x v="1"/>
    <s v="ERES_2T317"/>
    <x v="3115"/>
    <n v="533.35199999999998"/>
    <n v="69.150000000000006"/>
  </r>
  <r>
    <s v="10 : Electric"/>
    <x v="1"/>
    <x v="1"/>
    <s v="ERES_2T317"/>
    <x v="3116"/>
    <n v="1019.79"/>
    <n v="124.31"/>
  </r>
  <r>
    <s v="10 : Electric"/>
    <x v="1"/>
    <x v="1"/>
    <s v="ERES_2T317"/>
    <x v="3117"/>
    <n v="801.69899999999996"/>
    <n v="99.06"/>
  </r>
  <r>
    <s v="10 : Electric"/>
    <x v="1"/>
    <x v="1"/>
    <s v="ERES_2T317"/>
    <x v="3118"/>
    <n v="598.35599999999999"/>
    <n v="73.03"/>
  </r>
  <r>
    <s v="10 : Electric"/>
    <x v="1"/>
    <x v="1"/>
    <s v="ERES_2T317"/>
    <x v="3119"/>
    <n v="1080.537"/>
    <n v="130.22999999999999"/>
  </r>
  <r>
    <s v="10 : Electric"/>
    <x v="1"/>
    <x v="1"/>
    <s v="ERES_2T317"/>
    <x v="3120"/>
    <n v="977.70699999999999"/>
    <n v="121.62"/>
  </r>
  <r>
    <s v="10 : Electric"/>
    <x v="1"/>
    <x v="1"/>
    <s v="ERES_2T317"/>
    <x v="3121"/>
    <n v="1152.9549999999999"/>
    <n v="143.78"/>
  </r>
  <r>
    <s v="10 : Electric"/>
    <x v="1"/>
    <x v="1"/>
    <s v="ERES_2T317"/>
    <x v="3122"/>
    <n v="970.87300000000005"/>
    <n v="120.26"/>
  </r>
  <r>
    <s v="10 : Electric"/>
    <x v="1"/>
    <x v="1"/>
    <s v="ERES_2T317"/>
    <x v="3123"/>
    <n v="442.13"/>
    <n v="52.7"/>
  </r>
  <r>
    <s v="10 : Electric"/>
    <x v="1"/>
    <x v="1"/>
    <s v="ERES_2T317"/>
    <x v="3124"/>
    <n v="1119.7449999999999"/>
    <n v="136.29"/>
  </r>
  <r>
    <s v="10 : Electric"/>
    <x v="1"/>
    <x v="1"/>
    <s v="ERES_2T317"/>
    <x v="3125"/>
    <n v="2221.4630000000002"/>
    <n v="272.27999999999997"/>
  </r>
  <r>
    <s v="10 : Electric"/>
    <x v="1"/>
    <x v="1"/>
    <s v="ERES_2T317"/>
    <x v="3126"/>
    <n v="324.88200000000001"/>
    <n v="41.13"/>
  </r>
  <r>
    <s v="10 : Electric"/>
    <x v="1"/>
    <x v="1"/>
    <s v="ERES_2T317"/>
    <x v="3127"/>
    <n v="1499.204"/>
    <n v="191.26"/>
  </r>
  <r>
    <s v="10 : Electric"/>
    <x v="1"/>
    <x v="1"/>
    <s v="ERES_2T317"/>
    <x v="3128"/>
    <n v="1552.6130000000001"/>
    <n v="200.46"/>
  </r>
  <r>
    <s v="10 : Electric"/>
    <x v="1"/>
    <x v="1"/>
    <s v="ERES_2T317"/>
    <x v="3129"/>
    <n v="1049.874"/>
    <n v="131.6"/>
  </r>
  <r>
    <s v="10 : Electric"/>
    <x v="1"/>
    <x v="1"/>
    <s v="ERES_2T317"/>
    <x v="3130"/>
    <n v="1063.7819999999999"/>
    <n v="133.38999999999999"/>
  </r>
  <r>
    <s v="10 : Electric"/>
    <x v="1"/>
    <x v="1"/>
    <s v="ERES_2T317"/>
    <x v="3131"/>
    <n v="944.91399999999999"/>
    <n v="113.9"/>
  </r>
  <r>
    <s v="10 : Electric"/>
    <x v="1"/>
    <x v="1"/>
    <s v="ERES_2T317"/>
    <x v="3132"/>
    <n v="1424.567"/>
    <n v="176.81"/>
  </r>
  <r>
    <s v="10 : Electric"/>
    <x v="1"/>
    <x v="1"/>
    <s v="ERES_2T317"/>
    <x v="3133"/>
    <n v="463.28500000000003"/>
    <n v="56.48"/>
  </r>
  <r>
    <s v="10 : Electric"/>
    <x v="1"/>
    <x v="1"/>
    <s v="ERES_2T317"/>
    <x v="3134"/>
    <n v="500.10599999999999"/>
    <n v="62.48"/>
  </r>
  <r>
    <s v="10 : Electric"/>
    <x v="1"/>
    <x v="1"/>
    <s v="ERES_2T317"/>
    <x v="3135"/>
    <n v="1812.94"/>
    <n v="238.07"/>
  </r>
  <r>
    <s v="10 : Electric"/>
    <x v="1"/>
    <x v="1"/>
    <s v="ERES_2T317"/>
    <x v="3136"/>
    <n v="1226.2570000000001"/>
    <n v="154.11000000000001"/>
  </r>
  <r>
    <s v="10 : Electric"/>
    <x v="1"/>
    <x v="1"/>
    <s v="ERES_2T317"/>
    <x v="3137"/>
    <n v="997.80799999999999"/>
    <n v="123.16"/>
  </r>
  <r>
    <s v="10 : Electric"/>
    <x v="1"/>
    <x v="1"/>
    <s v="ERES_2T317"/>
    <x v="3138"/>
    <n v="300.67599999999999"/>
    <n v="37.24"/>
  </r>
  <r>
    <s v="10 : Electric"/>
    <x v="1"/>
    <x v="1"/>
    <s v="ERES_2T317"/>
    <x v="3139"/>
    <n v="1443.194"/>
    <n v="188.93"/>
  </r>
  <r>
    <s v="10 : Electric"/>
    <x v="1"/>
    <x v="1"/>
    <s v="ERES_2T317"/>
    <x v="3140"/>
    <n v="257.13900000000001"/>
    <n v="31.27"/>
  </r>
  <r>
    <s v="10 : Electric"/>
    <x v="1"/>
    <x v="1"/>
    <s v="ERES_2T317"/>
    <x v="3141"/>
    <n v="990.9"/>
    <n v="127.71"/>
  </r>
  <r>
    <s v="10 : Electric"/>
    <x v="1"/>
    <x v="1"/>
    <s v="ERES_2T317"/>
    <x v="3142"/>
    <n v="1037.741"/>
    <n v="130.04"/>
  </r>
  <r>
    <s v="10 : Electric"/>
    <x v="1"/>
    <x v="1"/>
    <s v="ERES_2T317"/>
    <x v="3143"/>
    <n v="379.45600000000002"/>
    <n v="49.56"/>
  </r>
  <r>
    <s v="10 : Electric"/>
    <x v="1"/>
    <x v="1"/>
    <s v="ERES_2T317"/>
    <x v="3144"/>
    <n v="1683.3019999999999"/>
    <n v="194.53"/>
  </r>
  <r>
    <s v="10 : Electric"/>
    <x v="1"/>
    <x v="1"/>
    <s v="ERES_2T317"/>
    <x v="3145"/>
    <n v="957.745"/>
    <n v="123.99"/>
  </r>
  <r>
    <s v="10 : Electric"/>
    <x v="1"/>
    <x v="1"/>
    <s v="ERES_2T317"/>
    <x v="3146"/>
    <n v="1667.586"/>
    <n v="201.38"/>
  </r>
  <r>
    <s v="10 : Electric"/>
    <x v="1"/>
    <x v="1"/>
    <s v="ERES_2T317"/>
    <x v="3147"/>
    <n v="356.95600000000002"/>
    <n v="42.45"/>
  </r>
  <r>
    <s v="10 : Electric"/>
    <x v="1"/>
    <x v="1"/>
    <s v="ERES_2T317"/>
    <x v="3148"/>
    <n v="556.97299999999996"/>
    <n v="68.48"/>
  </r>
  <r>
    <s v="10 : Electric"/>
    <x v="1"/>
    <x v="1"/>
    <s v="ERES_2T317"/>
    <x v="3149"/>
    <n v="716.20500000000004"/>
    <n v="94.8"/>
  </r>
  <r>
    <s v="10 : Electric"/>
    <x v="1"/>
    <x v="1"/>
    <s v="ERES_2T317"/>
    <x v="3150"/>
    <n v="622.93399999999997"/>
    <n v="76.069999999999993"/>
  </r>
  <r>
    <s v="10 : Electric"/>
    <x v="1"/>
    <x v="1"/>
    <s v="ERES_2T317"/>
    <x v="3151"/>
    <n v="452.84699999999998"/>
    <n v="54.27"/>
  </r>
  <r>
    <s v="10 : Electric"/>
    <x v="1"/>
    <x v="1"/>
    <s v="ERES_2T317"/>
    <x v="3152"/>
    <n v="828.73500000000001"/>
    <n v="107.09"/>
  </r>
  <r>
    <s v="10 : Electric"/>
    <x v="1"/>
    <x v="1"/>
    <s v="ERES_2T317"/>
    <x v="3153"/>
    <n v="1467.173"/>
    <n v="170.76"/>
  </r>
  <r>
    <s v="10 : Electric"/>
    <x v="1"/>
    <x v="1"/>
    <s v="ERES_2T317"/>
    <x v="3154"/>
    <n v="1310.4970000000001"/>
    <n v="162.19999999999999"/>
  </r>
  <r>
    <s v="10 : Electric"/>
    <x v="1"/>
    <x v="1"/>
    <s v="ERES_2T317"/>
    <x v="3155"/>
    <n v="549.67100000000005"/>
    <n v="68.260000000000005"/>
  </r>
  <r>
    <s v="10 : Electric"/>
    <x v="1"/>
    <x v="1"/>
    <s v="ERES_2T317"/>
    <x v="3156"/>
    <n v="1367.4390000000001"/>
    <n v="165.43"/>
  </r>
  <r>
    <s v="10 : Electric"/>
    <x v="1"/>
    <x v="1"/>
    <s v="ERES_2T317"/>
    <x v="3157"/>
    <n v="466.62200000000001"/>
    <n v="62.8"/>
  </r>
  <r>
    <s v="10 : Electric"/>
    <x v="1"/>
    <x v="1"/>
    <s v="ERES_2T317"/>
    <x v="3158"/>
    <n v="993.01"/>
    <n v="119.84"/>
  </r>
  <r>
    <s v="10 : Electric"/>
    <x v="1"/>
    <x v="1"/>
    <s v="ERES_2T317"/>
    <x v="3159"/>
    <n v="267.08100000000002"/>
    <n v="33.28"/>
  </r>
  <r>
    <s v="10 : Electric"/>
    <x v="1"/>
    <x v="1"/>
    <s v="ERES_2T317"/>
    <x v="3160"/>
    <n v="1121.931"/>
    <n v="140.72"/>
  </r>
  <r>
    <s v="10 : Electric"/>
    <x v="1"/>
    <x v="1"/>
    <s v="ERES_2T317"/>
    <x v="3161"/>
    <n v="1764.855"/>
    <n v="218.55"/>
  </r>
  <r>
    <s v="10 : Electric"/>
    <x v="1"/>
    <x v="1"/>
    <s v="ERES_2T317"/>
    <x v="3162"/>
    <n v="589.36400000000003"/>
    <n v="71.319999999999993"/>
  </r>
  <r>
    <s v="10 : Electric"/>
    <x v="1"/>
    <x v="1"/>
    <s v="ERES_2T317"/>
    <x v="3163"/>
    <n v="1125.7090000000001"/>
    <n v="136.51"/>
  </r>
  <r>
    <s v="10 : Electric"/>
    <x v="1"/>
    <x v="1"/>
    <s v="ERES_2T317"/>
    <x v="3164"/>
    <n v="778.17200000000003"/>
    <n v="99.57"/>
  </r>
  <r>
    <s v="10 : Electric"/>
    <x v="1"/>
    <x v="1"/>
    <s v="ERES_2T317"/>
    <x v="3165"/>
    <n v="1617.0709999999999"/>
    <n v="187.27"/>
  </r>
  <r>
    <s v="10 : Electric"/>
    <x v="1"/>
    <x v="1"/>
    <s v="ERES_2T317"/>
    <x v="3166"/>
    <n v="93.472999999999999"/>
    <n v="11.48"/>
  </r>
  <r>
    <s v="10 : Electric"/>
    <x v="1"/>
    <x v="1"/>
    <s v="ERES_2T317"/>
    <x v="3167"/>
    <n v="404.108"/>
    <n v="49.88"/>
  </r>
  <r>
    <s v="10 : Electric"/>
    <x v="1"/>
    <x v="1"/>
    <s v="ERES_2T317"/>
    <x v="3168"/>
    <n v="315.64499999999998"/>
    <n v="38.93"/>
  </r>
  <r>
    <s v="10 : Electric"/>
    <x v="1"/>
    <x v="1"/>
    <s v="ERES_2T317"/>
    <x v="3169"/>
    <n v="874.19100000000003"/>
    <n v="108.24"/>
  </r>
  <r>
    <s v="10 : Electric"/>
    <x v="1"/>
    <x v="1"/>
    <s v="ERES_2T317"/>
    <x v="3170"/>
    <n v="742.47400000000005"/>
    <n v="92.55"/>
  </r>
  <r>
    <s v="10 : Electric"/>
    <x v="1"/>
    <x v="1"/>
    <s v="ERES_2T317"/>
    <x v="3171"/>
    <n v="2379.9879999999998"/>
    <n v="315.68"/>
  </r>
  <r>
    <s v="10 : Electric"/>
    <x v="1"/>
    <x v="1"/>
    <s v="ERES_2T317"/>
    <x v="3172"/>
    <n v="1516.4010000000001"/>
    <n v="183.69"/>
  </r>
  <r>
    <s v="10 : Electric"/>
    <x v="1"/>
    <x v="1"/>
    <s v="ERES_2T317"/>
    <x v="3173"/>
    <n v="1197.655"/>
    <n v="133.88999999999999"/>
  </r>
  <r>
    <s v="10 : Electric"/>
    <x v="1"/>
    <x v="1"/>
    <s v="ERES_2T317"/>
    <x v="3174"/>
    <n v="1254.789"/>
    <n v="150.62"/>
  </r>
  <r>
    <s v="10 : Electric"/>
    <x v="1"/>
    <x v="1"/>
    <s v="ERES_2T317"/>
    <x v="3175"/>
    <n v="760.92200000000003"/>
    <n v="91.34"/>
  </r>
  <r>
    <s v="10 : Electric"/>
    <x v="1"/>
    <x v="1"/>
    <s v="ERES_2T317"/>
    <x v="3176"/>
    <n v="874.89599999999996"/>
    <n v="111.61"/>
  </r>
  <r>
    <s v="10 : Electric"/>
    <x v="1"/>
    <x v="1"/>
    <s v="ERES_2T317"/>
    <x v="3177"/>
    <n v="1689.4449999999999"/>
    <n v="209.46"/>
  </r>
  <r>
    <s v="10 : Electric"/>
    <x v="1"/>
    <x v="1"/>
    <s v="ERES_2T317"/>
    <x v="3178"/>
    <n v="294.70600000000002"/>
    <n v="35"/>
  </r>
  <r>
    <s v="10 : Electric"/>
    <x v="1"/>
    <x v="1"/>
    <s v="ERES_2T317"/>
    <x v="3179"/>
    <n v="430.56099999999998"/>
    <n v="57.97"/>
  </r>
  <r>
    <s v="10 : Electric"/>
    <x v="1"/>
    <x v="1"/>
    <s v="ERES_2T317"/>
    <x v="3180"/>
    <n v="1382.165"/>
    <n v="188.62"/>
  </r>
  <r>
    <s v="10 : Electric"/>
    <x v="1"/>
    <x v="1"/>
    <s v="ERES_2T317"/>
    <x v="3181"/>
    <n v="1229.6869999999999"/>
    <n v="152.08000000000001"/>
  </r>
  <r>
    <s v="10 : Electric"/>
    <x v="1"/>
    <x v="1"/>
    <s v="ERES_2T317"/>
    <x v="3182"/>
    <n v="280.51299999999998"/>
    <n v="35.64"/>
  </r>
  <r>
    <s v="10 : Electric"/>
    <x v="1"/>
    <x v="1"/>
    <s v="ERES_2T317"/>
    <x v="3183"/>
    <n v="652.16300000000001"/>
    <n v="79.84"/>
  </r>
  <r>
    <s v="10 : Electric"/>
    <x v="1"/>
    <x v="1"/>
    <s v="ERES_2T317"/>
    <x v="3184"/>
    <n v="1192.002"/>
    <n v="148.18"/>
  </r>
  <r>
    <s v="10 : Electric"/>
    <x v="1"/>
    <x v="1"/>
    <s v="ERES_2T317"/>
    <x v="3185"/>
    <n v="1146.0920000000001"/>
    <n v="136.72999999999999"/>
  </r>
  <r>
    <s v="10 : Electric"/>
    <x v="1"/>
    <x v="1"/>
    <s v="ERES_2T317"/>
    <x v="3186"/>
    <n v="618.702"/>
    <n v="81.63"/>
  </r>
  <r>
    <s v="10 : Electric"/>
    <x v="1"/>
    <x v="1"/>
    <s v="ERES_2T317"/>
    <x v="3187"/>
    <n v="130.75200000000001"/>
    <n v="15.93"/>
  </r>
  <r>
    <s v="10 : Electric"/>
    <x v="1"/>
    <x v="1"/>
    <s v="ERES_2T317"/>
    <x v="3188"/>
    <n v="542.98"/>
    <n v="69.2"/>
  </r>
  <r>
    <s v="10 : Electric"/>
    <x v="1"/>
    <x v="1"/>
    <s v="ERES_2T317"/>
    <x v="3189"/>
    <n v="855.41700000000003"/>
    <n v="110.66"/>
  </r>
  <r>
    <s v="10 : Electric"/>
    <x v="1"/>
    <x v="1"/>
    <s v="ERES_2T317"/>
    <x v="3190"/>
    <n v="1010.336"/>
    <n v="127.39"/>
  </r>
  <r>
    <s v="10 : Electric"/>
    <x v="1"/>
    <x v="1"/>
    <s v="ERES_2T317"/>
    <x v="3191"/>
    <n v="601.08500000000004"/>
    <n v="73.77"/>
  </r>
  <r>
    <s v="10 : Electric"/>
    <x v="1"/>
    <x v="1"/>
    <s v="ERES_2T317"/>
    <x v="3192"/>
    <n v="1081.7439999999999"/>
    <n v="141.5"/>
  </r>
  <r>
    <s v="10 : Electric"/>
    <x v="1"/>
    <x v="1"/>
    <s v="ERES_2T317"/>
    <x v="3193"/>
    <n v="357.35500000000002"/>
    <n v="45.68"/>
  </r>
  <r>
    <s v="10 : Electric"/>
    <x v="1"/>
    <x v="1"/>
    <s v="ERES_2T317"/>
    <x v="3194"/>
    <n v="1481.126"/>
    <n v="159.91999999999999"/>
  </r>
  <r>
    <s v="10 : Electric"/>
    <x v="1"/>
    <x v="1"/>
    <s v="ERES_2T317"/>
    <x v="3195"/>
    <n v="1154.011"/>
    <n v="141.32"/>
  </r>
  <r>
    <s v="10 : Electric"/>
    <x v="1"/>
    <x v="1"/>
    <s v="ERES_2T317"/>
    <x v="3196"/>
    <n v="1203.4829999999999"/>
    <n v="145.51"/>
  </r>
  <r>
    <s v="10 : Electric"/>
    <x v="1"/>
    <x v="1"/>
    <s v="ERES_2T317"/>
    <x v="3197"/>
    <n v="1214.0709999999999"/>
    <n v="149.15"/>
  </r>
  <r>
    <s v="10 : Electric"/>
    <x v="1"/>
    <x v="1"/>
    <s v="ERES_2T317"/>
    <x v="3198"/>
    <n v="1190.7260000000001"/>
    <n v="147.93"/>
  </r>
  <r>
    <s v="10 : Electric"/>
    <x v="1"/>
    <x v="1"/>
    <s v="ERES_2T317"/>
    <x v="3199"/>
    <n v="749.68200000000002"/>
    <n v="89.18"/>
  </r>
  <r>
    <s v="10 : Electric"/>
    <x v="1"/>
    <x v="1"/>
    <s v="ERES_2T317"/>
    <x v="3200"/>
    <n v="709.77499999999998"/>
    <n v="87.69"/>
  </r>
  <r>
    <s v="10 : Electric"/>
    <x v="1"/>
    <x v="1"/>
    <s v="ERES_2T317"/>
    <x v="3201"/>
    <n v="915.53800000000001"/>
    <n v="103.36"/>
  </r>
  <r>
    <s v="10 : Electric"/>
    <x v="1"/>
    <x v="1"/>
    <s v="ERES_2T317"/>
    <x v="3202"/>
    <n v="1253.992"/>
    <n v="157.81"/>
  </r>
  <r>
    <s v="10 : Electric"/>
    <x v="1"/>
    <x v="1"/>
    <s v="ERES_2T317"/>
    <x v="3203"/>
    <n v="775.98299999999995"/>
    <n v="98.65"/>
  </r>
  <r>
    <s v="10 : Electric"/>
    <x v="1"/>
    <x v="1"/>
    <s v="ERES_2T317"/>
    <x v="3204"/>
    <n v="356.89800000000002"/>
    <n v="46"/>
  </r>
  <r>
    <s v="10 : Electric"/>
    <x v="1"/>
    <x v="1"/>
    <s v="ERES_2T317"/>
    <x v="3205"/>
    <n v="1711.115"/>
    <n v="209.87"/>
  </r>
  <r>
    <s v="10 : Electric"/>
    <x v="1"/>
    <x v="1"/>
    <s v="ERES_2T317"/>
    <x v="3206"/>
    <n v="1208.431"/>
    <n v="149.69"/>
  </r>
  <r>
    <s v="10 : Electric"/>
    <x v="1"/>
    <x v="1"/>
    <s v="ERES_2T317"/>
    <x v="3207"/>
    <n v="665.93600000000004"/>
    <n v="82.02"/>
  </r>
  <r>
    <s v="10 : Electric"/>
    <x v="1"/>
    <x v="1"/>
    <s v="ERES_2T317"/>
    <x v="3208"/>
    <n v="473.16"/>
    <n v="58.87"/>
  </r>
  <r>
    <s v="10 : Electric"/>
    <x v="1"/>
    <x v="1"/>
    <s v="ERES_2T317"/>
    <x v="3209"/>
    <n v="1024.133"/>
    <n v="123.66"/>
  </r>
  <r>
    <s v="10 : Electric"/>
    <x v="1"/>
    <x v="1"/>
    <s v="ERES_2T317"/>
    <x v="3210"/>
    <n v="1140.5540000000001"/>
    <n v="136.61000000000001"/>
  </r>
  <r>
    <s v="10 : Electric"/>
    <x v="1"/>
    <x v="1"/>
    <s v="ERES_2T317"/>
    <x v="3211"/>
    <n v="750.00199999999995"/>
    <n v="91.8"/>
  </r>
  <r>
    <s v="10 : Electric"/>
    <x v="1"/>
    <x v="1"/>
    <s v="ERES_2T317"/>
    <x v="3212"/>
    <n v="848.47"/>
    <n v="102.48"/>
  </r>
  <r>
    <s v="10 : Electric"/>
    <x v="1"/>
    <x v="1"/>
    <s v="ERES_2T317"/>
    <x v="3213"/>
    <n v="392.721"/>
    <n v="49.65"/>
  </r>
  <r>
    <s v="10 : Electric"/>
    <x v="1"/>
    <x v="1"/>
    <s v="ERES_2T317"/>
    <x v="3214"/>
    <n v="2272.9870000000001"/>
    <n v="276.13"/>
  </r>
  <r>
    <s v="10 : Electric"/>
    <x v="1"/>
    <x v="1"/>
    <s v="ERES_2T317"/>
    <x v="3215"/>
    <n v="443.20600000000002"/>
    <n v="54.81"/>
  </r>
  <r>
    <s v="10 : Electric"/>
    <x v="1"/>
    <x v="1"/>
    <s v="ERES_2T317"/>
    <x v="3216"/>
    <n v="1985.386"/>
    <n v="241.05"/>
  </r>
  <r>
    <s v="10 : Electric"/>
    <x v="1"/>
    <x v="1"/>
    <s v="ERES_2T317"/>
    <x v="3217"/>
    <n v="768.06299999999999"/>
    <n v="103.81"/>
  </r>
  <r>
    <s v="10 : Electric"/>
    <x v="1"/>
    <x v="1"/>
    <s v="ERES_2T317"/>
    <x v="3218"/>
    <n v="2007.9580000000001"/>
    <n v="238.18"/>
  </r>
  <r>
    <s v="10 : Electric"/>
    <x v="1"/>
    <x v="1"/>
    <s v="ERES_2T317"/>
    <x v="3219"/>
    <n v="282.87299999999999"/>
    <n v="34.229999999999997"/>
  </r>
  <r>
    <s v="10 : Electric"/>
    <x v="1"/>
    <x v="1"/>
    <s v="ERES_2T317"/>
    <x v="3220"/>
    <n v="1015.101"/>
    <n v="128.63999999999999"/>
  </r>
  <r>
    <s v="10 : Electric"/>
    <x v="1"/>
    <x v="1"/>
    <s v="ERES_2T317"/>
    <x v="3221"/>
    <n v="348.46699999999998"/>
    <n v="43.81"/>
  </r>
  <r>
    <s v="10 : Electric"/>
    <x v="1"/>
    <x v="1"/>
    <s v="ERES_2T317"/>
    <x v="3222"/>
    <n v="356.16800000000001"/>
    <n v="45.88"/>
  </r>
  <r>
    <s v="10 : Electric"/>
    <x v="1"/>
    <x v="1"/>
    <s v="ERES_2T317"/>
    <x v="3223"/>
    <n v="1337.059"/>
    <n v="168.23"/>
  </r>
  <r>
    <s v="10 : Electric"/>
    <x v="1"/>
    <x v="1"/>
    <s v="ERES_2T317"/>
    <x v="3224"/>
    <n v="1158.2929999999999"/>
    <n v="147.22"/>
  </r>
  <r>
    <s v="10 : Electric"/>
    <x v="1"/>
    <x v="1"/>
    <s v="ERES_2T317"/>
    <x v="3225"/>
    <n v="1143.202"/>
    <n v="142.75"/>
  </r>
  <r>
    <s v="10 : Electric"/>
    <x v="1"/>
    <x v="1"/>
    <s v="ERES_2T317"/>
    <x v="3226"/>
    <n v="673.27099999999996"/>
    <n v="80.03"/>
  </r>
  <r>
    <s v="10 : Electric"/>
    <x v="1"/>
    <x v="1"/>
    <s v="ERES_2T317"/>
    <x v="3227"/>
    <n v="720.57"/>
    <n v="83.82"/>
  </r>
  <r>
    <s v="10 : Electric"/>
    <x v="1"/>
    <x v="1"/>
    <s v="ERES_2T317"/>
    <x v="3228"/>
    <n v="966.27"/>
    <n v="119.93"/>
  </r>
  <r>
    <s v="10 : Electric"/>
    <x v="1"/>
    <x v="1"/>
    <s v="ERES_2T317"/>
    <x v="3229"/>
    <n v="211.35599999999999"/>
    <n v="26.05"/>
  </r>
  <r>
    <s v="10 : Electric"/>
    <x v="1"/>
    <x v="1"/>
    <s v="ERES_2T317"/>
    <x v="3230"/>
    <n v="405.89400000000001"/>
    <n v="52.88"/>
  </r>
  <r>
    <s v="10 : Electric"/>
    <x v="1"/>
    <x v="1"/>
    <s v="ERES_2T317"/>
    <x v="3231"/>
    <n v="902.25900000000001"/>
    <n v="104.26"/>
  </r>
  <r>
    <s v="10 : Electric"/>
    <x v="1"/>
    <x v="1"/>
    <s v="ERES_2T317"/>
    <x v="3232"/>
    <n v="432.67200000000003"/>
    <n v="52.73"/>
  </r>
  <r>
    <s v="10 : Electric"/>
    <x v="1"/>
    <x v="1"/>
    <s v="ERES_2T317"/>
    <x v="3233"/>
    <n v="1949.836"/>
    <n v="246.79"/>
  </r>
  <r>
    <s v="10 : Electric"/>
    <x v="1"/>
    <x v="1"/>
    <s v="ERES_2T317"/>
    <x v="3234"/>
    <n v="266.28399999999999"/>
    <n v="32.840000000000003"/>
  </r>
  <r>
    <s v="10 : Electric"/>
    <x v="1"/>
    <x v="1"/>
    <s v="ERES_2T317"/>
    <x v="3235"/>
    <n v="1361.5360000000001"/>
    <n v="159.54"/>
  </r>
  <r>
    <s v="10 : Electric"/>
    <x v="1"/>
    <x v="1"/>
    <s v="ERES_2T317"/>
    <x v="3236"/>
    <n v="921.154"/>
    <n v="115.79"/>
  </r>
  <r>
    <s v="10 : Electric"/>
    <x v="1"/>
    <x v="1"/>
    <s v="ERES_2T317"/>
    <x v="3237"/>
    <n v="726.38699999999994"/>
    <n v="87.51"/>
  </r>
  <r>
    <s v="10 : Electric"/>
    <x v="1"/>
    <x v="1"/>
    <s v="ERES_2T317"/>
    <x v="3238"/>
    <n v="708.80799999999999"/>
    <n v="90.18"/>
  </r>
  <r>
    <s v="10 : Electric"/>
    <x v="1"/>
    <x v="1"/>
    <s v="ERES_2T317"/>
    <x v="3239"/>
    <n v="1282.7070000000001"/>
    <n v="154"/>
  </r>
  <r>
    <s v="10 : Electric"/>
    <x v="1"/>
    <x v="1"/>
    <s v="ERES_2T317"/>
    <x v="3240"/>
    <n v="211.77199999999999"/>
    <n v="25.67"/>
  </r>
  <r>
    <s v="10 : Electric"/>
    <x v="1"/>
    <x v="1"/>
    <s v="ERES_2T317"/>
    <x v="3241"/>
    <n v="355.36700000000002"/>
    <n v="43.59"/>
  </r>
  <r>
    <s v="10 : Electric"/>
    <x v="1"/>
    <x v="1"/>
    <s v="ERES_2T317"/>
    <x v="3242"/>
    <n v="618.31200000000001"/>
    <n v="76.709999999999994"/>
  </r>
  <r>
    <s v="10 : Electric"/>
    <x v="1"/>
    <x v="1"/>
    <s v="ERES_2T317"/>
    <x v="3243"/>
    <n v="304.49099999999999"/>
    <n v="40.08"/>
  </r>
  <r>
    <s v="10 : Electric"/>
    <x v="1"/>
    <x v="1"/>
    <s v="ERES_2T317"/>
    <x v="3244"/>
    <n v="339.928"/>
    <n v="41.12"/>
  </r>
  <r>
    <s v="10 : Electric"/>
    <x v="1"/>
    <x v="1"/>
    <s v="ERES_2T317"/>
    <x v="3245"/>
    <n v="451.01"/>
    <n v="54.2"/>
  </r>
  <r>
    <s v="10 : Electric"/>
    <x v="1"/>
    <x v="1"/>
    <s v="ERES_2T317"/>
    <x v="3246"/>
    <n v="629.62599999999998"/>
    <n v="75.05"/>
  </r>
  <r>
    <s v="10 : Electric"/>
    <x v="1"/>
    <x v="1"/>
    <s v="ERES_2T317"/>
    <x v="3247"/>
    <n v="2676.0920000000001"/>
    <n v="329.05"/>
  </r>
  <r>
    <s v="10 : Electric"/>
    <x v="1"/>
    <x v="1"/>
    <s v="ERES_2T317"/>
    <x v="3248"/>
    <n v="338.92099999999999"/>
    <n v="40.68"/>
  </r>
  <r>
    <s v="10 : Electric"/>
    <x v="1"/>
    <x v="1"/>
    <s v="ERES_2T317"/>
    <x v="3249"/>
    <n v="2375.9079999999999"/>
    <n v="298.51"/>
  </r>
  <r>
    <s v="10 : Electric"/>
    <x v="1"/>
    <x v="1"/>
    <s v="ERES_2T317"/>
    <x v="3250"/>
    <n v="349.38099999999997"/>
    <n v="43.1"/>
  </r>
  <r>
    <s v="10 : Electric"/>
    <x v="1"/>
    <x v="1"/>
    <s v="ERES_2T317"/>
    <x v="3251"/>
    <n v="713.91800000000001"/>
    <n v="86.09"/>
  </r>
  <r>
    <s v="10 : Electric"/>
    <x v="1"/>
    <x v="1"/>
    <s v="ERES_2T317"/>
    <x v="3252"/>
    <n v="569.88599999999997"/>
    <n v="71.819999999999993"/>
  </r>
  <r>
    <s v="10 : Electric"/>
    <x v="1"/>
    <x v="1"/>
    <s v="ERES_2T317"/>
    <x v="3253"/>
    <n v="2253.4870000000001"/>
    <n v="282.87"/>
  </r>
  <r>
    <s v="10 : Electric"/>
    <x v="1"/>
    <x v="1"/>
    <s v="ERES_2T317"/>
    <x v="3254"/>
    <n v="560.50400000000002"/>
    <n v="70.69"/>
  </r>
  <r>
    <s v="10 : Electric"/>
    <x v="1"/>
    <x v="1"/>
    <s v="ERES_2T317"/>
    <x v="3255"/>
    <n v="670.17600000000004"/>
    <n v="81.95"/>
  </r>
  <r>
    <s v="10 : Electric"/>
    <x v="1"/>
    <x v="1"/>
    <s v="ERES_2T317"/>
    <x v="3256"/>
    <n v="1336.1990000000001"/>
    <n v="174.52"/>
  </r>
  <r>
    <s v="10 : Electric"/>
    <x v="1"/>
    <x v="1"/>
    <s v="ERES_2T317"/>
    <x v="3257"/>
    <n v="666.19399999999996"/>
    <n v="85.1"/>
  </r>
  <r>
    <s v="10 : Electric"/>
    <x v="1"/>
    <x v="1"/>
    <s v="ERES_2T317"/>
    <x v="3258"/>
    <n v="1497.9639999999999"/>
    <n v="183.33"/>
  </r>
  <r>
    <s v="10 : Electric"/>
    <x v="1"/>
    <x v="1"/>
    <s v="ERES_2T317"/>
    <x v="3259"/>
    <n v="871.00800000000004"/>
    <n v="108.17"/>
  </r>
  <r>
    <s v="10 : Electric"/>
    <x v="1"/>
    <x v="1"/>
    <s v="ERES_2T317"/>
    <x v="3260"/>
    <n v="1183.8579999999999"/>
    <n v="154.05000000000001"/>
  </r>
  <r>
    <s v="10 : Electric"/>
    <x v="1"/>
    <x v="1"/>
    <s v="ERES_2T317"/>
    <x v="3261"/>
    <n v="1240.0360000000001"/>
    <n v="160.58000000000001"/>
  </r>
  <r>
    <s v="10 : Electric"/>
    <x v="1"/>
    <x v="1"/>
    <s v="ERES_2T317"/>
    <x v="3262"/>
    <n v="792.53399999999999"/>
    <n v="99.08"/>
  </r>
  <r>
    <s v="10 : Electric"/>
    <x v="1"/>
    <x v="1"/>
    <s v="ERES_2T317"/>
    <x v="3263"/>
    <n v="904.41700000000003"/>
    <n v="114.22"/>
  </r>
  <r>
    <s v="10 : Electric"/>
    <x v="1"/>
    <x v="1"/>
    <s v="ERES_2T317"/>
    <x v="3264"/>
    <n v="257.02800000000002"/>
    <n v="33.47"/>
  </r>
  <r>
    <s v="10 : Electric"/>
    <x v="1"/>
    <x v="1"/>
    <s v="ERES_2T317"/>
    <x v="3265"/>
    <n v="957.07399999999996"/>
    <n v="120.58"/>
  </r>
  <r>
    <s v="10 : Electric"/>
    <x v="1"/>
    <x v="1"/>
    <s v="ERES_2T317"/>
    <x v="3266"/>
    <n v="1650.0309999999999"/>
    <n v="211.12"/>
  </r>
  <r>
    <s v="10 : Electric"/>
    <x v="1"/>
    <x v="1"/>
    <s v="ERES_2T317"/>
    <x v="3267"/>
    <n v="570.76599999999996"/>
    <n v="72.62"/>
  </r>
  <r>
    <s v="10 : Electric"/>
    <x v="1"/>
    <x v="1"/>
    <s v="ERES_2T317"/>
    <x v="3268"/>
    <n v="325.82100000000003"/>
    <n v="42.67"/>
  </r>
  <r>
    <s v="10 : Electric"/>
    <x v="1"/>
    <x v="1"/>
    <s v="ERES_2T317"/>
    <x v="3269"/>
    <n v="570.66600000000005"/>
    <n v="70"/>
  </r>
  <r>
    <s v="10 : Electric"/>
    <x v="1"/>
    <x v="1"/>
    <s v="ERES_2T317"/>
    <x v="3270"/>
    <n v="653.02200000000005"/>
    <n v="79.55"/>
  </r>
  <r>
    <s v="10 : Electric"/>
    <x v="1"/>
    <x v="1"/>
    <s v="ERES_2T317"/>
    <x v="3271"/>
    <n v="928.97299999999996"/>
    <n v="120.04"/>
  </r>
  <r>
    <s v="10 : Electric"/>
    <x v="1"/>
    <x v="1"/>
    <s v="ERES_2T317"/>
    <x v="3272"/>
    <n v="381.48"/>
    <n v="47.63"/>
  </r>
  <r>
    <s v="10 : Electric"/>
    <x v="1"/>
    <x v="1"/>
    <s v="ERES_2T317"/>
    <x v="3273"/>
    <n v="1153.1310000000001"/>
    <n v="141.09"/>
  </r>
  <r>
    <s v="10 : Electric"/>
    <x v="1"/>
    <x v="1"/>
    <s v="ERES_2T317"/>
    <x v="3274"/>
    <n v="1005.794"/>
    <n v="120.31"/>
  </r>
  <r>
    <s v="10 : Electric"/>
    <x v="1"/>
    <x v="1"/>
    <s v="ERES_2T317"/>
    <x v="3275"/>
    <n v="1071.183"/>
    <n v="136.43"/>
  </r>
  <r>
    <s v="10 : Electric"/>
    <x v="1"/>
    <x v="1"/>
    <s v="ERES_2T317"/>
    <x v="3276"/>
    <n v="1223.7280000000001"/>
    <n v="143.80000000000001"/>
  </r>
  <r>
    <s v="10 : Electric"/>
    <x v="1"/>
    <x v="1"/>
    <s v="ERES_2T317"/>
    <x v="3277"/>
    <n v="1282.979"/>
    <n v="157.41"/>
  </r>
  <r>
    <s v="10 : Electric"/>
    <x v="1"/>
    <x v="1"/>
    <s v="ERES_2T317"/>
    <x v="3278"/>
    <n v="1136.001"/>
    <n v="143.93"/>
  </r>
  <r>
    <s v="10 : Electric"/>
    <x v="1"/>
    <x v="1"/>
    <s v="ERES_2T317"/>
    <x v="3279"/>
    <n v="507.01299999999998"/>
    <n v="62.98"/>
  </r>
  <r>
    <s v="10 : Electric"/>
    <x v="1"/>
    <x v="1"/>
    <s v="ERES_2T317"/>
    <x v="3280"/>
    <n v="1506.961"/>
    <n v="188.43"/>
  </r>
  <r>
    <s v="10 : Electric"/>
    <x v="1"/>
    <x v="1"/>
    <s v="ERES_2T317"/>
    <x v="3281"/>
    <n v="740.64099999999996"/>
    <n v="94.16"/>
  </r>
  <r>
    <s v="10 : Electric"/>
    <x v="1"/>
    <x v="1"/>
    <s v="ERES_2T317"/>
    <x v="3282"/>
    <n v="1630.5989999999999"/>
    <n v="209.89"/>
  </r>
  <r>
    <s v="10 : Electric"/>
    <x v="1"/>
    <x v="1"/>
    <s v="ERES_2T317"/>
    <x v="3283"/>
    <n v="1188.171"/>
    <n v="150.6"/>
  </r>
  <r>
    <s v="10 : Electric"/>
    <x v="1"/>
    <x v="1"/>
    <s v="ERES_2T317"/>
    <x v="3284"/>
    <n v="236.35300000000001"/>
    <n v="28.74"/>
  </r>
  <r>
    <s v="10 : Electric"/>
    <x v="1"/>
    <x v="1"/>
    <s v="ERES_2T317"/>
    <x v="3285"/>
    <n v="1791.0889999999999"/>
    <n v="224.36"/>
  </r>
  <r>
    <s v="10 : Electric"/>
    <x v="1"/>
    <x v="1"/>
    <s v="ERES_2T317"/>
    <x v="3286"/>
    <n v="781.577"/>
    <n v="97.88"/>
  </r>
  <r>
    <s v="10 : Electric"/>
    <x v="1"/>
    <x v="1"/>
    <s v="ERES_2T317"/>
    <x v="3287"/>
    <n v="1427.27"/>
    <n v="166.98"/>
  </r>
  <r>
    <s v="10 : Electric"/>
    <x v="1"/>
    <x v="1"/>
    <s v="ERES_2T317"/>
    <x v="3288"/>
    <n v="1064.473"/>
    <n v="126.52"/>
  </r>
  <r>
    <s v="10 : Electric"/>
    <x v="1"/>
    <x v="1"/>
    <s v="ERES_2T317"/>
    <x v="3289"/>
    <n v="443.15699999999998"/>
    <n v="55.99"/>
  </r>
  <r>
    <s v="10 : Electric"/>
    <x v="1"/>
    <x v="1"/>
    <s v="ERES_2T317"/>
    <x v="3290"/>
    <n v="472.60599999999999"/>
    <n v="60.03"/>
  </r>
  <r>
    <s v="10 : Electric"/>
    <x v="1"/>
    <x v="1"/>
    <s v="ERES_2T317"/>
    <x v="3291"/>
    <n v="1052.4469999999999"/>
    <n v="127.44"/>
  </r>
  <r>
    <s v="10 : Electric"/>
    <x v="1"/>
    <x v="1"/>
    <s v="ERES_2T317"/>
    <x v="3292"/>
    <n v="4958.2070000000003"/>
    <n v="607.12"/>
  </r>
  <r>
    <s v="10 : Electric"/>
    <x v="1"/>
    <x v="1"/>
    <s v="ERES_2T317"/>
    <x v="3293"/>
    <n v="802.25900000000001"/>
    <n v="98.87"/>
  </r>
  <r>
    <s v="10 : Electric"/>
    <x v="1"/>
    <x v="1"/>
    <s v="ERES_2T317"/>
    <x v="3294"/>
    <n v="920.02800000000002"/>
    <n v="101.77"/>
  </r>
  <r>
    <s v="10 : Electric"/>
    <x v="1"/>
    <x v="1"/>
    <s v="ERES_2T317"/>
    <x v="3295"/>
    <n v="332.209"/>
    <n v="41.58"/>
  </r>
  <r>
    <s v="10 : Electric"/>
    <x v="1"/>
    <x v="1"/>
    <s v="ERES_2T317"/>
    <x v="3296"/>
    <n v="915.79399999999998"/>
    <n v="115.5"/>
  </r>
  <r>
    <s v="10 : Electric"/>
    <x v="1"/>
    <x v="1"/>
    <s v="ERES_2T317"/>
    <x v="3297"/>
    <n v="948.17200000000003"/>
    <n v="123.33"/>
  </r>
  <r>
    <s v="10 : Electric"/>
    <x v="1"/>
    <x v="1"/>
    <s v="ERES_2T317"/>
    <x v="3298"/>
    <n v="658.88"/>
    <n v="83.47"/>
  </r>
  <r>
    <s v="10 : Electric"/>
    <x v="1"/>
    <x v="1"/>
    <s v="ERES_2T317"/>
    <x v="3299"/>
    <n v="1522.8689999999999"/>
    <n v="201.22"/>
  </r>
  <r>
    <s v="10 : Electric"/>
    <x v="1"/>
    <x v="1"/>
    <s v="ERES_2T317"/>
    <x v="3300"/>
    <n v="830.39800000000002"/>
    <n v="101.98"/>
  </r>
  <r>
    <s v="10 : Electric"/>
    <x v="1"/>
    <x v="1"/>
    <s v="ERES_2T317"/>
    <x v="3301"/>
    <n v="357.48500000000001"/>
    <n v="42.94"/>
  </r>
  <r>
    <s v="10 : Electric"/>
    <x v="1"/>
    <x v="1"/>
    <s v="ERES_2T317"/>
    <x v="3302"/>
    <n v="1033.3389999999999"/>
    <n v="122.21"/>
  </r>
  <r>
    <s v="10 : Electric"/>
    <x v="1"/>
    <x v="1"/>
    <s v="ERES_2T317"/>
    <x v="3303"/>
    <n v="711.98400000000004"/>
    <n v="89.19"/>
  </r>
  <r>
    <s v="10 : Electric"/>
    <x v="1"/>
    <x v="1"/>
    <s v="ERES_2T317"/>
    <x v="3304"/>
    <n v="2595.9760000000001"/>
    <n v="325.52999999999997"/>
  </r>
  <r>
    <s v="10 : Electric"/>
    <x v="1"/>
    <x v="1"/>
    <s v="ERES_2T317"/>
    <x v="3305"/>
    <n v="541.58900000000006"/>
    <n v="66.92"/>
  </r>
  <r>
    <s v="10 : Electric"/>
    <x v="1"/>
    <x v="1"/>
    <s v="ERES_2T317"/>
    <x v="3306"/>
    <n v="795.33199999999999"/>
    <n v="98.04"/>
  </r>
  <r>
    <s v="10 : Electric"/>
    <x v="1"/>
    <x v="1"/>
    <s v="ERES_2T317"/>
    <x v="3307"/>
    <n v="2148.85"/>
    <n v="265.24"/>
  </r>
  <r>
    <s v="10 : Electric"/>
    <x v="1"/>
    <x v="1"/>
    <s v="ERES_2T317"/>
    <x v="3308"/>
    <n v="111.69499999999999"/>
    <n v="14.08"/>
  </r>
  <r>
    <s v="10 : Electric"/>
    <x v="1"/>
    <x v="1"/>
    <s v="ERES_2T317"/>
    <x v="3309"/>
    <n v="607.42399999999998"/>
    <n v="73.33"/>
  </r>
  <r>
    <s v="10 : Electric"/>
    <x v="1"/>
    <x v="1"/>
    <s v="ERES_2T317"/>
    <x v="3310"/>
    <n v="373.29899999999998"/>
    <n v="44.64"/>
  </r>
  <r>
    <s v="10 : Electric"/>
    <x v="1"/>
    <x v="1"/>
    <s v="ERES_2T317"/>
    <x v="3311"/>
    <n v="1053.693"/>
    <n v="131"/>
  </r>
  <r>
    <s v="10 : Electric"/>
    <x v="1"/>
    <x v="1"/>
    <s v="ERES_2T317"/>
    <x v="3312"/>
    <n v="608.88400000000001"/>
    <n v="73.819999999999993"/>
  </r>
  <r>
    <s v="10 : Electric"/>
    <x v="1"/>
    <x v="1"/>
    <s v="ERES_2T317"/>
    <x v="3313"/>
    <n v="460.35500000000002"/>
    <n v="57.07"/>
  </r>
  <r>
    <s v="10 : Electric"/>
    <x v="1"/>
    <x v="1"/>
    <s v="ERES_2T317"/>
    <x v="3314"/>
    <n v="393.43"/>
    <n v="47.77"/>
  </r>
  <r>
    <s v="10 : Electric"/>
    <x v="1"/>
    <x v="1"/>
    <s v="ERES_2T317"/>
    <x v="3315"/>
    <n v="326.274"/>
    <n v="42.16"/>
  </r>
  <r>
    <s v="10 : Electric"/>
    <x v="1"/>
    <x v="1"/>
    <s v="ERES_2T317"/>
    <x v="3316"/>
    <n v="1042.2850000000001"/>
    <n v="127.72"/>
  </r>
  <r>
    <s v="10 : Electric"/>
    <x v="1"/>
    <x v="1"/>
    <s v="ERES_2T317"/>
    <x v="3317"/>
    <n v="480.67399999999998"/>
    <n v="56.68"/>
  </r>
  <r>
    <s v="10 : Electric"/>
    <x v="1"/>
    <x v="1"/>
    <s v="ERES_2T317"/>
    <x v="3318"/>
    <n v="1683.3920000000001"/>
    <n v="212.33"/>
  </r>
  <r>
    <s v="10 : Electric"/>
    <x v="1"/>
    <x v="1"/>
    <s v="ERES_2T317"/>
    <x v="3319"/>
    <n v="1297.242"/>
    <n v="158.26"/>
  </r>
  <r>
    <s v="10 : Electric"/>
    <x v="1"/>
    <x v="1"/>
    <s v="ERES_2T317"/>
    <x v="3320"/>
    <n v="901.43200000000002"/>
    <n v="108.19"/>
  </r>
  <r>
    <s v="10 : Electric"/>
    <x v="1"/>
    <x v="1"/>
    <s v="ERES_2T317"/>
    <x v="3321"/>
    <n v="1639.249"/>
    <n v="196.31"/>
  </r>
  <r>
    <s v="10 : Electric"/>
    <x v="1"/>
    <x v="1"/>
    <s v="ERES_2T317"/>
    <x v="3322"/>
    <n v="1171.0640000000001"/>
    <n v="143.52000000000001"/>
  </r>
  <r>
    <s v="10 : Electric"/>
    <x v="1"/>
    <x v="1"/>
    <s v="ERES_2T317"/>
    <x v="3323"/>
    <n v="562.32399999999996"/>
    <n v="70.040000000000006"/>
  </r>
  <r>
    <s v="10 : Electric"/>
    <x v="1"/>
    <x v="1"/>
    <s v="ERES_2T317"/>
    <x v="3324"/>
    <n v="246.33600000000001"/>
    <n v="31.55"/>
  </r>
  <r>
    <s v="10 : Electric"/>
    <x v="1"/>
    <x v="1"/>
    <s v="ERES_2T317"/>
    <x v="3325"/>
    <n v="616.59100000000001"/>
    <n v="77.319999999999993"/>
  </r>
  <r>
    <s v="10 : Electric"/>
    <x v="1"/>
    <x v="1"/>
    <s v="ERES_2T317"/>
    <x v="3326"/>
    <n v="424.125"/>
    <n v="52.83"/>
  </r>
  <r>
    <s v="10 : Electric"/>
    <x v="1"/>
    <x v="1"/>
    <s v="ERES_2T317"/>
    <x v="3327"/>
    <n v="831.78599999999994"/>
    <n v="101.2"/>
  </r>
  <r>
    <s v="10 : Electric"/>
    <x v="1"/>
    <x v="1"/>
    <s v="ERES_2T317"/>
    <x v="3328"/>
    <n v="801.01"/>
    <n v="93.37"/>
  </r>
  <r>
    <s v="10 : Electric"/>
    <x v="1"/>
    <x v="1"/>
    <s v="ERES_2T317"/>
    <x v="3329"/>
    <n v="639.50199999999995"/>
    <n v="76.12"/>
  </r>
  <r>
    <s v="10 : Electric"/>
    <x v="1"/>
    <x v="1"/>
    <s v="ERES_2T317"/>
    <x v="3330"/>
    <n v="303.73"/>
    <n v="34.770000000000003"/>
  </r>
  <r>
    <s v="10 : Electric"/>
    <x v="1"/>
    <x v="1"/>
    <s v="ERES_2T317"/>
    <x v="3331"/>
    <n v="1610.385"/>
    <n v="183.77"/>
  </r>
  <r>
    <s v="10 : Electric"/>
    <x v="1"/>
    <x v="1"/>
    <s v="ERES_2T317"/>
    <x v="3332"/>
    <n v="893.649"/>
    <n v="107.46"/>
  </r>
  <r>
    <s v="10 : Electric"/>
    <x v="1"/>
    <x v="1"/>
    <s v="ERES_2T317"/>
    <x v="3333"/>
    <n v="628.23099999999999"/>
    <n v="77.849999999999994"/>
  </r>
  <r>
    <s v="10 : Electric"/>
    <x v="1"/>
    <x v="1"/>
    <s v="ERES_2T317"/>
    <x v="3334"/>
    <n v="627.43299999999999"/>
    <n v="77.41"/>
  </r>
  <r>
    <s v="10 : Electric"/>
    <x v="1"/>
    <x v="1"/>
    <s v="ERES_2T317"/>
    <x v="3335"/>
    <n v="464.01"/>
    <n v="57.87"/>
  </r>
  <r>
    <s v="10 : Electric"/>
    <x v="1"/>
    <x v="1"/>
    <s v="ERES_2T317"/>
    <x v="3336"/>
    <n v="464.96199999999999"/>
    <n v="56.35"/>
  </r>
  <r>
    <s v="10 : Electric"/>
    <x v="1"/>
    <x v="1"/>
    <s v="ERES_2T317"/>
    <x v="3337"/>
    <n v="784.51"/>
    <n v="96.9"/>
  </r>
  <r>
    <s v="10 : Electric"/>
    <x v="1"/>
    <x v="1"/>
    <s v="ERES_2T317"/>
    <x v="3338"/>
    <n v="289.43299999999999"/>
    <n v="35.97"/>
  </r>
  <r>
    <s v="10 : Electric"/>
    <x v="1"/>
    <x v="1"/>
    <s v="ERES_2T317"/>
    <x v="3339"/>
    <n v="724.95500000000004"/>
    <n v="92.84"/>
  </r>
  <r>
    <s v="10 : Electric"/>
    <x v="1"/>
    <x v="1"/>
    <s v="ERES_2T317"/>
    <x v="3340"/>
    <n v="1062.3510000000001"/>
    <n v="130.09"/>
  </r>
  <r>
    <s v="10 : Electric"/>
    <x v="1"/>
    <x v="1"/>
    <s v="ERES_2T317"/>
    <x v="3341"/>
    <n v="909.57899999999995"/>
    <n v="119.05"/>
  </r>
  <r>
    <s v="10 : Electric"/>
    <x v="1"/>
    <x v="1"/>
    <s v="ERES_2T317"/>
    <x v="3342"/>
    <n v="526.46799999999996"/>
    <n v="64.430000000000007"/>
  </r>
  <r>
    <s v="10 : Electric"/>
    <x v="1"/>
    <x v="1"/>
    <s v="ERES_2T317"/>
    <x v="3343"/>
    <n v="544.82299999999998"/>
    <n v="67.64"/>
  </r>
  <r>
    <s v="10 : Electric"/>
    <x v="1"/>
    <x v="1"/>
    <s v="ERES_2T317"/>
    <x v="3344"/>
    <n v="1126.2660000000001"/>
    <n v="138.04"/>
  </r>
  <r>
    <s v="10 : Electric"/>
    <x v="1"/>
    <x v="1"/>
    <s v="ERES_2T317"/>
    <x v="3345"/>
    <n v="1257.2249999999999"/>
    <n v="154.84"/>
  </r>
  <r>
    <s v="10 : Electric"/>
    <x v="1"/>
    <x v="1"/>
    <s v="ERES_2T317"/>
    <x v="3346"/>
    <n v="717.721"/>
    <n v="88.26"/>
  </r>
  <r>
    <s v="10 : Electric"/>
    <x v="1"/>
    <x v="1"/>
    <s v="ERES_2T317"/>
    <x v="3347"/>
    <n v="1257.57"/>
    <n v="151.04"/>
  </r>
  <r>
    <s v="10 : Electric"/>
    <x v="1"/>
    <x v="1"/>
    <s v="ERES_2T317"/>
    <x v="3348"/>
    <n v="1737.057"/>
    <n v="211.87"/>
  </r>
  <r>
    <s v="10 : Electric"/>
    <x v="1"/>
    <x v="1"/>
    <s v="ERES_2T317"/>
    <x v="3349"/>
    <n v="1097.5139999999999"/>
    <n v="136.78"/>
  </r>
  <r>
    <s v="10 : Electric"/>
    <x v="1"/>
    <x v="1"/>
    <s v="ERES_2T317"/>
    <x v="3350"/>
    <n v="1103.9290000000001"/>
    <n v="129.51"/>
  </r>
  <r>
    <s v="10 : Electric"/>
    <x v="1"/>
    <x v="1"/>
    <s v="ERES_2T317"/>
    <x v="3351"/>
    <n v="1785.481"/>
    <n v="214.99"/>
  </r>
  <r>
    <s v="10 : Electric"/>
    <x v="1"/>
    <x v="1"/>
    <s v="ERES_2T317"/>
    <x v="3352"/>
    <n v="2335.1779999999999"/>
    <n v="289.3"/>
  </r>
  <r>
    <s v="10 : Electric"/>
    <x v="1"/>
    <x v="1"/>
    <s v="ERES_2T317"/>
    <x v="3353"/>
    <n v="1040.759"/>
    <n v="129.11000000000001"/>
  </r>
  <r>
    <s v="10 : Electric"/>
    <x v="1"/>
    <x v="1"/>
    <s v="ERES_2T317"/>
    <x v="3354"/>
    <n v="1094.6010000000001"/>
    <n v="130.37"/>
  </r>
  <r>
    <s v="10 : Electric"/>
    <x v="1"/>
    <x v="1"/>
    <s v="ERES_2T317"/>
    <x v="3355"/>
    <n v="702.24599999999998"/>
    <n v="85.33"/>
  </r>
  <r>
    <s v="10 : Electric"/>
    <x v="1"/>
    <x v="1"/>
    <s v="ERES_2T317"/>
    <x v="3356"/>
    <n v="924.49400000000003"/>
    <n v="112.63"/>
  </r>
  <r>
    <s v="10 : Electric"/>
    <x v="1"/>
    <x v="1"/>
    <s v="ERES_2T317"/>
    <x v="3357"/>
    <n v="348.96300000000002"/>
    <n v="41.86"/>
  </r>
  <r>
    <s v="10 : Electric"/>
    <x v="1"/>
    <x v="1"/>
    <s v="ERES_2T317"/>
    <x v="3358"/>
    <n v="918.76800000000003"/>
    <n v="115.94"/>
  </r>
  <r>
    <s v="10 : Electric"/>
    <x v="1"/>
    <x v="1"/>
    <s v="ERES_2T317"/>
    <x v="3359"/>
    <n v="873.64200000000005"/>
    <n v="109.85"/>
  </r>
  <r>
    <s v="10 : Electric"/>
    <x v="1"/>
    <x v="1"/>
    <s v="ERES_2T317"/>
    <x v="3360"/>
    <n v="1051.828"/>
    <n v="136.71"/>
  </r>
  <r>
    <s v="10 : Electric"/>
    <x v="1"/>
    <x v="1"/>
    <s v="ERES_2T317"/>
    <x v="3361"/>
    <n v="1747.8810000000001"/>
    <n v="213.84"/>
  </r>
  <r>
    <s v="10 : Electric"/>
    <x v="1"/>
    <x v="1"/>
    <s v="ERES_2T317"/>
    <x v="3362"/>
    <n v="895.322"/>
    <n v="108.4"/>
  </r>
  <r>
    <s v="10 : Electric"/>
    <x v="1"/>
    <x v="1"/>
    <s v="ERES_2T317"/>
    <x v="3363"/>
    <n v="610.68899999999996"/>
    <n v="73.739999999999995"/>
  </r>
  <r>
    <s v="10 : Electric"/>
    <x v="1"/>
    <x v="1"/>
    <s v="ERES_2T317"/>
    <x v="3364"/>
    <n v="3292.5169999999998"/>
    <n v="408.41"/>
  </r>
  <r>
    <s v="10 : Electric"/>
    <x v="1"/>
    <x v="1"/>
    <s v="ERES_2T317"/>
    <x v="3365"/>
    <n v="555.33299999999997"/>
    <n v="70.94"/>
  </r>
  <r>
    <s v="10 : Electric"/>
    <x v="1"/>
    <x v="1"/>
    <s v="ERES_2T317"/>
    <x v="3366"/>
    <n v="1158.386"/>
    <n v="136.31"/>
  </r>
  <r>
    <s v="10 : Electric"/>
    <x v="1"/>
    <x v="1"/>
    <s v="ERES_2T317"/>
    <x v="3367"/>
    <n v="1239.954"/>
    <n v="137.13999999999999"/>
  </r>
  <r>
    <s v="10 : Electric"/>
    <x v="1"/>
    <x v="1"/>
    <s v="ERES_2T317"/>
    <x v="3368"/>
    <n v="92.938999999999993"/>
    <n v="11.2"/>
  </r>
  <r>
    <s v="10 : Electric"/>
    <x v="1"/>
    <x v="1"/>
    <s v="ERES_2T317"/>
    <x v="3369"/>
    <n v="702.41499999999996"/>
    <n v="87.19"/>
  </r>
  <r>
    <s v="10 : Electric"/>
    <x v="1"/>
    <x v="1"/>
    <s v="ERES_2T317"/>
    <x v="3370"/>
    <n v="509.68799999999999"/>
    <n v="65.98"/>
  </r>
  <r>
    <s v="10 : Electric"/>
    <x v="1"/>
    <x v="1"/>
    <s v="ERES_2T317"/>
    <x v="3371"/>
    <n v="681.41"/>
    <n v="85.13"/>
  </r>
  <r>
    <s v="10 : Electric"/>
    <x v="1"/>
    <x v="1"/>
    <s v="ERES_2T317"/>
    <x v="3372"/>
    <n v="278.76900000000001"/>
    <n v="34.17"/>
  </r>
  <r>
    <s v="10 : Electric"/>
    <x v="1"/>
    <x v="1"/>
    <s v="ERES_2T317"/>
    <x v="3373"/>
    <n v="2185.1930000000002"/>
    <n v="271.37"/>
  </r>
  <r>
    <s v="10 : Electric"/>
    <x v="1"/>
    <x v="1"/>
    <s v="ERES_2T317"/>
    <x v="3374"/>
    <n v="420.72800000000001"/>
    <n v="51.1"/>
  </r>
  <r>
    <s v="10 : Electric"/>
    <x v="1"/>
    <x v="1"/>
    <s v="ERES_2T317"/>
    <x v="3375"/>
    <n v="416.10500000000002"/>
    <n v="49.75"/>
  </r>
  <r>
    <s v="10 : Electric"/>
    <x v="1"/>
    <x v="1"/>
    <s v="ERES_2T317"/>
    <x v="3376"/>
    <n v="1049.4649999999999"/>
    <n v="128.37"/>
  </r>
  <r>
    <s v="10 : Electric"/>
    <x v="1"/>
    <x v="1"/>
    <s v="ERES_2T317"/>
    <x v="3377"/>
    <n v="320.71300000000002"/>
    <n v="38.11"/>
  </r>
  <r>
    <s v="10 : Electric"/>
    <x v="1"/>
    <x v="1"/>
    <s v="ERES_2T317"/>
    <x v="3378"/>
    <n v="1159.4960000000001"/>
    <n v="143.25"/>
  </r>
  <r>
    <s v="10 : Electric"/>
    <x v="1"/>
    <x v="1"/>
    <s v="ERES_2T317"/>
    <x v="3379"/>
    <n v="2016.9069999999999"/>
    <n v="251.86"/>
  </r>
  <r>
    <s v="10 : Electric"/>
    <x v="1"/>
    <x v="1"/>
    <s v="ERES_2T317"/>
    <x v="3380"/>
    <n v="1254.018"/>
    <n v="157.25"/>
  </r>
  <r>
    <s v="10 : Electric"/>
    <x v="1"/>
    <x v="1"/>
    <s v="ERES_2T317"/>
    <x v="3381"/>
    <n v="1429.0519999999999"/>
    <n v="188.48"/>
  </r>
  <r>
    <s v="10 : Electric"/>
    <x v="1"/>
    <x v="1"/>
    <s v="ERES_2T317"/>
    <x v="3382"/>
    <n v="737.39599999999996"/>
    <n v="82.63"/>
  </r>
  <r>
    <s v="10 : Electric"/>
    <x v="1"/>
    <x v="1"/>
    <s v="ERES_2T317"/>
    <x v="3383"/>
    <n v="1283.8389999999999"/>
    <n v="160.22"/>
  </r>
  <r>
    <s v="10 : Electric"/>
    <x v="1"/>
    <x v="1"/>
    <s v="ERES_2T317"/>
    <x v="3384"/>
    <n v="1249.7"/>
    <n v="147.66999999999999"/>
  </r>
  <r>
    <s v="10 : Electric"/>
    <x v="1"/>
    <x v="1"/>
    <s v="ERES_2T317"/>
    <x v="3385"/>
    <n v="497.48"/>
    <n v="60.51"/>
  </r>
  <r>
    <s v="10 : Electric"/>
    <x v="1"/>
    <x v="1"/>
    <s v="ERES_2T317"/>
    <x v="3386"/>
    <n v="1981.825"/>
    <n v="234.5"/>
  </r>
  <r>
    <s v="10 : Electric"/>
    <x v="1"/>
    <x v="1"/>
    <s v="ERES_2T317"/>
    <x v="3387"/>
    <n v="744.05600000000004"/>
    <n v="95.18"/>
  </r>
  <r>
    <s v="10 : Electric"/>
    <x v="1"/>
    <x v="1"/>
    <s v="ERES_2T317"/>
    <x v="3388"/>
    <n v="396.89499999999998"/>
    <n v="48.83"/>
  </r>
  <r>
    <s v="10 : Electric"/>
    <x v="1"/>
    <x v="1"/>
    <s v="ERES_2T317"/>
    <x v="3389"/>
    <n v="890.14300000000003"/>
    <n v="109.79"/>
  </r>
  <r>
    <s v="10 : Electric"/>
    <x v="1"/>
    <x v="1"/>
    <s v="ERES_2T317"/>
    <x v="3390"/>
    <n v="454.99799999999999"/>
    <n v="55.24"/>
  </r>
  <r>
    <s v="10 : Electric"/>
    <x v="1"/>
    <x v="1"/>
    <s v="ERES_2T317"/>
    <x v="3391"/>
    <n v="1654.86"/>
    <n v="199.43"/>
  </r>
  <r>
    <s v="10 : Electric"/>
    <x v="1"/>
    <x v="1"/>
    <s v="ERES_2T317"/>
    <x v="3392"/>
    <n v="490.37"/>
    <n v="61.51"/>
  </r>
  <r>
    <s v="10 : Electric"/>
    <x v="1"/>
    <x v="1"/>
    <s v="ERES_2T317"/>
    <x v="3393"/>
    <n v="916.76199999999994"/>
    <n v="118.68"/>
  </r>
  <r>
    <s v="10 : Electric"/>
    <x v="1"/>
    <x v="1"/>
    <s v="ERES_2T317"/>
    <x v="3394"/>
    <n v="1221.452"/>
    <n v="140.41999999999999"/>
  </r>
  <r>
    <s v="10 : Electric"/>
    <x v="1"/>
    <x v="1"/>
    <s v="ERES_2T317"/>
    <x v="3395"/>
    <n v="2468.4189999999999"/>
    <n v="278.72000000000003"/>
  </r>
  <r>
    <s v="10 : Electric"/>
    <x v="1"/>
    <x v="1"/>
    <s v="ERES_2T317"/>
    <x v="3396"/>
    <n v="1434.386"/>
    <n v="165.86"/>
  </r>
  <r>
    <s v="10 : Electric"/>
    <x v="1"/>
    <x v="1"/>
    <s v="ERES_2T317"/>
    <x v="3397"/>
    <n v="2578.9009999999998"/>
    <n v="313.69"/>
  </r>
  <r>
    <s v="10 : Electric"/>
    <x v="1"/>
    <x v="1"/>
    <s v="ERES_2T317"/>
    <x v="3398"/>
    <n v="634.96500000000003"/>
    <n v="79.12"/>
  </r>
  <r>
    <s v="10 : Electric"/>
    <x v="1"/>
    <x v="1"/>
    <s v="ERES_2T317"/>
    <x v="3399"/>
    <n v="548.05700000000002"/>
    <n v="67.69"/>
  </r>
  <r>
    <s v="10 : Electric"/>
    <x v="1"/>
    <x v="1"/>
    <s v="ERES_2T317"/>
    <x v="3400"/>
    <n v="1305.422"/>
    <n v="151.51"/>
  </r>
  <r>
    <s v="10 : Electric"/>
    <x v="1"/>
    <x v="1"/>
    <s v="ERES_2T317"/>
    <x v="3401"/>
    <n v="370.36"/>
    <n v="45.98"/>
  </r>
  <r>
    <s v="10 : Electric"/>
    <x v="1"/>
    <x v="1"/>
    <s v="ERES_2T317"/>
    <x v="3402"/>
    <n v="459.02100000000002"/>
    <n v="54.65"/>
  </r>
  <r>
    <s v="10 : Electric"/>
    <x v="1"/>
    <x v="1"/>
    <s v="ERES_2T317"/>
    <x v="3403"/>
    <n v="419.38299999999998"/>
    <n v="51.64"/>
  </r>
  <r>
    <s v="10 : Electric"/>
    <x v="1"/>
    <x v="1"/>
    <s v="ERES_2T317"/>
    <x v="3404"/>
    <n v="632.70299999999997"/>
    <n v="79.48"/>
  </r>
  <r>
    <s v="10 : Electric"/>
    <x v="1"/>
    <x v="1"/>
    <s v="ERES_2T317"/>
    <x v="3405"/>
    <n v="416.17700000000002"/>
    <n v="57.34"/>
  </r>
  <r>
    <s v="10 : Electric"/>
    <x v="1"/>
    <x v="1"/>
    <s v="ERES_2T317"/>
    <x v="3406"/>
    <n v="1916.86"/>
    <n v="234.2"/>
  </r>
  <r>
    <s v="10 : Electric"/>
    <x v="1"/>
    <x v="1"/>
    <s v="ERES_2T317"/>
    <x v="3407"/>
    <n v="814.66800000000001"/>
    <n v="98.86"/>
  </r>
  <r>
    <s v="10 : Electric"/>
    <x v="1"/>
    <x v="1"/>
    <s v="ERES_2T317"/>
    <x v="3408"/>
    <n v="527.61500000000001"/>
    <n v="66.84"/>
  </r>
  <r>
    <s v="10 : Electric"/>
    <x v="1"/>
    <x v="1"/>
    <s v="ERES_2T317"/>
    <x v="3409"/>
    <n v="976.46900000000005"/>
    <n v="131.71"/>
  </r>
  <r>
    <s v="10 : Electric"/>
    <x v="1"/>
    <x v="1"/>
    <s v="ERES_2T317"/>
    <x v="3410"/>
    <n v="694.56100000000004"/>
    <n v="87.37"/>
  </r>
  <r>
    <s v="10 : Electric"/>
    <x v="1"/>
    <x v="1"/>
    <s v="ERES_2T317"/>
    <x v="3411"/>
    <n v="1911.981"/>
    <n v="237.44"/>
  </r>
  <r>
    <s v="10 : Electric"/>
    <x v="1"/>
    <x v="1"/>
    <s v="ERES_2T317"/>
    <x v="3412"/>
    <n v="1306.32"/>
    <n v="161.6"/>
  </r>
  <r>
    <s v="10 : Electric"/>
    <x v="1"/>
    <x v="1"/>
    <s v="ERES_2T317"/>
    <x v="3413"/>
    <n v="1260.07"/>
    <n v="163.74"/>
  </r>
  <r>
    <s v="10 : Electric"/>
    <x v="1"/>
    <x v="1"/>
    <s v="ERES_2T317"/>
    <x v="3414"/>
    <n v="1020.51"/>
    <n v="119.89"/>
  </r>
  <r>
    <s v="10 : Electric"/>
    <x v="1"/>
    <x v="1"/>
    <s v="ERES_2T317"/>
    <x v="3415"/>
    <n v="515.06100000000004"/>
    <n v="64.16"/>
  </r>
  <r>
    <s v="10 : Electric"/>
    <x v="1"/>
    <x v="1"/>
    <s v="ERES_2T317"/>
    <x v="3416"/>
    <n v="186.94800000000001"/>
    <n v="22.53"/>
  </r>
  <r>
    <s v="10 : Electric"/>
    <x v="1"/>
    <x v="1"/>
    <s v="ERES_2T317"/>
    <x v="3417"/>
    <n v="998.91"/>
    <n v="124.86"/>
  </r>
  <r>
    <s v="10 : Electric"/>
    <x v="1"/>
    <x v="1"/>
    <s v="ERES_2T317"/>
    <x v="3418"/>
    <n v="1117.873"/>
    <n v="134.55000000000001"/>
  </r>
  <r>
    <s v="10 : Electric"/>
    <x v="1"/>
    <x v="1"/>
    <s v="ERES_2T317"/>
    <x v="3419"/>
    <n v="776.37599999999998"/>
    <n v="97"/>
  </r>
  <r>
    <s v="10 : Electric"/>
    <x v="1"/>
    <x v="1"/>
    <s v="ERES_2T317"/>
    <x v="3420"/>
    <n v="626.43299999999999"/>
    <n v="79.16"/>
  </r>
  <r>
    <s v="10 : Electric"/>
    <x v="1"/>
    <x v="1"/>
    <s v="ERES_2T317"/>
    <x v="3421"/>
    <n v="2261.7379999999998"/>
    <n v="281.26"/>
  </r>
  <r>
    <s v="10 : Electric"/>
    <x v="1"/>
    <x v="1"/>
    <s v="ERES_2T317"/>
    <x v="3422"/>
    <n v="495.142"/>
    <n v="60.65"/>
  </r>
  <r>
    <s v="10 : Electric"/>
    <x v="1"/>
    <x v="1"/>
    <s v="ERES_2T317"/>
    <x v="3423"/>
    <n v="882.19899999999996"/>
    <n v="107.94"/>
  </r>
  <r>
    <s v="10 : Electric"/>
    <x v="1"/>
    <x v="1"/>
    <s v="ERES_2T317"/>
    <x v="3424"/>
    <n v="2943.482"/>
    <n v="358.43"/>
  </r>
  <r>
    <s v="10 : Electric"/>
    <x v="1"/>
    <x v="1"/>
    <s v="ERES_2T317"/>
    <x v="3425"/>
    <n v="920.82299999999998"/>
    <n v="110.75"/>
  </r>
  <r>
    <s v="10 : Electric"/>
    <x v="1"/>
    <x v="1"/>
    <s v="ERES_2T317"/>
    <x v="3426"/>
    <n v="891.904"/>
    <n v="105.45"/>
  </r>
  <r>
    <s v="10 : Electric"/>
    <x v="1"/>
    <x v="1"/>
    <s v="ERES_2T317"/>
    <x v="3427"/>
    <n v="720.73199999999997"/>
    <n v="91.03"/>
  </r>
  <r>
    <s v="10 : Electric"/>
    <x v="1"/>
    <x v="1"/>
    <s v="ERES_2T317"/>
    <x v="3428"/>
    <n v="384.18799999999999"/>
    <n v="49.16"/>
  </r>
  <r>
    <s v="10 : Electric"/>
    <x v="1"/>
    <x v="1"/>
    <s v="ERES_2T317"/>
    <x v="3429"/>
    <n v="823.80100000000004"/>
    <n v="103.84"/>
  </r>
  <r>
    <s v="10 : Electric"/>
    <x v="1"/>
    <x v="1"/>
    <s v="ERES_2T317"/>
    <x v="3430"/>
    <n v="1161.385"/>
    <n v="142.84"/>
  </r>
  <r>
    <s v="10 : Electric"/>
    <x v="1"/>
    <x v="1"/>
    <s v="ERES_2T317"/>
    <x v="3431"/>
    <n v="225.709"/>
    <n v="26.5"/>
  </r>
  <r>
    <s v="10 : Electric"/>
    <x v="1"/>
    <x v="1"/>
    <s v="ERES_2T317"/>
    <x v="3432"/>
    <n v="810.68799999999999"/>
    <n v="101.08"/>
  </r>
  <r>
    <s v="10 : Electric"/>
    <x v="1"/>
    <x v="1"/>
    <s v="ERES_2T317"/>
    <x v="3433"/>
    <n v="301.52600000000001"/>
    <n v="37.78"/>
  </r>
  <r>
    <s v="10 : Electric"/>
    <x v="1"/>
    <x v="1"/>
    <s v="ERES_2T317"/>
    <x v="3434"/>
    <n v="1055.758"/>
    <n v="131.51"/>
  </r>
  <r>
    <s v="10 : Electric"/>
    <x v="1"/>
    <x v="1"/>
    <s v="ERES_2T317"/>
    <x v="3435"/>
    <n v="566.14800000000002"/>
    <n v="69.83"/>
  </r>
  <r>
    <s v="10 : Electric"/>
    <x v="1"/>
    <x v="1"/>
    <s v="ERES_2T317"/>
    <x v="3436"/>
    <n v="473.94600000000003"/>
    <n v="63.15"/>
  </r>
  <r>
    <s v="10 : Electric"/>
    <x v="1"/>
    <x v="1"/>
    <s v="ERES_2T317"/>
    <x v="3437"/>
    <n v="1110.0340000000001"/>
    <n v="138.87"/>
  </r>
  <r>
    <s v="10 : Electric"/>
    <x v="1"/>
    <x v="1"/>
    <s v="ERES_2T317"/>
    <x v="3438"/>
    <n v="3289.6060000000002"/>
    <n v="403.25"/>
  </r>
  <r>
    <s v="10 : Electric"/>
    <x v="1"/>
    <x v="1"/>
    <s v="ERES_2T317"/>
    <x v="3439"/>
    <n v="1628.327"/>
    <n v="197.1"/>
  </r>
  <r>
    <s v="10 : Electric"/>
    <x v="1"/>
    <x v="1"/>
    <s v="ERES_2T317"/>
    <x v="3440"/>
    <n v="894.09100000000001"/>
    <n v="109.94"/>
  </r>
  <r>
    <s v="10 : Electric"/>
    <x v="1"/>
    <x v="1"/>
    <s v="ERES_2T317"/>
    <x v="3441"/>
    <n v="736.99699999999996"/>
    <n v="91.78"/>
  </r>
  <r>
    <s v="10 : Electric"/>
    <x v="1"/>
    <x v="1"/>
    <s v="ERES_2T317"/>
    <x v="3442"/>
    <n v="392.846"/>
    <n v="48.35"/>
  </r>
  <r>
    <s v="10 : Electric"/>
    <x v="1"/>
    <x v="1"/>
    <s v="ERES_2T317"/>
    <x v="3443"/>
    <n v="1872.925"/>
    <n v="239.52"/>
  </r>
  <r>
    <s v="10 : Electric"/>
    <x v="1"/>
    <x v="1"/>
    <s v="ERES_2T317"/>
    <x v="3444"/>
    <n v="367.77"/>
    <n v="44.21"/>
  </r>
  <r>
    <s v="10 : Electric"/>
    <x v="1"/>
    <x v="1"/>
    <s v="ERES_2T317"/>
    <x v="3445"/>
    <n v="250.06800000000001"/>
    <n v="30.12"/>
  </r>
  <r>
    <s v="10 : Electric"/>
    <x v="1"/>
    <x v="1"/>
    <s v="ERES_2T317"/>
    <x v="3446"/>
    <n v="557.03399999999999"/>
    <n v="68.45"/>
  </r>
  <r>
    <s v="10 : Electric"/>
    <x v="1"/>
    <x v="1"/>
    <s v="ERES_2T317"/>
    <x v="3447"/>
    <n v="953.65599999999995"/>
    <n v="112.05"/>
  </r>
  <r>
    <s v="10 : Electric"/>
    <x v="1"/>
    <x v="1"/>
    <s v="ERES_2T317"/>
    <x v="3448"/>
    <n v="307.66399999999999"/>
    <n v="36.340000000000003"/>
  </r>
  <r>
    <s v="10 : Electric"/>
    <x v="1"/>
    <x v="1"/>
    <s v="ERES_2T317"/>
    <x v="3449"/>
    <n v="1083.009"/>
    <n v="126.67"/>
  </r>
  <r>
    <s v="10 : Electric"/>
    <x v="1"/>
    <x v="1"/>
    <s v="ERES_2T317"/>
    <x v="3450"/>
    <n v="1210.9169999999999"/>
    <n v="146.31"/>
  </r>
  <r>
    <s v="10 : Electric"/>
    <x v="1"/>
    <x v="1"/>
    <s v="ERES_2T317"/>
    <x v="3451"/>
    <n v="388.53500000000003"/>
    <n v="47.99"/>
  </r>
  <r>
    <s v="10 : Electric"/>
    <x v="1"/>
    <x v="1"/>
    <s v="ERES_2T317"/>
    <x v="3452"/>
    <n v="971.99800000000005"/>
    <n v="118.99"/>
  </r>
  <r>
    <s v="10 : Electric"/>
    <x v="1"/>
    <x v="1"/>
    <s v="ERES_2T317"/>
    <x v="3453"/>
    <n v="1398.9"/>
    <n v="168.7"/>
  </r>
  <r>
    <s v="10 : Electric"/>
    <x v="1"/>
    <x v="1"/>
    <s v="ERES_2T317"/>
    <x v="3454"/>
    <n v="333.39299999999997"/>
    <n v="41.75"/>
  </r>
  <r>
    <s v="10 : Electric"/>
    <x v="1"/>
    <x v="1"/>
    <s v="ERES_2T317"/>
    <x v="3455"/>
    <n v="1028.5619999999999"/>
    <n v="119.21"/>
  </r>
  <r>
    <s v="10 : Electric"/>
    <x v="1"/>
    <x v="1"/>
    <s v="ERES_2T317"/>
    <x v="3456"/>
    <n v="2372.3150000000001"/>
    <n v="284.55"/>
  </r>
  <r>
    <s v="10 : Electric"/>
    <x v="1"/>
    <x v="1"/>
    <s v="ERES_2T317"/>
    <x v="3457"/>
    <n v="460.76400000000001"/>
    <n v="56.69"/>
  </r>
  <r>
    <s v="10 : Electric"/>
    <x v="1"/>
    <x v="1"/>
    <s v="ERES_2T317"/>
    <x v="3458"/>
    <n v="528.12199999999996"/>
    <n v="66.03"/>
  </r>
  <r>
    <s v="10 : Electric"/>
    <x v="1"/>
    <x v="1"/>
    <s v="ERES_2T317"/>
    <x v="3459"/>
    <n v="938.74699999999996"/>
    <n v="110.19"/>
  </r>
  <r>
    <s v="10 : Electric"/>
    <x v="1"/>
    <x v="1"/>
    <s v="ERES_2T317"/>
    <x v="3460"/>
    <n v="365.60199999999998"/>
    <n v="44.48"/>
  </r>
  <r>
    <s v="10 : Electric"/>
    <x v="1"/>
    <x v="1"/>
    <s v="ERES_2T317"/>
    <x v="3461"/>
    <n v="2647.7959999999998"/>
    <n v="323.66000000000003"/>
  </r>
  <r>
    <s v="10 : Electric"/>
    <x v="1"/>
    <x v="1"/>
    <s v="ERES_2T317"/>
    <x v="3462"/>
    <n v="641.19200000000001"/>
    <n v="78.709999999999994"/>
  </r>
  <r>
    <s v="10 : Electric"/>
    <x v="1"/>
    <x v="1"/>
    <s v="ERES_2T317"/>
    <x v="3463"/>
    <n v="1192.7750000000001"/>
    <n v="137.97"/>
  </r>
  <r>
    <s v="10 : Electric"/>
    <x v="1"/>
    <x v="1"/>
    <s v="ERES_2T317"/>
    <x v="3464"/>
    <n v="1095.546"/>
    <n v="138.84"/>
  </r>
  <r>
    <s v="10 : Electric"/>
    <x v="1"/>
    <x v="1"/>
    <s v="ERES_2T317"/>
    <x v="3465"/>
    <n v="816.72299999999996"/>
    <n v="94.45"/>
  </r>
  <r>
    <s v="10 : Electric"/>
    <x v="1"/>
    <x v="1"/>
    <s v="ERES_2T317"/>
    <x v="3466"/>
    <n v="326.95699999999999"/>
    <n v="41.75"/>
  </r>
  <r>
    <s v="10 : Electric"/>
    <x v="1"/>
    <x v="1"/>
    <s v="ERES_2T317"/>
    <x v="3467"/>
    <n v="299.67099999999999"/>
    <n v="37.799999999999997"/>
  </r>
  <r>
    <s v="10 : Electric"/>
    <x v="1"/>
    <x v="1"/>
    <s v="ERES_2T317"/>
    <x v="3468"/>
    <n v="1754.124"/>
    <n v="214.75"/>
  </r>
  <r>
    <s v="10 : Electric"/>
    <x v="1"/>
    <x v="1"/>
    <s v="ERES_2T317"/>
    <x v="3469"/>
    <n v="874.27599999999995"/>
    <n v="108.08"/>
  </r>
  <r>
    <s v="10 : Electric"/>
    <x v="1"/>
    <x v="1"/>
    <s v="ERES_2T317"/>
    <x v="3470"/>
    <n v="306.197"/>
    <n v="37.82"/>
  </r>
  <r>
    <s v="10 : Electric"/>
    <x v="1"/>
    <x v="1"/>
    <s v="ERES_2T317"/>
    <x v="3471"/>
    <n v="510.74900000000002"/>
    <n v="63.93"/>
  </r>
  <r>
    <s v="10 : Electric"/>
    <x v="1"/>
    <x v="1"/>
    <s v="ERES_2T317"/>
    <x v="3472"/>
    <n v="397.08199999999999"/>
    <n v="49.82"/>
  </r>
  <r>
    <s v="10 : Electric"/>
    <x v="1"/>
    <x v="1"/>
    <s v="ERES_2T317"/>
    <x v="3473"/>
    <n v="746.99699999999996"/>
    <n v="89.94"/>
  </r>
  <r>
    <s v="10 : Electric"/>
    <x v="1"/>
    <x v="1"/>
    <s v="ERES_2T317"/>
    <x v="3474"/>
    <n v="373.44200000000001"/>
    <n v="47.37"/>
  </r>
  <r>
    <s v="10 : Electric"/>
    <x v="1"/>
    <x v="1"/>
    <s v="ERES_2T317"/>
    <x v="3475"/>
    <n v="1173.691"/>
    <n v="142.88999999999999"/>
  </r>
  <r>
    <s v="10 : Electric"/>
    <x v="1"/>
    <x v="1"/>
    <s v="ERES_2T317"/>
    <x v="3476"/>
    <n v="796.5"/>
    <n v="99.77"/>
  </r>
  <r>
    <s v="10 : Electric"/>
    <x v="1"/>
    <x v="1"/>
    <s v="ERES_2T317"/>
    <x v="3477"/>
    <n v="318.137"/>
    <n v="40.68"/>
  </r>
  <r>
    <s v="10 : Electric"/>
    <x v="1"/>
    <x v="1"/>
    <s v="ERES_2T317"/>
    <x v="3478"/>
    <n v="575.87900000000002"/>
    <n v="72.260000000000005"/>
  </r>
  <r>
    <s v="10 : Electric"/>
    <x v="1"/>
    <x v="1"/>
    <s v="ERES_2T317"/>
    <x v="3479"/>
    <n v="748.01700000000005"/>
    <n v="90.72"/>
  </r>
  <r>
    <s v="10 : Electric"/>
    <x v="1"/>
    <x v="1"/>
    <s v="ERES_2T317"/>
    <x v="3480"/>
    <n v="2033.97"/>
    <n v="252.26"/>
  </r>
  <r>
    <s v="10 : Electric"/>
    <x v="1"/>
    <x v="1"/>
    <s v="ERES_2T317"/>
    <x v="3481"/>
    <n v="1103.268"/>
    <n v="132.37"/>
  </r>
  <r>
    <s v="10 : Electric"/>
    <x v="1"/>
    <x v="1"/>
    <s v="ERES_2T317"/>
    <x v="3482"/>
    <n v="1327.6079999999999"/>
    <n v="152.80000000000001"/>
  </r>
  <r>
    <s v="10 : Electric"/>
    <x v="1"/>
    <x v="1"/>
    <s v="ERES_2T317"/>
    <x v="3483"/>
    <n v="1267.277"/>
    <n v="151.41"/>
  </r>
  <r>
    <s v="10 : Electric"/>
    <x v="1"/>
    <x v="1"/>
    <s v="ERES_2T317"/>
    <x v="3484"/>
    <n v="677.89599999999996"/>
    <n v="82.69"/>
  </r>
  <r>
    <s v="10 : Electric"/>
    <x v="1"/>
    <x v="1"/>
    <s v="ERES_2T317"/>
    <x v="3485"/>
    <n v="433.23500000000001"/>
    <n v="54.57"/>
  </r>
  <r>
    <s v="10 : Electric"/>
    <x v="1"/>
    <x v="1"/>
    <s v="ERES_2T317"/>
    <x v="3"/>
    <n v="0"/>
    <n v="0"/>
  </r>
  <r>
    <s v="10 : Electric"/>
    <x v="1"/>
    <x v="1"/>
    <s v="ERES_2T317"/>
    <x v="3486"/>
    <n v="1054.96"/>
    <n v="127.46"/>
  </r>
  <r>
    <s v="10 : Electric"/>
    <x v="1"/>
    <x v="1"/>
    <s v="ERES_2T317"/>
    <x v="3487"/>
    <n v="1447.7049999999999"/>
    <n v="178.19"/>
  </r>
  <r>
    <s v="10 : Electric"/>
    <x v="1"/>
    <x v="1"/>
    <s v="ERES_2T317"/>
    <x v="3488"/>
    <n v="818.02499999999998"/>
    <n v="97.15"/>
  </r>
  <r>
    <s v="10 : Electric"/>
    <x v="1"/>
    <x v="1"/>
    <s v="ERES_2T317"/>
    <x v="3489"/>
    <n v="1127.99"/>
    <n v="141.6"/>
  </r>
  <r>
    <s v="10 : Electric"/>
    <x v="1"/>
    <x v="1"/>
    <s v="ERES_2T317"/>
    <x v="3490"/>
    <n v="618.30700000000002"/>
    <n v="78.02"/>
  </r>
  <r>
    <s v="10 : Electric"/>
    <x v="1"/>
    <x v="1"/>
    <s v="ERES_2T317"/>
    <x v="3491"/>
    <n v="1126.627"/>
    <n v="141.86000000000001"/>
  </r>
  <r>
    <s v="10 : Electric"/>
    <x v="1"/>
    <x v="1"/>
    <s v="ERES_2T317"/>
    <x v="3492"/>
    <n v="208.1"/>
    <n v="25.32"/>
  </r>
  <r>
    <s v="10 : Electric"/>
    <x v="1"/>
    <x v="1"/>
    <s v="ERES_2T317"/>
    <x v="3493"/>
    <n v="557.45500000000004"/>
    <n v="68.680000000000007"/>
  </r>
  <r>
    <s v="10 : Electric"/>
    <x v="1"/>
    <x v="1"/>
    <s v="ERES_2T317"/>
    <x v="3494"/>
    <n v="875.97799999999995"/>
    <n v="111.17"/>
  </r>
  <r>
    <s v="10 : Electric"/>
    <x v="1"/>
    <x v="1"/>
    <s v="ERES_2T317"/>
    <x v="3495"/>
    <n v="1626.0319999999999"/>
    <n v="202.81"/>
  </r>
  <r>
    <s v="10 : Electric"/>
    <x v="1"/>
    <x v="1"/>
    <s v="ERES_2T317"/>
    <x v="3496"/>
    <n v="1175.6410000000001"/>
    <n v="141.15"/>
  </r>
  <r>
    <s v="10 : Electric"/>
    <x v="1"/>
    <x v="1"/>
    <s v="ERES_2T317"/>
    <x v="3497"/>
    <n v="376.34300000000002"/>
    <n v="45.86"/>
  </r>
  <r>
    <s v="10 : Electric"/>
    <x v="1"/>
    <x v="1"/>
    <s v="ERES_2T317"/>
    <x v="3498"/>
    <n v="664.04399999999998"/>
    <n v="83.89"/>
  </r>
  <r>
    <s v="10 : Electric"/>
    <x v="1"/>
    <x v="1"/>
    <s v="ERES_2T317"/>
    <x v="3499"/>
    <n v="1190.8219999999999"/>
    <n v="150.96"/>
  </r>
  <r>
    <s v="10 : Electric"/>
    <x v="1"/>
    <x v="1"/>
    <s v="ERES_2T317"/>
    <x v="3500"/>
    <n v="708.10299999999995"/>
    <n v="80.73"/>
  </r>
  <r>
    <s v="10 : Electric"/>
    <x v="1"/>
    <x v="1"/>
    <s v="ERES_2T317"/>
    <x v="3501"/>
    <n v="1044.373"/>
    <n v="125.75"/>
  </r>
  <r>
    <s v="10 : Electric"/>
    <x v="1"/>
    <x v="1"/>
    <s v="ERES_2T317"/>
    <x v="3502"/>
    <n v="506.14600000000002"/>
    <n v="62.7"/>
  </r>
  <r>
    <s v="10 : Electric"/>
    <x v="1"/>
    <x v="1"/>
    <s v="ERES_2T317"/>
    <x v="3503"/>
    <n v="587.87199999999996"/>
    <n v="70.22"/>
  </r>
  <r>
    <s v="10 : Electric"/>
    <x v="1"/>
    <x v="1"/>
    <s v="ERES_2T317"/>
    <x v="3504"/>
    <n v="470.07499999999999"/>
    <n v="59.26"/>
  </r>
  <r>
    <s v="10 : Electric"/>
    <x v="1"/>
    <x v="1"/>
    <s v="ERES_2T317"/>
    <x v="3505"/>
    <n v="195.523"/>
    <n v="27.3"/>
  </r>
  <r>
    <s v="10 : Electric"/>
    <x v="1"/>
    <x v="1"/>
    <s v="ERES_2T317"/>
    <x v="3506"/>
    <n v="840.41"/>
    <n v="108.99"/>
  </r>
  <r>
    <s v="10 : Electric"/>
    <x v="1"/>
    <x v="1"/>
    <s v="ERES_2T317"/>
    <x v="3507"/>
    <n v="699.178"/>
    <n v="86.34"/>
  </r>
  <r>
    <s v="10 : Electric"/>
    <x v="1"/>
    <x v="1"/>
    <s v="ERES_2T317"/>
    <x v="3508"/>
    <n v="1649.2950000000001"/>
    <n v="206.57"/>
  </r>
  <r>
    <s v="10 : Electric"/>
    <x v="1"/>
    <x v="1"/>
    <s v="ERES_2T317"/>
    <x v="3509"/>
    <n v="375.85399999999998"/>
    <n v="45.89"/>
  </r>
  <r>
    <s v="10 : Electric"/>
    <x v="1"/>
    <x v="1"/>
    <s v="ERES_2T317"/>
    <x v="3510"/>
    <n v="1490.796"/>
    <n v="185.77"/>
  </r>
  <r>
    <s v="10 : Electric"/>
    <x v="1"/>
    <x v="1"/>
    <s v="ERES_2T317"/>
    <x v="3511"/>
    <n v="594.06100000000004"/>
    <n v="73.16"/>
  </r>
  <r>
    <s v="10 : Electric"/>
    <x v="1"/>
    <x v="1"/>
    <s v="ERES_2T317"/>
    <x v="3512"/>
    <n v="1681.771"/>
    <n v="210.99"/>
  </r>
  <r>
    <s v="10 : Electric"/>
    <x v="1"/>
    <x v="1"/>
    <s v="ERES_2T317"/>
    <x v="3513"/>
    <n v="1032.441"/>
    <n v="124.9"/>
  </r>
  <r>
    <s v="10 : Electric"/>
    <x v="1"/>
    <x v="1"/>
    <s v="ERES_2T317"/>
    <x v="3514"/>
    <n v="891.01199999999994"/>
    <n v="108.96"/>
  </r>
  <r>
    <s v="10 : Electric"/>
    <x v="1"/>
    <x v="1"/>
    <s v="ERES_2T317"/>
    <x v="3515"/>
    <n v="900.20799999999997"/>
    <n v="114.35"/>
  </r>
  <r>
    <s v="10 : Electric"/>
    <x v="1"/>
    <x v="1"/>
    <s v="ERES_2T317"/>
    <x v="3516"/>
    <n v="2234.4899999999998"/>
    <n v="277.70999999999998"/>
  </r>
  <r>
    <s v="10 : Electric"/>
    <x v="1"/>
    <x v="1"/>
    <s v="ERES_2T317"/>
    <x v="3517"/>
    <n v="887.505"/>
    <n v="108.4"/>
  </r>
  <r>
    <s v="10 : Electric"/>
    <x v="1"/>
    <x v="1"/>
    <s v="ERES_2T317"/>
    <x v="3518"/>
    <n v="655.83500000000004"/>
    <n v="80.94"/>
  </r>
  <r>
    <s v="10 : Electric"/>
    <x v="1"/>
    <x v="1"/>
    <s v="ERES_2T317"/>
    <x v="3519"/>
    <n v="902.49599999999998"/>
    <n v="109.91"/>
  </r>
  <r>
    <s v="10 : Electric"/>
    <x v="1"/>
    <x v="1"/>
    <s v="ERES_2T317"/>
    <x v="3520"/>
    <n v="860.32299999999998"/>
    <n v="94.69"/>
  </r>
  <r>
    <s v="10 : Electric"/>
    <x v="1"/>
    <x v="1"/>
    <s v="ERES_2T317"/>
    <x v="3521"/>
    <n v="663.06399999999996"/>
    <n v="81.42"/>
  </r>
  <r>
    <s v="10 : Electric"/>
    <x v="1"/>
    <x v="1"/>
    <s v="ERES_2T317"/>
    <x v="3522"/>
    <n v="381.73500000000001"/>
    <n v="48"/>
  </r>
  <r>
    <s v="10 : Electric"/>
    <x v="1"/>
    <x v="1"/>
    <s v="ERES_2T317"/>
    <x v="3523"/>
    <n v="1158.0050000000001"/>
    <n v="139.44"/>
  </r>
  <r>
    <s v="10 : Electric"/>
    <x v="1"/>
    <x v="1"/>
    <s v="ERES_2T317"/>
    <x v="3524"/>
    <n v="1322.21"/>
    <n v="157.84"/>
  </r>
  <r>
    <s v="10 : Electric"/>
    <x v="1"/>
    <x v="1"/>
    <s v="ERES_2T317"/>
    <x v="3525"/>
    <n v="760.55"/>
    <n v="94.03"/>
  </r>
  <r>
    <s v="10 : Electric"/>
    <x v="1"/>
    <x v="1"/>
    <s v="ERES_2T317"/>
    <x v="3526"/>
    <n v="574.60799999999995"/>
    <n v="71.77"/>
  </r>
  <r>
    <s v="10 : Electric"/>
    <x v="1"/>
    <x v="1"/>
    <s v="ERES_2T317"/>
    <x v="3527"/>
    <n v="1586.2260000000001"/>
    <n v="197.98"/>
  </r>
  <r>
    <s v="10 : Electric"/>
    <x v="1"/>
    <x v="1"/>
    <s v="ERES_2T317"/>
    <x v="3528"/>
    <n v="378.18700000000001"/>
    <n v="47.61"/>
  </r>
  <r>
    <s v="10 : Electric"/>
    <x v="1"/>
    <x v="1"/>
    <s v="ERES_2T317"/>
    <x v="3529"/>
    <n v="2093.8780000000002"/>
    <n v="238.92"/>
  </r>
  <r>
    <s v="10 : Electric"/>
    <x v="1"/>
    <x v="1"/>
    <s v="ERES_2T317"/>
    <x v="3530"/>
    <n v="1150.2449999999999"/>
    <n v="138.82"/>
  </r>
  <r>
    <s v="10 : Electric"/>
    <x v="1"/>
    <x v="1"/>
    <s v="ERES_2T317"/>
    <x v="3531"/>
    <n v="1074.922"/>
    <n v="133.12"/>
  </r>
  <r>
    <s v="10 : Electric"/>
    <x v="1"/>
    <x v="1"/>
    <s v="ERES_2T317"/>
    <x v="3532"/>
    <n v="400.26100000000002"/>
    <n v="48.91"/>
  </r>
  <r>
    <s v="10 : Electric"/>
    <x v="1"/>
    <x v="1"/>
    <s v="ERES_2T317"/>
    <x v="3533"/>
    <n v="478.93299999999999"/>
    <n v="59.57"/>
  </r>
  <r>
    <s v="10 : Electric"/>
    <x v="1"/>
    <x v="1"/>
    <s v="ERES_2T317"/>
    <x v="3534"/>
    <n v="911.73"/>
    <n v="110.7"/>
  </r>
  <r>
    <s v="10 : Electric"/>
    <x v="1"/>
    <x v="1"/>
    <s v="ERES_2T317"/>
    <x v="3535"/>
    <n v="511.92599999999999"/>
    <n v="63.39"/>
  </r>
  <r>
    <s v="10 : Electric"/>
    <x v="1"/>
    <x v="1"/>
    <s v="ERES_2T317"/>
    <x v="3536"/>
    <n v="947.31799999999998"/>
    <n v="113.64"/>
  </r>
  <r>
    <s v="10 : Electric"/>
    <x v="1"/>
    <x v="1"/>
    <s v="ERES_2T317"/>
    <x v="3537"/>
    <n v="1209.4190000000001"/>
    <n v="149.16999999999999"/>
  </r>
  <r>
    <s v="10 : Electric"/>
    <x v="1"/>
    <x v="1"/>
    <s v="ERES_2T317"/>
    <x v="3538"/>
    <n v="1123.7190000000001"/>
    <n v="144.35"/>
  </r>
  <r>
    <s v="10 : Electric"/>
    <x v="1"/>
    <x v="1"/>
    <s v="ERES_2T317"/>
    <x v="3539"/>
    <n v="1798.69"/>
    <n v="220.84"/>
  </r>
  <r>
    <s v="10 : Electric"/>
    <x v="1"/>
    <x v="1"/>
    <s v="ERES_2T317"/>
    <x v="3540"/>
    <n v="789.86599999999999"/>
    <n v="99.22"/>
  </r>
  <r>
    <s v="10 : Electric"/>
    <x v="1"/>
    <x v="1"/>
    <s v="ERES_2T317"/>
    <x v="3541"/>
    <n v="557.26099999999997"/>
    <n v="68.17"/>
  </r>
  <r>
    <s v="10 : Electric"/>
    <x v="1"/>
    <x v="1"/>
    <s v="ERES_2T317"/>
    <x v="3542"/>
    <n v="758.04100000000005"/>
    <n v="93.52"/>
  </r>
  <r>
    <s v="10 : Electric"/>
    <x v="1"/>
    <x v="1"/>
    <s v="ERES_2T317"/>
    <x v="3543"/>
    <n v="796.33100000000002"/>
    <n v="96.94"/>
  </r>
  <r>
    <s v="10 : Electric"/>
    <x v="1"/>
    <x v="1"/>
    <s v="ERES_2T317"/>
    <x v="3544"/>
    <n v="1179.5239999999999"/>
    <n v="139.57"/>
  </r>
  <r>
    <s v="10 : Electric"/>
    <x v="1"/>
    <x v="1"/>
    <s v="ERES_2T317"/>
    <x v="3545"/>
    <n v="596.21199999999999"/>
    <n v="76.86"/>
  </r>
  <r>
    <s v="10 : Electric"/>
    <x v="1"/>
    <x v="1"/>
    <s v="ERES_2T317"/>
    <x v="3546"/>
    <n v="1176.298"/>
    <n v="142.35"/>
  </r>
  <r>
    <s v="10 : Electric"/>
    <x v="1"/>
    <x v="1"/>
    <s v="ERES_2T317"/>
    <x v="3547"/>
    <n v="984.65499999999997"/>
    <n v="123.49"/>
  </r>
  <r>
    <s v="10 : Electric"/>
    <x v="1"/>
    <x v="1"/>
    <s v="ERES_2T317"/>
    <x v="3548"/>
    <n v="693.91600000000005"/>
    <n v="84.91"/>
  </r>
  <r>
    <s v="10 : Electric"/>
    <x v="1"/>
    <x v="1"/>
    <s v="ERES_2T317"/>
    <x v="3549"/>
    <n v="1003.521"/>
    <n v="123.54"/>
  </r>
  <r>
    <s v="10 : Electric"/>
    <x v="1"/>
    <x v="1"/>
    <s v="ERES_2T317"/>
    <x v="3550"/>
    <n v="252.756"/>
    <n v="31.3"/>
  </r>
  <r>
    <s v="10 : Electric"/>
    <x v="1"/>
    <x v="1"/>
    <s v="ERES_2T317"/>
    <x v="3551"/>
    <n v="1031.8520000000001"/>
    <n v="125.29"/>
  </r>
  <r>
    <s v="10 : Electric"/>
    <x v="1"/>
    <x v="1"/>
    <s v="ERES_2T317"/>
    <x v="3552"/>
    <n v="766.36500000000001"/>
    <n v="94.27"/>
  </r>
  <r>
    <s v="10 : Electric"/>
    <x v="1"/>
    <x v="1"/>
    <s v="ERES_2T317"/>
    <x v="3553"/>
    <n v="897.97699999999998"/>
    <n v="110.79"/>
  </r>
  <r>
    <s v="10 : Electric"/>
    <x v="1"/>
    <x v="1"/>
    <s v="ERES_2T317"/>
    <x v="3554"/>
    <n v="319.416"/>
    <n v="39.96"/>
  </r>
  <r>
    <s v="10 : Electric"/>
    <x v="1"/>
    <x v="1"/>
    <s v="ERES_2T317"/>
    <x v="3555"/>
    <n v="814.64099999999996"/>
    <n v="97.56"/>
  </r>
  <r>
    <s v="10 : Electric"/>
    <x v="1"/>
    <x v="1"/>
    <s v="ERES_2T317"/>
    <x v="3556"/>
    <n v="497.25700000000001"/>
    <n v="61"/>
  </r>
  <r>
    <s v="10 : Electric"/>
    <x v="1"/>
    <x v="1"/>
    <s v="ERES_2T317"/>
    <x v="3557"/>
    <n v="961.75099999999998"/>
    <n v="116.38"/>
  </r>
  <r>
    <s v="10 : Electric"/>
    <x v="1"/>
    <x v="1"/>
    <s v="ERES_2T317"/>
    <x v="3558"/>
    <n v="2545.4899999999998"/>
    <n v="313.45999999999998"/>
  </r>
  <r>
    <s v="10 : Electric"/>
    <x v="1"/>
    <x v="1"/>
    <s v="ERES_2T317"/>
    <x v="3559"/>
    <n v="1913.1289999999999"/>
    <n v="223.05"/>
  </r>
  <r>
    <s v="10 : Electric"/>
    <x v="1"/>
    <x v="1"/>
    <s v="ERES_2T317"/>
    <x v="3560"/>
    <n v="658.60400000000004"/>
    <n v="81.94"/>
  </r>
  <r>
    <s v="10 : Electric"/>
    <x v="1"/>
    <x v="1"/>
    <s v="ERES_2T317"/>
    <x v="3561"/>
    <n v="678.53599999999994"/>
    <n v="79.91"/>
  </r>
  <r>
    <s v="10 : Electric"/>
    <x v="1"/>
    <x v="1"/>
    <s v="ERES_2T317"/>
    <x v="3562"/>
    <n v="481.56299999999999"/>
    <n v="57.03"/>
  </r>
  <r>
    <s v="10 : Electric"/>
    <x v="1"/>
    <x v="1"/>
    <s v="ERES_2T317"/>
    <x v="3563"/>
    <n v="759.49300000000005"/>
    <n v="101.97"/>
  </r>
  <r>
    <s v="10 : Electric"/>
    <x v="1"/>
    <x v="1"/>
    <s v="ERES_2T317"/>
    <x v="3564"/>
    <n v="335.58300000000003"/>
    <n v="40.65"/>
  </r>
  <r>
    <s v="10 : Electric"/>
    <x v="1"/>
    <x v="1"/>
    <s v="ERES_2T317"/>
    <x v="3565"/>
    <n v="1943.884"/>
    <n v="226.27"/>
  </r>
  <r>
    <s v="10 : Electric"/>
    <x v="1"/>
    <x v="1"/>
    <s v="ERES_2T317"/>
    <x v="3566"/>
    <n v="613.56799999999998"/>
    <n v="75.05"/>
  </r>
  <r>
    <s v="10 : Electric"/>
    <x v="1"/>
    <x v="1"/>
    <s v="ERES_2T317"/>
    <x v="3567"/>
    <n v="283.03699999999998"/>
    <n v="35.68"/>
  </r>
  <r>
    <s v="10 : Electric"/>
    <x v="1"/>
    <x v="1"/>
    <s v="ERES_2T317"/>
    <x v="3568"/>
    <n v="619.12900000000002"/>
    <n v="74.94"/>
  </r>
  <r>
    <s v="10 : Electric"/>
    <x v="1"/>
    <x v="1"/>
    <s v="ERES_2T317"/>
    <x v="3569"/>
    <n v="870.27"/>
    <n v="107.6"/>
  </r>
  <r>
    <s v="10 : Electric"/>
    <x v="1"/>
    <x v="1"/>
    <s v="ERES_2T317"/>
    <x v="3570"/>
    <n v="1375.1759999999999"/>
    <n v="166.16"/>
  </r>
  <r>
    <s v="10 : Electric"/>
    <x v="1"/>
    <x v="1"/>
    <s v="ERES_2T317"/>
    <x v="3571"/>
    <n v="1721.7819999999999"/>
    <n v="211.25"/>
  </r>
  <r>
    <s v="10 : Electric"/>
    <x v="1"/>
    <x v="1"/>
    <s v="ERES_2T317"/>
    <x v="3572"/>
    <n v="532.22"/>
    <n v="65.5"/>
  </r>
  <r>
    <s v="10 : Electric"/>
    <x v="1"/>
    <x v="1"/>
    <s v="ERES_2T317"/>
    <x v="3573"/>
    <n v="1028.6179999999999"/>
    <n v="130.55000000000001"/>
  </r>
  <r>
    <s v="10 : Electric"/>
    <x v="1"/>
    <x v="1"/>
    <s v="ERES_2T317"/>
    <x v="3574"/>
    <n v="306.73"/>
    <n v="39.869999999999997"/>
  </r>
  <r>
    <s v="10 : Electric"/>
    <x v="1"/>
    <x v="1"/>
    <s v="ERES_2T317"/>
    <x v="3575"/>
    <n v="524.97799999999995"/>
    <n v="63.7"/>
  </r>
  <r>
    <s v="10 : Electric"/>
    <x v="1"/>
    <x v="1"/>
    <s v="ERES_2T317"/>
    <x v="3576"/>
    <n v="1755.2059999999999"/>
    <n v="211.4"/>
  </r>
  <r>
    <s v="10 : Electric"/>
    <x v="1"/>
    <x v="1"/>
    <s v="ERES_2T317"/>
    <x v="3577"/>
    <n v="982.98"/>
    <n v="126.04"/>
  </r>
  <r>
    <s v="10 : Electric"/>
    <x v="1"/>
    <x v="1"/>
    <s v="ERES_2T317"/>
    <x v="3578"/>
    <n v="1293.163"/>
    <n v="156.35"/>
  </r>
  <r>
    <s v="10 : Electric"/>
    <x v="1"/>
    <x v="1"/>
    <s v="ERES_2T317"/>
    <x v="3579"/>
    <n v="843.05499999999995"/>
    <n v="106.53"/>
  </r>
  <r>
    <s v="10 : Electric"/>
    <x v="1"/>
    <x v="1"/>
    <s v="ERES_2T317"/>
    <x v="3580"/>
    <n v="747.42399999999998"/>
    <n v="91.18"/>
  </r>
  <r>
    <s v="10 : Electric"/>
    <x v="1"/>
    <x v="1"/>
    <s v="ERES_2T317"/>
    <x v="3581"/>
    <n v="838.154"/>
    <n v="109.28"/>
  </r>
  <r>
    <s v="10 : Electric"/>
    <x v="1"/>
    <x v="1"/>
    <s v="ERES_2T317"/>
    <x v="3582"/>
    <n v="123.584"/>
    <n v="15.54"/>
  </r>
  <r>
    <s v="10 : Electric"/>
    <x v="1"/>
    <x v="1"/>
    <s v="ERES_2T317"/>
    <x v="3583"/>
    <n v="769.14"/>
    <n v="95.1"/>
  </r>
  <r>
    <s v="10 : Electric"/>
    <x v="1"/>
    <x v="1"/>
    <s v="ERES_2T317"/>
    <x v="3584"/>
    <n v="847.923"/>
    <n v="102.52"/>
  </r>
  <r>
    <s v="10 : Electric"/>
    <x v="1"/>
    <x v="1"/>
    <s v="ERES_2T317"/>
    <x v="3585"/>
    <n v="1674.4960000000001"/>
    <n v="201.45"/>
  </r>
  <r>
    <s v="10 : Electric"/>
    <x v="1"/>
    <x v="1"/>
    <s v="ERES_2T317"/>
    <x v="3586"/>
    <n v="436.51299999999998"/>
    <n v="54.6"/>
  </r>
  <r>
    <s v="10 : Electric"/>
    <x v="1"/>
    <x v="1"/>
    <s v="ERES_2T317"/>
    <x v="3587"/>
    <n v="1370.874"/>
    <n v="164.62"/>
  </r>
  <r>
    <s v="10 : Electric"/>
    <x v="1"/>
    <x v="1"/>
    <s v="ERES_2T317"/>
    <x v="3588"/>
    <n v="651.07500000000005"/>
    <n v="80.680000000000007"/>
  </r>
  <r>
    <s v="10 : Electric"/>
    <x v="1"/>
    <x v="1"/>
    <s v="ERES_2T317"/>
    <x v="3589"/>
    <n v="1036.17"/>
    <n v="128.94999999999999"/>
  </r>
  <r>
    <s v="10 : Electric"/>
    <x v="1"/>
    <x v="1"/>
    <s v="ERES_2T317"/>
    <x v="3590"/>
    <n v="663.80899999999997"/>
    <n v="81.16"/>
  </r>
  <r>
    <s v="10 : Electric"/>
    <x v="1"/>
    <x v="1"/>
    <s v="ERES_2T317"/>
    <x v="3591"/>
    <n v="315.54500000000002"/>
    <n v="37.93"/>
  </r>
  <r>
    <s v="10 : Electric"/>
    <x v="1"/>
    <x v="1"/>
    <s v="ERES_2T317"/>
    <x v="3592"/>
    <n v="2187.136"/>
    <n v="266.14"/>
  </r>
  <r>
    <s v="10 : Electric"/>
    <x v="1"/>
    <x v="1"/>
    <s v="ERES_2T317"/>
    <x v="3593"/>
    <n v="620.83399999999995"/>
    <n v="79.92"/>
  </r>
  <r>
    <s v="10 : Electric"/>
    <x v="1"/>
    <x v="1"/>
    <s v="ERES_2T317"/>
    <x v="3594"/>
    <n v="1207.2560000000001"/>
    <n v="152.19"/>
  </r>
  <r>
    <s v="10 : Electric"/>
    <x v="1"/>
    <x v="1"/>
    <s v="ERES_2T317"/>
    <x v="3595"/>
    <n v="1339.5809999999999"/>
    <n v="166.99"/>
  </r>
  <r>
    <s v="10 : Electric"/>
    <x v="1"/>
    <x v="1"/>
    <s v="ERES_2T317"/>
    <x v="3596"/>
    <n v="1491.4359999999999"/>
    <n v="192.61"/>
  </r>
  <r>
    <s v="10 : Electric"/>
    <x v="1"/>
    <x v="1"/>
    <s v="ERES_2T317"/>
    <x v="3597"/>
    <n v="831.85699999999997"/>
    <n v="105.35"/>
  </r>
  <r>
    <s v="10 : Electric"/>
    <x v="1"/>
    <x v="1"/>
    <s v="ERES_2T317"/>
    <x v="3598"/>
    <n v="1083.423"/>
    <n v="130.34"/>
  </r>
  <r>
    <s v="10 : Electric"/>
    <x v="1"/>
    <x v="1"/>
    <s v="ERES_2T317"/>
    <x v="3599"/>
    <n v="580.96600000000001"/>
    <n v="71.78"/>
  </r>
  <r>
    <s v="10 : Electric"/>
    <x v="1"/>
    <x v="1"/>
    <s v="ERES_2T317"/>
    <x v="3600"/>
    <n v="1025.3979999999999"/>
    <n v="126.81"/>
  </r>
  <r>
    <s v="10 : Electric"/>
    <x v="1"/>
    <x v="1"/>
    <s v="ERES_2T317"/>
    <x v="3601"/>
    <n v="966.51900000000001"/>
    <n v="115.69"/>
  </r>
  <r>
    <s v="10 : Electric"/>
    <x v="1"/>
    <x v="1"/>
    <s v="ERES_2T317"/>
    <x v="3602"/>
    <n v="649.37800000000004"/>
    <n v="81.08"/>
  </r>
  <r>
    <s v="10 : Electric"/>
    <x v="1"/>
    <x v="1"/>
    <s v="ERES_2T317"/>
    <x v="3603"/>
    <n v="746.16600000000005"/>
    <n v="92.27"/>
  </r>
  <r>
    <s v="10 : Electric"/>
    <x v="1"/>
    <x v="1"/>
    <s v="ERES_2T317"/>
    <x v="3604"/>
    <n v="1753.134"/>
    <n v="218.01"/>
  </r>
  <r>
    <s v="10 : Electric"/>
    <x v="1"/>
    <x v="1"/>
    <s v="ERES_2T317"/>
    <x v="3605"/>
    <n v="1275.9849999999999"/>
    <n v="156.07"/>
  </r>
  <r>
    <s v="10 : Electric"/>
    <x v="1"/>
    <x v="1"/>
    <s v="ERES_2T317"/>
    <x v="3606"/>
    <n v="861.11400000000003"/>
    <n v="106.03"/>
  </r>
  <r>
    <s v="10 : Electric"/>
    <x v="1"/>
    <x v="1"/>
    <s v="ERES_2T317"/>
    <x v="3607"/>
    <n v="2166.7829999999999"/>
    <n v="273.12"/>
  </r>
  <r>
    <s v="10 : Electric"/>
    <x v="1"/>
    <x v="1"/>
    <s v="ERES_2T317"/>
    <x v="3608"/>
    <n v="2165.2350000000001"/>
    <n v="275.05"/>
  </r>
  <r>
    <s v="10 : Electric"/>
    <x v="1"/>
    <x v="1"/>
    <s v="ERES_2T317"/>
    <x v="3609"/>
    <n v="557.09199999999998"/>
    <n v="73.959999999999994"/>
  </r>
  <r>
    <s v="10 : Electric"/>
    <x v="1"/>
    <x v="1"/>
    <s v="ERES_2T317"/>
    <x v="3610"/>
    <n v="1123.9110000000001"/>
    <n v="135.63999999999999"/>
  </r>
  <r>
    <s v="10 : Electric"/>
    <x v="1"/>
    <x v="1"/>
    <s v="ERES_2T317"/>
    <x v="3611"/>
    <n v="764.06"/>
    <n v="92.48"/>
  </r>
  <r>
    <s v="10 : Electric"/>
    <x v="1"/>
    <x v="1"/>
    <s v="ERES_2T317"/>
    <x v="3612"/>
    <n v="409.82100000000003"/>
    <n v="50.49"/>
  </r>
  <r>
    <s v="10 : Electric"/>
    <x v="1"/>
    <x v="1"/>
    <s v="ERES_2T317"/>
    <x v="3613"/>
    <n v="527.404"/>
    <n v="64.489999999999995"/>
  </r>
  <r>
    <s v="10 : Electric"/>
    <x v="1"/>
    <x v="1"/>
    <s v="ERES_2T317"/>
    <x v="3614"/>
    <n v="806.89300000000003"/>
    <n v="101.53"/>
  </r>
  <r>
    <s v="10 : Electric"/>
    <x v="1"/>
    <x v="1"/>
    <s v="ERES_2T317"/>
    <x v="3615"/>
    <n v="466.03100000000001"/>
    <n v="57.94"/>
  </r>
  <r>
    <s v="10 : Electric"/>
    <x v="1"/>
    <x v="1"/>
    <s v="ERES_2T317"/>
    <x v="3616"/>
    <n v="2015.308"/>
    <n v="232.31"/>
  </r>
  <r>
    <s v="10 : Electric"/>
    <x v="1"/>
    <x v="1"/>
    <s v="ERES_2T317"/>
    <x v="3617"/>
    <n v="770.43700000000001"/>
    <n v="96.11"/>
  </r>
  <r>
    <s v="10 : Electric"/>
    <x v="1"/>
    <x v="1"/>
    <s v="ERES_2T317"/>
    <x v="3618"/>
    <n v="956.04300000000001"/>
    <n v="117.55"/>
  </r>
  <r>
    <s v="10 : Electric"/>
    <x v="1"/>
    <x v="1"/>
    <s v="ERES_2T317"/>
    <x v="3619"/>
    <n v="1163.5340000000001"/>
    <n v="150.32"/>
  </r>
  <r>
    <s v="10 : Electric"/>
    <x v="1"/>
    <x v="1"/>
    <s v="ERES_2T317"/>
    <x v="3620"/>
    <n v="595.82600000000002"/>
    <n v="74.8"/>
  </r>
  <r>
    <s v="10 : Electric"/>
    <x v="1"/>
    <x v="1"/>
    <s v="ERES_2T317"/>
    <x v="3621"/>
    <n v="1139.037"/>
    <n v="134.88999999999999"/>
  </r>
  <r>
    <s v="10 : Electric"/>
    <x v="1"/>
    <x v="1"/>
    <s v="ERES_2T317"/>
    <x v="3622"/>
    <n v="1977.248"/>
    <n v="247.97"/>
  </r>
  <r>
    <s v="10 : Electric"/>
    <x v="1"/>
    <x v="1"/>
    <s v="ERES_2T317"/>
    <x v="3623"/>
    <n v="200.41200000000001"/>
    <n v="23.76"/>
  </r>
  <r>
    <s v="10 : Electric"/>
    <x v="1"/>
    <x v="1"/>
    <s v="ERES_2T317"/>
    <x v="3624"/>
    <n v="511.67"/>
    <n v="60.68"/>
  </r>
  <r>
    <s v="10 : Electric"/>
    <x v="1"/>
    <x v="1"/>
    <s v="ERES_2T317"/>
    <x v="3625"/>
    <n v="1086.586"/>
    <n v="136.84"/>
  </r>
  <r>
    <s v="10 : Electric"/>
    <x v="1"/>
    <x v="1"/>
    <s v="ERES_2T317"/>
    <x v="3626"/>
    <n v="1572.5050000000001"/>
    <n v="196.12"/>
  </r>
  <r>
    <s v="10 : Electric"/>
    <x v="1"/>
    <x v="1"/>
    <s v="ERES_2T317"/>
    <x v="3627"/>
    <n v="1108.0150000000001"/>
    <n v="128.44999999999999"/>
  </r>
  <r>
    <s v="10 : Electric"/>
    <x v="1"/>
    <x v="1"/>
    <s v="ERES_2T317"/>
    <x v="3628"/>
    <n v="670.68299999999999"/>
    <n v="80.64"/>
  </r>
  <r>
    <s v="10 : Electric"/>
    <x v="1"/>
    <x v="1"/>
    <s v="ERES_2T317"/>
    <x v="3629"/>
    <n v="1514.037"/>
    <n v="191.94"/>
  </r>
  <r>
    <s v="10 : Electric"/>
    <x v="1"/>
    <x v="1"/>
    <s v="ERES_2T317"/>
    <x v="3630"/>
    <n v="970.68600000000004"/>
    <n v="126.7"/>
  </r>
  <r>
    <s v="10 : Electric"/>
    <x v="1"/>
    <x v="1"/>
    <s v="ERES_2T317"/>
    <x v="3631"/>
    <n v="259.29000000000002"/>
    <n v="32.67"/>
  </r>
  <r>
    <s v="10 : Electric"/>
    <x v="1"/>
    <x v="1"/>
    <s v="ERES_2T317"/>
    <x v="3632"/>
    <n v="970.35299999999995"/>
    <n v="120.06"/>
  </r>
  <r>
    <s v="10 : Electric"/>
    <x v="1"/>
    <x v="1"/>
    <s v="ERES_2T317"/>
    <x v="3633"/>
    <n v="804.399"/>
    <n v="107.14"/>
  </r>
  <r>
    <s v="10 : Electric"/>
    <x v="1"/>
    <x v="1"/>
    <s v="ERES_2T317"/>
    <x v="3634"/>
    <n v="755.41899999999998"/>
    <n v="91.96"/>
  </r>
  <r>
    <s v="10 : Electric"/>
    <x v="1"/>
    <x v="1"/>
    <s v="ERES_2T317"/>
    <x v="3635"/>
    <n v="458.26799999999997"/>
    <n v="55.75"/>
  </r>
  <r>
    <s v="10 : Electric"/>
    <x v="1"/>
    <x v="1"/>
    <s v="ERES_2T317"/>
    <x v="3636"/>
    <n v="1896.442"/>
    <n v="226.4"/>
  </r>
  <r>
    <s v="10 : Electric"/>
    <x v="1"/>
    <x v="1"/>
    <s v="ERES_2T317"/>
    <x v="3637"/>
    <n v="507.56599999999997"/>
    <n v="64.650000000000006"/>
  </r>
  <r>
    <s v="10 : Electric"/>
    <x v="1"/>
    <x v="1"/>
    <s v="ERES_2T317"/>
    <x v="3638"/>
    <n v="918.34199999999998"/>
    <n v="117.9"/>
  </r>
  <r>
    <s v="10 : Electric"/>
    <x v="1"/>
    <x v="1"/>
    <s v="ERES_2T317"/>
    <x v="3639"/>
    <n v="216.428"/>
    <n v="26.94"/>
  </r>
  <r>
    <s v="10 : Electric"/>
    <x v="1"/>
    <x v="1"/>
    <s v="ERES_2T317"/>
    <x v="3640"/>
    <n v="728.28200000000004"/>
    <n v="93.18"/>
  </r>
  <r>
    <s v="10 : Electric"/>
    <x v="1"/>
    <x v="1"/>
    <s v="ERES_2T317"/>
    <x v="3641"/>
    <n v="893.36800000000005"/>
    <n v="97.63"/>
  </r>
  <r>
    <s v="10 : Electric"/>
    <x v="1"/>
    <x v="1"/>
    <s v="ERES_2T317"/>
    <x v="3642"/>
    <n v="415.19900000000001"/>
    <n v="52.65"/>
  </r>
  <r>
    <s v="10 : Electric"/>
    <x v="1"/>
    <x v="1"/>
    <s v="ERES_2T317"/>
    <x v="3643"/>
    <n v="1538.45"/>
    <n v="188.95"/>
  </r>
  <r>
    <s v="10 : Electric"/>
    <x v="1"/>
    <x v="1"/>
    <s v="ERES_2T317"/>
    <x v="3644"/>
    <n v="537.14800000000002"/>
    <n v="68.099999999999994"/>
  </r>
  <r>
    <s v="10 : Electric"/>
    <x v="1"/>
    <x v="1"/>
    <s v="ERES_2T317"/>
    <x v="3645"/>
    <n v="1809.5940000000001"/>
    <n v="218.59"/>
  </r>
  <r>
    <s v="10 : Electric"/>
    <x v="1"/>
    <x v="1"/>
    <s v="ERES_2T317"/>
    <x v="3646"/>
    <n v="1497.35"/>
    <n v="178.34"/>
  </r>
  <r>
    <s v="10 : Electric"/>
    <x v="1"/>
    <x v="1"/>
    <s v="ERES_2T317"/>
    <x v="3647"/>
    <n v="735.36599999999999"/>
    <n v="89.92"/>
  </r>
  <r>
    <s v="10 : Electric"/>
    <x v="1"/>
    <x v="1"/>
    <s v="ERES_2T317"/>
    <x v="3648"/>
    <n v="1445.69"/>
    <n v="175.12"/>
  </r>
  <r>
    <s v="10 : Electric"/>
    <x v="1"/>
    <x v="1"/>
    <s v="ERES_2T317"/>
    <x v="3649"/>
    <n v="1347.2660000000001"/>
    <n v="163.77000000000001"/>
  </r>
  <r>
    <s v="10 : Electric"/>
    <x v="1"/>
    <x v="1"/>
    <s v="ERES_2T317"/>
    <x v="3650"/>
    <n v="352.27800000000002"/>
    <n v="42.27"/>
  </r>
  <r>
    <s v="10 : Electric"/>
    <x v="1"/>
    <x v="1"/>
    <s v="ERES_2T317"/>
    <x v="3651"/>
    <n v="1424.6869999999999"/>
    <n v="166.16"/>
  </r>
  <r>
    <s v="10 : Electric"/>
    <x v="1"/>
    <x v="1"/>
    <s v="ERES_2T317"/>
    <x v="3652"/>
    <n v="549.92999999999995"/>
    <n v="67.48"/>
  </r>
  <r>
    <s v="10 : Electric"/>
    <x v="1"/>
    <x v="1"/>
    <s v="ERES_2T317"/>
    <x v="3653"/>
    <n v="776.13900000000001"/>
    <n v="98.98"/>
  </r>
  <r>
    <s v="10 : Electric"/>
    <x v="1"/>
    <x v="1"/>
    <s v="ERES_2T317"/>
    <x v="3654"/>
    <n v="381.87099999999998"/>
    <n v="46.74"/>
  </r>
  <r>
    <s v="10 : Electric"/>
    <x v="1"/>
    <x v="1"/>
    <s v="ERES_2T317"/>
    <x v="3655"/>
    <n v="618.28200000000004"/>
    <n v="78.42"/>
  </r>
  <r>
    <s v="10 : Electric"/>
    <x v="1"/>
    <x v="1"/>
    <s v="ERES_2T317"/>
    <x v="3656"/>
    <n v="1186.2539999999999"/>
    <n v="142.44999999999999"/>
  </r>
  <r>
    <s v="10 : Electric"/>
    <x v="1"/>
    <x v="1"/>
    <s v="ERES_2T317"/>
    <x v="3657"/>
    <n v="957.62699999999995"/>
    <n v="119.34"/>
  </r>
  <r>
    <s v="10 : Electric"/>
    <x v="1"/>
    <x v="1"/>
    <s v="ERES_2T317"/>
    <x v="3658"/>
    <n v="226.22399999999999"/>
    <n v="28.17"/>
  </r>
  <r>
    <s v="10 : Electric"/>
    <x v="1"/>
    <x v="1"/>
    <s v="ERES_2T317"/>
    <x v="3659"/>
    <n v="1282.521"/>
    <n v="147.86000000000001"/>
  </r>
  <r>
    <s v="10 : Electric"/>
    <x v="1"/>
    <x v="1"/>
    <s v="ERES_2T317"/>
    <x v="3660"/>
    <n v="298.58100000000002"/>
    <n v="38.31"/>
  </r>
  <r>
    <s v="10 : Electric"/>
    <x v="1"/>
    <x v="1"/>
    <s v="ERES_2T317"/>
    <x v="3661"/>
    <n v="545.92499999999995"/>
    <n v="66.989999999999995"/>
  </r>
  <r>
    <s v="10 : Electric"/>
    <x v="1"/>
    <x v="1"/>
    <s v="ERES_2T317"/>
    <x v="3662"/>
    <n v="666.06600000000003"/>
    <n v="82.8"/>
  </r>
  <r>
    <s v="10 : Electric"/>
    <x v="1"/>
    <x v="1"/>
    <s v="ERES_2T317"/>
    <x v="3663"/>
    <n v="1458.7809999999999"/>
    <n v="187.2"/>
  </r>
  <r>
    <s v="10 : Electric"/>
    <x v="1"/>
    <x v="1"/>
    <s v="ERES_2T317"/>
    <x v="3664"/>
    <n v="885.85799999999995"/>
    <n v="109.19"/>
  </r>
  <r>
    <s v="10 : Electric"/>
    <x v="1"/>
    <x v="1"/>
    <s v="ERES_2T317"/>
    <x v="3665"/>
    <n v="916.63"/>
    <n v="114.75"/>
  </r>
  <r>
    <s v="10 : Electric"/>
    <x v="1"/>
    <x v="1"/>
    <s v="ERES_2T317"/>
    <x v="3666"/>
    <n v="899.34900000000005"/>
    <n v="114.88"/>
  </r>
  <r>
    <s v="10 : Electric"/>
    <x v="1"/>
    <x v="1"/>
    <s v="ERES_2T317"/>
    <x v="3667"/>
    <n v="2211.576"/>
    <n v="269.83"/>
  </r>
  <r>
    <s v="10 : Electric"/>
    <x v="1"/>
    <x v="1"/>
    <s v="ERES_2T317"/>
    <x v="3668"/>
    <n v="730.28800000000001"/>
    <n v="87.27"/>
  </r>
  <r>
    <s v="10 : Electric"/>
    <x v="1"/>
    <x v="1"/>
    <s v="ERES_2T317"/>
    <x v="3669"/>
    <n v="805.33799999999997"/>
    <n v="102.84"/>
  </r>
  <r>
    <s v="10 : Electric"/>
    <x v="1"/>
    <x v="1"/>
    <s v="ERES_2T317"/>
    <x v="3670"/>
    <n v="496.88400000000001"/>
    <n v="60.59"/>
  </r>
  <r>
    <s v="10 : Electric"/>
    <x v="1"/>
    <x v="1"/>
    <s v="ERES_2T317"/>
    <x v="3671"/>
    <n v="767.08399999999995"/>
    <n v="95.54"/>
  </r>
  <r>
    <s v="10 : Electric"/>
    <x v="1"/>
    <x v="1"/>
    <s v="ERES_2T317"/>
    <x v="3672"/>
    <n v="804.16600000000005"/>
    <n v="107.09"/>
  </r>
  <r>
    <s v="10 : Electric"/>
    <x v="1"/>
    <x v="1"/>
    <s v="ERES_2T317"/>
    <x v="3673"/>
    <n v="1144.442"/>
    <n v="145.58000000000001"/>
  </r>
  <r>
    <s v="10 : Electric"/>
    <x v="1"/>
    <x v="1"/>
    <s v="ERES_2T317"/>
    <x v="3674"/>
    <n v="1006.606"/>
    <n v="125.23"/>
  </r>
  <r>
    <s v="10 : Electric"/>
    <x v="1"/>
    <x v="1"/>
    <s v="ERES_2T317"/>
    <x v="3675"/>
    <n v="1013.921"/>
    <n v="130.44999999999999"/>
  </r>
  <r>
    <s v="10 : Electric"/>
    <x v="1"/>
    <x v="1"/>
    <s v="ERES_2T317"/>
    <x v="3676"/>
    <n v="645.82500000000005"/>
    <n v="76.02"/>
  </r>
  <r>
    <s v="10 : Electric"/>
    <x v="1"/>
    <x v="1"/>
    <s v="ERES_2T317"/>
    <x v="3677"/>
    <n v="806.01900000000001"/>
    <n v="100.53"/>
  </r>
  <r>
    <s v="10 : Electric"/>
    <x v="1"/>
    <x v="1"/>
    <s v="ERES_2T317"/>
    <x v="3678"/>
    <n v="599.25300000000004"/>
    <n v="70.28"/>
  </r>
  <r>
    <s v="10 : Electric"/>
    <x v="1"/>
    <x v="1"/>
    <s v="ERES_2T317"/>
    <x v="3679"/>
    <n v="584.053"/>
    <n v="71.02"/>
  </r>
  <r>
    <s v="10 : Electric"/>
    <x v="1"/>
    <x v="1"/>
    <s v="ERES_2T317"/>
    <x v="3680"/>
    <n v="1646.579"/>
    <n v="225.38"/>
  </r>
  <r>
    <s v="10 : Electric"/>
    <x v="1"/>
    <x v="1"/>
    <s v="ERES_2T317"/>
    <x v="3681"/>
    <n v="1710.01"/>
    <n v="212.27"/>
  </r>
  <r>
    <s v="10 : Electric"/>
    <x v="1"/>
    <x v="1"/>
    <s v="ERES_2T317"/>
    <x v="3682"/>
    <n v="1582.991"/>
    <n v="192.2"/>
  </r>
  <r>
    <s v="10 : Electric"/>
    <x v="1"/>
    <x v="1"/>
    <s v="ERES_2T317"/>
    <x v="3683"/>
    <n v="2328.2350000000001"/>
    <n v="288.08999999999997"/>
  </r>
  <r>
    <s v="10 : Electric"/>
    <x v="1"/>
    <x v="1"/>
    <s v="ERES_2T317"/>
    <x v="3684"/>
    <n v="567.96400000000006"/>
    <n v="68.03"/>
  </r>
  <r>
    <s v="10 : Electric"/>
    <x v="1"/>
    <x v="1"/>
    <s v="ERES_2T317"/>
    <x v="3685"/>
    <n v="637.48299999999995"/>
    <n v="80.099999999999994"/>
  </r>
  <r>
    <s v="10 : Electric"/>
    <x v="1"/>
    <x v="1"/>
    <s v="ERES_2T317"/>
    <x v="3686"/>
    <n v="737.26300000000003"/>
    <n v="92.29"/>
  </r>
  <r>
    <s v="10 : Electric"/>
    <x v="1"/>
    <x v="1"/>
    <s v="ERES_2T317"/>
    <x v="3687"/>
    <n v="568.92100000000005"/>
    <n v="70.150000000000006"/>
  </r>
  <r>
    <s v="10 : Electric"/>
    <x v="1"/>
    <x v="1"/>
    <s v="ERES_2T317"/>
    <x v="3688"/>
    <n v="499.50299999999999"/>
    <n v="62.96"/>
  </r>
  <r>
    <s v="10 : Electric"/>
    <x v="1"/>
    <x v="1"/>
    <s v="ERES_2T317"/>
    <x v="3689"/>
    <n v="670.17100000000005"/>
    <n v="83.98"/>
  </r>
  <r>
    <s v="10 : Electric"/>
    <x v="1"/>
    <x v="1"/>
    <s v="ERES_2T317"/>
    <x v="3690"/>
    <n v="520.30600000000004"/>
    <n v="63.34"/>
  </r>
  <r>
    <s v="10 : Electric"/>
    <x v="1"/>
    <x v="1"/>
    <s v="ERES_2T317"/>
    <x v="3691"/>
    <n v="611.99"/>
    <n v="74.45"/>
  </r>
  <r>
    <s v="10 : Electric"/>
    <x v="1"/>
    <x v="1"/>
    <s v="ERES_2T317"/>
    <x v="3692"/>
    <n v="216.18100000000001"/>
    <n v="27.3"/>
  </r>
  <r>
    <s v="10 : Electric"/>
    <x v="1"/>
    <x v="1"/>
    <s v="ERES_2T317"/>
    <x v="3693"/>
    <n v="815.12199999999996"/>
    <n v="100.33"/>
  </r>
  <r>
    <s v="10 : Electric"/>
    <x v="1"/>
    <x v="1"/>
    <s v="ERES_2T317"/>
    <x v="3694"/>
    <n v="791.17499999999995"/>
    <n v="97.85"/>
  </r>
  <r>
    <s v="10 : Electric"/>
    <x v="1"/>
    <x v="1"/>
    <s v="ERES_2T317"/>
    <x v="3695"/>
    <n v="2881.9290000000001"/>
    <n v="349.87"/>
  </r>
  <r>
    <s v="10 : Electric"/>
    <x v="1"/>
    <x v="1"/>
    <s v="ERES_2T317"/>
    <x v="3696"/>
    <n v="1076.0309999999999"/>
    <n v="132.71"/>
  </r>
  <r>
    <s v="10 : Electric"/>
    <x v="1"/>
    <x v="1"/>
    <s v="ERES_2T317"/>
    <x v="3697"/>
    <n v="780.18600000000004"/>
    <n v="95.3"/>
  </r>
  <r>
    <s v="10 : Electric"/>
    <x v="1"/>
    <x v="1"/>
    <s v="ERES_2T317"/>
    <x v="3698"/>
    <n v="893.678"/>
    <n v="122.16"/>
  </r>
  <r>
    <s v="10 : Electric"/>
    <x v="1"/>
    <x v="1"/>
    <s v="ERES_2T317"/>
    <x v="3699"/>
    <n v="1307.163"/>
    <n v="174.1"/>
  </r>
  <r>
    <s v="10 : Electric"/>
    <x v="1"/>
    <x v="1"/>
    <s v="ERES_2T317"/>
    <x v="3700"/>
    <n v="546.69500000000005"/>
    <n v="69.040000000000006"/>
  </r>
  <r>
    <s v="10 : Electric"/>
    <x v="1"/>
    <x v="1"/>
    <s v="ERES_2T317"/>
    <x v="3701"/>
    <n v="390.52499999999998"/>
    <n v="50.91"/>
  </r>
  <r>
    <s v="10 : Electric"/>
    <x v="1"/>
    <x v="1"/>
    <s v="ERES_2T317"/>
    <x v="3702"/>
    <n v="348.58699999999999"/>
    <n v="43.61"/>
  </r>
  <r>
    <s v="10 : Electric"/>
    <x v="1"/>
    <x v="1"/>
    <s v="ERES_2T317"/>
    <x v="3703"/>
    <n v="758.95899999999995"/>
    <n v="91.73"/>
  </r>
  <r>
    <s v="10 : Electric"/>
    <x v="1"/>
    <x v="1"/>
    <s v="ERES_2T317"/>
    <x v="3704"/>
    <n v="2336.1750000000002"/>
    <n v="280.64"/>
  </r>
  <r>
    <s v="10 : Electric"/>
    <x v="1"/>
    <x v="1"/>
    <s v="ERES_2T317"/>
    <x v="3705"/>
    <n v="947.28899999999999"/>
    <n v="121.15"/>
  </r>
  <r>
    <s v="10 : Electric"/>
    <x v="1"/>
    <x v="1"/>
    <s v="ERES_2T317"/>
    <x v="3706"/>
    <n v="1327.087"/>
    <n v="163.51"/>
  </r>
  <r>
    <s v="10 : Electric"/>
    <x v="1"/>
    <x v="1"/>
    <s v="ERES_2T317"/>
    <x v="3707"/>
    <n v="453.86900000000003"/>
    <n v="57.75"/>
  </r>
  <r>
    <s v="10 : Electric"/>
    <x v="1"/>
    <x v="1"/>
    <s v="ERES_2T317"/>
    <x v="3708"/>
    <n v="1159.57"/>
    <n v="143.41999999999999"/>
  </r>
  <r>
    <s v="10 : Electric"/>
    <x v="1"/>
    <x v="1"/>
    <s v="ERES_2T317"/>
    <x v="3709"/>
    <n v="478.61700000000002"/>
    <n v="57.24"/>
  </r>
  <r>
    <s v="10 : Electric"/>
    <x v="1"/>
    <x v="1"/>
    <s v="ERES_2T317"/>
    <x v="3710"/>
    <n v="905.26599999999996"/>
    <n v="113.04"/>
  </r>
  <r>
    <s v="10 : Electric"/>
    <x v="1"/>
    <x v="1"/>
    <s v="ERES_2T317"/>
    <x v="3711"/>
    <n v="1254.2170000000001"/>
    <n v="153.05000000000001"/>
  </r>
  <r>
    <s v="10 : Electric"/>
    <x v="1"/>
    <x v="1"/>
    <s v="ERES_2T317"/>
    <x v="3712"/>
    <n v="460.11599999999999"/>
    <n v="57.25"/>
  </r>
  <r>
    <s v="10 : Electric"/>
    <x v="1"/>
    <x v="1"/>
    <s v="ERES_2T317"/>
    <x v="3713"/>
    <n v="1668.62"/>
    <n v="202.41"/>
  </r>
  <r>
    <s v="10 : Electric"/>
    <x v="1"/>
    <x v="1"/>
    <s v="ERES_2T317"/>
    <x v="3714"/>
    <n v="1306.5940000000001"/>
    <n v="162.49"/>
  </r>
  <r>
    <s v="10 : Electric"/>
    <x v="1"/>
    <x v="1"/>
    <s v="ERES_2T317"/>
    <x v="3715"/>
    <n v="1312.624"/>
    <n v="160.18"/>
  </r>
  <r>
    <s v="10 : Electric"/>
    <x v="1"/>
    <x v="1"/>
    <s v="ERES_2T317"/>
    <x v="3716"/>
    <n v="712.03200000000004"/>
    <n v="84.47"/>
  </r>
  <r>
    <s v="10 : Electric"/>
    <x v="1"/>
    <x v="1"/>
    <s v="ERES_2T317"/>
    <x v="3717"/>
    <n v="957.49"/>
    <n v="119.29"/>
  </r>
  <r>
    <s v="10 : Electric"/>
    <x v="1"/>
    <x v="1"/>
    <s v="ERES_2T317"/>
    <x v="3718"/>
    <n v="1752.9580000000001"/>
    <n v="227.58"/>
  </r>
  <r>
    <s v="10 : Electric"/>
    <x v="1"/>
    <x v="1"/>
    <s v="ERES_2T317"/>
    <x v="3719"/>
    <n v="1252.146"/>
    <n v="148.79"/>
  </r>
  <r>
    <s v="10 : Electric"/>
    <x v="1"/>
    <x v="1"/>
    <s v="ERES_2T317"/>
    <x v="3720"/>
    <n v="2054.3000000000002"/>
    <n v="258.68"/>
  </r>
  <r>
    <s v="10 : Electric"/>
    <x v="1"/>
    <x v="1"/>
    <s v="ERES_2T317"/>
    <x v="3721"/>
    <n v="767.95399999999995"/>
    <n v="91.2"/>
  </r>
  <r>
    <s v="10 : Electric"/>
    <x v="1"/>
    <x v="1"/>
    <s v="ERES_2T317"/>
    <x v="3722"/>
    <n v="551.61199999999997"/>
    <n v="71.59"/>
  </r>
  <r>
    <s v="10 : Electric"/>
    <x v="1"/>
    <x v="1"/>
    <s v="ERES_2T317"/>
    <x v="3723"/>
    <n v="283.572"/>
    <n v="34.81"/>
  </r>
  <r>
    <s v="10 : Electric"/>
    <x v="1"/>
    <x v="1"/>
    <s v="ERES_2T317"/>
    <x v="3724"/>
    <n v="467.28"/>
    <n v="56.98"/>
  </r>
  <r>
    <s v="10 : Electric"/>
    <x v="1"/>
    <x v="1"/>
    <s v="ERES_2T317"/>
    <x v="3725"/>
    <n v="712.28200000000004"/>
    <n v="90.78"/>
  </r>
  <r>
    <s v="10 : Electric"/>
    <x v="1"/>
    <x v="1"/>
    <s v="ERES_2T317"/>
    <x v="3726"/>
    <n v="882.41"/>
    <n v="111.19"/>
  </r>
  <r>
    <s v="10 : Electric"/>
    <x v="1"/>
    <x v="1"/>
    <s v="ERES_2T317"/>
    <x v="3727"/>
    <n v="472.79700000000003"/>
    <n v="56.17"/>
  </r>
  <r>
    <s v="10 : Electric"/>
    <x v="1"/>
    <x v="1"/>
    <s v="ERES_2T317"/>
    <x v="3728"/>
    <n v="1187.2080000000001"/>
    <n v="147.16"/>
  </r>
  <r>
    <s v="10 : Electric"/>
    <x v="1"/>
    <x v="1"/>
    <s v="ERES_2T317"/>
    <x v="3729"/>
    <n v="381.08600000000001"/>
    <n v="46.41"/>
  </r>
  <r>
    <s v="10 : Electric"/>
    <x v="1"/>
    <x v="1"/>
    <s v="ERES_2T317"/>
    <x v="3730"/>
    <n v="1251.867"/>
    <n v="148.24"/>
  </r>
  <r>
    <s v="10 : Electric"/>
    <x v="1"/>
    <x v="1"/>
    <s v="ERES_2T317"/>
    <x v="3731"/>
    <n v="1088.6110000000001"/>
    <n v="137.19"/>
  </r>
  <r>
    <s v="10 : Electric"/>
    <x v="1"/>
    <x v="1"/>
    <s v="ERES_2T317"/>
    <x v="3732"/>
    <n v="2021.636"/>
    <n v="245.06"/>
  </r>
  <r>
    <s v="10 : Electric"/>
    <x v="1"/>
    <x v="1"/>
    <s v="ERES_2T317"/>
    <x v="3733"/>
    <n v="753.91499999999996"/>
    <n v="93.25"/>
  </r>
  <r>
    <s v="10 : Electric"/>
    <x v="1"/>
    <x v="1"/>
    <s v="ERES_2T317"/>
    <x v="3734"/>
    <n v="409.363"/>
    <n v="44.39"/>
  </r>
  <r>
    <s v="10 : Electric"/>
    <x v="1"/>
    <x v="1"/>
    <s v="ERES_2T317"/>
    <x v="3735"/>
    <n v="1312.086"/>
    <n v="165.73"/>
  </r>
  <r>
    <s v="10 : Electric"/>
    <x v="1"/>
    <x v="1"/>
    <s v="ERES_2T317"/>
    <x v="3736"/>
    <n v="969.36"/>
    <n v="120.97"/>
  </r>
  <r>
    <s v="10 : Electric"/>
    <x v="1"/>
    <x v="1"/>
    <s v="ERES_2T317"/>
    <x v="3737"/>
    <n v="1070.6769999999999"/>
    <n v="125.64"/>
  </r>
  <r>
    <s v="10 : Electric"/>
    <x v="1"/>
    <x v="1"/>
    <s v="ERES_2T317"/>
    <x v="3738"/>
    <n v="271.72199999999998"/>
    <n v="36.049999999999997"/>
  </r>
  <r>
    <s v="10 : Electric"/>
    <x v="1"/>
    <x v="1"/>
    <s v="ERES_2T317"/>
    <x v="3739"/>
    <n v="205.18199999999999"/>
    <n v="24.82"/>
  </r>
  <r>
    <s v="10 : Electric"/>
    <x v="1"/>
    <x v="1"/>
    <s v="ERES_2T317"/>
    <x v="3740"/>
    <n v="136.178"/>
    <n v="16.37"/>
  </r>
  <r>
    <s v="10 : Electric"/>
    <x v="1"/>
    <x v="1"/>
    <s v="ERES_2T317"/>
    <x v="3741"/>
    <n v="1346.133"/>
    <n v="165.28"/>
  </r>
  <r>
    <s v="10 : Electric"/>
    <x v="1"/>
    <x v="1"/>
    <s v="ERES_2T317"/>
    <x v="3742"/>
    <n v="484.11900000000003"/>
    <n v="62.83"/>
  </r>
  <r>
    <s v="10 : Electric"/>
    <x v="1"/>
    <x v="1"/>
    <s v="ERES_2T317"/>
    <x v="3743"/>
    <n v="803.87"/>
    <n v="97.57"/>
  </r>
  <r>
    <s v="10 : Electric"/>
    <x v="1"/>
    <x v="1"/>
    <s v="ERES_2T317"/>
    <x v="3744"/>
    <n v="899.76599999999996"/>
    <n v="108.83"/>
  </r>
  <r>
    <s v="10 : Electric"/>
    <x v="1"/>
    <x v="1"/>
    <s v="ERES_2T317"/>
    <x v="3745"/>
    <n v="2739.7739999999999"/>
    <n v="348.13"/>
  </r>
  <r>
    <s v="10 : Electric"/>
    <x v="1"/>
    <x v="1"/>
    <s v="ERES_2T317"/>
    <x v="3746"/>
    <n v="397.23500000000001"/>
    <n v="49.11"/>
  </r>
  <r>
    <s v="10 : Electric"/>
    <x v="1"/>
    <x v="1"/>
    <s v="ERES_2T317"/>
    <x v="3747"/>
    <n v="1028.4749999999999"/>
    <n v="127.39"/>
  </r>
  <r>
    <s v="10 : Electric"/>
    <x v="1"/>
    <x v="1"/>
    <s v="ERES_2T317"/>
    <x v="3748"/>
    <n v="446.01900000000001"/>
    <n v="55.39"/>
  </r>
  <r>
    <s v="10 : Electric"/>
    <x v="1"/>
    <x v="1"/>
    <s v="ERES_2T317"/>
    <x v="3749"/>
    <n v="1152.4290000000001"/>
    <n v="141.02000000000001"/>
  </r>
  <r>
    <s v="10 : Electric"/>
    <x v="1"/>
    <x v="1"/>
    <s v="ERES_2T317"/>
    <x v="3750"/>
    <n v="279.03899999999999"/>
    <n v="34.03"/>
  </r>
  <r>
    <s v="10 : Electric"/>
    <x v="1"/>
    <x v="1"/>
    <s v="ERES_2T317"/>
    <x v="3751"/>
    <n v="1413.4459999999999"/>
    <n v="180.01"/>
  </r>
  <r>
    <s v="10 : Electric"/>
    <x v="1"/>
    <x v="1"/>
    <s v="ERES_2T317"/>
    <x v="3752"/>
    <n v="1097.7650000000001"/>
    <n v="134.56"/>
  </r>
  <r>
    <s v="10 : Electric"/>
    <x v="1"/>
    <x v="1"/>
    <s v="ERES_2T317"/>
    <x v="3753"/>
    <n v="537.03499999999997"/>
    <n v="67.599999999999994"/>
  </r>
  <r>
    <s v="10 : Electric"/>
    <x v="1"/>
    <x v="1"/>
    <s v="ERES_2T317"/>
    <x v="3754"/>
    <n v="526.90899999999999"/>
    <n v="65.37"/>
  </r>
  <r>
    <s v="10 : Electric"/>
    <x v="1"/>
    <x v="1"/>
    <s v="ERES_2T317"/>
    <x v="3755"/>
    <n v="499.46100000000001"/>
    <n v="61.08"/>
  </r>
  <r>
    <s v="10 : Electric"/>
    <x v="1"/>
    <x v="1"/>
    <s v="ERES_2T317"/>
    <x v="3756"/>
    <n v="1102.7529999999999"/>
    <n v="137.19999999999999"/>
  </r>
  <r>
    <s v="10 : Electric"/>
    <x v="1"/>
    <x v="1"/>
    <s v="ERES_2T317"/>
    <x v="3757"/>
    <n v="664.56100000000004"/>
    <n v="83.05"/>
  </r>
  <r>
    <s v="10 : Electric"/>
    <x v="1"/>
    <x v="1"/>
    <s v="ERES_2T317"/>
    <x v="3758"/>
    <n v="258.60899999999998"/>
    <n v="30.35"/>
  </r>
  <r>
    <s v="10 : Electric"/>
    <x v="1"/>
    <x v="1"/>
    <s v="ERES_2T317"/>
    <x v="3759"/>
    <n v="424.315"/>
    <n v="53.81"/>
  </r>
  <r>
    <s v="10 : Electric"/>
    <x v="1"/>
    <x v="1"/>
    <s v="ERES_2T317"/>
    <x v="3760"/>
    <n v="344.70800000000003"/>
    <n v="42.5"/>
  </r>
  <r>
    <s v="10 : Electric"/>
    <x v="1"/>
    <x v="1"/>
    <s v="ERES_2T317"/>
    <x v="3761"/>
    <n v="687.69600000000003"/>
    <n v="90.33"/>
  </r>
  <r>
    <s v="10 : Electric"/>
    <x v="1"/>
    <x v="1"/>
    <s v="ERES_2T317"/>
    <x v="3762"/>
    <n v="511.20100000000002"/>
    <n v="64.099999999999994"/>
  </r>
  <r>
    <s v="10 : Electric"/>
    <x v="1"/>
    <x v="1"/>
    <s v="ERES_2T317"/>
    <x v="3763"/>
    <n v="558.51900000000001"/>
    <n v="71.010000000000005"/>
  </r>
  <r>
    <s v="10 : Electric"/>
    <x v="1"/>
    <x v="1"/>
    <s v="ERES_2T317"/>
    <x v="3764"/>
    <n v="531.66700000000003"/>
    <n v="66.7"/>
  </r>
  <r>
    <s v="10 : Electric"/>
    <x v="1"/>
    <x v="1"/>
    <s v="ERES_2T317"/>
    <x v="3765"/>
    <n v="567.41399999999999"/>
    <n v="70.28"/>
  </r>
  <r>
    <s v="10 : Electric"/>
    <x v="1"/>
    <x v="1"/>
    <s v="ERES_2T317"/>
    <x v="3766"/>
    <n v="438.22699999999998"/>
    <n v="56.82"/>
  </r>
  <r>
    <s v="10 : Electric"/>
    <x v="1"/>
    <x v="1"/>
    <s v="ERES_2T317"/>
    <x v="3767"/>
    <n v="1871.617"/>
    <n v="232.74"/>
  </r>
  <r>
    <s v="10 : Electric"/>
    <x v="1"/>
    <x v="1"/>
    <s v="ERES_2T317"/>
    <x v="3768"/>
    <n v="698.2"/>
    <n v="82.95"/>
  </r>
  <r>
    <s v="10 : Electric"/>
    <x v="1"/>
    <x v="1"/>
    <s v="ERES_2T317"/>
    <x v="3769"/>
    <n v="245.80199999999999"/>
    <n v="30.92"/>
  </r>
  <r>
    <s v="10 : Electric"/>
    <x v="1"/>
    <x v="1"/>
    <s v="ERES_2T317"/>
    <x v="3770"/>
    <n v="432.005"/>
    <n v="53.05"/>
  </r>
  <r>
    <s v="10 : Electric"/>
    <x v="1"/>
    <x v="1"/>
    <s v="ERES_2T317"/>
    <x v="3771"/>
    <n v="1231.7570000000001"/>
    <n v="157.51"/>
  </r>
  <r>
    <s v="10 : Electric"/>
    <x v="1"/>
    <x v="1"/>
    <s v="ERES_2T317"/>
    <x v="3772"/>
    <n v="516.41399999999999"/>
    <n v="64.13"/>
  </r>
  <r>
    <s v="10 : Electric"/>
    <x v="1"/>
    <x v="1"/>
    <s v="ERES_2T317"/>
    <x v="3773"/>
    <n v="1070.2660000000001"/>
    <n v="134.22999999999999"/>
  </r>
  <r>
    <s v="10 : Electric"/>
    <x v="1"/>
    <x v="1"/>
    <s v="ERES_2T317"/>
    <x v="3774"/>
    <n v="340.38499999999999"/>
    <n v="41.94"/>
  </r>
  <r>
    <s v="10 : Electric"/>
    <x v="1"/>
    <x v="1"/>
    <s v="ERES_2T317"/>
    <x v="3775"/>
    <n v="862.33500000000004"/>
    <n v="104.23"/>
  </r>
  <r>
    <s v="10 : Electric"/>
    <x v="1"/>
    <x v="1"/>
    <s v="ERES_2T317"/>
    <x v="3776"/>
    <n v="24.361999999999998"/>
    <n v="2.5299999999999998"/>
  </r>
  <r>
    <s v="10 : Electric"/>
    <x v="1"/>
    <x v="1"/>
    <s v="ERES_2T317"/>
    <x v="3777"/>
    <n v="738.05499999999995"/>
    <n v="85.43"/>
  </r>
  <r>
    <s v="10 : Electric"/>
    <x v="1"/>
    <x v="1"/>
    <s v="ERES_2T317"/>
    <x v="3778"/>
    <n v="910.803"/>
    <n v="120.34"/>
  </r>
  <r>
    <s v="10 : Electric"/>
    <x v="1"/>
    <x v="1"/>
    <s v="ERES_2T317"/>
    <x v="3779"/>
    <n v="889.15800000000002"/>
    <n v="114.18"/>
  </r>
  <r>
    <s v="10 : Electric"/>
    <x v="1"/>
    <x v="1"/>
    <s v="ERES_2T317"/>
    <x v="3780"/>
    <n v="827.529"/>
    <n v="103.65"/>
  </r>
  <r>
    <s v="10 : Electric"/>
    <x v="1"/>
    <x v="1"/>
    <s v="ERES_2T317"/>
    <x v="3781"/>
    <n v="759.46799999999996"/>
    <n v="92.69"/>
  </r>
  <r>
    <s v="10 : Electric"/>
    <x v="1"/>
    <x v="1"/>
    <s v="ERES_2T317"/>
    <x v="3782"/>
    <n v="500.63600000000002"/>
    <n v="58.99"/>
  </r>
  <r>
    <s v="10 : Electric"/>
    <x v="1"/>
    <x v="1"/>
    <s v="ERES_2T317"/>
    <x v="3783"/>
    <n v="1128.3610000000001"/>
    <n v="145.85"/>
  </r>
  <r>
    <s v="10 : Electric"/>
    <x v="1"/>
    <x v="1"/>
    <s v="ERES_2T317"/>
    <x v="3784"/>
    <n v="338.577"/>
    <n v="42.03"/>
  </r>
  <r>
    <s v="10 : Electric"/>
    <x v="1"/>
    <x v="1"/>
    <s v="ERES_2T317"/>
    <x v="3785"/>
    <n v="800.85199999999998"/>
    <n v="98.85"/>
  </r>
  <r>
    <s v="10 : Electric"/>
    <x v="1"/>
    <x v="1"/>
    <s v="ERES_2T317"/>
    <x v="3786"/>
    <n v="563.87"/>
    <n v="71.040000000000006"/>
  </r>
  <r>
    <s v="10 : Electric"/>
    <x v="1"/>
    <x v="1"/>
    <s v="ERES_2T317"/>
    <x v="3787"/>
    <n v="1938.9580000000001"/>
    <n v="237.03"/>
  </r>
  <r>
    <s v="10 : Electric"/>
    <x v="1"/>
    <x v="1"/>
    <s v="ERES_2T317"/>
    <x v="3788"/>
    <n v="1173.492"/>
    <n v="142.38999999999999"/>
  </r>
  <r>
    <s v="10 : Electric"/>
    <x v="1"/>
    <x v="1"/>
    <s v="ERES_2T317"/>
    <x v="3789"/>
    <n v="577.24800000000005"/>
    <n v="72.569999999999993"/>
  </r>
  <r>
    <s v="10 : Electric"/>
    <x v="1"/>
    <x v="1"/>
    <s v="ERES_2T317"/>
    <x v="3790"/>
    <n v="511.92500000000001"/>
    <n v="64.430000000000007"/>
  </r>
  <r>
    <s v="10 : Electric"/>
    <x v="1"/>
    <x v="1"/>
    <s v="ERES_2T317"/>
    <x v="3791"/>
    <n v="1117.2180000000001"/>
    <n v="137.1"/>
  </r>
  <r>
    <s v="10 : Electric"/>
    <x v="1"/>
    <x v="1"/>
    <s v="ERES_2T317"/>
    <x v="3792"/>
    <n v="1522.9559999999999"/>
    <n v="190.16"/>
  </r>
  <r>
    <s v="10 : Electric"/>
    <x v="1"/>
    <x v="1"/>
    <s v="ERES_2T317"/>
    <x v="3793"/>
    <n v="1065.1389999999999"/>
    <n v="134.36000000000001"/>
  </r>
  <r>
    <s v="10 : Electric"/>
    <x v="1"/>
    <x v="1"/>
    <s v="ERES_2T317"/>
    <x v="3794"/>
    <n v="1113.9939999999999"/>
    <n v="133.22"/>
  </r>
  <r>
    <s v="10 : Electric"/>
    <x v="1"/>
    <x v="1"/>
    <s v="ERES_2T317"/>
    <x v="3795"/>
    <n v="755.32500000000005"/>
    <n v="90.8"/>
  </r>
  <r>
    <s v="10 : Electric"/>
    <x v="1"/>
    <x v="1"/>
    <s v="ERES_2T317"/>
    <x v="3796"/>
    <n v="221.29"/>
    <n v="28.28"/>
  </r>
  <r>
    <s v="10 : Electric"/>
    <x v="1"/>
    <x v="1"/>
    <s v="ERES_2T317"/>
    <x v="3797"/>
    <n v="558.54700000000003"/>
    <n v="59.27"/>
  </r>
  <r>
    <s v="10 : Electric"/>
    <x v="1"/>
    <x v="1"/>
    <s v="ERES_2T317"/>
    <x v="3798"/>
    <n v="900.00800000000004"/>
    <n v="113.67"/>
  </r>
  <r>
    <s v="10 : Electric"/>
    <x v="1"/>
    <x v="1"/>
    <s v="ERES_2T317"/>
    <x v="3799"/>
    <n v="1026.876"/>
    <n v="126.4"/>
  </r>
  <r>
    <s v="10 : Electric"/>
    <x v="1"/>
    <x v="1"/>
    <s v="ERES_2T317"/>
    <x v="3800"/>
    <n v="611.12800000000004"/>
    <n v="72.239999999999995"/>
  </r>
  <r>
    <s v="10 : Electric"/>
    <x v="1"/>
    <x v="1"/>
    <s v="ERES_2T317"/>
    <x v="3801"/>
    <n v="1626.77"/>
    <n v="198.91"/>
  </r>
  <r>
    <s v="10 : Electric"/>
    <x v="1"/>
    <x v="1"/>
    <s v="ERES_2T317"/>
    <x v="3802"/>
    <n v="180.45099999999999"/>
    <n v="21.94"/>
  </r>
  <r>
    <s v="10 : Electric"/>
    <x v="1"/>
    <x v="1"/>
    <s v="ERES_2T317"/>
    <x v="3803"/>
    <n v="1768.443"/>
    <n v="229.18"/>
  </r>
  <r>
    <s v="10 : Electric"/>
    <x v="1"/>
    <x v="1"/>
    <s v="ERES_2T317"/>
    <x v="3804"/>
    <n v="317.36500000000001"/>
    <n v="41.83"/>
  </r>
  <r>
    <s v="10 : Electric"/>
    <x v="1"/>
    <x v="1"/>
    <s v="ERES_2T317"/>
    <x v="3805"/>
    <n v="2019.558"/>
    <n v="251"/>
  </r>
  <r>
    <s v="10 : Electric"/>
    <x v="1"/>
    <x v="1"/>
    <s v="ERES_2T317"/>
    <x v="3806"/>
    <n v="497.80700000000002"/>
    <n v="61.55"/>
  </r>
  <r>
    <s v="10 : Electric"/>
    <x v="1"/>
    <x v="1"/>
    <s v="ERES_2T317"/>
    <x v="3807"/>
    <n v="573.11099999999999"/>
    <n v="72.12"/>
  </r>
  <r>
    <s v="10 : Electric"/>
    <x v="1"/>
    <x v="1"/>
    <s v="ERES_2T317"/>
    <x v="3808"/>
    <n v="498.12"/>
    <n v="59.52"/>
  </r>
  <r>
    <s v="10 : Electric"/>
    <x v="1"/>
    <x v="1"/>
    <s v="ERES_2T317"/>
    <x v="3809"/>
    <n v="3939.4650000000001"/>
    <n v="481.83"/>
  </r>
  <r>
    <s v="10 : Electric"/>
    <x v="1"/>
    <x v="1"/>
    <s v="ERES_2T317"/>
    <x v="3810"/>
    <n v="595.97500000000002"/>
    <n v="75.87"/>
  </r>
  <r>
    <s v="10 : Electric"/>
    <x v="1"/>
    <x v="1"/>
    <s v="ERES_2T317"/>
    <x v="3811"/>
    <n v="559.32600000000002"/>
    <n v="70.62"/>
  </r>
  <r>
    <s v="10 : Electric"/>
    <x v="1"/>
    <x v="1"/>
    <s v="ERES_2T317"/>
    <x v="3812"/>
    <n v="772.77800000000002"/>
    <n v="94.74"/>
  </r>
  <r>
    <s v="10 : Electric"/>
    <x v="1"/>
    <x v="1"/>
    <s v="ERES_2T317"/>
    <x v="3813"/>
    <n v="441.64499999999998"/>
    <n v="54.94"/>
  </r>
  <r>
    <s v="10 : Electric"/>
    <x v="1"/>
    <x v="1"/>
    <s v="ERES_2T317"/>
    <x v="3814"/>
    <n v="1539.3510000000001"/>
    <n v="178.56"/>
  </r>
  <r>
    <s v="10 : Electric"/>
    <x v="1"/>
    <x v="1"/>
    <s v="ERES_2T317"/>
    <x v="3815"/>
    <n v="761.65200000000004"/>
    <n v="94.25"/>
  </r>
  <r>
    <s v="10 : Electric"/>
    <x v="1"/>
    <x v="1"/>
    <s v="ERES_2T317"/>
    <x v="3816"/>
    <n v="1991.4179999999999"/>
    <n v="248.55"/>
  </r>
  <r>
    <s v="10 : Electric"/>
    <x v="1"/>
    <x v="1"/>
    <s v="ERES_2T317"/>
    <x v="3817"/>
    <n v="548.149"/>
    <n v="67.62"/>
  </r>
  <r>
    <s v="10 : Electric"/>
    <x v="1"/>
    <x v="1"/>
    <s v="ERES_2T317"/>
    <x v="3818"/>
    <n v="274.19200000000001"/>
    <n v="33.520000000000003"/>
  </r>
  <r>
    <s v="10 : Electric"/>
    <x v="1"/>
    <x v="1"/>
    <s v="ERES_2T317"/>
    <x v="3819"/>
    <n v="988.72299999999996"/>
    <n v="130.83000000000001"/>
  </r>
  <r>
    <s v="10 : Electric"/>
    <x v="1"/>
    <x v="1"/>
    <s v="ERES_2T317"/>
    <x v="3820"/>
    <n v="1256.058"/>
    <n v="157.55000000000001"/>
  </r>
  <r>
    <s v="10 : Electric"/>
    <x v="1"/>
    <x v="1"/>
    <s v="ERES_2T317"/>
    <x v="3821"/>
    <n v="228.499"/>
    <n v="28.2"/>
  </r>
  <r>
    <s v="10 : Electric"/>
    <x v="1"/>
    <x v="1"/>
    <s v="ERES_2T317"/>
    <x v="3822"/>
    <n v="660.66"/>
    <n v="81.2"/>
  </r>
  <r>
    <s v="10 : Electric"/>
    <x v="1"/>
    <x v="1"/>
    <s v="ERES_2T317"/>
    <x v="3823"/>
    <n v="1183.383"/>
    <n v="149.16"/>
  </r>
  <r>
    <s v="10 : Electric"/>
    <x v="1"/>
    <x v="1"/>
    <s v="ERES_2T317"/>
    <x v="3824"/>
    <n v="1040.8630000000001"/>
    <n v="127.1"/>
  </r>
  <r>
    <s v="10 : Electric"/>
    <x v="1"/>
    <x v="1"/>
    <s v="ERES_2T317"/>
    <x v="3825"/>
    <n v="1214.972"/>
    <n v="154.33000000000001"/>
  </r>
  <r>
    <s v="10 : Electric"/>
    <x v="1"/>
    <x v="1"/>
    <s v="ERES_2T317"/>
    <x v="3826"/>
    <n v="446.04500000000002"/>
    <n v="54.37"/>
  </r>
  <r>
    <s v="10 : Electric"/>
    <x v="1"/>
    <x v="1"/>
    <s v="ERES_2T317"/>
    <x v="3827"/>
    <n v="1523.5609999999999"/>
    <n v="192.67"/>
  </r>
  <r>
    <s v="10 : Electric"/>
    <x v="1"/>
    <x v="1"/>
    <s v="ERES_2T317"/>
    <x v="3828"/>
    <n v="616.20399999999995"/>
    <n v="75.02"/>
  </r>
  <r>
    <s v="10 : Electric"/>
    <x v="1"/>
    <x v="1"/>
    <s v="ERES_2T317"/>
    <x v="3829"/>
    <n v="712.09"/>
    <n v="93.46"/>
  </r>
  <r>
    <s v="10 : Electric"/>
    <x v="1"/>
    <x v="1"/>
    <s v="ERES_2T317"/>
    <x v="3830"/>
    <n v="1840.8779999999999"/>
    <n v="218.68"/>
  </r>
  <r>
    <s v="10 : Electric"/>
    <x v="1"/>
    <x v="1"/>
    <s v="ERES_2T317"/>
    <x v="3831"/>
    <n v="494.58100000000002"/>
    <n v="61.65"/>
  </r>
  <r>
    <s v="10 : Electric"/>
    <x v="1"/>
    <x v="1"/>
    <s v="ERES_2T317"/>
    <x v="3832"/>
    <n v="2382.9760000000001"/>
    <n v="292.76"/>
  </r>
  <r>
    <s v="10 : Electric"/>
    <x v="1"/>
    <x v="1"/>
    <s v="ERES_2T317"/>
    <x v="3833"/>
    <n v="776.86500000000001"/>
    <n v="96.15"/>
  </r>
  <r>
    <s v="10 : Electric"/>
    <x v="1"/>
    <x v="1"/>
    <s v="ERES_2T317"/>
    <x v="3834"/>
    <n v="631.40300000000002"/>
    <n v="74.88"/>
  </r>
  <r>
    <s v="10 : Electric"/>
    <x v="1"/>
    <x v="1"/>
    <s v="ERES_2T317"/>
    <x v="3835"/>
    <n v="218.67599999999999"/>
    <n v="26.69"/>
  </r>
  <r>
    <s v="10 : Electric"/>
    <x v="1"/>
    <x v="1"/>
    <s v="ERES_2T317"/>
    <x v="3836"/>
    <n v="1347.7909999999999"/>
    <n v="150.72"/>
  </r>
  <r>
    <s v="10 : Electric"/>
    <x v="1"/>
    <x v="1"/>
    <s v="ERES_2T317"/>
    <x v="3837"/>
    <n v="799.95600000000002"/>
    <n v="97.45"/>
  </r>
  <r>
    <s v="10 : Electric"/>
    <x v="1"/>
    <x v="1"/>
    <s v="ERES_2T317"/>
    <x v="3838"/>
    <n v="440.03800000000001"/>
    <n v="53.37"/>
  </r>
  <r>
    <s v="10 : Electric"/>
    <x v="1"/>
    <x v="1"/>
    <s v="ERES_2T317"/>
    <x v="3839"/>
    <n v="1285.6579999999999"/>
    <n v="156.28"/>
  </r>
  <r>
    <s v="10 : Electric"/>
    <x v="1"/>
    <x v="1"/>
    <s v="ERES_2T317"/>
    <x v="3840"/>
    <n v="556.80399999999997"/>
    <n v="67.17"/>
  </r>
  <r>
    <s v="10 : Electric"/>
    <x v="1"/>
    <x v="1"/>
    <s v="ERES_2T317"/>
    <x v="3841"/>
    <n v="881.904"/>
    <n v="110.21"/>
  </r>
  <r>
    <s v="10 : Electric"/>
    <x v="1"/>
    <x v="1"/>
    <s v="ERES_2T317"/>
    <x v="3842"/>
    <n v="4820.6769999999997"/>
    <n v="598.47"/>
  </r>
  <r>
    <s v="10 : Electric"/>
    <x v="1"/>
    <x v="1"/>
    <s v="ERES_2T317"/>
    <x v="3843"/>
    <n v="735.79"/>
    <n v="92.36"/>
  </r>
  <r>
    <s v="10 : Electric"/>
    <x v="1"/>
    <x v="1"/>
    <s v="ERES_2T317"/>
    <x v="3844"/>
    <n v="315.37200000000001"/>
    <n v="39.64"/>
  </r>
  <r>
    <s v="10 : Electric"/>
    <x v="1"/>
    <x v="1"/>
    <s v="ERES_2T317"/>
    <x v="3845"/>
    <n v="867.04399999999998"/>
    <n v="112.88"/>
  </r>
  <r>
    <s v="10 : Electric"/>
    <x v="1"/>
    <x v="1"/>
    <s v="ERES_2T317"/>
    <x v="3846"/>
    <n v="1071.7639999999999"/>
    <n v="132.55000000000001"/>
  </r>
  <r>
    <s v="10 : Electric"/>
    <x v="1"/>
    <x v="1"/>
    <s v="ERES_2T317"/>
    <x v="3847"/>
    <n v="53.048000000000002"/>
    <n v="6.58"/>
  </r>
  <r>
    <s v="10 : Electric"/>
    <x v="1"/>
    <x v="1"/>
    <s v="ERES_2T317"/>
    <x v="3848"/>
    <n v="455.99799999999999"/>
    <n v="54.12"/>
  </r>
  <r>
    <s v="10 : Electric"/>
    <x v="1"/>
    <x v="1"/>
    <s v="ERES_2T317"/>
    <x v="3849"/>
    <n v="1647.3230000000001"/>
    <n v="202.63"/>
  </r>
  <r>
    <s v="10 : Electric"/>
    <x v="1"/>
    <x v="1"/>
    <s v="ERES_2T317"/>
    <x v="3850"/>
    <n v="456.911"/>
    <n v="56.14"/>
  </r>
  <r>
    <s v="10 : Electric"/>
    <x v="1"/>
    <x v="1"/>
    <s v="ERES_2T317"/>
    <x v="3851"/>
    <n v="613.971"/>
    <n v="78.319999999999993"/>
  </r>
  <r>
    <s v="10 : Electric"/>
    <x v="1"/>
    <x v="1"/>
    <s v="ERES_2T317"/>
    <x v="3852"/>
    <n v="607.15099999999995"/>
    <n v="72.83"/>
  </r>
  <r>
    <s v="10 : Electric"/>
    <x v="1"/>
    <x v="1"/>
    <s v="ERES_2T317"/>
    <x v="3853"/>
    <n v="2305.645"/>
    <n v="280.27999999999997"/>
  </r>
  <r>
    <s v="10 : Electric"/>
    <x v="1"/>
    <x v="1"/>
    <s v="ERES_2T317"/>
    <x v="3854"/>
    <n v="1052.4970000000001"/>
    <n v="129.21"/>
  </r>
  <r>
    <s v="10 : Electric"/>
    <x v="1"/>
    <x v="1"/>
    <s v="ERES_2T317"/>
    <x v="3855"/>
    <n v="1210.6790000000001"/>
    <n v="139.12"/>
  </r>
  <r>
    <s v="10 : Electric"/>
    <x v="1"/>
    <x v="1"/>
    <s v="ERES_2T317"/>
    <x v="3856"/>
    <n v="740.06899999999996"/>
    <n v="93.33"/>
  </r>
  <r>
    <s v="10 : Electric"/>
    <x v="1"/>
    <x v="1"/>
    <s v="ERES_2T317"/>
    <x v="3857"/>
    <n v="1463.6"/>
    <n v="179.95"/>
  </r>
  <r>
    <s v="10 : Electric"/>
    <x v="1"/>
    <x v="1"/>
    <s v="ERES_2T317"/>
    <x v="3858"/>
    <n v="1127.2"/>
    <n v="142.69"/>
  </r>
  <r>
    <s v="10 : Electric"/>
    <x v="1"/>
    <x v="1"/>
    <s v="ERES_2T317"/>
    <x v="3859"/>
    <n v="389.71300000000002"/>
    <n v="47.74"/>
  </r>
  <r>
    <s v="10 : Electric"/>
    <x v="1"/>
    <x v="1"/>
    <s v="ERES_2T317"/>
    <x v="3860"/>
    <n v="1083.5060000000001"/>
    <n v="128.71"/>
  </r>
  <r>
    <s v="10 : Electric"/>
    <x v="1"/>
    <x v="1"/>
    <s v="ERES_2T317"/>
    <x v="3861"/>
    <n v="659.96199999999999"/>
    <n v="83.66"/>
  </r>
  <r>
    <s v="10 : Electric"/>
    <x v="1"/>
    <x v="1"/>
    <s v="ERES_2T317"/>
    <x v="3862"/>
    <n v="358.28699999999998"/>
    <n v="46.67"/>
  </r>
  <r>
    <s v="10 : Electric"/>
    <x v="1"/>
    <x v="1"/>
    <s v="ERES_2T317"/>
    <x v="3863"/>
    <n v="769.99800000000005"/>
    <n v="89.28"/>
  </r>
  <r>
    <s v="10 : Electric"/>
    <x v="1"/>
    <x v="1"/>
    <s v="ERES_2T317"/>
    <x v="3864"/>
    <n v="316.64800000000002"/>
    <n v="39.35"/>
  </r>
  <r>
    <s v="10 : Electric"/>
    <x v="1"/>
    <x v="1"/>
    <s v="ERES_2T317"/>
    <x v="3865"/>
    <n v="1089.912"/>
    <n v="137.15"/>
  </r>
  <r>
    <s v="10 : Electric"/>
    <x v="1"/>
    <x v="1"/>
    <s v="ERES_2T317"/>
    <x v="3866"/>
    <n v="114.119"/>
    <n v="14.86"/>
  </r>
  <r>
    <s v="10 : Electric"/>
    <x v="1"/>
    <x v="1"/>
    <s v="ERES_2T317"/>
    <x v="3867"/>
    <n v="432.23"/>
    <n v="55.39"/>
  </r>
  <r>
    <s v="10 : Electric"/>
    <x v="1"/>
    <x v="1"/>
    <s v="ERES_2T317"/>
    <x v="3868"/>
    <n v="385.358"/>
    <n v="50.57"/>
  </r>
  <r>
    <s v="10 : Electric"/>
    <x v="1"/>
    <x v="1"/>
    <s v="ERES_2T317"/>
    <x v="3869"/>
    <n v="833.48900000000003"/>
    <n v="105.43"/>
  </r>
  <r>
    <s v="10 : Electric"/>
    <x v="1"/>
    <x v="1"/>
    <s v="ERES_2T317"/>
    <x v="3870"/>
    <n v="686.16300000000001"/>
    <n v="83.84"/>
  </r>
  <r>
    <s v="10 : Electric"/>
    <x v="1"/>
    <x v="1"/>
    <s v="ERES_2T317"/>
    <x v="3871"/>
    <n v="877.61099999999999"/>
    <n v="108.58"/>
  </r>
  <r>
    <s v="10 : Electric"/>
    <x v="1"/>
    <x v="1"/>
    <s v="ERES_2T317"/>
    <x v="3872"/>
    <n v="669.303"/>
    <n v="79.55"/>
  </r>
  <r>
    <s v="10 : Electric"/>
    <x v="1"/>
    <x v="1"/>
    <s v="ERES_2T317"/>
    <x v="3873"/>
    <n v="126.852"/>
    <n v="15.79"/>
  </r>
  <r>
    <s v="10 : Electric"/>
    <x v="1"/>
    <x v="1"/>
    <s v="ERES_2T317"/>
    <x v="3874"/>
    <n v="1267.867"/>
    <n v="165.88"/>
  </r>
  <r>
    <s v="10 : Electric"/>
    <x v="1"/>
    <x v="1"/>
    <s v="ERES_2T317"/>
    <x v="3875"/>
    <n v="1302.1320000000001"/>
    <n v="156.9"/>
  </r>
  <r>
    <s v="10 : Electric"/>
    <x v="1"/>
    <x v="1"/>
    <s v="ERES_2T317"/>
    <x v="3876"/>
    <n v="2984.9470000000001"/>
    <n v="365.39"/>
  </r>
  <r>
    <s v="10 : Electric"/>
    <x v="1"/>
    <x v="1"/>
    <s v="ERES_2T317"/>
    <x v="3877"/>
    <n v="410.154"/>
    <n v="51.2"/>
  </r>
  <r>
    <s v="10 : Electric"/>
    <x v="1"/>
    <x v="1"/>
    <s v="ERES_2T317"/>
    <x v="3878"/>
    <n v="440.65300000000002"/>
    <n v="54.57"/>
  </r>
  <r>
    <s v="10 : Electric"/>
    <x v="1"/>
    <x v="1"/>
    <s v="ERES_2T317"/>
    <x v="3879"/>
    <n v="1546.798"/>
    <n v="198.79"/>
  </r>
  <r>
    <s v="10 : Electric"/>
    <x v="1"/>
    <x v="1"/>
    <s v="ERES_2T317"/>
    <x v="3880"/>
    <n v="1207.491"/>
    <n v="149.97"/>
  </r>
  <r>
    <s v="10 : Electric"/>
    <x v="1"/>
    <x v="1"/>
    <s v="ERES_2T317"/>
    <x v="3881"/>
    <n v="654.22500000000002"/>
    <n v="83.21"/>
  </r>
  <r>
    <s v="10 : Electric"/>
    <x v="1"/>
    <x v="1"/>
    <s v="ERES_2T317"/>
    <x v="3882"/>
    <n v="580.03099999999995"/>
    <n v="71.62"/>
  </r>
  <r>
    <s v="10 : Electric"/>
    <x v="1"/>
    <x v="1"/>
    <s v="ERES_2T317"/>
    <x v="3883"/>
    <n v="2239.2510000000002"/>
    <n v="282.14"/>
  </r>
  <r>
    <s v="10 : Electric"/>
    <x v="1"/>
    <x v="1"/>
    <s v="ERES_2T317"/>
    <x v="3884"/>
    <n v="1089.172"/>
    <n v="132.04"/>
  </r>
  <r>
    <s v="10 : Electric"/>
    <x v="1"/>
    <x v="1"/>
    <s v="ERES_2T317"/>
    <x v="3885"/>
    <n v="1170.7729999999999"/>
    <n v="143.36000000000001"/>
  </r>
  <r>
    <s v="10 : Electric"/>
    <x v="1"/>
    <x v="1"/>
    <s v="ERES_2T317"/>
    <x v="3886"/>
    <n v="390.53300000000002"/>
    <n v="48.13"/>
  </r>
  <r>
    <s v="10 : Electric"/>
    <x v="1"/>
    <x v="1"/>
    <s v="ERES_2T317"/>
    <x v="3887"/>
    <n v="605.90499999999997"/>
    <n v="71.930000000000007"/>
  </r>
  <r>
    <s v="10 : Electric"/>
    <x v="1"/>
    <x v="1"/>
    <s v="ERES_2T317"/>
    <x v="3888"/>
    <n v="1442.0429999999999"/>
    <n v="180.41"/>
  </r>
  <r>
    <s v="10 : Electric"/>
    <x v="1"/>
    <x v="1"/>
    <s v="ERES_2T317"/>
    <x v="3889"/>
    <n v="969.34500000000003"/>
    <n v="126.35"/>
  </r>
  <r>
    <s v="10 : Electric"/>
    <x v="1"/>
    <x v="1"/>
    <s v="ERES_2T317"/>
    <x v="3890"/>
    <n v="478.93400000000003"/>
    <n v="58.59"/>
  </r>
  <r>
    <s v="10 : Electric"/>
    <x v="1"/>
    <x v="1"/>
    <s v="ERES_2T317"/>
    <x v="3891"/>
    <n v="626.85500000000002"/>
    <n v="76.83"/>
  </r>
  <r>
    <s v="10 : Electric"/>
    <x v="1"/>
    <x v="1"/>
    <s v="ERES_2T317"/>
    <x v="3892"/>
    <n v="556.58699999999999"/>
    <n v="69.680000000000007"/>
  </r>
  <r>
    <s v="10 : Electric"/>
    <x v="1"/>
    <x v="1"/>
    <s v="ERES_2T317"/>
    <x v="3893"/>
    <n v="1738.4659999999999"/>
    <n v="212.35"/>
  </r>
  <r>
    <s v="10 : Electric"/>
    <x v="1"/>
    <x v="1"/>
    <s v="ERES_2T317"/>
    <x v="3894"/>
    <n v="1020.6"/>
    <n v="131"/>
  </r>
  <r>
    <s v="10 : Electric"/>
    <x v="1"/>
    <x v="1"/>
    <s v="ERES_2T317"/>
    <x v="3895"/>
    <n v="1342.97"/>
    <n v="166.21"/>
  </r>
  <r>
    <s v="10 : Electric"/>
    <x v="1"/>
    <x v="1"/>
    <s v="ERES_2T317"/>
    <x v="3896"/>
    <n v="0"/>
    <n v="0"/>
  </r>
  <r>
    <s v="10 : Electric"/>
    <x v="1"/>
    <x v="1"/>
    <s v="ERES_2T317"/>
    <x v="3897"/>
    <n v="1341.518"/>
    <n v="176.3"/>
  </r>
  <r>
    <s v="10 : Electric"/>
    <x v="1"/>
    <x v="1"/>
    <s v="ERES_2T317"/>
    <x v="3898"/>
    <n v="679.87599999999998"/>
    <n v="81.2"/>
  </r>
  <r>
    <s v="10 : Electric"/>
    <x v="1"/>
    <x v="1"/>
    <s v="ERES_2T317"/>
    <x v="3899"/>
    <n v="754.19"/>
    <n v="94.69"/>
  </r>
  <r>
    <s v="10 : Electric"/>
    <x v="1"/>
    <x v="1"/>
    <s v="ERES_2T317"/>
    <x v="3900"/>
    <n v="1133.258"/>
    <n v="144.74"/>
  </r>
  <r>
    <s v="10 : Electric"/>
    <x v="1"/>
    <x v="1"/>
    <s v="ERES_2T317"/>
    <x v="3901"/>
    <n v="1081.829"/>
    <n v="130.87"/>
  </r>
  <r>
    <s v="10 : Electric"/>
    <x v="1"/>
    <x v="1"/>
    <s v="ERES_2T317"/>
    <x v="3902"/>
    <n v="773.31100000000004"/>
    <n v="89.91"/>
  </r>
  <r>
    <s v="10 : Electric"/>
    <x v="1"/>
    <x v="1"/>
    <s v="ERES_2T317"/>
    <x v="3903"/>
    <n v="712.07399999999996"/>
    <n v="92.59"/>
  </r>
  <r>
    <s v="10 : Electric"/>
    <x v="1"/>
    <x v="1"/>
    <s v="ERES_2T317"/>
    <x v="3904"/>
    <n v="1071.4639999999999"/>
    <n v="131.76"/>
  </r>
  <r>
    <s v="10 : Electric"/>
    <x v="1"/>
    <x v="1"/>
    <s v="ERES_2T317"/>
    <x v="3905"/>
    <n v="646.74300000000005"/>
    <n v="81.44"/>
  </r>
  <r>
    <s v="10 : Electric"/>
    <x v="1"/>
    <x v="1"/>
    <s v="ERES_2T317"/>
    <x v="3906"/>
    <n v="965.13"/>
    <n v="128.72999999999999"/>
  </r>
  <r>
    <s v="10 : Electric"/>
    <x v="1"/>
    <x v="1"/>
    <s v="ERES_2T317"/>
    <x v="3907"/>
    <n v="431.63"/>
    <n v="56.02"/>
  </r>
  <r>
    <s v="10 : Electric"/>
    <x v="1"/>
    <x v="1"/>
    <s v="ERES_2T317"/>
    <x v="3908"/>
    <n v="994.30799999999999"/>
    <n v="125.52"/>
  </r>
  <r>
    <s v="10 : Electric"/>
    <x v="1"/>
    <x v="1"/>
    <s v="ERES_2T317"/>
    <x v="3909"/>
    <n v="667.46500000000003"/>
    <n v="82.85"/>
  </r>
  <r>
    <s v="10 : Electric"/>
    <x v="1"/>
    <x v="1"/>
    <s v="ERES_2T317"/>
    <x v="3910"/>
    <n v="1057.501"/>
    <n v="132.38999999999999"/>
  </r>
  <r>
    <s v="10 : Electric"/>
    <x v="1"/>
    <x v="1"/>
    <s v="ERES_2T317"/>
    <x v="3911"/>
    <n v="1305.135"/>
    <n v="172.38"/>
  </r>
  <r>
    <s v="10 : Electric"/>
    <x v="1"/>
    <x v="1"/>
    <s v="ERES_2T317"/>
    <x v="3912"/>
    <n v="342.09800000000001"/>
    <n v="43.77"/>
  </r>
  <r>
    <s v="10 : Electric"/>
    <x v="1"/>
    <x v="1"/>
    <s v="ERES_2T317"/>
    <x v="3913"/>
    <n v="1210.4100000000001"/>
    <n v="142.13"/>
  </r>
  <r>
    <s v="10 : Electric"/>
    <x v="1"/>
    <x v="1"/>
    <s v="ERES_2T317"/>
    <x v="3914"/>
    <n v="585.46400000000006"/>
    <n v="75.989999999999995"/>
  </r>
  <r>
    <s v="10 : Electric"/>
    <x v="1"/>
    <x v="1"/>
    <s v="ERES_2T317"/>
    <x v="3915"/>
    <n v="528.49"/>
    <n v="65.930000000000007"/>
  </r>
  <r>
    <s v="10 : Electric"/>
    <x v="1"/>
    <x v="1"/>
    <s v="ERES_2T317"/>
    <x v="3916"/>
    <n v="889.803"/>
    <n v="109.08"/>
  </r>
  <r>
    <s v="10 : Electric"/>
    <x v="1"/>
    <x v="1"/>
    <s v="ERES_2T317"/>
    <x v="3917"/>
    <n v="1311.8130000000001"/>
    <n v="154.56"/>
  </r>
  <r>
    <s v="10 : Electric"/>
    <x v="1"/>
    <x v="1"/>
    <s v="ERES_2T317"/>
    <x v="3918"/>
    <n v="1958.837"/>
    <n v="234.13"/>
  </r>
  <r>
    <s v="10 : Electric"/>
    <x v="1"/>
    <x v="1"/>
    <s v="ERES_2T317"/>
    <x v="3919"/>
    <n v="566.86199999999997"/>
    <n v="68.33"/>
  </r>
  <r>
    <s v="10 : Electric"/>
    <x v="1"/>
    <x v="1"/>
    <s v="ERES_2T317"/>
    <x v="3920"/>
    <n v="2561.3130000000001"/>
    <n v="320.22000000000003"/>
  </r>
  <r>
    <s v="10 : Electric"/>
    <x v="1"/>
    <x v="1"/>
    <s v="ERES_2T317"/>
    <x v="3921"/>
    <n v="1350.692"/>
    <n v="166.04"/>
  </r>
  <r>
    <s v="10 : Electric"/>
    <x v="1"/>
    <x v="1"/>
    <s v="ERES_2T317"/>
    <x v="3922"/>
    <n v="1433.1880000000001"/>
    <n v="184.69"/>
  </r>
  <r>
    <s v="10 : Electric"/>
    <x v="1"/>
    <x v="1"/>
    <s v="ERES_2T317"/>
    <x v="3923"/>
    <n v="584.37099999999998"/>
    <n v="75.09"/>
  </r>
  <r>
    <s v="10 : Electric"/>
    <x v="1"/>
    <x v="1"/>
    <s v="ERES_2T317"/>
    <x v="3924"/>
    <n v="119.783"/>
    <n v="14.9"/>
  </r>
  <r>
    <s v="10 : Electric"/>
    <x v="1"/>
    <x v="1"/>
    <s v="ERES_2T317"/>
    <x v="3925"/>
    <n v="1900.4639999999999"/>
    <n v="240.2"/>
  </r>
  <r>
    <s v="10 : Electric"/>
    <x v="1"/>
    <x v="1"/>
    <s v="ERES_2T317"/>
    <x v="3926"/>
    <n v="407.19299999999998"/>
    <n v="55.1"/>
  </r>
  <r>
    <s v="10 : Electric"/>
    <x v="1"/>
    <x v="1"/>
    <s v="ERES_2T317"/>
    <x v="3927"/>
    <n v="682.28099999999995"/>
    <n v="88.96"/>
  </r>
  <r>
    <s v="10 : Electric"/>
    <x v="1"/>
    <x v="1"/>
    <s v="ERES_2T317"/>
    <x v="3928"/>
    <n v="615.67499999999995"/>
    <n v="70.25"/>
  </r>
  <r>
    <s v="10 : Electric"/>
    <x v="1"/>
    <x v="1"/>
    <s v="ERES_2T317"/>
    <x v="3929"/>
    <n v="1898.77"/>
    <n v="238.55"/>
  </r>
  <r>
    <s v="10 : Electric"/>
    <x v="1"/>
    <x v="1"/>
    <s v="ERES_2T317"/>
    <x v="3930"/>
    <n v="844.27099999999996"/>
    <n v="108.78"/>
  </r>
  <r>
    <s v="10 : Electric"/>
    <x v="1"/>
    <x v="1"/>
    <s v="ERES_2T317"/>
    <x v="3931"/>
    <n v="2255.52"/>
    <n v="274.58999999999997"/>
  </r>
  <r>
    <s v="10 : Electric"/>
    <x v="1"/>
    <x v="1"/>
    <s v="ERES_2T317"/>
    <x v="3932"/>
    <n v="431.13499999999999"/>
    <n v="52.72"/>
  </r>
  <r>
    <s v="10 : Electric"/>
    <x v="1"/>
    <x v="1"/>
    <s v="ERES_2T317"/>
    <x v="3933"/>
    <n v="596.1"/>
    <n v="74.05"/>
  </r>
  <r>
    <s v="10 : Electric"/>
    <x v="1"/>
    <x v="1"/>
    <s v="ERES_2T317"/>
    <x v="3934"/>
    <n v="900.78899999999999"/>
    <n v="113.71"/>
  </r>
  <r>
    <s v="10 : Electric"/>
    <x v="1"/>
    <x v="1"/>
    <s v="ERES_2T317"/>
    <x v="3935"/>
    <n v="2000.1769999999999"/>
    <n v="250.45"/>
  </r>
  <r>
    <s v="10 : Electric"/>
    <x v="1"/>
    <x v="1"/>
    <s v="ERES_2T317"/>
    <x v="3936"/>
    <n v="1636.231"/>
    <n v="203.96"/>
  </r>
  <r>
    <s v="10 : Electric"/>
    <x v="1"/>
    <x v="1"/>
    <s v="ERES_2T317"/>
    <x v="3937"/>
    <n v="831.39499999999998"/>
    <n v="104.16"/>
  </r>
  <r>
    <s v="10 : Electric"/>
    <x v="1"/>
    <x v="1"/>
    <s v="ERES_2T317"/>
    <x v="3938"/>
    <n v="987.875"/>
    <n v="113.42"/>
  </r>
  <r>
    <s v="10 : Electric"/>
    <x v="1"/>
    <x v="1"/>
    <s v="ERES_2T317"/>
    <x v="3939"/>
    <n v="1007.314"/>
    <n v="123.62"/>
  </r>
  <r>
    <s v="10 : Electric"/>
    <x v="1"/>
    <x v="1"/>
    <s v="ERES_2T317"/>
    <x v="3940"/>
    <n v="250.684"/>
    <n v="30.7"/>
  </r>
  <r>
    <s v="10 : Electric"/>
    <x v="1"/>
    <x v="1"/>
    <s v="ERES_2T317"/>
    <x v="3941"/>
    <n v="822.01400000000001"/>
    <n v="100.15"/>
  </r>
  <r>
    <s v="10 : Electric"/>
    <x v="1"/>
    <x v="1"/>
    <s v="ERES_2T317"/>
    <x v="3942"/>
    <n v="222.73599999999999"/>
    <n v="29.08"/>
  </r>
  <r>
    <s v="10 : Electric"/>
    <x v="1"/>
    <x v="1"/>
    <s v="ERES_2T317"/>
    <x v="3943"/>
    <n v="746.31399999999996"/>
    <n v="88.74"/>
  </r>
  <r>
    <s v="10 : Electric"/>
    <x v="1"/>
    <x v="1"/>
    <s v="ERES_2T317"/>
    <x v="3944"/>
    <n v="470.57900000000001"/>
    <n v="58.04"/>
  </r>
  <r>
    <s v="10 : Electric"/>
    <x v="1"/>
    <x v="1"/>
    <s v="ERES_2T317"/>
    <x v="3945"/>
    <n v="1856.6569999999999"/>
    <n v="222.08"/>
  </r>
  <r>
    <s v="10 : Electric"/>
    <x v="1"/>
    <x v="1"/>
    <s v="ERES_2T317"/>
    <x v="3946"/>
    <n v="551.90899999999999"/>
    <n v="69.650000000000006"/>
  </r>
  <r>
    <s v="10 : Electric"/>
    <x v="1"/>
    <x v="1"/>
    <s v="ERES_2T317"/>
    <x v="3947"/>
    <n v="635.524"/>
    <n v="79.64"/>
  </r>
  <r>
    <s v="10 : Electric"/>
    <x v="1"/>
    <x v="1"/>
    <s v="ERES_2T317"/>
    <x v="3948"/>
    <n v="618.803"/>
    <n v="72.94"/>
  </r>
  <r>
    <s v="10 : Electric"/>
    <x v="1"/>
    <x v="1"/>
    <s v="ERES_2T317"/>
    <x v="3949"/>
    <n v="271.24200000000002"/>
    <n v="32.78"/>
  </r>
  <r>
    <s v="10 : Electric"/>
    <x v="1"/>
    <x v="1"/>
    <s v="ERES_2T317"/>
    <x v="3950"/>
    <n v="658.87800000000004"/>
    <n v="79.22"/>
  </r>
  <r>
    <s v="10 : Electric"/>
    <x v="1"/>
    <x v="1"/>
    <s v="ERES_2T317"/>
    <x v="3951"/>
    <n v="357.154"/>
    <n v="42.88"/>
  </r>
  <r>
    <s v="10 : Electric"/>
    <x v="1"/>
    <x v="1"/>
    <s v="ERES_2T317"/>
    <x v="3952"/>
    <n v="168.86799999999999"/>
    <n v="21.77"/>
  </r>
  <r>
    <s v="10 : Electric"/>
    <x v="1"/>
    <x v="1"/>
    <s v="ERES_2T317"/>
    <x v="3953"/>
    <n v="2448.8739999999998"/>
    <n v="314.02999999999997"/>
  </r>
  <r>
    <s v="10 : Electric"/>
    <x v="1"/>
    <x v="1"/>
    <s v="ERES_2T317"/>
    <x v="3954"/>
    <n v="498.012"/>
    <n v="61.1"/>
  </r>
  <r>
    <s v="10 : Electric"/>
    <x v="1"/>
    <x v="1"/>
    <s v="ERES_2T317"/>
    <x v="3955"/>
    <n v="2680.5279999999998"/>
    <n v="330.8"/>
  </r>
  <r>
    <s v="10 : Electric"/>
    <x v="1"/>
    <x v="1"/>
    <s v="ERES_2T317"/>
    <x v="3956"/>
    <n v="1100.941"/>
    <n v="136"/>
  </r>
  <r>
    <s v="10 : Electric"/>
    <x v="1"/>
    <x v="1"/>
    <s v="ERES_2T317"/>
    <x v="3957"/>
    <n v="386.30399999999997"/>
    <n v="47.28"/>
  </r>
  <r>
    <s v="10 : Electric"/>
    <x v="1"/>
    <x v="1"/>
    <s v="ERES_2T317"/>
    <x v="3958"/>
    <n v="913.23199999999997"/>
    <n v="117.08"/>
  </r>
  <r>
    <s v="10 : Electric"/>
    <x v="1"/>
    <x v="1"/>
    <s v="ERES_2T317"/>
    <x v="3959"/>
    <n v="240.827"/>
    <n v="29.74"/>
  </r>
  <r>
    <s v="10 : Electric"/>
    <x v="1"/>
    <x v="1"/>
    <s v="ERES_2T317"/>
    <x v="3960"/>
    <n v="1134.9849999999999"/>
    <n v="151.41"/>
  </r>
  <r>
    <s v="10 : Electric"/>
    <x v="1"/>
    <x v="1"/>
    <s v="ERES_2T317"/>
    <x v="3961"/>
    <n v="143.44900000000001"/>
    <n v="17.350000000000001"/>
  </r>
  <r>
    <s v="10 : Electric"/>
    <x v="1"/>
    <x v="1"/>
    <s v="ERES_2T317"/>
    <x v="3962"/>
    <n v="125.629"/>
    <n v="15.35"/>
  </r>
  <r>
    <s v="10 : Electric"/>
    <x v="1"/>
    <x v="1"/>
    <s v="ERES_2T317"/>
    <x v="3963"/>
    <n v="1215.7180000000001"/>
    <n v="152.19999999999999"/>
  </r>
  <r>
    <s v="10 : Electric"/>
    <x v="1"/>
    <x v="1"/>
    <s v="ERES_2T317"/>
    <x v="3964"/>
    <n v="1764.2919999999999"/>
    <n v="216.13"/>
  </r>
  <r>
    <s v="10 : Electric"/>
    <x v="1"/>
    <x v="1"/>
    <s v="ERES_2T317"/>
    <x v="3965"/>
    <n v="1098.8720000000001"/>
    <n v="138.99"/>
  </r>
  <r>
    <s v="10 : Electric"/>
    <x v="1"/>
    <x v="1"/>
    <s v="ERES_2T317"/>
    <x v="3966"/>
    <n v="1043.9559999999999"/>
    <n v="132.69"/>
  </r>
  <r>
    <s v="10 : Electric"/>
    <x v="1"/>
    <x v="1"/>
    <s v="ERES_2T317"/>
    <x v="3967"/>
    <n v="395.95400000000001"/>
    <n v="48.3"/>
  </r>
  <r>
    <s v="10 : Electric"/>
    <x v="1"/>
    <x v="1"/>
    <s v="ERES_2T317"/>
    <x v="3968"/>
    <n v="415.209"/>
    <n v="52.46"/>
  </r>
  <r>
    <s v="10 : Electric"/>
    <x v="1"/>
    <x v="1"/>
    <s v="ERES_2T317"/>
    <x v="3969"/>
    <n v="202.768"/>
    <n v="25.2"/>
  </r>
  <r>
    <s v="10 : Electric"/>
    <x v="1"/>
    <x v="1"/>
    <s v="ERES_2T317"/>
    <x v="3970"/>
    <n v="577.25800000000004"/>
    <n v="69.8"/>
  </r>
  <r>
    <s v="10 : Electric"/>
    <x v="1"/>
    <x v="1"/>
    <s v="ERES_2T317"/>
    <x v="3971"/>
    <n v="583.197"/>
    <n v="68"/>
  </r>
  <r>
    <s v="10 : Electric"/>
    <x v="1"/>
    <x v="1"/>
    <s v="ERES_2T317"/>
    <x v="3972"/>
    <n v="820.94899999999996"/>
    <n v="101.32"/>
  </r>
  <r>
    <s v="10 : Electric"/>
    <x v="1"/>
    <x v="1"/>
    <s v="ERES_2T317"/>
    <x v="3973"/>
    <n v="2297.1210000000001"/>
    <n v="284.23"/>
  </r>
  <r>
    <s v="10 : Electric"/>
    <x v="1"/>
    <x v="1"/>
    <s v="ERES_2T317"/>
    <x v="3974"/>
    <n v="423.96199999999999"/>
    <n v="53.77"/>
  </r>
  <r>
    <s v="10 : Electric"/>
    <x v="1"/>
    <x v="1"/>
    <s v="ERES_2T317"/>
    <x v="3975"/>
    <n v="522.85900000000004"/>
    <n v="64.430000000000007"/>
  </r>
  <r>
    <s v="10 : Electric"/>
    <x v="1"/>
    <x v="1"/>
    <s v="ERES_2T317"/>
    <x v="3976"/>
    <n v="909.9"/>
    <n v="116.95"/>
  </r>
  <r>
    <s v="10 : Electric"/>
    <x v="1"/>
    <x v="1"/>
    <s v="ERES_2T317"/>
    <x v="3977"/>
    <n v="1199.6869999999999"/>
    <n v="139.88"/>
  </r>
  <r>
    <s v="10 : Electric"/>
    <x v="1"/>
    <x v="1"/>
    <s v="ERES_2T317"/>
    <x v="3978"/>
    <n v="1010.139"/>
    <n v="129.63999999999999"/>
  </r>
  <r>
    <s v="10 : Electric"/>
    <x v="1"/>
    <x v="1"/>
    <s v="ERES_2T317"/>
    <x v="3979"/>
    <n v="2185.0889999999999"/>
    <n v="260.98"/>
  </r>
  <r>
    <s v="10 : Electric"/>
    <x v="1"/>
    <x v="1"/>
    <s v="ERES_2T317"/>
    <x v="3980"/>
    <n v="751.654"/>
    <n v="93.03"/>
  </r>
  <r>
    <s v="10 : Electric"/>
    <x v="1"/>
    <x v="1"/>
    <s v="ERES_2T317"/>
    <x v="3981"/>
    <n v="514.18399999999997"/>
    <n v="64.709999999999994"/>
  </r>
  <r>
    <s v="10 : Electric"/>
    <x v="1"/>
    <x v="1"/>
    <s v="ERES_2T317"/>
    <x v="3982"/>
    <n v="1303.8119999999999"/>
    <n v="159.72"/>
  </r>
  <r>
    <s v="10 : Electric"/>
    <x v="1"/>
    <x v="1"/>
    <s v="ERES_2T317"/>
    <x v="3983"/>
    <n v="296.24200000000002"/>
    <n v="34.42"/>
  </r>
  <r>
    <s v="10 : Electric"/>
    <x v="1"/>
    <x v="1"/>
    <s v="ERES_2T317"/>
    <x v="3984"/>
    <n v="862.57500000000005"/>
    <n v="107.13"/>
  </r>
  <r>
    <s v="10 : Electric"/>
    <x v="1"/>
    <x v="1"/>
    <s v="ERES_2T317"/>
    <x v="3985"/>
    <n v="1303.1030000000001"/>
    <n v="160.71"/>
  </r>
  <r>
    <s v="10 : Electric"/>
    <x v="1"/>
    <x v="1"/>
    <s v="ERES_2T317"/>
    <x v="3986"/>
    <n v="326.089"/>
    <n v="39.96"/>
  </r>
  <r>
    <s v="10 : Electric"/>
    <x v="1"/>
    <x v="1"/>
    <s v="ERES_2T317"/>
    <x v="3987"/>
    <n v="841.81"/>
    <n v="102.74"/>
  </r>
  <r>
    <s v="10 : Electric"/>
    <x v="1"/>
    <x v="1"/>
    <s v="ERES_2T317"/>
    <x v="3988"/>
    <n v="1199.2449999999999"/>
    <n v="148.65"/>
  </r>
  <r>
    <s v="10 : Electric"/>
    <x v="1"/>
    <x v="1"/>
    <s v="ERES_2T317"/>
    <x v="3989"/>
    <n v="1869.4960000000001"/>
    <n v="227.28"/>
  </r>
  <r>
    <s v="10 : Electric"/>
    <x v="1"/>
    <x v="1"/>
    <s v="ERES_2T317"/>
    <x v="3990"/>
    <n v="884.03200000000004"/>
    <n v="113.59"/>
  </r>
  <r>
    <s v="10 : Electric"/>
    <x v="1"/>
    <x v="1"/>
    <s v="ERES_2T317"/>
    <x v="3991"/>
    <n v="715.63800000000003"/>
    <n v="86.83"/>
  </r>
  <r>
    <s v="10 : Electric"/>
    <x v="1"/>
    <x v="1"/>
    <s v="ERES_2T317"/>
    <x v="3992"/>
    <n v="289.85700000000003"/>
    <n v="35.409999999999997"/>
  </r>
  <r>
    <s v="10 : Electric"/>
    <x v="1"/>
    <x v="1"/>
    <s v="ERES_2T317"/>
    <x v="3993"/>
    <n v="910.44799999999998"/>
    <n v="112.86"/>
  </r>
  <r>
    <s v="10 : Electric"/>
    <x v="1"/>
    <x v="1"/>
    <s v="ERES_2T317"/>
    <x v="3994"/>
    <n v="1936.0509999999999"/>
    <n v="229.85"/>
  </r>
  <r>
    <s v="10 : Electric"/>
    <x v="1"/>
    <x v="1"/>
    <s v="ERES_2T317"/>
    <x v="3995"/>
    <n v="4774.9139999999998"/>
    <n v="566.94000000000005"/>
  </r>
  <r>
    <s v="10 : Electric"/>
    <x v="1"/>
    <x v="1"/>
    <s v="ERES_2T317"/>
    <x v="3996"/>
    <n v="1176.8040000000001"/>
    <n v="156.86000000000001"/>
  </r>
  <r>
    <s v="10 : Electric"/>
    <x v="1"/>
    <x v="1"/>
    <s v="ERES_2T317"/>
    <x v="3997"/>
    <n v="1397.0170000000001"/>
    <n v="171.54"/>
  </r>
  <r>
    <s v="10 : Electric"/>
    <x v="1"/>
    <x v="1"/>
    <s v="ERES_2T317"/>
    <x v="3998"/>
    <n v="389.66500000000002"/>
    <n v="47.54"/>
  </r>
  <r>
    <s v="10 : Electric"/>
    <x v="1"/>
    <x v="1"/>
    <s v="ERES_2T317"/>
    <x v="3999"/>
    <n v="1373.172"/>
    <n v="179.03"/>
  </r>
  <r>
    <s v="10 : Electric"/>
    <x v="1"/>
    <x v="1"/>
    <s v="ERES_2T317"/>
    <x v="4000"/>
    <n v="598.73099999999999"/>
    <n v="75.12"/>
  </r>
  <r>
    <s v="10 : Electric"/>
    <x v="1"/>
    <x v="1"/>
    <s v="ERES_2T317"/>
    <x v="4001"/>
    <n v="1508.434"/>
    <n v="182.04"/>
  </r>
  <r>
    <s v="10 : Electric"/>
    <x v="1"/>
    <x v="1"/>
    <s v="ERES_2T317"/>
    <x v="4002"/>
    <n v="123.81100000000001"/>
    <n v="15.22"/>
  </r>
  <r>
    <s v="10 : Electric"/>
    <x v="1"/>
    <x v="1"/>
    <s v="ERES_2T317"/>
    <x v="4003"/>
    <n v="2964.57"/>
    <n v="333.33"/>
  </r>
  <r>
    <s v="10 : Electric"/>
    <x v="1"/>
    <x v="1"/>
    <s v="ERES_2T317"/>
    <x v="4004"/>
    <n v="315.28500000000003"/>
    <n v="37.49"/>
  </r>
  <r>
    <s v="10 : Electric"/>
    <x v="1"/>
    <x v="1"/>
    <s v="ERES_2T317"/>
    <x v="4005"/>
    <n v="1415.7460000000001"/>
    <n v="172.1"/>
  </r>
  <r>
    <s v="10 : Electric"/>
    <x v="1"/>
    <x v="1"/>
    <s v="ERES_2T317"/>
    <x v="4006"/>
    <n v="1193.645"/>
    <n v="149.9"/>
  </r>
  <r>
    <s v="10 : Electric"/>
    <x v="1"/>
    <x v="1"/>
    <s v="ERES_2T317"/>
    <x v="4007"/>
    <n v="562.50400000000002"/>
    <n v="68.569999999999993"/>
  </r>
  <r>
    <s v="10 : Electric"/>
    <x v="1"/>
    <x v="1"/>
    <s v="ERES_2T317"/>
    <x v="4008"/>
    <n v="540.04300000000001"/>
    <n v="69.55"/>
  </r>
  <r>
    <s v="10 : Electric"/>
    <x v="1"/>
    <x v="1"/>
    <s v="ERES_2T317"/>
    <x v="4009"/>
    <n v="832.71199999999999"/>
    <n v="102.35"/>
  </r>
  <r>
    <s v="10 : Electric"/>
    <x v="1"/>
    <x v="1"/>
    <s v="ERES_2T317"/>
    <x v="4010"/>
    <n v="605.46299999999997"/>
    <n v="72.709999999999994"/>
  </r>
  <r>
    <s v="10 : Electric"/>
    <x v="1"/>
    <x v="1"/>
    <s v="ERES_2T317"/>
    <x v="4011"/>
    <n v="331.601"/>
    <n v="39.94"/>
  </r>
  <r>
    <s v="10 : Electric"/>
    <x v="1"/>
    <x v="1"/>
    <s v="ERES_2T317"/>
    <x v="4012"/>
    <n v="249.71600000000001"/>
    <n v="31.01"/>
  </r>
  <r>
    <s v="10 : Electric"/>
    <x v="1"/>
    <x v="1"/>
    <s v="ERES_2T317"/>
    <x v="4013"/>
    <n v="4302.2049999999999"/>
    <n v="522.98"/>
  </r>
  <r>
    <s v="10 : Electric"/>
    <x v="1"/>
    <x v="1"/>
    <s v="ERES_2T317"/>
    <x v="4014"/>
    <n v="663.31899999999996"/>
    <n v="82.48"/>
  </r>
  <r>
    <s v="10 : Electric"/>
    <x v="1"/>
    <x v="1"/>
    <s v="ERES_2T317"/>
    <x v="4015"/>
    <n v="1008.811"/>
    <n v="124.13"/>
  </r>
  <r>
    <s v="10 : Electric"/>
    <x v="1"/>
    <x v="1"/>
    <s v="ERES_2T317"/>
    <x v="4016"/>
    <n v="858.34100000000001"/>
    <n v="104.94"/>
  </r>
  <r>
    <s v="10 : Electric"/>
    <x v="1"/>
    <x v="1"/>
    <s v="ERES_2T317"/>
    <x v="4017"/>
    <n v="865.78700000000003"/>
    <n v="105.19"/>
  </r>
  <r>
    <s v="10 : Electric"/>
    <x v="1"/>
    <x v="1"/>
    <s v="ERES_2T317"/>
    <x v="4018"/>
    <n v="1162.7380000000001"/>
    <n v="133.80000000000001"/>
  </r>
  <r>
    <s v="10 : Electric"/>
    <x v="1"/>
    <x v="1"/>
    <s v="ERES_2T317"/>
    <x v="4019"/>
    <n v="1603.826"/>
    <n v="197.81"/>
  </r>
  <r>
    <s v="10 : Electric"/>
    <x v="1"/>
    <x v="1"/>
    <s v="ERES_2T317"/>
    <x v="4020"/>
    <n v="2465.9899999999998"/>
    <n v="302.55"/>
  </r>
  <r>
    <s v="10 : Electric"/>
    <x v="1"/>
    <x v="1"/>
    <s v="ERES_2T317"/>
    <x v="4021"/>
    <n v="511.10199999999998"/>
    <n v="62.18"/>
  </r>
  <r>
    <s v="10 : Electric"/>
    <x v="1"/>
    <x v="1"/>
    <s v="ERES_2T317"/>
    <x v="4022"/>
    <n v="882.79600000000005"/>
    <n v="107.93"/>
  </r>
  <r>
    <s v="10 : Electric"/>
    <x v="1"/>
    <x v="1"/>
    <s v="ERES_2T317"/>
    <x v="4023"/>
    <n v="1529.3710000000001"/>
    <n v="189.43"/>
  </r>
  <r>
    <s v="10 : Electric"/>
    <x v="1"/>
    <x v="1"/>
    <s v="ERES_2T317"/>
    <x v="4024"/>
    <n v="2086.569"/>
    <n v="254.07"/>
  </r>
  <r>
    <s v="10 : Electric"/>
    <x v="1"/>
    <x v="1"/>
    <s v="ERES_2T317"/>
    <x v="4025"/>
    <n v="1155.6790000000001"/>
    <n v="138.51"/>
  </r>
  <r>
    <s v="10 : Electric"/>
    <x v="1"/>
    <x v="1"/>
    <s v="ERES_2T317"/>
    <x v="4026"/>
    <n v="706.26599999999996"/>
    <n v="88.63"/>
  </r>
  <r>
    <s v="10 : Electric"/>
    <x v="1"/>
    <x v="1"/>
    <s v="ERES_2T317"/>
    <x v="4027"/>
    <n v="936.71199999999999"/>
    <n v="115.9"/>
  </r>
  <r>
    <s v="10 : Electric"/>
    <x v="1"/>
    <x v="1"/>
    <s v="ERES_2T317"/>
    <x v="4028"/>
    <n v="241.93799999999999"/>
    <n v="27.7"/>
  </r>
  <r>
    <s v="10 : Electric"/>
    <x v="1"/>
    <x v="1"/>
    <s v="ERES_2T317"/>
    <x v="4029"/>
    <n v="280.452"/>
    <n v="35.57"/>
  </r>
  <r>
    <s v="10 : Electric"/>
    <x v="1"/>
    <x v="1"/>
    <s v="ERES_2T317"/>
    <x v="4030"/>
    <n v="711.31799999999998"/>
    <n v="88.82"/>
  </r>
  <r>
    <s v="10 : Electric"/>
    <x v="1"/>
    <x v="1"/>
    <s v="ERES_2T317"/>
    <x v="4031"/>
    <n v="1558.3320000000001"/>
    <n v="190"/>
  </r>
  <r>
    <s v="10 : Electric"/>
    <x v="1"/>
    <x v="1"/>
    <s v="ERES_2T317"/>
    <x v="4032"/>
    <n v="935.92399999999998"/>
    <n v="116.58"/>
  </r>
  <r>
    <s v="10 : Electric"/>
    <x v="1"/>
    <x v="1"/>
    <s v="ERES_2T317"/>
    <x v="4033"/>
    <n v="652.75099999999998"/>
    <n v="80.510000000000005"/>
  </r>
  <r>
    <s v="10 : Electric"/>
    <x v="1"/>
    <x v="1"/>
    <s v="ERES_2T317"/>
    <x v="4034"/>
    <n v="848.81799999999998"/>
    <n v="104.71"/>
  </r>
  <r>
    <s v="10 : Electric"/>
    <x v="1"/>
    <x v="1"/>
    <s v="ERES_2T317"/>
    <x v="4035"/>
    <n v="1073.6510000000001"/>
    <n v="132.86000000000001"/>
  </r>
  <r>
    <s v="10 : Electric"/>
    <x v="1"/>
    <x v="1"/>
    <s v="ERES_2T317"/>
    <x v="4036"/>
    <n v="3556.7689999999998"/>
    <n v="438.14"/>
  </r>
  <r>
    <s v="10 : Electric"/>
    <x v="1"/>
    <x v="1"/>
    <s v="ERES_2T317"/>
    <x v="4037"/>
    <n v="391.31200000000001"/>
    <n v="48.69"/>
  </r>
  <r>
    <s v="10 : Electric"/>
    <x v="1"/>
    <x v="1"/>
    <s v="ERES_2T317"/>
    <x v="4038"/>
    <n v="273.005"/>
    <n v="34.28"/>
  </r>
  <r>
    <s v="10 : Electric"/>
    <x v="1"/>
    <x v="1"/>
    <s v="ERES_2T317"/>
    <x v="4039"/>
    <n v="1359.78"/>
    <n v="168.67"/>
  </r>
  <r>
    <s v="10 : Electric"/>
    <x v="1"/>
    <x v="1"/>
    <s v="ERES_2T317"/>
    <x v="4040"/>
    <n v="537.798"/>
    <n v="66.55"/>
  </r>
  <r>
    <s v="10 : Electric"/>
    <x v="1"/>
    <x v="1"/>
    <s v="ERES_2T317"/>
    <x v="4041"/>
    <n v="692.34699999999998"/>
    <n v="84.97"/>
  </r>
  <r>
    <s v="10 : Electric"/>
    <x v="1"/>
    <x v="1"/>
    <s v="ERES_2T317"/>
    <x v="4042"/>
    <n v="624.42399999999998"/>
    <n v="75.260000000000005"/>
  </r>
  <r>
    <s v="10 : Electric"/>
    <x v="1"/>
    <x v="1"/>
    <s v="ERES_2T317"/>
    <x v="4043"/>
    <n v="1750.11"/>
    <n v="215.41"/>
  </r>
  <r>
    <s v="10 : Electric"/>
    <x v="1"/>
    <x v="1"/>
    <s v="ERES_2T317"/>
    <x v="4044"/>
    <n v="320.64400000000001"/>
    <n v="40.42"/>
  </r>
  <r>
    <s v="10 : Electric"/>
    <x v="1"/>
    <x v="1"/>
    <s v="ERES_2T317"/>
    <x v="4045"/>
    <n v="1470.8489999999999"/>
    <n v="181.23"/>
  </r>
  <r>
    <s v="10 : Electric"/>
    <x v="1"/>
    <x v="1"/>
    <s v="ERES_2T317"/>
    <x v="4046"/>
    <n v="593.56899999999996"/>
    <n v="72.78"/>
  </r>
  <r>
    <s v="10 : Electric"/>
    <x v="1"/>
    <x v="1"/>
    <s v="ERES_2T317"/>
    <x v="4047"/>
    <n v="311.608"/>
    <n v="38.380000000000003"/>
  </r>
  <r>
    <s v="10 : Electric"/>
    <x v="1"/>
    <x v="1"/>
    <s v="ERES_2T317"/>
    <x v="4048"/>
    <n v="1429.701"/>
    <n v="175.89"/>
  </r>
  <r>
    <s v="10 : Electric"/>
    <x v="1"/>
    <x v="1"/>
    <s v="ERES_2T317"/>
    <x v="4049"/>
    <n v="2311.2530000000002"/>
    <n v="285.83999999999997"/>
  </r>
  <r>
    <s v="10 : Electric"/>
    <x v="1"/>
    <x v="1"/>
    <s v="ERES_2T317"/>
    <x v="4050"/>
    <n v="705.24199999999996"/>
    <n v="87.48"/>
  </r>
  <r>
    <s v="10 : Electric"/>
    <x v="1"/>
    <x v="1"/>
    <s v="ERES_2T317"/>
    <x v="4051"/>
    <n v="1336.58"/>
    <n v="166.73"/>
  </r>
  <r>
    <s v="10 : Electric"/>
    <x v="1"/>
    <x v="1"/>
    <s v="ERES_2T317"/>
    <x v="4052"/>
    <n v="416.23"/>
    <n v="51.45"/>
  </r>
  <r>
    <s v="10 : Electric"/>
    <x v="1"/>
    <x v="1"/>
    <s v="ERES_2T317"/>
    <x v="4053"/>
    <n v="444.64100000000002"/>
    <n v="55.8"/>
  </r>
  <r>
    <s v="10 : Electric"/>
    <x v="1"/>
    <x v="1"/>
    <s v="ERES_2T317"/>
    <x v="4054"/>
    <n v="851.73500000000001"/>
    <n v="99.18"/>
  </r>
  <r>
    <s v="10 : Electric"/>
    <x v="1"/>
    <x v="1"/>
    <s v="ERES_2T317"/>
    <x v="4055"/>
    <n v="580.61199999999997"/>
    <n v="71.17"/>
  </r>
  <r>
    <s v="10 : Electric"/>
    <x v="1"/>
    <x v="1"/>
    <s v="ERES_2T317"/>
    <x v="4056"/>
    <n v="478.267"/>
    <n v="59.42"/>
  </r>
  <r>
    <s v="10 : Electric"/>
    <x v="1"/>
    <x v="1"/>
    <s v="ERES_2T317"/>
    <x v="4057"/>
    <n v="1423.2370000000001"/>
    <n v="172.27"/>
  </r>
  <r>
    <s v="10 : Electric"/>
    <x v="1"/>
    <x v="1"/>
    <s v="ERES_2T317"/>
    <x v="4058"/>
    <n v="1144.5440000000001"/>
    <n v="131.24"/>
  </r>
  <r>
    <s v="10 : Electric"/>
    <x v="1"/>
    <x v="1"/>
    <s v="ERES_2T317"/>
    <x v="4059"/>
    <n v="961.92600000000004"/>
    <n v="121.04"/>
  </r>
  <r>
    <s v="10 : Electric"/>
    <x v="1"/>
    <x v="1"/>
    <s v="ERES_2T317"/>
    <x v="4060"/>
    <n v="714.14599999999996"/>
    <n v="90.51"/>
  </r>
  <r>
    <s v="10 : Electric"/>
    <x v="1"/>
    <x v="1"/>
    <s v="ERES_2T317"/>
    <x v="4061"/>
    <n v="1108.2619999999999"/>
    <n v="128.74"/>
  </r>
  <r>
    <s v="10 : Electric"/>
    <x v="1"/>
    <x v="1"/>
    <s v="ERES_2T317"/>
    <x v="4062"/>
    <n v="350.91899999999998"/>
    <n v="41.83"/>
  </r>
  <r>
    <s v="10 : Electric"/>
    <x v="1"/>
    <x v="1"/>
    <s v="ERES_2T317"/>
    <x v="4063"/>
    <n v="792.58500000000004"/>
    <n v="98.26"/>
  </r>
  <r>
    <s v="10 : Electric"/>
    <x v="1"/>
    <x v="1"/>
    <s v="ERES_2T317"/>
    <x v="4064"/>
    <n v="1230.08"/>
    <n v="154.41999999999999"/>
  </r>
  <r>
    <s v="10 : Electric"/>
    <x v="1"/>
    <x v="1"/>
    <s v="ERES_2T317"/>
    <x v="4065"/>
    <n v="594.37400000000002"/>
    <n v="75.34"/>
  </r>
  <r>
    <s v="10 : Electric"/>
    <x v="1"/>
    <x v="1"/>
    <s v="ERES_2T317"/>
    <x v="4066"/>
    <n v="390.33600000000001"/>
    <n v="49.78"/>
  </r>
  <r>
    <s v="10 : Electric"/>
    <x v="1"/>
    <x v="1"/>
    <s v="ERES_2T317"/>
    <x v="4067"/>
    <n v="1375.4670000000001"/>
    <n v="166.91"/>
  </r>
  <r>
    <s v="10 : Electric"/>
    <x v="1"/>
    <x v="1"/>
    <s v="ERES_2T317"/>
    <x v="4068"/>
    <n v="1397.3150000000001"/>
    <n v="163.21"/>
  </r>
  <r>
    <s v="10 : Electric"/>
    <x v="1"/>
    <x v="1"/>
    <s v="ERES_2T317"/>
    <x v="4069"/>
    <n v="1283.096"/>
    <n v="158.15"/>
  </r>
  <r>
    <s v="10 : Electric"/>
    <x v="1"/>
    <x v="1"/>
    <s v="ERES_2T317"/>
    <x v="4070"/>
    <n v="666.37599999999998"/>
    <n v="89.79"/>
  </r>
  <r>
    <s v="10 : Electric"/>
    <x v="1"/>
    <x v="1"/>
    <s v="ERES_2T317"/>
    <x v="4071"/>
    <n v="337.13400000000001"/>
    <n v="40.53"/>
  </r>
  <r>
    <s v="10 : Electric"/>
    <x v="1"/>
    <x v="1"/>
    <s v="ERES_2T317"/>
    <x v="4072"/>
    <n v="474.33499999999998"/>
    <n v="57.1"/>
  </r>
  <r>
    <s v="10 : Electric"/>
    <x v="1"/>
    <x v="1"/>
    <s v="ERES_2T317"/>
    <x v="4073"/>
    <n v="1199.5619999999999"/>
    <n v="145.77000000000001"/>
  </r>
  <r>
    <s v="10 : Electric"/>
    <x v="1"/>
    <x v="1"/>
    <s v="ERES_2T317"/>
    <x v="4074"/>
    <n v="83.724999999999994"/>
    <n v="10.119999999999999"/>
  </r>
  <r>
    <s v="10 : Electric"/>
    <x v="1"/>
    <x v="1"/>
    <s v="ERES_2T317"/>
    <x v="4075"/>
    <n v="1276.0940000000001"/>
    <n v="160.44"/>
  </r>
  <r>
    <s v="10 : Electric"/>
    <x v="1"/>
    <x v="1"/>
    <s v="ERES_2T317"/>
    <x v="4076"/>
    <n v="2381.6909999999998"/>
    <n v="291.11"/>
  </r>
  <r>
    <s v="10 : Electric"/>
    <x v="1"/>
    <x v="1"/>
    <s v="ERES_2T317"/>
    <x v="4077"/>
    <n v="700.08600000000001"/>
    <n v="88.3"/>
  </r>
  <r>
    <s v="10 : Electric"/>
    <x v="1"/>
    <x v="1"/>
    <s v="ERES_2T317"/>
    <x v="4078"/>
    <n v="1303.6949999999999"/>
    <n v="154.68"/>
  </r>
  <r>
    <s v="10 : Electric"/>
    <x v="1"/>
    <x v="1"/>
    <s v="ERES_2T317"/>
    <x v="4079"/>
    <n v="1180.8869999999999"/>
    <n v="146.61000000000001"/>
  </r>
  <r>
    <s v="10 : Electric"/>
    <x v="1"/>
    <x v="1"/>
    <s v="ERES_2T317"/>
    <x v="4080"/>
    <n v="422.84100000000001"/>
    <n v="55.26"/>
  </r>
  <r>
    <s v="10 : Electric"/>
    <x v="1"/>
    <x v="1"/>
    <s v="ERES_2T317"/>
    <x v="4081"/>
    <n v="501.06"/>
    <n v="54.33"/>
  </r>
  <r>
    <s v="10 : Electric"/>
    <x v="1"/>
    <x v="1"/>
    <s v="ERES_2T317"/>
    <x v="4082"/>
    <n v="1001.591"/>
    <n v="124.88"/>
  </r>
  <r>
    <s v="10 : Electric"/>
    <x v="1"/>
    <x v="1"/>
    <s v="ERES_2T317"/>
    <x v="4083"/>
    <n v="1370.2080000000001"/>
    <n v="162.5"/>
  </r>
  <r>
    <s v="10 : Electric"/>
    <x v="1"/>
    <x v="1"/>
    <s v="ERES_2T317"/>
    <x v="4084"/>
    <n v="1114.7370000000001"/>
    <n v="138.91"/>
  </r>
  <r>
    <s v="10 : Electric"/>
    <x v="1"/>
    <x v="1"/>
    <s v="ERES_2T317"/>
    <x v="4085"/>
    <n v="362.70400000000001"/>
    <n v="44.47"/>
  </r>
  <r>
    <s v="10 : Electric"/>
    <x v="1"/>
    <x v="1"/>
    <s v="ERES_2T317"/>
    <x v="4086"/>
    <n v="3023.511"/>
    <n v="367.11"/>
  </r>
  <r>
    <s v="10 : Electric"/>
    <x v="1"/>
    <x v="1"/>
    <s v="ERES_2T317"/>
    <x v="4087"/>
    <n v="355.08199999999999"/>
    <n v="44.48"/>
  </r>
  <r>
    <s v="10 : Electric"/>
    <x v="1"/>
    <x v="1"/>
    <s v="ERES_2T317"/>
    <x v="4088"/>
    <n v="567.91399999999999"/>
    <n v="76.12"/>
  </r>
  <r>
    <s v="10 : Electric"/>
    <x v="1"/>
    <x v="1"/>
    <s v="ERES_2T317"/>
    <x v="4089"/>
    <n v="1376.663"/>
    <n v="169.73"/>
  </r>
  <r>
    <s v="10 : Electric"/>
    <x v="1"/>
    <x v="1"/>
    <s v="ERES_2T317"/>
    <x v="4090"/>
    <n v="667.08299999999997"/>
    <n v="79.209999999999994"/>
  </r>
  <r>
    <s v="10 : Electric"/>
    <x v="1"/>
    <x v="1"/>
    <s v="ERES_2T317"/>
    <x v="4091"/>
    <n v="479.61900000000003"/>
    <n v="59.98"/>
  </r>
  <r>
    <s v="10 : Electric"/>
    <x v="1"/>
    <x v="1"/>
    <s v="ERES_2T317"/>
    <x v="4092"/>
    <n v="2388.41"/>
    <n v="290.01"/>
  </r>
  <r>
    <s v="10 : Electric"/>
    <x v="1"/>
    <x v="1"/>
    <s v="ERES_2T317"/>
    <x v="4093"/>
    <n v="2079.6840000000002"/>
    <n v="257.32"/>
  </r>
  <r>
    <s v="10 : Electric"/>
    <x v="1"/>
    <x v="1"/>
    <s v="ERES_2T317"/>
    <x v="4094"/>
    <n v="314.52699999999999"/>
    <n v="35.090000000000003"/>
  </r>
  <r>
    <s v="10 : Electric"/>
    <x v="1"/>
    <x v="1"/>
    <s v="ERES_2T317"/>
    <x v="4095"/>
    <n v="1132.296"/>
    <n v="138.29"/>
  </r>
  <r>
    <s v="10 : Electric"/>
    <x v="1"/>
    <x v="1"/>
    <s v="ERES_2T317"/>
    <x v="4096"/>
    <n v="450.84300000000002"/>
    <n v="55.92"/>
  </r>
  <r>
    <s v="10 : Electric"/>
    <x v="1"/>
    <x v="1"/>
    <s v="ERES_2T317"/>
    <x v="4097"/>
    <n v="651.75699999999995"/>
    <n v="79.03"/>
  </r>
  <r>
    <s v="10 : Electric"/>
    <x v="1"/>
    <x v="1"/>
    <s v="ERES_2T317"/>
    <x v="4098"/>
    <n v="583.94799999999998"/>
    <n v="71.61"/>
  </r>
  <r>
    <s v="10 : Electric"/>
    <x v="1"/>
    <x v="1"/>
    <s v="ERES_2T317"/>
    <x v="4099"/>
    <n v="564.09500000000003"/>
    <n v="67.66"/>
  </r>
  <r>
    <s v="10 : Electric"/>
    <x v="1"/>
    <x v="1"/>
    <s v="ERES_2T317"/>
    <x v="4100"/>
    <n v="1214.29"/>
    <n v="146.55000000000001"/>
  </r>
  <r>
    <s v="10 : Electric"/>
    <x v="1"/>
    <x v="1"/>
    <s v="ERES_2T317"/>
    <x v="4101"/>
    <n v="622.35799999999995"/>
    <n v="77"/>
  </r>
  <r>
    <s v="10 : Electric"/>
    <x v="1"/>
    <x v="1"/>
    <s v="ERES_2T317"/>
    <x v="4102"/>
    <n v="770.87599999999998"/>
    <n v="96.11"/>
  </r>
  <r>
    <s v="10 : Electric"/>
    <x v="1"/>
    <x v="1"/>
    <s v="ERES_2T317"/>
    <x v="4103"/>
    <n v="856.76499999999999"/>
    <n v="104.57"/>
  </r>
  <r>
    <s v="10 : Electric"/>
    <x v="1"/>
    <x v="1"/>
    <s v="ERES_2T317"/>
    <x v="4104"/>
    <n v="644.68600000000004"/>
    <n v="81.69"/>
  </r>
  <r>
    <s v="10 : Electric"/>
    <x v="1"/>
    <x v="1"/>
    <s v="ERES_2T317"/>
    <x v="4105"/>
    <n v="670.928"/>
    <n v="80.36"/>
  </r>
  <r>
    <s v="10 : Electric"/>
    <x v="1"/>
    <x v="1"/>
    <s v="ERES_2T317"/>
    <x v="4106"/>
    <n v="968.54200000000003"/>
    <n v="118.98"/>
  </r>
  <r>
    <s v="10 : Electric"/>
    <x v="1"/>
    <x v="1"/>
    <s v="ERES_2T317"/>
    <x v="4107"/>
    <n v="1250.577"/>
    <n v="155.44"/>
  </r>
  <r>
    <s v="10 : Electric"/>
    <x v="1"/>
    <x v="1"/>
    <s v="ERES_2T317"/>
    <x v="4108"/>
    <n v="1286.8689999999999"/>
    <n v="162.08000000000001"/>
  </r>
  <r>
    <s v="10 : Electric"/>
    <x v="1"/>
    <x v="1"/>
    <s v="ERES_2T317"/>
    <x v="4109"/>
    <n v="1194.5540000000001"/>
    <n v="144.84"/>
  </r>
  <r>
    <s v="10 : Electric"/>
    <x v="1"/>
    <x v="1"/>
    <s v="ERES_2T317"/>
    <x v="4110"/>
    <n v="380.96800000000002"/>
    <n v="46.62"/>
  </r>
  <r>
    <s v="10 : Electric"/>
    <x v="1"/>
    <x v="1"/>
    <s v="ERES_2T317"/>
    <x v="4111"/>
    <n v="696.48599999999999"/>
    <n v="87.69"/>
  </r>
  <r>
    <s v="10 : Electric"/>
    <x v="1"/>
    <x v="1"/>
    <s v="ERES_2T317"/>
    <x v="4112"/>
    <n v="1015.454"/>
    <n v="123.42"/>
  </r>
  <r>
    <s v="10 : Electric"/>
    <x v="1"/>
    <x v="1"/>
    <s v="ERES_2T317"/>
    <x v="4113"/>
    <n v="1685.6310000000001"/>
    <n v="212.17"/>
  </r>
  <r>
    <s v="10 : Electric"/>
    <x v="1"/>
    <x v="1"/>
    <s v="ERES_2T317"/>
    <x v="4114"/>
    <n v="2717.1509999999998"/>
    <n v="305.16000000000003"/>
  </r>
  <r>
    <s v="10 : Electric"/>
    <x v="1"/>
    <x v="1"/>
    <s v="ERES_2T317"/>
    <x v="4115"/>
    <n v="765.255"/>
    <n v="93.2"/>
  </r>
  <r>
    <s v="10 : Electric"/>
    <x v="1"/>
    <x v="1"/>
    <s v="ERES_2T317"/>
    <x v="4116"/>
    <n v="921.31700000000001"/>
    <n v="124.25"/>
  </r>
  <r>
    <s v="10 : Electric"/>
    <x v="1"/>
    <x v="1"/>
    <s v="ERES_2T317"/>
    <x v="4117"/>
    <n v="426.65"/>
    <n v="54.76"/>
  </r>
  <r>
    <s v="10 : Electric"/>
    <x v="1"/>
    <x v="1"/>
    <s v="ERES_2T317"/>
    <x v="4118"/>
    <n v="878.14099999999996"/>
    <n v="109.52"/>
  </r>
  <r>
    <s v="10 : Electric"/>
    <x v="1"/>
    <x v="1"/>
    <s v="ERES_2T317"/>
    <x v="4119"/>
    <n v="438.59699999999998"/>
    <n v="53.56"/>
  </r>
  <r>
    <s v="10 : Electric"/>
    <x v="1"/>
    <x v="1"/>
    <s v="ERES_2T317"/>
    <x v="4120"/>
    <n v="383.78"/>
    <n v="46.86"/>
  </r>
  <r>
    <s v="10 : Electric"/>
    <x v="1"/>
    <x v="1"/>
    <s v="ERES_2T317"/>
    <x v="4121"/>
    <n v="1444.903"/>
    <n v="192.97"/>
  </r>
  <r>
    <s v="10 : Electric"/>
    <x v="1"/>
    <x v="1"/>
    <s v="ERES_2T317"/>
    <x v="4122"/>
    <n v="844.32299999999998"/>
    <n v="103.85"/>
  </r>
  <r>
    <s v="10 : Electric"/>
    <x v="1"/>
    <x v="1"/>
    <s v="ERES_2T317"/>
    <x v="4123"/>
    <n v="307.18700000000001"/>
    <n v="38.659999999999997"/>
  </r>
  <r>
    <s v="10 : Electric"/>
    <x v="1"/>
    <x v="1"/>
    <s v="ERES_2T317"/>
    <x v="4124"/>
    <n v="587.94399999999996"/>
    <n v="72.95"/>
  </r>
  <r>
    <s v="10 : Electric"/>
    <x v="1"/>
    <x v="1"/>
    <s v="ERES_2T317"/>
    <x v="4125"/>
    <n v="896.00699999999995"/>
    <n v="113.34"/>
  </r>
  <r>
    <s v="10 : Electric"/>
    <x v="1"/>
    <x v="1"/>
    <s v="ERES_2T317"/>
    <x v="4126"/>
    <n v="356.95100000000002"/>
    <n v="44.2"/>
  </r>
  <r>
    <s v="10 : Electric"/>
    <x v="1"/>
    <x v="1"/>
    <s v="ERES_2T317"/>
    <x v="4127"/>
    <n v="371.75599999999997"/>
    <n v="46.94"/>
  </r>
  <r>
    <s v="10 : Electric"/>
    <x v="1"/>
    <x v="1"/>
    <s v="ERES_2T317"/>
    <x v="4128"/>
    <n v="784.82100000000003"/>
    <n v="96.8"/>
  </r>
  <r>
    <s v="10 : Electric"/>
    <x v="1"/>
    <x v="1"/>
    <s v="ERES_2T317"/>
    <x v="4129"/>
    <n v="266.44799999999998"/>
    <n v="32.869999999999997"/>
  </r>
  <r>
    <s v="10 : Electric"/>
    <x v="1"/>
    <x v="1"/>
    <s v="ERES_2T317"/>
    <x v="4130"/>
    <n v="797.22500000000002"/>
    <n v="99.3"/>
  </r>
  <r>
    <s v="10 : Electric"/>
    <x v="1"/>
    <x v="1"/>
    <s v="ERES_2T317"/>
    <x v="4131"/>
    <n v="2826.3159999999998"/>
    <n v="356.27"/>
  </r>
  <r>
    <s v="10 : Electric"/>
    <x v="1"/>
    <x v="1"/>
    <s v="ERES_2T317"/>
    <x v="4132"/>
    <n v="1347.6310000000001"/>
    <n v="151.59"/>
  </r>
  <r>
    <s v="10 : Electric"/>
    <x v="1"/>
    <x v="1"/>
    <s v="ERES_2T317"/>
    <x v="4133"/>
    <n v="563.76800000000003"/>
    <n v="70.98"/>
  </r>
  <r>
    <s v="10 : Electric"/>
    <x v="1"/>
    <x v="1"/>
    <s v="ERES_2T317"/>
    <x v="4134"/>
    <n v="787.15300000000002"/>
    <n v="95.19"/>
  </r>
  <r>
    <s v="10 : Electric"/>
    <x v="1"/>
    <x v="1"/>
    <s v="ERES_2T317"/>
    <x v="4135"/>
    <n v="1499.953"/>
    <n v="186.84"/>
  </r>
  <r>
    <s v="10 : Electric"/>
    <x v="1"/>
    <x v="1"/>
    <s v="ERES_2T317"/>
    <x v="4136"/>
    <n v="615.65899999999999"/>
    <n v="77.209999999999994"/>
  </r>
  <r>
    <s v="10 : Electric"/>
    <x v="1"/>
    <x v="1"/>
    <s v="ERES_2T317"/>
    <x v="4137"/>
    <n v="1251.8620000000001"/>
    <n v="161.68"/>
  </r>
  <r>
    <s v="10 : Electric"/>
    <x v="1"/>
    <x v="1"/>
    <s v="ERES_2T317"/>
    <x v="4138"/>
    <n v="1137.029"/>
    <n v="138.58000000000001"/>
  </r>
  <r>
    <s v="10 : Electric"/>
    <x v="1"/>
    <x v="1"/>
    <s v="ERES_2T317"/>
    <x v="4139"/>
    <n v="333.565"/>
    <n v="43.17"/>
  </r>
  <r>
    <s v="10 : Electric"/>
    <x v="1"/>
    <x v="1"/>
    <s v="ERES_2T317"/>
    <x v="4140"/>
    <n v="572.40099999999995"/>
    <n v="69.72"/>
  </r>
  <r>
    <s v="10 : Electric"/>
    <x v="1"/>
    <x v="1"/>
    <s v="ERES_2T317"/>
    <x v="4141"/>
    <n v="392.26900000000001"/>
    <n v="47.79"/>
  </r>
  <r>
    <s v="10 : Electric"/>
    <x v="1"/>
    <x v="1"/>
    <s v="ERES_2T317"/>
    <x v="4142"/>
    <n v="456.75299999999999"/>
    <n v="57.76"/>
  </r>
  <r>
    <s v="10 : Electric"/>
    <x v="1"/>
    <x v="1"/>
    <s v="ERES_2T317"/>
    <x v="4143"/>
    <n v="674.69"/>
    <n v="87.99"/>
  </r>
  <r>
    <s v="10 : Electric"/>
    <x v="1"/>
    <x v="1"/>
    <s v="ERES_2T317"/>
    <x v="4144"/>
    <n v="1104.6400000000001"/>
    <n v="137.05000000000001"/>
  </r>
  <r>
    <s v="10 : Electric"/>
    <x v="1"/>
    <x v="1"/>
    <s v="ERES_2T317"/>
    <x v="4145"/>
    <n v="1253.498"/>
    <n v="145.38"/>
  </r>
  <r>
    <s v="10 : Electric"/>
    <x v="1"/>
    <x v="1"/>
    <s v="ERES_2T317"/>
    <x v="4146"/>
    <n v="226.72"/>
    <n v="28.28"/>
  </r>
  <r>
    <s v="10 : Electric"/>
    <x v="1"/>
    <x v="1"/>
    <s v="ERES_2T317"/>
    <x v="4147"/>
    <n v="946.66700000000003"/>
    <n v="112.8"/>
  </r>
  <r>
    <s v="10 : Electric"/>
    <x v="1"/>
    <x v="1"/>
    <s v="ERES_2T317"/>
    <x v="4148"/>
    <n v="796.73"/>
    <n v="96.01"/>
  </r>
  <r>
    <s v="10 : Electric"/>
    <x v="1"/>
    <x v="1"/>
    <s v="ERES_2T317"/>
    <x v="4149"/>
    <n v="1537.1289999999999"/>
    <n v="193.24"/>
  </r>
  <r>
    <s v="10 : Electric"/>
    <x v="1"/>
    <x v="1"/>
    <s v="ERES_2T317"/>
    <x v="4150"/>
    <n v="2339.3029999999999"/>
    <n v="282.05"/>
  </r>
  <r>
    <s v="10 : Electric"/>
    <x v="1"/>
    <x v="1"/>
    <s v="ERES_2T317"/>
    <x v="4151"/>
    <n v="1216.894"/>
    <n v="152.22999999999999"/>
  </r>
  <r>
    <s v="10 : Electric"/>
    <x v="1"/>
    <x v="1"/>
    <s v="ERES_2T317"/>
    <x v="4152"/>
    <n v="1156.4559999999999"/>
    <n v="141.27000000000001"/>
  </r>
  <r>
    <s v="10 : Electric"/>
    <x v="1"/>
    <x v="1"/>
    <s v="ERES_2T317"/>
    <x v="4153"/>
    <n v="918.84699999999998"/>
    <n v="105.62"/>
  </r>
  <r>
    <s v="10 : Electric"/>
    <x v="1"/>
    <x v="1"/>
    <s v="ERES_2T317"/>
    <x v="4154"/>
    <n v="486.68799999999999"/>
    <n v="60.91"/>
  </r>
  <r>
    <s v="10 : Electric"/>
    <x v="1"/>
    <x v="1"/>
    <s v="ERES_2T317"/>
    <x v="4155"/>
    <n v="818.08699999999999"/>
    <n v="101.76"/>
  </r>
  <r>
    <s v="10 : Electric"/>
    <x v="1"/>
    <x v="1"/>
    <s v="ERES_2T317"/>
    <x v="4156"/>
    <n v="1955.144"/>
    <n v="232.5"/>
  </r>
  <r>
    <s v="10 : Electric"/>
    <x v="1"/>
    <x v="1"/>
    <s v="ERES_2T317"/>
    <x v="4157"/>
    <n v="623.601"/>
    <n v="76.31"/>
  </r>
  <r>
    <s v="10 : Electric"/>
    <x v="1"/>
    <x v="1"/>
    <s v="ERES_2T317"/>
    <x v="4158"/>
    <n v="584.03899999999999"/>
    <n v="76.66"/>
  </r>
  <r>
    <s v="10 : Electric"/>
    <x v="1"/>
    <x v="1"/>
    <s v="ERES_2T317"/>
    <x v="4159"/>
    <n v="560.22500000000002"/>
    <n v="68.98"/>
  </r>
  <r>
    <s v="10 : Electric"/>
    <x v="1"/>
    <x v="1"/>
    <s v="ERES_2T317"/>
    <x v="4160"/>
    <n v="999.67"/>
    <n v="121.41"/>
  </r>
  <r>
    <s v="10 : Electric"/>
    <x v="1"/>
    <x v="1"/>
    <s v="ERES_2T317"/>
    <x v="4161"/>
    <n v="1664.1569999999999"/>
    <n v="205.16"/>
  </r>
  <r>
    <s v="10 : Electric"/>
    <x v="1"/>
    <x v="1"/>
    <s v="ERES_2T317"/>
    <x v="4162"/>
    <n v="2149.7979999999998"/>
    <n v="264.86"/>
  </r>
  <r>
    <s v="10 : Electric"/>
    <x v="1"/>
    <x v="1"/>
    <s v="ERES_2T317"/>
    <x v="4163"/>
    <n v="222.41800000000001"/>
    <n v="28.37"/>
  </r>
  <r>
    <s v="10 : Electric"/>
    <x v="1"/>
    <x v="1"/>
    <s v="ERES_2T317"/>
    <x v="4164"/>
    <n v="577.28399999999999"/>
    <n v="75.97"/>
  </r>
  <r>
    <s v="10 : Electric"/>
    <x v="1"/>
    <x v="1"/>
    <s v="ERES_2T317"/>
    <x v="4165"/>
    <n v="1057.174"/>
    <n v="130.44999999999999"/>
  </r>
  <r>
    <s v="10 : Electric"/>
    <x v="1"/>
    <x v="1"/>
    <s v="ERES_2T317"/>
    <x v="4166"/>
    <n v="639.678"/>
    <n v="79.099999999999994"/>
  </r>
  <r>
    <s v="10 : Electric"/>
    <x v="1"/>
    <x v="1"/>
    <s v="ERES_2T317"/>
    <x v="4167"/>
    <n v="670.68499999999995"/>
    <n v="81.93"/>
  </r>
  <r>
    <s v="10 : Electric"/>
    <x v="1"/>
    <x v="1"/>
    <s v="ERES_2T317"/>
    <x v="4168"/>
    <n v="396.41699999999997"/>
    <n v="47.85"/>
  </r>
  <r>
    <s v="10 : Electric"/>
    <x v="1"/>
    <x v="1"/>
    <s v="ERES_2T317"/>
    <x v="4169"/>
    <n v="651.92600000000004"/>
    <n v="81.55"/>
  </r>
  <r>
    <s v="10 : Electric"/>
    <x v="1"/>
    <x v="1"/>
    <s v="ERES_2T317"/>
    <x v="4170"/>
    <n v="1003.8150000000001"/>
    <n v="118.4"/>
  </r>
  <r>
    <s v="10 : Electric"/>
    <x v="1"/>
    <x v="1"/>
    <s v="ERES_2T317"/>
    <x v="4171"/>
    <n v="623.87599999999998"/>
    <n v="77.61"/>
  </r>
  <r>
    <s v="10 : Electric"/>
    <x v="1"/>
    <x v="1"/>
    <s v="ERES_2T317"/>
    <x v="4172"/>
    <n v="1244.4359999999999"/>
    <n v="153.38999999999999"/>
  </r>
  <r>
    <s v="10 : Electric"/>
    <x v="1"/>
    <x v="1"/>
    <s v="ERES_2T317"/>
    <x v="4173"/>
    <n v="1163.057"/>
    <n v="142.6"/>
  </r>
  <r>
    <s v="10 : Electric"/>
    <x v="1"/>
    <x v="1"/>
    <s v="ERES_2T317"/>
    <x v="4174"/>
    <n v="451.21100000000001"/>
    <n v="56.28"/>
  </r>
  <r>
    <s v="10 : Electric"/>
    <x v="1"/>
    <x v="1"/>
    <s v="ERES_2T317"/>
    <x v="4175"/>
    <n v="797.49599999999998"/>
    <n v="97.45"/>
  </r>
  <r>
    <s v="10 : Electric"/>
    <x v="1"/>
    <x v="1"/>
    <s v="ERES_2T317"/>
    <x v="4176"/>
    <n v="299.22500000000002"/>
    <n v="37.15"/>
  </r>
  <r>
    <s v="10 : Electric"/>
    <x v="1"/>
    <x v="1"/>
    <s v="ERES_2T317"/>
    <x v="4177"/>
    <n v="803.56899999999996"/>
    <n v="102.14"/>
  </r>
  <r>
    <s v="10 : Electric"/>
    <x v="1"/>
    <x v="1"/>
    <s v="ERES_2T317"/>
    <x v="4178"/>
    <n v="672.56500000000005"/>
    <n v="87.54"/>
  </r>
  <r>
    <s v="10 : Electric"/>
    <x v="1"/>
    <x v="1"/>
    <s v="ERES_2T317"/>
    <x v="4179"/>
    <n v="3766.3969999999999"/>
    <n v="460.45"/>
  </r>
  <r>
    <s v="10 : Electric"/>
    <x v="1"/>
    <x v="1"/>
    <s v="ERES_2T317"/>
    <x v="4180"/>
    <n v="460.52699999999999"/>
    <n v="59"/>
  </r>
  <r>
    <s v="10 : Electric"/>
    <x v="1"/>
    <x v="1"/>
    <s v="ERES_2T317"/>
    <x v="4181"/>
    <n v="1263.9349999999999"/>
    <n v="150.18"/>
  </r>
  <r>
    <s v="10 : Electric"/>
    <x v="1"/>
    <x v="1"/>
    <s v="ERES_2T317"/>
    <x v="4182"/>
    <n v="910.26800000000003"/>
    <n v="113.73"/>
  </r>
  <r>
    <s v="10 : Electric"/>
    <x v="1"/>
    <x v="1"/>
    <s v="ERES_2T317"/>
    <x v="4183"/>
    <n v="765.48500000000001"/>
    <n v="93.93"/>
  </r>
  <r>
    <s v="10 : Electric"/>
    <x v="1"/>
    <x v="1"/>
    <s v="ERES_2T317"/>
    <x v="4184"/>
    <n v="1232.2270000000001"/>
    <n v="156.93"/>
  </r>
  <r>
    <s v="10 : Electric"/>
    <x v="1"/>
    <x v="1"/>
    <s v="ERES_2T317"/>
    <x v="4185"/>
    <n v="2000.59"/>
    <n v="245.36"/>
  </r>
  <r>
    <s v="10 : Electric"/>
    <x v="1"/>
    <x v="1"/>
    <s v="ERES_2T317"/>
    <x v="4186"/>
    <n v="316.16000000000003"/>
    <n v="38.85"/>
  </r>
  <r>
    <s v="10 : Electric"/>
    <x v="1"/>
    <x v="1"/>
    <s v="ERES_2T317"/>
    <x v="4187"/>
    <n v="311.49400000000003"/>
    <n v="38.6"/>
  </r>
  <r>
    <s v="10 : Electric"/>
    <x v="1"/>
    <x v="1"/>
    <s v="ERES_2T317"/>
    <x v="4188"/>
    <n v="813.72"/>
    <n v="103.08"/>
  </r>
  <r>
    <s v="10 : Electric"/>
    <x v="1"/>
    <x v="1"/>
    <s v="ERES_2T317"/>
    <x v="4189"/>
    <n v="1520.144"/>
    <n v="194.33"/>
  </r>
  <r>
    <s v="10 : Electric"/>
    <x v="1"/>
    <x v="1"/>
    <s v="ERES_2T317"/>
    <x v="4190"/>
    <n v="1399.79"/>
    <n v="169.77"/>
  </r>
  <r>
    <s v="10 : Electric"/>
    <x v="1"/>
    <x v="1"/>
    <s v="ERES_2T317"/>
    <x v="4191"/>
    <n v="1496.585"/>
    <n v="184.38"/>
  </r>
  <r>
    <s v="10 : Electric"/>
    <x v="1"/>
    <x v="1"/>
    <s v="ERES_2T317"/>
    <x v="4192"/>
    <n v="788.31500000000005"/>
    <n v="95.16"/>
  </r>
  <r>
    <s v="10 : Electric"/>
    <x v="1"/>
    <x v="1"/>
    <s v="ERES_2T317"/>
    <x v="4193"/>
    <n v="439.73599999999999"/>
    <n v="54.21"/>
  </r>
  <r>
    <s v="10 : Electric"/>
    <x v="1"/>
    <x v="1"/>
    <s v="ERES_2T317"/>
    <x v="4194"/>
    <n v="419.03100000000001"/>
    <n v="51.63"/>
  </r>
  <r>
    <s v="10 : Electric"/>
    <x v="1"/>
    <x v="1"/>
    <s v="ERES_2T317"/>
    <x v="4195"/>
    <n v="621.27700000000004"/>
    <n v="74.55"/>
  </r>
  <r>
    <s v="10 : Electric"/>
    <x v="1"/>
    <x v="1"/>
    <s v="ERES_2T317"/>
    <x v="4196"/>
    <n v="1896.443"/>
    <n v="237.05"/>
  </r>
  <r>
    <s v="10 : Electric"/>
    <x v="1"/>
    <x v="1"/>
    <s v="ERES_2T317"/>
    <x v="4197"/>
    <n v="877.64300000000003"/>
    <n v="107.37"/>
  </r>
  <r>
    <s v="10 : Electric"/>
    <x v="1"/>
    <x v="1"/>
    <s v="ERES_2T317"/>
    <x v="4198"/>
    <n v="1358.992"/>
    <n v="166.74"/>
  </r>
  <r>
    <s v="10 : Electric"/>
    <x v="1"/>
    <x v="1"/>
    <s v="ERES_2T317"/>
    <x v="4199"/>
    <n v="572.39300000000003"/>
    <n v="71.98"/>
  </r>
  <r>
    <s v="10 : Electric"/>
    <x v="1"/>
    <x v="1"/>
    <s v="ERES_2T317"/>
    <x v="4200"/>
    <n v="1777.442"/>
    <n v="222.88"/>
  </r>
  <r>
    <s v="10 : Electric"/>
    <x v="1"/>
    <x v="1"/>
    <s v="ERES_2T317"/>
    <x v="4201"/>
    <n v="388.87299999999999"/>
    <n v="47.92"/>
  </r>
  <r>
    <s v="10 : Electric"/>
    <x v="1"/>
    <x v="1"/>
    <s v="ERES_2T317"/>
    <x v="4202"/>
    <n v="1981.095"/>
    <n v="244.59"/>
  </r>
  <r>
    <s v="10 : Electric"/>
    <x v="1"/>
    <x v="1"/>
    <s v="ERES_2T317"/>
    <x v="4203"/>
    <n v="356.988"/>
    <n v="43.77"/>
  </r>
  <r>
    <s v="10 : Electric"/>
    <x v="1"/>
    <x v="1"/>
    <s v="ERES_2T317"/>
    <x v="4204"/>
    <n v="615.98199999999997"/>
    <n v="77.25"/>
  </r>
  <r>
    <s v="10 : Electric"/>
    <x v="1"/>
    <x v="1"/>
    <s v="ERES_2T317"/>
    <x v="4205"/>
    <n v="559.41600000000005"/>
    <n v="71.69"/>
  </r>
  <r>
    <s v="10 : Electric"/>
    <x v="1"/>
    <x v="1"/>
    <s v="ERES_2T317"/>
    <x v="4206"/>
    <n v="284.68900000000002"/>
    <n v="36.22"/>
  </r>
  <r>
    <s v="10 : Electric"/>
    <x v="1"/>
    <x v="1"/>
    <s v="ERES_2T317"/>
    <x v="4207"/>
    <n v="986.827"/>
    <n v="122.31"/>
  </r>
  <r>
    <s v="10 : Electric"/>
    <x v="1"/>
    <x v="1"/>
    <s v="ERES_2T317"/>
    <x v="4208"/>
    <n v="794.78"/>
    <n v="97.21"/>
  </r>
  <r>
    <s v="10 : Electric"/>
    <x v="1"/>
    <x v="1"/>
    <s v="ERES_2T317"/>
    <x v="4209"/>
    <n v="834.51499999999999"/>
    <n v="102.16"/>
  </r>
  <r>
    <s v="10 : Electric"/>
    <x v="1"/>
    <x v="1"/>
    <s v="ERES_2T317"/>
    <x v="4210"/>
    <n v="1228.2239999999999"/>
    <n v="157.09"/>
  </r>
  <r>
    <s v="10 : Electric"/>
    <x v="1"/>
    <x v="1"/>
    <s v="ERES_2T317"/>
    <x v="4211"/>
    <n v="1351.752"/>
    <n v="168.47"/>
  </r>
  <r>
    <s v="10 : Electric"/>
    <x v="1"/>
    <x v="1"/>
    <s v="ERES_2T317"/>
    <x v="4212"/>
    <n v="1029.3800000000001"/>
    <n v="130.83000000000001"/>
  </r>
  <r>
    <s v="10 : Electric"/>
    <x v="1"/>
    <x v="1"/>
    <s v="ERES_2T317"/>
    <x v="4213"/>
    <n v="944.63699999999994"/>
    <n v="124.89"/>
  </r>
  <r>
    <s v="10 : Electric"/>
    <x v="1"/>
    <x v="1"/>
    <s v="ERES_2T317"/>
    <x v="4214"/>
    <n v="1192.6010000000001"/>
    <n v="142.99"/>
  </r>
  <r>
    <s v="10 : Electric"/>
    <x v="1"/>
    <x v="1"/>
    <s v="ERES_2T317"/>
    <x v="4215"/>
    <n v="752.02200000000005"/>
    <n v="92.54"/>
  </r>
  <r>
    <s v="10 : Electric"/>
    <x v="1"/>
    <x v="1"/>
    <s v="ERES_2T317"/>
    <x v="4216"/>
    <n v="725.02700000000004"/>
    <n v="90.16"/>
  </r>
  <r>
    <s v="10 : Electric"/>
    <x v="1"/>
    <x v="1"/>
    <s v="ERES_2T317"/>
    <x v="4217"/>
    <n v="1457.9280000000001"/>
    <n v="186.57"/>
  </r>
  <r>
    <s v="10 : Electric"/>
    <x v="1"/>
    <x v="1"/>
    <s v="ERES_2T317"/>
    <x v="4218"/>
    <n v="918.17"/>
    <n v="107.69"/>
  </r>
  <r>
    <s v="10 : Electric"/>
    <x v="1"/>
    <x v="1"/>
    <s v="ERES_2T317"/>
    <x v="4219"/>
    <n v="654.17600000000004"/>
    <n v="84.9"/>
  </r>
  <r>
    <s v="10 : Electric"/>
    <x v="1"/>
    <x v="1"/>
    <s v="ERES_2T317"/>
    <x v="4220"/>
    <n v="1576.683"/>
    <n v="198.03"/>
  </r>
  <r>
    <s v="10 : Electric"/>
    <x v="1"/>
    <x v="1"/>
    <s v="ERES_2T317"/>
    <x v="4221"/>
    <n v="1583.2560000000001"/>
    <n v="193.12"/>
  </r>
  <r>
    <s v="10 : Electric"/>
    <x v="1"/>
    <x v="1"/>
    <s v="ERES_2T317"/>
    <x v="4222"/>
    <n v="652.85799999999995"/>
    <n v="83.78"/>
  </r>
  <r>
    <s v="10 : Electric"/>
    <x v="1"/>
    <x v="1"/>
    <s v="ERES_2T317"/>
    <x v="4223"/>
    <n v="598.553"/>
    <n v="73.78"/>
  </r>
  <r>
    <s v="10 : Electric"/>
    <x v="1"/>
    <x v="1"/>
    <s v="ERES_2T317"/>
    <x v="4224"/>
    <n v="1074.528"/>
    <n v="134.08000000000001"/>
  </r>
  <r>
    <s v="10 : Electric"/>
    <x v="1"/>
    <x v="1"/>
    <s v="ERES_2T317"/>
    <x v="4225"/>
    <n v="395.82299999999998"/>
    <n v="49.32"/>
  </r>
  <r>
    <s v="10 : Electric"/>
    <x v="1"/>
    <x v="1"/>
    <s v="ERES_2T317"/>
    <x v="4226"/>
    <n v="640.64400000000001"/>
    <n v="76.430000000000007"/>
  </r>
  <r>
    <s v="10 : Electric"/>
    <x v="1"/>
    <x v="1"/>
    <s v="ERES_2T317"/>
    <x v="4227"/>
    <n v="812.74599999999998"/>
    <n v="100.93"/>
  </r>
  <r>
    <s v="10 : Electric"/>
    <x v="1"/>
    <x v="1"/>
    <s v="ERES_2T317"/>
    <x v="4228"/>
    <n v="778.79100000000005"/>
    <n v="97.42"/>
  </r>
  <r>
    <s v="10 : Electric"/>
    <x v="1"/>
    <x v="1"/>
    <s v="ERES_2T317"/>
    <x v="4229"/>
    <n v="519.48800000000006"/>
    <n v="65.48"/>
  </r>
  <r>
    <s v="10 : Electric"/>
    <x v="1"/>
    <x v="1"/>
    <s v="ERES_2T317"/>
    <x v="4230"/>
    <n v="1672.2"/>
    <n v="199.69"/>
  </r>
  <r>
    <s v="10 : Electric"/>
    <x v="1"/>
    <x v="1"/>
    <s v="ERES_2T317"/>
    <x v="4231"/>
    <n v="383.37599999999998"/>
    <n v="46.61"/>
  </r>
  <r>
    <s v="10 : Electric"/>
    <x v="1"/>
    <x v="1"/>
    <s v="ERES_2T317"/>
    <x v="4232"/>
    <n v="636.77200000000005"/>
    <n v="80.760000000000005"/>
  </r>
  <r>
    <s v="10 : Electric"/>
    <x v="1"/>
    <x v="1"/>
    <s v="ERES_2T317"/>
    <x v="4233"/>
    <n v="1229.1969999999999"/>
    <n v="149.4"/>
  </r>
  <r>
    <s v="10 : Electric"/>
    <x v="1"/>
    <x v="1"/>
    <s v="ERES_2T317"/>
    <x v="4234"/>
    <n v="1742.904"/>
    <n v="210.22"/>
  </r>
  <r>
    <s v="10 : Electric"/>
    <x v="1"/>
    <x v="1"/>
    <s v="ERES_2T317"/>
    <x v="4235"/>
    <n v="1255.7919999999999"/>
    <n v="159.85"/>
  </r>
  <r>
    <s v="10 : Electric"/>
    <x v="1"/>
    <x v="1"/>
    <s v="ERES_2T317"/>
    <x v="4236"/>
    <n v="571.46100000000001"/>
    <n v="69.14"/>
  </r>
  <r>
    <s v="10 : Electric"/>
    <x v="1"/>
    <x v="1"/>
    <s v="ERES_2T317"/>
    <x v="4237"/>
    <n v="1877.2329999999999"/>
    <n v="238.47"/>
  </r>
  <r>
    <s v="10 : Electric"/>
    <x v="1"/>
    <x v="1"/>
    <s v="ERES_2T317"/>
    <x v="4238"/>
    <n v="419.05599999999998"/>
    <n v="52.76"/>
  </r>
  <r>
    <s v="10 : Electric"/>
    <x v="1"/>
    <x v="1"/>
    <s v="ERES_2T317"/>
    <x v="4239"/>
    <n v="1689.9970000000001"/>
    <n v="209.81"/>
  </r>
  <r>
    <s v="10 : Electric"/>
    <x v="1"/>
    <x v="1"/>
    <s v="ERES_2T317"/>
    <x v="4240"/>
    <n v="1932.252"/>
    <n v="237.9"/>
  </r>
  <r>
    <s v="10 : Electric"/>
    <x v="1"/>
    <x v="1"/>
    <s v="ERES_2T317"/>
    <x v="4241"/>
    <n v="810.99800000000005"/>
    <n v="101.61"/>
  </r>
  <r>
    <s v="10 : Electric"/>
    <x v="1"/>
    <x v="1"/>
    <s v="ERES_2T317"/>
    <x v="4242"/>
    <n v="501.36399999999998"/>
    <n v="65.34"/>
  </r>
  <r>
    <s v="10 : Electric"/>
    <x v="1"/>
    <x v="1"/>
    <s v="ERES_2T317"/>
    <x v="4243"/>
    <n v="555.79399999999998"/>
    <n v="70.05"/>
  </r>
  <r>
    <s v="10 : Electric"/>
    <x v="1"/>
    <x v="1"/>
    <s v="ERES_2T317"/>
    <x v="4244"/>
    <n v="727.84799999999996"/>
    <n v="91.2"/>
  </r>
  <r>
    <s v="10 : Electric"/>
    <x v="1"/>
    <x v="1"/>
    <s v="ERES_2T317"/>
    <x v="4245"/>
    <n v="2047.9480000000001"/>
    <n v="256.45"/>
  </r>
  <r>
    <s v="10 : Electric"/>
    <x v="1"/>
    <x v="1"/>
    <s v="ERES_2T317"/>
    <x v="4246"/>
    <n v="3202.8850000000002"/>
    <n v="394.38"/>
  </r>
  <r>
    <s v="10 : Electric"/>
    <x v="1"/>
    <x v="1"/>
    <s v="ERES_2T317"/>
    <x v="4247"/>
    <n v="1254.0350000000001"/>
    <n v="161.37"/>
  </r>
  <r>
    <s v="10 : Electric"/>
    <x v="1"/>
    <x v="1"/>
    <s v="ERES_2T317"/>
    <x v="4248"/>
    <n v="605.95399999999995"/>
    <n v="78.540000000000006"/>
  </r>
  <r>
    <s v="10 : Electric"/>
    <x v="1"/>
    <x v="1"/>
    <s v="ERES_2T317"/>
    <x v="4249"/>
    <n v="595.26400000000001"/>
    <n v="70.16"/>
  </r>
  <r>
    <s v="10 : Electric"/>
    <x v="1"/>
    <x v="1"/>
    <s v="ERES_2T317"/>
    <x v="4250"/>
    <n v="1381.7760000000001"/>
    <n v="172.99"/>
  </r>
  <r>
    <s v="10 : Electric"/>
    <x v="1"/>
    <x v="1"/>
    <s v="ERES_2T317"/>
    <x v="4251"/>
    <n v="904.197"/>
    <n v="110.15"/>
  </r>
  <r>
    <s v="10 : Electric"/>
    <x v="1"/>
    <x v="1"/>
    <s v="ERES_2T317"/>
    <x v="4252"/>
    <n v="325.41399999999999"/>
    <n v="39.99"/>
  </r>
  <r>
    <s v="10 : Electric"/>
    <x v="1"/>
    <x v="1"/>
    <s v="ERES_2T317"/>
    <x v="4253"/>
    <n v="5241.6270000000004"/>
    <n v="629.4"/>
  </r>
  <r>
    <s v="10 : Electric"/>
    <x v="1"/>
    <x v="1"/>
    <s v="ERES_2T317"/>
    <x v="4254"/>
    <n v="1210.1179999999999"/>
    <n v="158.41"/>
  </r>
  <r>
    <s v="10 : Electric"/>
    <x v="1"/>
    <x v="1"/>
    <s v="ERES_2T317"/>
    <x v="4255"/>
    <n v="280.97800000000001"/>
    <n v="32.99"/>
  </r>
  <r>
    <s v="10 : Electric"/>
    <x v="1"/>
    <x v="1"/>
    <s v="ERES_2T317"/>
    <x v="4256"/>
    <n v="1478.72"/>
    <n v="182.4"/>
  </r>
  <r>
    <s v="10 : Electric"/>
    <x v="1"/>
    <x v="1"/>
    <s v="ERES_2T317"/>
    <x v="4257"/>
    <n v="1113.777"/>
    <n v="145.80000000000001"/>
  </r>
  <r>
    <s v="10 : Electric"/>
    <x v="1"/>
    <x v="1"/>
    <s v="ERES_2T317"/>
    <x v="4258"/>
    <n v="643.80899999999997"/>
    <n v="73.849999999999994"/>
  </r>
  <r>
    <s v="10 : Electric"/>
    <x v="1"/>
    <x v="1"/>
    <s v="ERES_2T317"/>
    <x v="4259"/>
    <n v="283.40199999999999"/>
    <n v="36.630000000000003"/>
  </r>
  <r>
    <s v="10 : Electric"/>
    <x v="1"/>
    <x v="1"/>
    <s v="ERES_2T317"/>
    <x v="4260"/>
    <n v="172.863"/>
    <n v="22.29"/>
  </r>
  <r>
    <s v="10 : Electric"/>
    <x v="1"/>
    <x v="1"/>
    <s v="ERES_2T317"/>
    <x v="4261"/>
    <n v="795.19200000000001"/>
    <n v="103.45"/>
  </r>
  <r>
    <s v="10 : Electric"/>
    <x v="1"/>
    <x v="1"/>
    <s v="ERES_2T317"/>
    <x v="4262"/>
    <n v="165.846"/>
    <n v="20.03"/>
  </r>
  <r>
    <s v="10 : Electric"/>
    <x v="1"/>
    <x v="1"/>
    <s v="ERES_2T317"/>
    <x v="4263"/>
    <n v="897.74"/>
    <n v="113.04"/>
  </r>
  <r>
    <s v="10 : Electric"/>
    <x v="1"/>
    <x v="1"/>
    <s v="ERES_2T317"/>
    <x v="4264"/>
    <n v="2252.634"/>
    <n v="275.19"/>
  </r>
  <r>
    <s v="10 : Electric"/>
    <x v="1"/>
    <x v="1"/>
    <s v="ERES_2T317"/>
    <x v="4265"/>
    <n v="1641.0909999999999"/>
    <n v="205.61"/>
  </r>
  <r>
    <s v="10 : Electric"/>
    <x v="1"/>
    <x v="1"/>
    <s v="ERES_2T317"/>
    <x v="4266"/>
    <n v="792.04399999999998"/>
    <n v="89.59"/>
  </r>
  <r>
    <s v="10 : Electric"/>
    <x v="1"/>
    <x v="1"/>
    <s v="ERES_2T317"/>
    <x v="4267"/>
    <n v="739.52499999999998"/>
    <n v="91.39"/>
  </r>
  <r>
    <s v="10 : Electric"/>
    <x v="1"/>
    <x v="1"/>
    <s v="ERES_2T317"/>
    <x v="4268"/>
    <n v="298.06"/>
    <n v="36.39"/>
  </r>
  <r>
    <s v="10 : Electric"/>
    <x v="1"/>
    <x v="1"/>
    <s v="ERES_2T317"/>
    <x v="4269"/>
    <n v="401.89499999999998"/>
    <n v="49.67"/>
  </r>
  <r>
    <s v="10 : Electric"/>
    <x v="1"/>
    <x v="1"/>
    <s v="ERES_2T317"/>
    <x v="4270"/>
    <n v="862.96299999999997"/>
    <n v="110.49"/>
  </r>
  <r>
    <s v="10 : Electric"/>
    <x v="1"/>
    <x v="1"/>
    <s v="ERES_2T317"/>
    <x v="4271"/>
    <n v="931.34400000000005"/>
    <n v="116.93"/>
  </r>
  <r>
    <s v="10 : Electric"/>
    <x v="1"/>
    <x v="1"/>
    <s v="ERES_2T317"/>
    <x v="4272"/>
    <n v="245.578"/>
    <n v="30.42"/>
  </r>
  <r>
    <s v="10 : Electric"/>
    <x v="1"/>
    <x v="1"/>
    <s v="ERES_2T317"/>
    <x v="4273"/>
    <n v="1437.14"/>
    <n v="173.95"/>
  </r>
  <r>
    <s v="10 : Electric"/>
    <x v="1"/>
    <x v="1"/>
    <s v="ERES_2T317"/>
    <x v="4274"/>
    <n v="1013.356"/>
    <n v="124.4"/>
  </r>
  <r>
    <s v="10 : Electric"/>
    <x v="1"/>
    <x v="1"/>
    <s v="ERES_2T317"/>
    <x v="4275"/>
    <n v="974.54100000000005"/>
    <n v="121.37"/>
  </r>
  <r>
    <s v="10 : Electric"/>
    <x v="1"/>
    <x v="1"/>
    <s v="ERES_2T317"/>
    <x v="4276"/>
    <n v="782.39400000000001"/>
    <n v="97.9"/>
  </r>
  <r>
    <s v="10 : Electric"/>
    <x v="1"/>
    <x v="1"/>
    <s v="ERES_2T317"/>
    <x v="4277"/>
    <n v="1219.9559999999999"/>
    <n v="155.93"/>
  </r>
  <r>
    <s v="10 : Electric"/>
    <x v="1"/>
    <x v="1"/>
    <s v="ERES_2T317"/>
    <x v="4278"/>
    <n v="629.61400000000003"/>
    <n v="80.78"/>
  </r>
  <r>
    <s v="10 : Electric"/>
    <x v="1"/>
    <x v="1"/>
    <s v="ERES_2T317"/>
    <x v="4279"/>
    <n v="676.95699999999999"/>
    <n v="88.62"/>
  </r>
  <r>
    <s v="10 : Electric"/>
    <x v="1"/>
    <x v="1"/>
    <s v="ERES_2T317"/>
    <x v="4280"/>
    <n v="546.76800000000003"/>
    <n v="68.67"/>
  </r>
  <r>
    <s v="10 : Electric"/>
    <x v="1"/>
    <x v="1"/>
    <s v="ERES_2T317"/>
    <x v="4281"/>
    <n v="923.83500000000004"/>
    <n v="112.74"/>
  </r>
  <r>
    <s v="10 : Electric"/>
    <x v="1"/>
    <x v="1"/>
    <s v="ERES_2T317"/>
    <x v="4282"/>
    <n v="704.70299999999997"/>
    <n v="86.94"/>
  </r>
  <r>
    <s v="10 : Electric"/>
    <x v="1"/>
    <x v="1"/>
    <s v="ERES_2T317"/>
    <x v="4283"/>
    <n v="357.94799999999998"/>
    <n v="45.69"/>
  </r>
  <r>
    <s v="10 : Electric"/>
    <x v="1"/>
    <x v="1"/>
    <s v="ERES_2T317"/>
    <x v="4284"/>
    <n v="1216.164"/>
    <n v="149.66"/>
  </r>
  <r>
    <s v="10 : Electric"/>
    <x v="1"/>
    <x v="1"/>
    <s v="ERES_2T317"/>
    <x v="4285"/>
    <n v="462.548"/>
    <n v="57.91"/>
  </r>
  <r>
    <s v="10 : Electric"/>
    <x v="1"/>
    <x v="1"/>
    <s v="ERES_2T317"/>
    <x v="4286"/>
    <n v="319.45600000000002"/>
    <n v="37.71"/>
  </r>
  <r>
    <s v="10 : Electric"/>
    <x v="1"/>
    <x v="1"/>
    <s v="ERES_2T317"/>
    <x v="4287"/>
    <n v="699.09299999999996"/>
    <n v="86.71"/>
  </r>
  <r>
    <s v="10 : Electric"/>
    <x v="1"/>
    <x v="1"/>
    <s v="ERES_2T317"/>
    <x v="4288"/>
    <n v="542.26199999999994"/>
    <n v="65.69"/>
  </r>
  <r>
    <s v="10 : Electric"/>
    <x v="1"/>
    <x v="1"/>
    <s v="ERES_2T317"/>
    <x v="4289"/>
    <n v="1125.72"/>
    <n v="138.01"/>
  </r>
  <r>
    <s v="10 : Electric"/>
    <x v="1"/>
    <x v="1"/>
    <s v="ERES_2T317"/>
    <x v="4290"/>
    <n v="718.976"/>
    <n v="88.18"/>
  </r>
  <r>
    <s v="10 : Electric"/>
    <x v="1"/>
    <x v="1"/>
    <s v="ERES_2T317"/>
    <x v="4291"/>
    <n v="1028.895"/>
    <n v="127.26"/>
  </r>
  <r>
    <s v="10 : Electric"/>
    <x v="1"/>
    <x v="1"/>
    <s v="ERES_2T317"/>
    <x v="4292"/>
    <n v="628.13599999999997"/>
    <n v="80.239999999999995"/>
  </r>
  <r>
    <s v="10 : Electric"/>
    <x v="1"/>
    <x v="1"/>
    <s v="ERES_2T317"/>
    <x v="4293"/>
    <n v="351.38299999999998"/>
    <n v="42.69"/>
  </r>
  <r>
    <s v="10 : Electric"/>
    <x v="1"/>
    <x v="1"/>
    <s v="ERES_2T317"/>
    <x v="4294"/>
    <n v="652.15800000000002"/>
    <n v="79.819999999999993"/>
  </r>
  <r>
    <s v="10 : Electric"/>
    <x v="1"/>
    <x v="1"/>
    <s v="ERES_2T317"/>
    <x v="4295"/>
    <n v="1163.0329999999999"/>
    <n v="136.74"/>
  </r>
  <r>
    <s v="10 : Electric"/>
    <x v="1"/>
    <x v="1"/>
    <s v="ERES_2T317"/>
    <x v="4296"/>
    <n v="1152.2940000000001"/>
    <n v="149.66999999999999"/>
  </r>
  <r>
    <s v="10 : Electric"/>
    <x v="1"/>
    <x v="1"/>
    <s v="ERES_2T317"/>
    <x v="4297"/>
    <n v="1997.9870000000001"/>
    <n v="246.17"/>
  </r>
  <r>
    <s v="10 : Electric"/>
    <x v="1"/>
    <x v="1"/>
    <s v="ERES_2T317"/>
    <x v="4298"/>
    <n v="259.01799999999997"/>
    <n v="31.37"/>
  </r>
  <r>
    <s v="10 : Electric"/>
    <x v="1"/>
    <x v="1"/>
    <s v="ERES_2T317"/>
    <x v="4299"/>
    <n v="859.43700000000001"/>
    <n v="106.23"/>
  </r>
  <r>
    <s v="10 : Electric"/>
    <x v="1"/>
    <x v="1"/>
    <s v="ERES_2T317"/>
    <x v="4300"/>
    <n v="309.95400000000001"/>
    <n v="39.409999999999997"/>
  </r>
  <r>
    <s v="10 : Electric"/>
    <x v="1"/>
    <x v="1"/>
    <s v="ERES_2T317"/>
    <x v="4301"/>
    <n v="1458.2760000000001"/>
    <n v="182.58"/>
  </r>
  <r>
    <s v="10 : Electric"/>
    <x v="1"/>
    <x v="1"/>
    <s v="ERES_2T317"/>
    <x v="4302"/>
    <n v="360.44600000000003"/>
    <n v="44.47"/>
  </r>
  <r>
    <s v="10 : Electric"/>
    <x v="1"/>
    <x v="1"/>
    <s v="ERES_2T317"/>
    <x v="4303"/>
    <n v="1428.2249999999999"/>
    <n v="177.79"/>
  </r>
  <r>
    <s v="10 : Electric"/>
    <x v="1"/>
    <x v="1"/>
    <s v="ERES_2T317"/>
    <x v="4304"/>
    <n v="596.45299999999997"/>
    <n v="76.53"/>
  </r>
  <r>
    <s v="10 : Electric"/>
    <x v="1"/>
    <x v="1"/>
    <s v="ERES_2T317"/>
    <x v="4305"/>
    <n v="1267"/>
    <n v="169.05"/>
  </r>
  <r>
    <s v="10 : Electric"/>
    <x v="1"/>
    <x v="1"/>
    <s v="ERES_2T317"/>
    <x v="4306"/>
    <n v="1339.673"/>
    <n v="155"/>
  </r>
  <r>
    <s v="10 : Electric"/>
    <x v="1"/>
    <x v="1"/>
    <s v="ERES_2T317"/>
    <x v="4307"/>
    <n v="1369.7"/>
    <n v="163.25"/>
  </r>
  <r>
    <s v="10 : Electric"/>
    <x v="1"/>
    <x v="1"/>
    <s v="ERES_2T317"/>
    <x v="4308"/>
    <n v="1653.0139999999999"/>
    <n v="209.13"/>
  </r>
  <r>
    <s v="10 : Electric"/>
    <x v="1"/>
    <x v="1"/>
    <s v="ERES_2T317"/>
    <x v="4309"/>
    <n v="463.65199999999999"/>
    <n v="58.31"/>
  </r>
  <r>
    <s v="10 : Electric"/>
    <x v="1"/>
    <x v="1"/>
    <s v="ERES_2T317"/>
    <x v="4310"/>
    <n v="1153.789"/>
    <n v="143.75"/>
  </r>
  <r>
    <s v="10 : Electric"/>
    <x v="1"/>
    <x v="1"/>
    <s v="ERES_2T317"/>
    <x v="4311"/>
    <n v="364.44900000000001"/>
    <n v="45.64"/>
  </r>
  <r>
    <s v="10 : Electric"/>
    <x v="1"/>
    <x v="1"/>
    <s v="ERES_2T317"/>
    <x v="4312"/>
    <n v="793.12699999999995"/>
    <n v="90.32"/>
  </r>
  <r>
    <s v="10 : Electric"/>
    <x v="1"/>
    <x v="1"/>
    <s v="ERES_2T317"/>
    <x v="4313"/>
    <n v="290.32100000000003"/>
    <n v="34.68"/>
  </r>
  <r>
    <s v="10 : Electric"/>
    <x v="1"/>
    <x v="1"/>
    <s v="ERES_2T317"/>
    <x v="4314"/>
    <n v="504.12"/>
    <n v="68.319999999999993"/>
  </r>
  <r>
    <s v="10 : Electric"/>
    <x v="1"/>
    <x v="1"/>
    <s v="ERES_2T317"/>
    <x v="4315"/>
    <n v="530.61300000000006"/>
    <n v="69.08"/>
  </r>
  <r>
    <s v="10 : Electric"/>
    <x v="1"/>
    <x v="1"/>
    <s v="ERES_2T317"/>
    <x v="4316"/>
    <n v="1911.576"/>
    <n v="231.49"/>
  </r>
  <r>
    <s v="10 : Electric"/>
    <x v="1"/>
    <x v="1"/>
    <s v="ERES_2T317"/>
    <x v="4317"/>
    <n v="832.35199999999998"/>
    <n v="101.31"/>
  </r>
  <r>
    <s v="10 : Electric"/>
    <x v="1"/>
    <x v="1"/>
    <s v="ERES_2T317"/>
    <x v="4318"/>
    <n v="1086.962"/>
    <n v="136.44999999999999"/>
  </r>
  <r>
    <s v="10 : Electric"/>
    <x v="1"/>
    <x v="1"/>
    <s v="ERES_2T317"/>
    <x v="4319"/>
    <n v="276.084"/>
    <n v="32.9"/>
  </r>
  <r>
    <s v="10 : Electric"/>
    <x v="1"/>
    <x v="1"/>
    <s v="ERES_2T317"/>
    <x v="4320"/>
    <n v="902.32799999999997"/>
    <n v="113.15"/>
  </r>
  <r>
    <s v="10 : Electric"/>
    <x v="1"/>
    <x v="1"/>
    <s v="ERES_2T317"/>
    <x v="4321"/>
    <n v="943.13900000000001"/>
    <n v="117.55"/>
  </r>
  <r>
    <s v="10 : Electric"/>
    <x v="1"/>
    <x v="1"/>
    <s v="ERES_2T317"/>
    <x v="4322"/>
    <n v="801.38699999999994"/>
    <n v="100.71"/>
  </r>
  <r>
    <s v="10 : Electric"/>
    <x v="1"/>
    <x v="1"/>
    <s v="ERES_2T317"/>
    <x v="4323"/>
    <n v="753.7"/>
    <n v="93.98"/>
  </r>
  <r>
    <s v="10 : Electric"/>
    <x v="1"/>
    <x v="1"/>
    <s v="ERES_2T317"/>
    <x v="4324"/>
    <n v="538.029"/>
    <n v="66.34"/>
  </r>
  <r>
    <s v="10 : Electric"/>
    <x v="1"/>
    <x v="1"/>
    <s v="ERES_2T317"/>
    <x v="4325"/>
    <n v="1874.6"/>
    <n v="241.27"/>
  </r>
  <r>
    <s v="10 : Electric"/>
    <x v="1"/>
    <x v="1"/>
    <s v="ERES_2T317"/>
    <x v="4326"/>
    <n v="1638.616"/>
    <n v="199.95"/>
  </r>
  <r>
    <s v="10 : Electric"/>
    <x v="1"/>
    <x v="1"/>
    <s v="ERES_2T317"/>
    <x v="4327"/>
    <n v="559.57899999999995"/>
    <n v="64.760000000000005"/>
  </r>
  <r>
    <s v="10 : Electric"/>
    <x v="1"/>
    <x v="1"/>
    <s v="ERES_2T317"/>
    <x v="4328"/>
    <n v="2469.143"/>
    <n v="312.5"/>
  </r>
  <r>
    <s v="10 : Electric"/>
    <x v="1"/>
    <x v="1"/>
    <s v="ERES_2T317"/>
    <x v="4329"/>
    <n v="1562.81"/>
    <n v="182.51"/>
  </r>
  <r>
    <s v="10 : Electric"/>
    <x v="1"/>
    <x v="1"/>
    <s v="ERES_2T317"/>
    <x v="4330"/>
    <n v="515.24400000000003"/>
    <n v="62.85"/>
  </r>
  <r>
    <s v="10 : Electric"/>
    <x v="1"/>
    <x v="1"/>
    <s v="ERES_2T317"/>
    <x v="4331"/>
    <n v="431.49099999999999"/>
    <n v="54.74"/>
  </r>
  <r>
    <s v="10 : Electric"/>
    <x v="1"/>
    <x v="1"/>
    <s v="ERES_2T317"/>
    <x v="4332"/>
    <n v="822.95899999999995"/>
    <n v="100.09"/>
  </r>
  <r>
    <s v="10 : Electric"/>
    <x v="1"/>
    <x v="1"/>
    <s v="ERES_2T317"/>
    <x v="4333"/>
    <n v="1151.3320000000001"/>
    <n v="135.69"/>
  </r>
  <r>
    <s v="10 : Electric"/>
    <x v="1"/>
    <x v="1"/>
    <s v="ERES_2T317"/>
    <x v="4334"/>
    <n v="976.13599999999997"/>
    <n v="125.14"/>
  </r>
  <r>
    <s v="10 : Electric"/>
    <x v="1"/>
    <x v="1"/>
    <s v="ERES_2T317"/>
    <x v="4335"/>
    <n v="1475.7360000000001"/>
    <n v="183.39"/>
  </r>
  <r>
    <s v="10 : Electric"/>
    <x v="1"/>
    <x v="1"/>
    <s v="ERES_2T317"/>
    <x v="4336"/>
    <n v="416.65600000000001"/>
    <n v="52.91"/>
  </r>
  <r>
    <s v="10 : Electric"/>
    <x v="1"/>
    <x v="1"/>
    <s v="ERES_2T317"/>
    <x v="4337"/>
    <n v="530.91"/>
    <n v="65.739999999999995"/>
  </r>
  <r>
    <s v="10 : Electric"/>
    <x v="1"/>
    <x v="1"/>
    <s v="ERES_2T317"/>
    <x v="4338"/>
    <n v="487.25"/>
    <n v="60.55"/>
  </r>
  <r>
    <s v="10 : Electric"/>
    <x v="1"/>
    <x v="1"/>
    <s v="ERES_2T317"/>
    <x v="4339"/>
    <n v="582.18799999999999"/>
    <n v="73.12"/>
  </r>
  <r>
    <s v="10 : Electric"/>
    <x v="1"/>
    <x v="1"/>
    <s v="ERES_2T317"/>
    <x v="4340"/>
    <n v="487.06599999999997"/>
    <n v="59.35"/>
  </r>
  <r>
    <s v="10 : Electric"/>
    <x v="1"/>
    <x v="1"/>
    <s v="ERES_2T317"/>
    <x v="4341"/>
    <n v="321.62900000000002"/>
    <n v="40.56"/>
  </r>
  <r>
    <s v="10 : Electric"/>
    <x v="1"/>
    <x v="1"/>
    <s v="ERES_2T317"/>
    <x v="4342"/>
    <n v="2234.3829999999998"/>
    <n v="274.98"/>
  </r>
  <r>
    <s v="10 : Electric"/>
    <x v="1"/>
    <x v="1"/>
    <s v="ERES_2T317"/>
    <x v="4343"/>
    <n v="718.09"/>
    <n v="88.6"/>
  </r>
  <r>
    <s v="10 : Electric"/>
    <x v="1"/>
    <x v="1"/>
    <s v="ERES_2T317"/>
    <x v="4344"/>
    <n v="591.39400000000001"/>
    <n v="72.95"/>
  </r>
  <r>
    <s v="10 : Electric"/>
    <x v="1"/>
    <x v="1"/>
    <s v="ERES_2T317"/>
    <x v="4345"/>
    <n v="579.96400000000006"/>
    <n v="68.239999999999995"/>
  </r>
  <r>
    <s v="10 : Electric"/>
    <x v="1"/>
    <x v="1"/>
    <s v="ERES_2T317"/>
    <x v="4346"/>
    <n v="1420.69"/>
    <n v="189.87"/>
  </r>
  <r>
    <s v="10 : Electric"/>
    <x v="1"/>
    <x v="1"/>
    <s v="ERES_2T317"/>
    <x v="4347"/>
    <n v="1511.8420000000001"/>
    <n v="182.25"/>
  </r>
  <r>
    <s v="10 : Electric"/>
    <x v="1"/>
    <x v="1"/>
    <s v="ERES_2T317"/>
    <x v="4348"/>
    <n v="304.74799999999999"/>
    <n v="39.869999999999997"/>
  </r>
  <r>
    <s v="10 : Electric"/>
    <x v="1"/>
    <x v="1"/>
    <s v="ERES_2T317"/>
    <x v="4349"/>
    <n v="726.53200000000004"/>
    <n v="87.72"/>
  </r>
  <r>
    <s v="10 : Electric"/>
    <x v="1"/>
    <x v="1"/>
    <s v="ERES_2T317"/>
    <x v="4350"/>
    <n v="574.93799999999999"/>
    <n v="72.69"/>
  </r>
  <r>
    <s v="10 : Electric"/>
    <x v="1"/>
    <x v="1"/>
    <s v="ERES_2T317"/>
    <x v="4351"/>
    <n v="557.28399999999999"/>
    <n v="68.83"/>
  </r>
  <r>
    <s v="10 : Electric"/>
    <x v="1"/>
    <x v="1"/>
    <s v="ERES_2T317"/>
    <x v="4352"/>
    <n v="435.40199999999999"/>
    <n v="56.13"/>
  </r>
  <r>
    <s v="10 : Electric"/>
    <x v="1"/>
    <x v="1"/>
    <s v="ERES_2T317"/>
    <x v="4353"/>
    <n v="1929.943"/>
    <n v="233.38"/>
  </r>
  <r>
    <s v="10 : Electric"/>
    <x v="1"/>
    <x v="1"/>
    <s v="ERES_2T317"/>
    <x v="4354"/>
    <n v="648.37300000000005"/>
    <n v="90.34"/>
  </r>
  <r>
    <s v="10 : Electric"/>
    <x v="1"/>
    <x v="1"/>
    <s v="ERES_2T317"/>
    <x v="4355"/>
    <n v="1128.1559999999999"/>
    <n v="141.02000000000001"/>
  </r>
  <r>
    <s v="10 : Electric"/>
    <x v="1"/>
    <x v="1"/>
    <s v="ERES_2T317"/>
    <x v="4356"/>
    <n v="1063.8620000000001"/>
    <n v="131.33000000000001"/>
  </r>
  <r>
    <s v="10 : Electric"/>
    <x v="1"/>
    <x v="1"/>
    <s v="ERES_2T317"/>
    <x v="4357"/>
    <n v="553.34500000000003"/>
    <n v="69.05"/>
  </r>
  <r>
    <s v="10 : Electric"/>
    <x v="1"/>
    <x v="1"/>
    <s v="ERES_2T317"/>
    <x v="4358"/>
    <n v="425.05700000000002"/>
    <n v="57.82"/>
  </r>
  <r>
    <s v="10 : Electric"/>
    <x v="1"/>
    <x v="1"/>
    <s v="ERES_2T317"/>
    <x v="4359"/>
    <n v="1201.902"/>
    <n v="137.53"/>
  </r>
  <r>
    <s v="10 : Electric"/>
    <x v="1"/>
    <x v="1"/>
    <s v="ERES_2T317"/>
    <x v="4360"/>
    <n v="916.02700000000004"/>
    <n v="109.87"/>
  </r>
  <r>
    <s v="10 : Electric"/>
    <x v="1"/>
    <x v="1"/>
    <s v="ERES_2T317"/>
    <x v="4361"/>
    <n v="1044.672"/>
    <n v="124.92"/>
  </r>
  <r>
    <s v="10 : Electric"/>
    <x v="1"/>
    <x v="1"/>
    <s v="ERES_2T317"/>
    <x v="4362"/>
    <n v="1037.6590000000001"/>
    <n v="134.27000000000001"/>
  </r>
  <r>
    <s v="10 : Electric"/>
    <x v="1"/>
    <x v="1"/>
    <s v="ERES_2T317"/>
    <x v="4363"/>
    <n v="953.59799999999996"/>
    <n v="110.06"/>
  </r>
  <r>
    <s v="10 : Electric"/>
    <x v="1"/>
    <x v="1"/>
    <s v="ERES_2T317"/>
    <x v="4364"/>
    <n v="724.755"/>
    <n v="87.95"/>
  </r>
  <r>
    <s v="10 : Electric"/>
    <x v="1"/>
    <x v="1"/>
    <s v="ERES_2T317"/>
    <x v="4365"/>
    <n v="683.08399999999995"/>
    <n v="86.34"/>
  </r>
  <r>
    <s v="10 : Electric"/>
    <x v="1"/>
    <x v="1"/>
    <s v="ERES_2T317"/>
    <x v="4366"/>
    <n v="999.79499999999996"/>
    <n v="124.79"/>
  </r>
  <r>
    <s v="10 : Electric"/>
    <x v="1"/>
    <x v="1"/>
    <s v="ERES_2T317"/>
    <x v="4367"/>
    <n v="649.44100000000003"/>
    <n v="80.900000000000006"/>
  </r>
  <r>
    <s v="10 : Electric"/>
    <x v="1"/>
    <x v="1"/>
    <s v="ERES_2T317"/>
    <x v="4368"/>
    <n v="456.40100000000001"/>
    <n v="56.52"/>
  </r>
  <r>
    <s v="10 : Electric"/>
    <x v="1"/>
    <x v="1"/>
    <s v="ERES_2T317"/>
    <x v="4369"/>
    <n v="1510.615"/>
    <n v="182.82"/>
  </r>
  <r>
    <s v="10 : Electric"/>
    <x v="1"/>
    <x v="1"/>
    <s v="ERES_2T317"/>
    <x v="4370"/>
    <n v="817.90200000000004"/>
    <n v="96.87"/>
  </r>
  <r>
    <s v="10 : Electric"/>
    <x v="1"/>
    <x v="1"/>
    <s v="ERES_2T317"/>
    <x v="4371"/>
    <n v="936.69899999999996"/>
    <n v="114.5"/>
  </r>
  <r>
    <s v="10 : Electric"/>
    <x v="1"/>
    <x v="1"/>
    <s v="ERES_2T317"/>
    <x v="4372"/>
    <n v="335.13499999999999"/>
    <n v="41.94"/>
  </r>
  <r>
    <s v="10 : Electric"/>
    <x v="1"/>
    <x v="1"/>
    <s v="ERES_2T317"/>
    <x v="4373"/>
    <n v="867.43100000000004"/>
    <n v="108.45"/>
  </r>
  <r>
    <s v="10 : Electric"/>
    <x v="1"/>
    <x v="1"/>
    <s v="ERES_2T317"/>
    <x v="4374"/>
    <n v="898.88699999999994"/>
    <n v="111.35"/>
  </r>
  <r>
    <s v="10 : Electric"/>
    <x v="1"/>
    <x v="1"/>
    <s v="ERES_2T317"/>
    <x v="4375"/>
    <n v="807.28499999999997"/>
    <n v="102.73"/>
  </r>
  <r>
    <s v="10 : Electric"/>
    <x v="1"/>
    <x v="1"/>
    <s v="ERES_2T317"/>
    <x v="4376"/>
    <n v="253.80600000000001"/>
    <n v="31.82"/>
  </r>
  <r>
    <s v="10 : Electric"/>
    <x v="1"/>
    <x v="1"/>
    <s v="ERES_2T317"/>
    <x v="4377"/>
    <n v="1116.4570000000001"/>
    <n v="135.07"/>
  </r>
  <r>
    <s v="10 : Electric"/>
    <x v="1"/>
    <x v="1"/>
    <s v="ERES_2T317"/>
    <x v="4378"/>
    <n v="1118.9090000000001"/>
    <n v="134.25"/>
  </r>
  <r>
    <s v="10 : Electric"/>
    <x v="1"/>
    <x v="1"/>
    <s v="ERES_2T317"/>
    <x v="4379"/>
    <n v="127.178"/>
    <n v="15.51"/>
  </r>
  <r>
    <s v="10 : Electric"/>
    <x v="1"/>
    <x v="1"/>
    <s v="ERES_2T317"/>
    <x v="4380"/>
    <n v="1909.0740000000001"/>
    <n v="251.87"/>
  </r>
  <r>
    <s v="10 : Electric"/>
    <x v="1"/>
    <x v="1"/>
    <s v="ERES_2T317"/>
    <x v="4381"/>
    <n v="515.03300000000002"/>
    <n v="65.510000000000005"/>
  </r>
  <r>
    <s v="10 : Electric"/>
    <x v="1"/>
    <x v="1"/>
    <s v="ERES_2T317"/>
    <x v="4382"/>
    <n v="847.32799999999997"/>
    <n v="101.1"/>
  </r>
  <r>
    <s v="10 : Electric"/>
    <x v="1"/>
    <x v="1"/>
    <s v="ERES_2T317"/>
    <x v="4383"/>
    <n v="1597.876"/>
    <n v="204.33"/>
  </r>
  <r>
    <s v="10 : Electric"/>
    <x v="1"/>
    <x v="1"/>
    <s v="ERES_2T317"/>
    <x v="4384"/>
    <n v="1638.954"/>
    <n v="188.49"/>
  </r>
  <r>
    <s v="10 : Electric"/>
    <x v="1"/>
    <x v="1"/>
    <s v="ERES_2T317"/>
    <x v="4385"/>
    <n v="1601.202"/>
    <n v="199.43"/>
  </r>
  <r>
    <s v="10 : Electric"/>
    <x v="1"/>
    <x v="1"/>
    <s v="ERES_2T317"/>
    <x v="4386"/>
    <n v="602.91300000000001"/>
    <n v="74.400000000000006"/>
  </r>
  <r>
    <s v="10 : Electric"/>
    <x v="1"/>
    <x v="1"/>
    <s v="ERES_2T317"/>
    <x v="4387"/>
    <n v="439.46100000000001"/>
    <n v="53.03"/>
  </r>
  <r>
    <s v="10 : Electric"/>
    <x v="1"/>
    <x v="1"/>
    <s v="ERES_2T317"/>
    <x v="4388"/>
    <n v="1764.9680000000001"/>
    <n v="204.63"/>
  </r>
  <r>
    <s v="10 : Electric"/>
    <x v="1"/>
    <x v="1"/>
    <s v="ERES_2T317"/>
    <x v="4389"/>
    <n v="548.86699999999996"/>
    <n v="69.040000000000006"/>
  </r>
  <r>
    <s v="10 : Electric"/>
    <x v="1"/>
    <x v="1"/>
    <s v="ERES_2T317"/>
    <x v="4390"/>
    <n v="988.49199999999996"/>
    <n v="117.55"/>
  </r>
  <r>
    <s v="10 : Electric"/>
    <x v="1"/>
    <x v="1"/>
    <s v="ERES_2T317"/>
    <x v="4391"/>
    <n v="940.47299999999996"/>
    <n v="116.36"/>
  </r>
  <r>
    <s v="10 : Electric"/>
    <x v="1"/>
    <x v="1"/>
    <s v="ERES_2T317"/>
    <x v="4392"/>
    <n v="200.941"/>
    <n v="27.01"/>
  </r>
  <r>
    <s v="10 : Electric"/>
    <x v="1"/>
    <x v="1"/>
    <s v="ERES_2T317"/>
    <x v="4393"/>
    <n v="681.95299999999997"/>
    <n v="81.790000000000006"/>
  </r>
  <r>
    <s v="10 : Electric"/>
    <x v="1"/>
    <x v="1"/>
    <s v="ERES_2T317"/>
    <x v="4394"/>
    <n v="695.73199999999997"/>
    <n v="85.65"/>
  </r>
  <r>
    <s v="10 : Electric"/>
    <x v="1"/>
    <x v="1"/>
    <s v="ERES_2T317"/>
    <x v="4395"/>
    <n v="897.93299999999999"/>
    <n v="102.26"/>
  </r>
  <r>
    <s v="10 : Electric"/>
    <x v="1"/>
    <x v="1"/>
    <s v="ERES_2T317"/>
    <x v="4396"/>
    <n v="1047.3699999999999"/>
    <n v="131.66999999999999"/>
  </r>
  <r>
    <s v="10 : Electric"/>
    <x v="1"/>
    <x v="1"/>
    <s v="ERES_2T317"/>
    <x v="4397"/>
    <n v="493.11900000000003"/>
    <n v="62.62"/>
  </r>
  <r>
    <s v="10 : Electric"/>
    <x v="1"/>
    <x v="1"/>
    <s v="ERES_2T317"/>
    <x v="4398"/>
    <n v="809.55"/>
    <n v="96.65"/>
  </r>
  <r>
    <s v="10 : Electric"/>
    <x v="1"/>
    <x v="1"/>
    <s v="ERES_2T317"/>
    <x v="4399"/>
    <n v="1160.6980000000001"/>
    <n v="141.68"/>
  </r>
  <r>
    <s v="10 : Electric"/>
    <x v="1"/>
    <x v="1"/>
    <s v="ERES_2T317"/>
    <x v="4400"/>
    <n v="410.86"/>
    <n v="51"/>
  </r>
  <r>
    <s v="10 : Electric"/>
    <x v="1"/>
    <x v="1"/>
    <s v="ERES_2T317"/>
    <x v="4401"/>
    <n v="1774.6289999999999"/>
    <n v="217.5"/>
  </r>
  <r>
    <s v="10 : Electric"/>
    <x v="1"/>
    <x v="1"/>
    <s v="ERES_2T317"/>
    <x v="4402"/>
    <n v="806.53200000000004"/>
    <n v="93.39"/>
  </r>
  <r>
    <s v="10 : Electric"/>
    <x v="1"/>
    <x v="1"/>
    <s v="ERES_2T317"/>
    <x v="4403"/>
    <n v="1359.7159999999999"/>
    <n v="152.19"/>
  </r>
  <r>
    <s v="10 : Electric"/>
    <x v="1"/>
    <x v="1"/>
    <s v="ERES_2T317"/>
    <x v="4404"/>
    <n v="644.173"/>
    <n v="81.45"/>
  </r>
  <r>
    <s v="10 : Electric"/>
    <x v="1"/>
    <x v="1"/>
    <s v="ERES_2T317"/>
    <x v="4405"/>
    <n v="472.65899999999999"/>
    <n v="59.91"/>
  </r>
  <r>
    <s v="10 : Electric"/>
    <x v="1"/>
    <x v="1"/>
    <s v="ERES_2T317"/>
    <x v="4406"/>
    <n v="664.00800000000004"/>
    <n v="87.54"/>
  </r>
  <r>
    <s v="10 : Electric"/>
    <x v="1"/>
    <x v="1"/>
    <s v="ERES_2T317"/>
    <x v="4407"/>
    <n v="1521.135"/>
    <n v="183.18"/>
  </r>
  <r>
    <s v="10 : Electric"/>
    <x v="1"/>
    <x v="1"/>
    <s v="ERES_2T317"/>
    <x v="4408"/>
    <n v="281.26499999999999"/>
    <n v="35.57"/>
  </r>
  <r>
    <s v="10 : Electric"/>
    <x v="1"/>
    <x v="1"/>
    <s v="ERES_2T317"/>
    <x v="4409"/>
    <n v="1219.0150000000001"/>
    <n v="145.66999999999999"/>
  </r>
  <r>
    <s v="10 : Electric"/>
    <x v="1"/>
    <x v="1"/>
    <s v="ERES_2T317"/>
    <x v="4410"/>
    <n v="1141.172"/>
    <n v="133.69"/>
  </r>
  <r>
    <s v="10 : Electric"/>
    <x v="1"/>
    <x v="1"/>
    <s v="ERES_2T317"/>
    <x v="4411"/>
    <n v="1545.5820000000001"/>
    <n v="189.13"/>
  </r>
  <r>
    <s v="10 : Electric"/>
    <x v="1"/>
    <x v="1"/>
    <s v="ERES_2T317"/>
    <x v="4412"/>
    <n v="1418.117"/>
    <n v="168.71"/>
  </r>
  <r>
    <s v="10 : Electric"/>
    <x v="1"/>
    <x v="1"/>
    <s v="ERES_2T317"/>
    <x v="4413"/>
    <n v="1003.854"/>
    <n v="115.94"/>
  </r>
  <r>
    <s v="10 : Electric"/>
    <x v="1"/>
    <x v="1"/>
    <s v="ERES_2T317"/>
    <x v="4414"/>
    <n v="767.17499999999995"/>
    <n v="94.29"/>
  </r>
  <r>
    <s v="10 : Electric"/>
    <x v="1"/>
    <x v="1"/>
    <s v="ERES_2T317"/>
    <x v="4415"/>
    <n v="988.50800000000004"/>
    <n v="120.99"/>
  </r>
  <r>
    <s v="10 : Electric"/>
    <x v="1"/>
    <x v="1"/>
    <s v="ERES_2T317"/>
    <x v="4416"/>
    <n v="2091.91"/>
    <n v="261.43"/>
  </r>
  <r>
    <s v="10 : Electric"/>
    <x v="1"/>
    <x v="1"/>
    <s v="ERES_2T317"/>
    <x v="4417"/>
    <n v="1043.3599999999999"/>
    <n v="133.54"/>
  </r>
  <r>
    <s v="10 : Electric"/>
    <x v="1"/>
    <x v="1"/>
    <s v="ERES_2T317"/>
    <x v="4418"/>
    <n v="1512.1869999999999"/>
    <n v="197.38"/>
  </r>
  <r>
    <s v="10 : Electric"/>
    <x v="1"/>
    <x v="1"/>
    <s v="ERES_2T317"/>
    <x v="4419"/>
    <n v="718.05399999999997"/>
    <n v="85.84"/>
  </r>
  <r>
    <s v="10 : Electric"/>
    <x v="1"/>
    <x v="1"/>
    <s v="ERES_2T317"/>
    <x v="4420"/>
    <n v="505.90300000000002"/>
    <n v="60.71"/>
  </r>
  <r>
    <s v="10 : Electric"/>
    <x v="1"/>
    <x v="1"/>
    <s v="ERES_2T317"/>
    <x v="4421"/>
    <n v="1176.7180000000001"/>
    <n v="152.13"/>
  </r>
  <r>
    <s v="10 : Electric"/>
    <x v="1"/>
    <x v="1"/>
    <s v="ERES_2T317"/>
    <x v="4422"/>
    <n v="929.11800000000005"/>
    <n v="105.93"/>
  </r>
  <r>
    <s v="10 : Electric"/>
    <x v="1"/>
    <x v="1"/>
    <s v="ERES_2T317"/>
    <x v="4423"/>
    <n v="1603.2850000000001"/>
    <n v="207.27"/>
  </r>
  <r>
    <s v="10 : Electric"/>
    <x v="1"/>
    <x v="1"/>
    <s v="ERES_2T317"/>
    <x v="4424"/>
    <n v="554.423"/>
    <n v="73.98"/>
  </r>
  <r>
    <s v="10 : Electric"/>
    <x v="1"/>
    <x v="1"/>
    <s v="ERES_2T317"/>
    <x v="4425"/>
    <n v="818.50400000000002"/>
    <n v="107.59"/>
  </r>
  <r>
    <s v="10 : Electric"/>
    <x v="1"/>
    <x v="1"/>
    <s v="ERES_2T317"/>
    <x v="4426"/>
    <n v="692.75400000000002"/>
    <n v="85.36"/>
  </r>
  <r>
    <s v="10 : Electric"/>
    <x v="1"/>
    <x v="1"/>
    <s v="ERES_2T317"/>
    <x v="4427"/>
    <n v="705.62099999999998"/>
    <n v="89.37"/>
  </r>
  <r>
    <s v="10 : Electric"/>
    <x v="1"/>
    <x v="1"/>
    <s v="ERES_2T317"/>
    <x v="4428"/>
    <n v="1348.596"/>
    <n v="181.91"/>
  </r>
  <r>
    <s v="10 : Electric"/>
    <x v="1"/>
    <x v="1"/>
    <s v="ERES_2T317"/>
    <x v="4429"/>
    <n v="334.41800000000001"/>
    <n v="41.41"/>
  </r>
  <r>
    <s v="10 : Electric"/>
    <x v="1"/>
    <x v="1"/>
    <s v="ERES_2T317"/>
    <x v="4430"/>
    <n v="1201.3820000000001"/>
    <n v="144.19"/>
  </r>
  <r>
    <s v="10 : Electric"/>
    <x v="1"/>
    <x v="1"/>
    <s v="ERES_2T317"/>
    <x v="4431"/>
    <n v="2455.335"/>
    <n v="290.67"/>
  </r>
  <r>
    <s v="10 : Electric"/>
    <x v="1"/>
    <x v="1"/>
    <s v="ERES_2T317"/>
    <x v="4432"/>
    <n v="219.19300000000001"/>
    <n v="27.51"/>
  </r>
  <r>
    <s v="10 : Electric"/>
    <x v="1"/>
    <x v="1"/>
    <s v="ERES_2T317"/>
    <x v="4433"/>
    <n v="261.05700000000002"/>
    <n v="32.65"/>
  </r>
  <r>
    <s v="10 : Electric"/>
    <x v="1"/>
    <x v="1"/>
    <s v="ERES_2T317"/>
    <x v="4434"/>
    <n v="1056.9929999999999"/>
    <n v="136.79"/>
  </r>
  <r>
    <s v="10 : Electric"/>
    <x v="1"/>
    <x v="1"/>
    <s v="ERES_2T317"/>
    <x v="4435"/>
    <n v="1181.761"/>
    <n v="145.66999999999999"/>
  </r>
  <r>
    <s v="10 : Electric"/>
    <x v="1"/>
    <x v="1"/>
    <s v="ERES_2T317"/>
    <x v="4436"/>
    <n v="242.49100000000001"/>
    <n v="30.18"/>
  </r>
  <r>
    <s v="10 : Electric"/>
    <x v="1"/>
    <x v="1"/>
    <s v="ERES_2T317"/>
    <x v="4437"/>
    <n v="1699.521"/>
    <n v="207.11"/>
  </r>
  <r>
    <s v="10 : Electric"/>
    <x v="1"/>
    <x v="1"/>
    <s v="ERES_2T317"/>
    <x v="4438"/>
    <n v="1563.402"/>
    <n v="193.94"/>
  </r>
  <r>
    <s v="10 : Electric"/>
    <x v="1"/>
    <x v="1"/>
    <s v="ERES_2T317"/>
    <x v="4439"/>
    <n v="718.49800000000005"/>
    <n v="91.82"/>
  </r>
  <r>
    <s v="10 : Electric"/>
    <x v="1"/>
    <x v="1"/>
    <s v="ERES_2T317"/>
    <x v="4440"/>
    <n v="711.06500000000005"/>
    <n v="85.92"/>
  </r>
  <r>
    <s v="10 : Electric"/>
    <x v="1"/>
    <x v="1"/>
    <s v="ERES_2T317"/>
    <x v="4441"/>
    <n v="1494.1859999999999"/>
    <n v="178.11"/>
  </r>
  <r>
    <s v="10 : Electric"/>
    <x v="1"/>
    <x v="1"/>
    <s v="ERES_2T317"/>
    <x v="4442"/>
    <n v="1643.683"/>
    <n v="196.75"/>
  </r>
  <r>
    <s v="10 : Electric"/>
    <x v="1"/>
    <x v="1"/>
    <s v="ERES_2T317"/>
    <x v="4443"/>
    <n v="229.98699999999999"/>
    <n v="27.53"/>
  </r>
  <r>
    <s v="10 : Electric"/>
    <x v="1"/>
    <x v="1"/>
    <s v="ERES_2T317"/>
    <x v="4444"/>
    <n v="738.66800000000001"/>
    <n v="91.44"/>
  </r>
  <r>
    <s v="10 : Electric"/>
    <x v="1"/>
    <x v="1"/>
    <s v="ERES_2T317"/>
    <x v="4445"/>
    <n v="627.99099999999999"/>
    <n v="73.17"/>
  </r>
  <r>
    <s v="10 : Electric"/>
    <x v="1"/>
    <x v="1"/>
    <s v="ERES_2T317"/>
    <x v="4446"/>
    <n v="719.82"/>
    <n v="91.21"/>
  </r>
  <r>
    <s v="10 : Electric"/>
    <x v="1"/>
    <x v="1"/>
    <s v="ERES_2T317"/>
    <x v="4447"/>
    <n v="1281.079"/>
    <n v="150.62"/>
  </r>
  <r>
    <s v="10 : Electric"/>
    <x v="1"/>
    <x v="1"/>
    <s v="ERES_2T317"/>
    <x v="4448"/>
    <n v="1521.973"/>
    <n v="188.21"/>
  </r>
  <r>
    <s v="10 : Electric"/>
    <x v="1"/>
    <x v="1"/>
    <s v="ERES_2T317"/>
    <x v="4449"/>
    <n v="263.60399999999998"/>
    <n v="33.549999999999997"/>
  </r>
  <r>
    <s v="10 : Electric"/>
    <x v="1"/>
    <x v="1"/>
    <s v="ERES_2T317"/>
    <x v="4450"/>
    <n v="906.80200000000002"/>
    <n v="115.58"/>
  </r>
  <r>
    <s v="10 : Electric"/>
    <x v="1"/>
    <x v="1"/>
    <s v="ERES_2T317"/>
    <x v="4451"/>
    <n v="1318.36"/>
    <n v="167.34"/>
  </r>
  <r>
    <s v="10 : Electric"/>
    <x v="1"/>
    <x v="1"/>
    <s v="ERES_2T317"/>
    <x v="4452"/>
    <n v="311.10599999999999"/>
    <n v="37.58"/>
  </r>
  <r>
    <s v="10 : Electric"/>
    <x v="1"/>
    <x v="1"/>
    <s v="ERES_2T317"/>
    <x v="4453"/>
    <n v="695.07100000000003"/>
    <n v="83.82"/>
  </r>
  <r>
    <s v="10 : Electric"/>
    <x v="1"/>
    <x v="1"/>
    <s v="ERES_2T317"/>
    <x v="4454"/>
    <n v="845.23099999999999"/>
    <n v="103.86"/>
  </r>
  <r>
    <s v="10 : Electric"/>
    <x v="1"/>
    <x v="1"/>
    <s v="ERES_2T317"/>
    <x v="4455"/>
    <n v="3763.7649999999999"/>
    <n v="449.2"/>
  </r>
  <r>
    <s v="10 : Electric"/>
    <x v="1"/>
    <x v="1"/>
    <s v="ERES_2T317"/>
    <x v="4456"/>
    <n v="1147.915"/>
    <n v="139.78"/>
  </r>
  <r>
    <s v="10 : Electric"/>
    <x v="1"/>
    <x v="1"/>
    <s v="ERES_2T317"/>
    <x v="4457"/>
    <n v="1781.1679999999999"/>
    <n v="214.21"/>
  </r>
  <r>
    <s v="10 : Electric"/>
    <x v="1"/>
    <x v="1"/>
    <s v="ERES_2T317"/>
    <x v="4458"/>
    <n v="433.58"/>
    <n v="59.72"/>
  </r>
  <r>
    <s v="10 : Electric"/>
    <x v="1"/>
    <x v="1"/>
    <s v="ERES_2T317"/>
    <x v="4459"/>
    <n v="871.48"/>
    <n v="107.24"/>
  </r>
  <r>
    <s v="10 : Electric"/>
    <x v="1"/>
    <x v="1"/>
    <s v="ERES_2T317"/>
    <x v="4460"/>
    <n v="1071.5150000000001"/>
    <n v="131.24"/>
  </r>
  <r>
    <s v="10 : Electric"/>
    <x v="1"/>
    <x v="1"/>
    <s v="ERES_2T317"/>
    <x v="4461"/>
    <n v="521.15499999999997"/>
    <n v="63.5"/>
  </r>
  <r>
    <s v="10 : Electric"/>
    <x v="1"/>
    <x v="1"/>
    <s v="ERES_2T317"/>
    <x v="4462"/>
    <n v="905.42700000000002"/>
    <n v="111.53"/>
  </r>
  <r>
    <s v="10 : Electric"/>
    <x v="1"/>
    <x v="1"/>
    <s v="ERES_2T317"/>
    <x v="4463"/>
    <n v="1001.343"/>
    <n v="118.57"/>
  </r>
  <r>
    <s v="10 : Electric"/>
    <x v="1"/>
    <x v="1"/>
    <s v="ERES_2T317"/>
    <x v="4464"/>
    <n v="422.041"/>
    <n v="51.05"/>
  </r>
  <r>
    <s v="10 : Electric"/>
    <x v="1"/>
    <x v="1"/>
    <s v="ERES_2T317"/>
    <x v="4465"/>
    <n v="901.84799999999996"/>
    <n v="111.72"/>
  </r>
  <r>
    <s v="10 : Electric"/>
    <x v="1"/>
    <x v="1"/>
    <s v="ERES_2T317"/>
    <x v="4466"/>
    <n v="538.14499999999998"/>
    <n v="69.72"/>
  </r>
  <r>
    <s v="10 : Electric"/>
    <x v="1"/>
    <x v="1"/>
    <s v="ERES_2T317"/>
    <x v="4467"/>
    <n v="464.86200000000002"/>
    <n v="57.16"/>
  </r>
  <r>
    <s v="10 : Electric"/>
    <x v="1"/>
    <x v="1"/>
    <s v="ERES_2T317"/>
    <x v="4468"/>
    <n v="895.44500000000005"/>
    <n v="109.04"/>
  </r>
  <r>
    <s v="10 : Electric"/>
    <x v="1"/>
    <x v="1"/>
    <s v="ERES_2T317"/>
    <x v="4469"/>
    <n v="1059.346"/>
    <n v="140.91999999999999"/>
  </r>
  <r>
    <s v="10 : Electric"/>
    <x v="1"/>
    <x v="1"/>
    <s v="ERES_2T317"/>
    <x v="4470"/>
    <n v="664.80499999999995"/>
    <n v="79.23"/>
  </r>
  <r>
    <s v="10 : Electric"/>
    <x v="1"/>
    <x v="1"/>
    <s v="ERES_2T317"/>
    <x v="4471"/>
    <n v="152.83500000000001"/>
    <n v="17.899999999999999"/>
  </r>
  <r>
    <s v="10 : Electric"/>
    <x v="1"/>
    <x v="1"/>
    <s v="ERES_2T317"/>
    <x v="4472"/>
    <n v="1214.325"/>
    <n v="142.35"/>
  </r>
  <r>
    <s v="10 : Electric"/>
    <x v="1"/>
    <x v="1"/>
    <s v="ERES_2T317"/>
    <x v="4473"/>
    <n v="1073.0719999999999"/>
    <n v="133.44999999999999"/>
  </r>
  <r>
    <s v="10 : Electric"/>
    <x v="1"/>
    <x v="1"/>
    <s v="ERES_2T317"/>
    <x v="4474"/>
    <n v="714.54"/>
    <n v="91"/>
  </r>
  <r>
    <s v="10 : Electric"/>
    <x v="1"/>
    <x v="1"/>
    <s v="ERES_2T317"/>
    <x v="4475"/>
    <n v="585.19399999999996"/>
    <n v="79.89"/>
  </r>
  <r>
    <s v="10 : Electric"/>
    <x v="1"/>
    <x v="1"/>
    <s v="ERES_2T317"/>
    <x v="4476"/>
    <n v="523.21299999999997"/>
    <n v="65.19"/>
  </r>
  <r>
    <s v="10 : Electric"/>
    <x v="1"/>
    <x v="1"/>
    <s v="ERES_2T317"/>
    <x v="4477"/>
    <n v="896.02499999999998"/>
    <n v="107.91"/>
  </r>
  <r>
    <s v="10 : Electric"/>
    <x v="1"/>
    <x v="1"/>
    <s v="ERES_2T317"/>
    <x v="4478"/>
    <n v="438.49799999999999"/>
    <n v="53.54"/>
  </r>
  <r>
    <s v="10 : Electric"/>
    <x v="1"/>
    <x v="1"/>
    <s v="ERES_2T317"/>
    <x v="4479"/>
    <n v="1195.0340000000001"/>
    <n v="148.41"/>
  </r>
  <r>
    <s v="10 : Electric"/>
    <x v="1"/>
    <x v="1"/>
    <s v="ERES_2T317"/>
    <x v="4480"/>
    <n v="736.22900000000004"/>
    <n v="88.4"/>
  </r>
  <r>
    <s v="10 : Electric"/>
    <x v="1"/>
    <x v="1"/>
    <s v="ERES_2T317"/>
    <x v="4481"/>
    <n v="1704.8040000000001"/>
    <n v="212.99"/>
  </r>
  <r>
    <s v="10 : Electric"/>
    <x v="1"/>
    <x v="1"/>
    <s v="ERES_2T317"/>
    <x v="4482"/>
    <n v="469.10399999999998"/>
    <n v="56.34"/>
  </r>
  <r>
    <s v="10 : Electric"/>
    <x v="1"/>
    <x v="1"/>
    <s v="ERES_2T317"/>
    <x v="4483"/>
    <n v="3928.2640000000001"/>
    <n v="461.58"/>
  </r>
  <r>
    <s v="10 : Electric"/>
    <x v="1"/>
    <x v="1"/>
    <s v="ERES_2T317"/>
    <x v="4484"/>
    <n v="666.72699999999998"/>
    <n v="85.07"/>
  </r>
  <r>
    <s v="10 : Electric"/>
    <x v="1"/>
    <x v="1"/>
    <s v="ERES_2T317"/>
    <x v="4485"/>
    <n v="890.44899999999996"/>
    <n v="119.76"/>
  </r>
  <r>
    <s v="10 : Electric"/>
    <x v="1"/>
    <x v="1"/>
    <s v="ERES_2T317"/>
    <x v="4486"/>
    <n v="1364.9829999999999"/>
    <n v="168.88"/>
  </r>
  <r>
    <s v="10 : Electric"/>
    <x v="1"/>
    <x v="1"/>
    <s v="ERES_2T317"/>
    <x v="4487"/>
    <n v="648.20600000000002"/>
    <n v="78"/>
  </r>
  <r>
    <s v="10 : Electric"/>
    <x v="1"/>
    <x v="1"/>
    <s v="ERES_2T317"/>
    <x v="4488"/>
    <n v="1123.7909999999999"/>
    <n v="133.72999999999999"/>
  </r>
  <r>
    <s v="10 : Electric"/>
    <x v="1"/>
    <x v="1"/>
    <s v="ERES_2T317"/>
    <x v="4489"/>
    <n v="615.06299999999999"/>
    <n v="76.55"/>
  </r>
  <r>
    <s v="10 : Electric"/>
    <x v="1"/>
    <x v="1"/>
    <s v="ERES_2T317"/>
    <x v="4490"/>
    <n v="505.548"/>
    <n v="62.04"/>
  </r>
  <r>
    <s v="10 : Electric"/>
    <x v="1"/>
    <x v="1"/>
    <s v="ERES_2T317"/>
    <x v="4491"/>
    <n v="1101.48"/>
    <n v="136.77000000000001"/>
  </r>
  <r>
    <s v="10 : Electric"/>
    <x v="1"/>
    <x v="1"/>
    <s v="ERES_2T317"/>
    <x v="4492"/>
    <n v="667.03599999999994"/>
    <n v="83.24"/>
  </r>
  <r>
    <s v="10 : Electric"/>
    <x v="1"/>
    <x v="1"/>
    <s v="ERES_2T317"/>
    <x v="4493"/>
    <n v="323.834"/>
    <n v="43.1"/>
  </r>
  <r>
    <s v="10 : Electric"/>
    <x v="1"/>
    <x v="1"/>
    <s v="ERES_2T317"/>
    <x v="4494"/>
    <n v="567.83399999999995"/>
    <n v="70.3"/>
  </r>
  <r>
    <s v="10 : Electric"/>
    <x v="1"/>
    <x v="1"/>
    <s v="ERES_2T317"/>
    <x v="4495"/>
    <n v="1158.9939999999999"/>
    <n v="134.49"/>
  </r>
  <r>
    <s v="10 : Electric"/>
    <x v="1"/>
    <x v="1"/>
    <s v="ERES_2T317"/>
    <x v="4496"/>
    <n v="624.76099999999997"/>
    <n v="77.239999999999995"/>
  </r>
  <r>
    <s v="10 : Electric"/>
    <x v="1"/>
    <x v="1"/>
    <s v="ERES_2T317"/>
    <x v="4497"/>
    <n v="388.50299999999999"/>
    <n v="47.8"/>
  </r>
  <r>
    <s v="10 : Electric"/>
    <x v="1"/>
    <x v="1"/>
    <s v="ERES_2T317"/>
    <x v="4498"/>
    <n v="342.726"/>
    <n v="42.82"/>
  </r>
  <r>
    <s v="10 : Electric"/>
    <x v="1"/>
    <x v="1"/>
    <s v="ERES_2T317"/>
    <x v="4499"/>
    <n v="702.25599999999997"/>
    <n v="88.52"/>
  </r>
  <r>
    <s v="10 : Electric"/>
    <x v="1"/>
    <x v="1"/>
    <s v="ERES_2T317"/>
    <x v="4500"/>
    <n v="1441.402"/>
    <n v="176.17"/>
  </r>
  <r>
    <s v="10 : Electric"/>
    <x v="1"/>
    <x v="1"/>
    <s v="ERES_2T317"/>
    <x v="4501"/>
    <n v="1367.0160000000001"/>
    <n v="165.77"/>
  </r>
  <r>
    <s v="10 : Electric"/>
    <x v="1"/>
    <x v="1"/>
    <s v="ERES_2T317"/>
    <x v="4502"/>
    <n v="321.83"/>
    <n v="40.770000000000003"/>
  </r>
  <r>
    <s v="10 : Electric"/>
    <x v="1"/>
    <x v="1"/>
    <s v="ERES_2T317"/>
    <x v="4503"/>
    <n v="1203.4369999999999"/>
    <n v="146.32"/>
  </r>
  <r>
    <s v="10 : Electric"/>
    <x v="1"/>
    <x v="1"/>
    <s v="ERES_2T317"/>
    <x v="4504"/>
    <n v="311.93"/>
    <n v="41.42"/>
  </r>
  <r>
    <s v="10 : Electric"/>
    <x v="1"/>
    <x v="1"/>
    <s v="ERES_2T317"/>
    <x v="4505"/>
    <n v="1825.056"/>
    <n v="226.81"/>
  </r>
  <r>
    <s v="10 : Electric"/>
    <x v="1"/>
    <x v="1"/>
    <s v="ERES_2T317"/>
    <x v="4506"/>
    <n v="487.58100000000002"/>
    <n v="60.33"/>
  </r>
  <r>
    <s v="10 : Electric"/>
    <x v="1"/>
    <x v="1"/>
    <s v="ERES_2T317"/>
    <x v="4507"/>
    <n v="736.26199999999994"/>
    <n v="93.73"/>
  </r>
  <r>
    <s v="10 : Electric"/>
    <x v="1"/>
    <x v="1"/>
    <s v="ERES_2T317"/>
    <x v="4508"/>
    <n v="175.334"/>
    <n v="22.02"/>
  </r>
  <r>
    <s v="10 : Electric"/>
    <x v="1"/>
    <x v="1"/>
    <s v="ERES_2T317"/>
    <x v="4509"/>
    <n v="1112.796"/>
    <n v="136.75"/>
  </r>
  <r>
    <s v="10 : Electric"/>
    <x v="1"/>
    <x v="1"/>
    <s v="ERES_2T317"/>
    <x v="4510"/>
    <n v="1276.9939999999999"/>
    <n v="172.53"/>
  </r>
  <r>
    <s v="10 : Electric"/>
    <x v="1"/>
    <x v="1"/>
    <s v="ERES_2T317"/>
    <x v="4511"/>
    <n v="399.964"/>
    <n v="49.19"/>
  </r>
  <r>
    <s v="10 : Electric"/>
    <x v="1"/>
    <x v="1"/>
    <s v="ERES_2T317"/>
    <x v="4512"/>
    <n v="313.012"/>
    <n v="38.78"/>
  </r>
  <r>
    <s v="10 : Electric"/>
    <x v="1"/>
    <x v="1"/>
    <s v="ERES_2T317"/>
    <x v="4513"/>
    <n v="589.33900000000006"/>
    <n v="74.33"/>
  </r>
  <r>
    <s v="10 : Electric"/>
    <x v="1"/>
    <x v="1"/>
    <s v="ERES_2T317"/>
    <x v="4514"/>
    <n v="397.87099999999998"/>
    <n v="48.85"/>
  </r>
  <r>
    <s v="10 : Electric"/>
    <x v="1"/>
    <x v="1"/>
    <s v="ERES_2T317"/>
    <x v="4515"/>
    <n v="498.15300000000002"/>
    <n v="61.43"/>
  </r>
  <r>
    <s v="10 : Electric"/>
    <x v="1"/>
    <x v="1"/>
    <s v="ERES_2T317"/>
    <x v="4516"/>
    <n v="455.28800000000001"/>
    <n v="56.17"/>
  </r>
  <r>
    <s v="10 : Electric"/>
    <x v="1"/>
    <x v="1"/>
    <s v="ERES_2T317"/>
    <x v="4517"/>
    <n v="1662.904"/>
    <n v="201.2"/>
  </r>
  <r>
    <s v="10 : Electric"/>
    <x v="1"/>
    <x v="1"/>
    <s v="ERES_2T317"/>
    <x v="4518"/>
    <n v="558.19200000000001"/>
    <n v="73.8"/>
  </r>
  <r>
    <s v="10 : Electric"/>
    <x v="1"/>
    <x v="1"/>
    <s v="ERES_2T317"/>
    <x v="4519"/>
    <n v="362.089"/>
    <n v="44.43"/>
  </r>
  <r>
    <s v="10 : Electric"/>
    <x v="1"/>
    <x v="1"/>
    <s v="ERES_2T317"/>
    <x v="4520"/>
    <n v="1361.347"/>
    <n v="168.65"/>
  </r>
  <r>
    <s v="10 : Electric"/>
    <x v="1"/>
    <x v="1"/>
    <s v="ERES_2T317"/>
    <x v="4521"/>
    <n v="828.89800000000002"/>
    <n v="98.43"/>
  </r>
  <r>
    <s v="10 : Electric"/>
    <x v="1"/>
    <x v="1"/>
    <s v="ERES_2T317"/>
    <x v="4522"/>
    <n v="1662.153"/>
    <n v="198.09"/>
  </r>
  <r>
    <s v="10 : Electric"/>
    <x v="1"/>
    <x v="1"/>
    <s v="ERES_2T317"/>
    <x v="4523"/>
    <n v="1967.838"/>
    <n v="241.49"/>
  </r>
  <r>
    <s v="10 : Electric"/>
    <x v="1"/>
    <x v="1"/>
    <s v="ERES_2T317"/>
    <x v="4524"/>
    <n v="1075.2650000000001"/>
    <n v="129.19999999999999"/>
  </r>
  <r>
    <s v="10 : Electric"/>
    <x v="1"/>
    <x v="1"/>
    <s v="ERES_2T317"/>
    <x v="4525"/>
    <n v="496.65899999999999"/>
    <n v="60.8"/>
  </r>
  <r>
    <s v="10 : Electric"/>
    <x v="1"/>
    <x v="1"/>
    <s v="ERES_2T317"/>
    <x v="4526"/>
    <n v="832.15200000000004"/>
    <n v="100.99"/>
  </r>
  <r>
    <s v="10 : Electric"/>
    <x v="1"/>
    <x v="1"/>
    <s v="ERES_2T317"/>
    <x v="4527"/>
    <n v="800.82799999999997"/>
    <n v="98.18"/>
  </r>
  <r>
    <s v="10 : Electric"/>
    <x v="1"/>
    <x v="1"/>
    <s v="ERES_2T317"/>
    <x v="4528"/>
    <n v="1123.51"/>
    <n v="140.86000000000001"/>
  </r>
  <r>
    <s v="10 : Electric"/>
    <x v="1"/>
    <x v="1"/>
    <s v="ERES_2T317"/>
    <x v="4529"/>
    <n v="783.05200000000002"/>
    <n v="96.1"/>
  </r>
  <r>
    <s v="10 : Electric"/>
    <x v="1"/>
    <x v="1"/>
    <s v="ERES_2T317"/>
    <x v="4530"/>
    <n v="1177.508"/>
    <n v="150.13999999999999"/>
  </r>
  <r>
    <s v="10 : Electric"/>
    <x v="1"/>
    <x v="1"/>
    <s v="ERES_2T317"/>
    <x v="4531"/>
    <n v="1148.396"/>
    <n v="146.49"/>
  </r>
  <r>
    <s v="10 : Electric"/>
    <x v="1"/>
    <x v="1"/>
    <s v="ERES_2T317"/>
    <x v="4532"/>
    <n v="305.77800000000002"/>
    <n v="38.020000000000003"/>
  </r>
  <r>
    <s v="10 : Electric"/>
    <x v="1"/>
    <x v="1"/>
    <s v="ERES_2T317"/>
    <x v="4533"/>
    <n v="1055.798"/>
    <n v="129.04"/>
  </r>
  <r>
    <s v="10 : Electric"/>
    <x v="1"/>
    <x v="1"/>
    <s v="ERES_2T317"/>
    <x v="4534"/>
    <n v="806.39599999999996"/>
    <n v="98.78"/>
  </r>
  <r>
    <s v="10 : Electric"/>
    <x v="1"/>
    <x v="1"/>
    <s v="ERES_2T317"/>
    <x v="4535"/>
    <n v="1893.8230000000001"/>
    <n v="236.95"/>
  </r>
  <r>
    <s v="10 : Electric"/>
    <x v="1"/>
    <x v="1"/>
    <s v="ERES_2T317"/>
    <x v="4536"/>
    <n v="1151.018"/>
    <n v="144.43"/>
  </r>
  <r>
    <s v="10 : Electric"/>
    <x v="1"/>
    <x v="1"/>
    <s v="ERES_2T317"/>
    <x v="4537"/>
    <n v="703.65700000000004"/>
    <n v="83.54"/>
  </r>
  <r>
    <s v="10 : Electric"/>
    <x v="1"/>
    <x v="1"/>
    <s v="ERES_2T317"/>
    <x v="4538"/>
    <n v="831.07"/>
    <n v="106.42"/>
  </r>
  <r>
    <s v="10 : Electric"/>
    <x v="1"/>
    <x v="1"/>
    <s v="ERES_2T317"/>
    <x v="4539"/>
    <n v="328.50200000000001"/>
    <n v="40.450000000000003"/>
  </r>
  <r>
    <s v="10 : Electric"/>
    <x v="1"/>
    <x v="1"/>
    <s v="ERES_2T317"/>
    <x v="4540"/>
    <n v="1035.9059999999999"/>
    <n v="126.13"/>
  </r>
  <r>
    <s v="10 : Electric"/>
    <x v="1"/>
    <x v="1"/>
    <s v="ERES_2T317"/>
    <x v="4541"/>
    <n v="943.69200000000001"/>
    <n v="116.82"/>
  </r>
  <r>
    <s v="10 : Electric"/>
    <x v="1"/>
    <x v="1"/>
    <s v="ERES_2T317"/>
    <x v="4542"/>
    <n v="1950.8430000000001"/>
    <n v="229.7"/>
  </r>
  <r>
    <s v="10 : Electric"/>
    <x v="1"/>
    <x v="1"/>
    <s v="ERES_2T317"/>
    <x v="4543"/>
    <n v="1675.2829999999999"/>
    <n v="203.36"/>
  </r>
  <r>
    <s v="10 : Electric"/>
    <x v="1"/>
    <x v="1"/>
    <s v="ERES_2T317"/>
    <x v="4544"/>
    <n v="401.60599999999999"/>
    <n v="52.92"/>
  </r>
  <r>
    <s v="10 : Electric"/>
    <x v="1"/>
    <x v="1"/>
    <s v="ERES_2T317"/>
    <x v="4545"/>
    <n v="2332.3850000000002"/>
    <n v="284.08999999999997"/>
  </r>
  <r>
    <s v="10 : Electric"/>
    <x v="1"/>
    <x v="1"/>
    <s v="ERES_2T317"/>
    <x v="4546"/>
    <n v="653.45500000000004"/>
    <n v="84.58"/>
  </r>
  <r>
    <s v="10 : Electric"/>
    <x v="1"/>
    <x v="1"/>
    <s v="ERES_2T317"/>
    <x v="4547"/>
    <n v="254.69900000000001"/>
    <n v="31.95"/>
  </r>
  <r>
    <s v="10 : Electric"/>
    <x v="1"/>
    <x v="1"/>
    <s v="ERES_2T317"/>
    <x v="4548"/>
    <n v="1435.7909999999999"/>
    <n v="171.64"/>
  </r>
  <r>
    <s v="10 : Electric"/>
    <x v="1"/>
    <x v="1"/>
    <s v="ERES_2T317"/>
    <x v="4549"/>
    <n v="965.57500000000005"/>
    <n v="117.52"/>
  </r>
  <r>
    <s v="10 : Electric"/>
    <x v="1"/>
    <x v="1"/>
    <s v="ERES_2T317"/>
    <x v="4550"/>
    <n v="813.75"/>
    <n v="96.5"/>
  </r>
  <r>
    <s v="10 : Electric"/>
    <x v="1"/>
    <x v="1"/>
    <s v="ERES_2T317"/>
    <x v="4551"/>
    <n v="1640.2570000000001"/>
    <n v="202.72"/>
  </r>
  <r>
    <s v="10 : Electric"/>
    <x v="1"/>
    <x v="1"/>
    <s v="ERES_2T317"/>
    <x v="4552"/>
    <n v="924.90200000000004"/>
    <n v="115.69"/>
  </r>
  <r>
    <s v="10 : Electric"/>
    <x v="1"/>
    <x v="1"/>
    <s v="ERES_2T317"/>
    <x v="4553"/>
    <n v="1035.9490000000001"/>
    <n v="134.75"/>
  </r>
  <r>
    <s v="10 : Electric"/>
    <x v="1"/>
    <x v="1"/>
    <s v="ERES_2T317"/>
    <x v="4554"/>
    <n v="604.798"/>
    <n v="77.73"/>
  </r>
  <r>
    <s v="10 : Electric"/>
    <x v="1"/>
    <x v="1"/>
    <s v="ERES_2T317"/>
    <x v="4555"/>
    <n v="784.04899999999998"/>
    <n v="99.51"/>
  </r>
  <r>
    <s v="10 : Electric"/>
    <x v="1"/>
    <x v="1"/>
    <s v="ERES_2T317"/>
    <x v="4556"/>
    <n v="228.785"/>
    <n v="28.71"/>
  </r>
  <r>
    <s v="10 : Electric"/>
    <x v="1"/>
    <x v="1"/>
    <s v="ERES_2T317"/>
    <x v="4557"/>
    <n v="461.16300000000001"/>
    <n v="58.45"/>
  </r>
  <r>
    <s v="10 : Electric"/>
    <x v="1"/>
    <x v="1"/>
    <s v="ERES_2T317"/>
    <x v="4558"/>
    <n v="498.64299999999997"/>
    <n v="60.99"/>
  </r>
  <r>
    <s v="10 : Electric"/>
    <x v="1"/>
    <x v="1"/>
    <s v="ERES_2T317"/>
    <x v="4559"/>
    <n v="155.97300000000001"/>
    <n v="19.190000000000001"/>
  </r>
  <r>
    <s v="10 : Electric"/>
    <x v="1"/>
    <x v="1"/>
    <s v="ERES_2T317"/>
    <x v="4560"/>
    <n v="562.17200000000003"/>
    <n v="70.73"/>
  </r>
  <r>
    <s v="10 : Electric"/>
    <x v="1"/>
    <x v="1"/>
    <s v="ERES_2T317"/>
    <x v="4561"/>
    <n v="1072.9590000000001"/>
    <n v="129.63999999999999"/>
  </r>
  <r>
    <s v="10 : Electric"/>
    <x v="1"/>
    <x v="1"/>
    <s v="ERES_2T317"/>
    <x v="4562"/>
    <n v="640.00199999999995"/>
    <n v="77.7"/>
  </r>
  <r>
    <s v="10 : Electric"/>
    <x v="1"/>
    <x v="1"/>
    <s v="ERES_2T317"/>
    <x v="4563"/>
    <n v="170.012"/>
    <n v="20.36"/>
  </r>
  <r>
    <s v="10 : Electric"/>
    <x v="1"/>
    <x v="1"/>
    <s v="ERES_2T317"/>
    <x v="4564"/>
    <n v="642.28499999999997"/>
    <n v="81.19"/>
  </r>
  <r>
    <s v="10 : Electric"/>
    <x v="1"/>
    <x v="1"/>
    <s v="ERES_2T317"/>
    <x v="4565"/>
    <n v="383.11599999999999"/>
    <n v="46.62"/>
  </r>
  <r>
    <s v="10 : Electric"/>
    <x v="1"/>
    <x v="1"/>
    <s v="ERES_2T317"/>
    <x v="4566"/>
    <n v="1640.845"/>
    <n v="206.3"/>
  </r>
  <r>
    <s v="10 : Electric"/>
    <x v="1"/>
    <x v="1"/>
    <s v="ERES_2T317"/>
    <x v="4567"/>
    <n v="1000.648"/>
    <n v="122.57"/>
  </r>
  <r>
    <s v="10 : Electric"/>
    <x v="1"/>
    <x v="1"/>
    <s v="ERES_2T317"/>
    <x v="4568"/>
    <n v="824.30799999999999"/>
    <n v="100.96"/>
  </r>
  <r>
    <s v="10 : Electric"/>
    <x v="1"/>
    <x v="1"/>
    <s v="ERES_2T317"/>
    <x v="4569"/>
    <n v="386.303"/>
    <n v="45.83"/>
  </r>
  <r>
    <s v="10 : Electric"/>
    <x v="1"/>
    <x v="1"/>
    <s v="ERES_2T317"/>
    <x v="4570"/>
    <n v="734.47"/>
    <n v="93.3"/>
  </r>
  <r>
    <s v="10 : Electric"/>
    <x v="1"/>
    <x v="1"/>
    <s v="ERES_2T317"/>
    <x v="4571"/>
    <n v="1723.8679999999999"/>
    <n v="216.75"/>
  </r>
  <r>
    <s v="10 : Electric"/>
    <x v="1"/>
    <x v="1"/>
    <s v="ERES_2T317"/>
    <x v="4572"/>
    <n v="615.18100000000004"/>
    <n v="75.989999999999995"/>
  </r>
  <r>
    <s v="10 : Electric"/>
    <x v="1"/>
    <x v="1"/>
    <s v="ERES_2T317"/>
    <x v="4573"/>
    <n v="2799.723"/>
    <n v="344.51"/>
  </r>
  <r>
    <s v="10 : Electric"/>
    <x v="1"/>
    <x v="1"/>
    <s v="ERES_2T317"/>
    <x v="4574"/>
    <n v="448.73700000000002"/>
    <n v="55.73"/>
  </r>
  <r>
    <s v="10 : Electric"/>
    <x v="1"/>
    <x v="1"/>
    <s v="ERES_2T317"/>
    <x v="4575"/>
    <n v="907.75199999999995"/>
    <n v="115.91"/>
  </r>
  <r>
    <s v="10 : Electric"/>
    <x v="1"/>
    <x v="1"/>
    <s v="ERES_2T317"/>
    <x v="4576"/>
    <n v="839.35299999999995"/>
    <n v="104.3"/>
  </r>
  <r>
    <s v="10 : Electric"/>
    <x v="1"/>
    <x v="1"/>
    <s v="ERES_2T317"/>
    <x v="4577"/>
    <n v="191.655"/>
    <n v="22.61"/>
  </r>
  <r>
    <s v="10 : Electric"/>
    <x v="1"/>
    <x v="1"/>
    <s v="ERES_2T317"/>
    <x v="4578"/>
    <n v="702.48500000000001"/>
    <n v="85.74"/>
  </r>
  <r>
    <s v="10 : Electric"/>
    <x v="1"/>
    <x v="1"/>
    <s v="ERES_2T317"/>
    <x v="4579"/>
    <n v="829.73199999999997"/>
    <n v="98.71"/>
  </r>
  <r>
    <s v="10 : Electric"/>
    <x v="1"/>
    <x v="1"/>
    <s v="ERES_2T317"/>
    <x v="4580"/>
    <n v="531.36900000000003"/>
    <n v="65.989999999999995"/>
  </r>
  <r>
    <s v="10 : Electric"/>
    <x v="1"/>
    <x v="1"/>
    <s v="ERES_2T317"/>
    <x v="4581"/>
    <n v="782.65499999999997"/>
    <n v="93.49"/>
  </r>
  <r>
    <s v="10 : Electric"/>
    <x v="1"/>
    <x v="1"/>
    <s v="ERES_2T317"/>
    <x v="4582"/>
    <n v="683.61599999999999"/>
    <n v="83.1"/>
  </r>
  <r>
    <s v="10 : Electric"/>
    <x v="1"/>
    <x v="1"/>
    <s v="ERES_2T317"/>
    <x v="4583"/>
    <n v="628.28899999999999"/>
    <n v="80.59"/>
  </r>
  <r>
    <s v="10 : Electric"/>
    <x v="1"/>
    <x v="1"/>
    <s v="ERES_2T317"/>
    <x v="4584"/>
    <n v="584.24800000000005"/>
    <n v="76.16"/>
  </r>
  <r>
    <s v="10 : Electric"/>
    <x v="1"/>
    <x v="1"/>
    <s v="ERES_2T317"/>
    <x v="4585"/>
    <n v="307.45400000000001"/>
    <n v="37.58"/>
  </r>
  <r>
    <s v="10 : Electric"/>
    <x v="1"/>
    <x v="1"/>
    <s v="ERES_2T317"/>
    <x v="4586"/>
    <n v="2157.3420000000001"/>
    <n v="280.54000000000002"/>
  </r>
  <r>
    <s v="10 : Electric"/>
    <x v="1"/>
    <x v="1"/>
    <s v="ERES_2T317"/>
    <x v="4587"/>
    <n v="183.76499999999999"/>
    <n v="22.88"/>
  </r>
  <r>
    <s v="10 : Electric"/>
    <x v="1"/>
    <x v="1"/>
    <s v="ERES_2T317"/>
    <x v="4588"/>
    <n v="680.404"/>
    <n v="86.84"/>
  </r>
  <r>
    <s v="10 : Electric"/>
    <x v="1"/>
    <x v="1"/>
    <s v="ERES_2T317"/>
    <x v="4589"/>
    <n v="1134.0119999999999"/>
    <n v="131.79"/>
  </r>
  <r>
    <s v="10 : Electric"/>
    <x v="1"/>
    <x v="1"/>
    <s v="ERES_2T317"/>
    <x v="4590"/>
    <n v="832.09299999999996"/>
    <n v="104.79"/>
  </r>
  <r>
    <s v="10 : Electric"/>
    <x v="1"/>
    <x v="1"/>
    <s v="ERES_2T317"/>
    <x v="4591"/>
    <n v="509.125"/>
    <n v="66.52"/>
  </r>
  <r>
    <s v="10 : Electric"/>
    <x v="1"/>
    <x v="1"/>
    <s v="ERES_2T317"/>
    <x v="4592"/>
    <n v="1022.56"/>
    <n v="125.15"/>
  </r>
  <r>
    <s v="10 : Electric"/>
    <x v="1"/>
    <x v="1"/>
    <s v="ERES_2T317"/>
    <x v="4593"/>
    <n v="500.798"/>
    <n v="60.77"/>
  </r>
  <r>
    <s v="10 : Electric"/>
    <x v="1"/>
    <x v="1"/>
    <s v="ERES_2T317"/>
    <x v="4594"/>
    <n v="1157.5429999999999"/>
    <n v="147.9"/>
  </r>
  <r>
    <s v="10 : Electric"/>
    <x v="1"/>
    <x v="1"/>
    <s v="ERES_2T317"/>
    <x v="4595"/>
    <n v="502.29"/>
    <n v="61.25"/>
  </r>
  <r>
    <s v="10 : Electric"/>
    <x v="1"/>
    <x v="1"/>
    <s v="ERES_2T317"/>
    <x v="4596"/>
    <n v="358.74700000000001"/>
    <n v="45.45"/>
  </r>
  <r>
    <s v="10 : Electric"/>
    <x v="1"/>
    <x v="1"/>
    <s v="ERES_2T317"/>
    <x v="4597"/>
    <n v="421.11099999999999"/>
    <n v="53.09"/>
  </r>
  <r>
    <s v="10 : Electric"/>
    <x v="1"/>
    <x v="1"/>
    <s v="ERES_2T317"/>
    <x v="4598"/>
    <n v="455.97899999999998"/>
    <n v="56.72"/>
  </r>
  <r>
    <s v="10 : Electric"/>
    <x v="1"/>
    <x v="1"/>
    <s v="ERES_2T317"/>
    <x v="4599"/>
    <n v="637.85400000000004"/>
    <n v="84.83"/>
  </r>
  <r>
    <s v="10 : Electric"/>
    <x v="1"/>
    <x v="1"/>
    <s v="ERES_2T317"/>
    <x v="4600"/>
    <n v="916.53399999999999"/>
    <n v="111.9"/>
  </r>
  <r>
    <s v="10 : Electric"/>
    <x v="1"/>
    <x v="1"/>
    <s v="ERES_2T317"/>
    <x v="4601"/>
    <n v="1367.444"/>
    <n v="176.02"/>
  </r>
  <r>
    <s v="10 : Electric"/>
    <x v="1"/>
    <x v="1"/>
    <s v="ERES_2T317"/>
    <x v="4602"/>
    <n v="1813.6669999999999"/>
    <n v="223.02"/>
  </r>
  <r>
    <s v="10 : Electric"/>
    <x v="1"/>
    <x v="1"/>
    <s v="ERES_2T317"/>
    <x v="4603"/>
    <n v="1493.6880000000001"/>
    <n v="167.58"/>
  </r>
  <r>
    <s v="10 : Electric"/>
    <x v="1"/>
    <x v="1"/>
    <s v="ERES_2T317"/>
    <x v="4604"/>
    <n v="994.07600000000002"/>
    <n v="126.53"/>
  </r>
  <r>
    <s v="10 : Electric"/>
    <x v="1"/>
    <x v="1"/>
    <s v="ERES_2T317"/>
    <x v="4605"/>
    <n v="2269.9140000000002"/>
    <n v="278.93"/>
  </r>
  <r>
    <s v="10 : Electric"/>
    <x v="1"/>
    <x v="1"/>
    <s v="ERES_2T317"/>
    <x v="4606"/>
    <n v="841.56799999999998"/>
    <n v="106.68"/>
  </r>
  <r>
    <s v="10 : Electric"/>
    <x v="1"/>
    <x v="1"/>
    <s v="ERES_2T317"/>
    <x v="4607"/>
    <n v="558.63199999999995"/>
    <n v="67.36"/>
  </r>
  <r>
    <s v="10 : Electric"/>
    <x v="1"/>
    <x v="1"/>
    <s v="ERES_2T317"/>
    <x v="4608"/>
    <n v="972.33399999999995"/>
    <n v="119.46"/>
  </r>
  <r>
    <s v="10 : Electric"/>
    <x v="1"/>
    <x v="1"/>
    <s v="ERES_2T317"/>
    <x v="4609"/>
    <n v="1861.278"/>
    <n v="239.96"/>
  </r>
  <r>
    <s v="10 : Electric"/>
    <x v="1"/>
    <x v="1"/>
    <s v="ERES_2T317"/>
    <x v="4610"/>
    <n v="1080.5830000000001"/>
    <n v="132.69"/>
  </r>
  <r>
    <s v="10 : Electric"/>
    <x v="1"/>
    <x v="1"/>
    <s v="ERES_2T317"/>
    <x v="4611"/>
    <n v="520.40599999999995"/>
    <n v="65.819999999999993"/>
  </r>
  <r>
    <s v="10 : Electric"/>
    <x v="1"/>
    <x v="1"/>
    <s v="ERES_2T317"/>
    <x v="4612"/>
    <n v="1270.1220000000001"/>
    <n v="154.97"/>
  </r>
  <r>
    <s v="10 : Electric"/>
    <x v="1"/>
    <x v="1"/>
    <s v="ERES_2T317"/>
    <x v="4613"/>
    <n v="1529.405"/>
    <n v="190.08"/>
  </r>
  <r>
    <s v="10 : Electric"/>
    <x v="1"/>
    <x v="1"/>
    <s v="ERES_2T317"/>
    <x v="4614"/>
    <n v="418.596"/>
    <n v="55.55"/>
  </r>
  <r>
    <s v="10 : Electric"/>
    <x v="1"/>
    <x v="1"/>
    <s v="ERES_2T317"/>
    <x v="4615"/>
    <n v="1323.509"/>
    <n v="162.77000000000001"/>
  </r>
  <r>
    <s v="10 : Electric"/>
    <x v="1"/>
    <x v="1"/>
    <s v="ERES_2T317"/>
    <x v="4616"/>
    <n v="759.38400000000001"/>
    <n v="92.32"/>
  </r>
  <r>
    <s v="10 : Electric"/>
    <x v="1"/>
    <x v="1"/>
    <s v="ERES_2T317"/>
    <x v="4617"/>
    <n v="575.01199999999994"/>
    <n v="76"/>
  </r>
  <r>
    <s v="10 : Electric"/>
    <x v="1"/>
    <x v="1"/>
    <s v="ERES_2T317"/>
    <x v="4618"/>
    <n v="354.101"/>
    <n v="43.14"/>
  </r>
  <r>
    <s v="10 : Electric"/>
    <x v="1"/>
    <x v="1"/>
    <s v="ERES_2T317"/>
    <x v="4619"/>
    <n v="709.50699999999995"/>
    <n v="91.17"/>
  </r>
  <r>
    <s v="10 : Electric"/>
    <x v="1"/>
    <x v="1"/>
    <s v="ERES_2T317"/>
    <x v="4620"/>
    <n v="210.86099999999999"/>
    <n v="25.86"/>
  </r>
  <r>
    <s v="10 : Electric"/>
    <x v="1"/>
    <x v="1"/>
    <s v="ERES_2T317"/>
    <x v="4621"/>
    <n v="488.49599999999998"/>
    <n v="57.33"/>
  </r>
  <r>
    <s v="10 : Electric"/>
    <x v="1"/>
    <x v="1"/>
    <s v="ERES_2T317"/>
    <x v="4622"/>
    <n v="485.36599999999999"/>
    <n v="59.29"/>
  </r>
  <r>
    <s v="10 : Electric"/>
    <x v="1"/>
    <x v="1"/>
    <s v="ERES_2T317"/>
    <x v="4623"/>
    <n v="662.36"/>
    <n v="81.72"/>
  </r>
  <r>
    <s v="10 : Electric"/>
    <x v="1"/>
    <x v="1"/>
    <s v="ERES_2T317"/>
    <x v="4624"/>
    <n v="504.06"/>
    <n v="63.49"/>
  </r>
  <r>
    <s v="10 : Electric"/>
    <x v="1"/>
    <x v="1"/>
    <s v="ERES_2T317"/>
    <x v="4625"/>
    <n v="1505.241"/>
    <n v="185.64"/>
  </r>
  <r>
    <s v="10 : Electric"/>
    <x v="1"/>
    <x v="1"/>
    <s v="ERES_2T317"/>
    <x v="4626"/>
    <n v="2963.7379999999998"/>
    <n v="363.46"/>
  </r>
  <r>
    <s v="10 : Electric"/>
    <x v="1"/>
    <x v="1"/>
    <s v="ERES_2T317"/>
    <x v="4627"/>
    <n v="1695.5440000000001"/>
    <n v="200.53"/>
  </r>
  <r>
    <s v="10 : Electric"/>
    <x v="1"/>
    <x v="1"/>
    <s v="ERES_2T317"/>
    <x v="4628"/>
    <n v="556.22299999999996"/>
    <n v="70.69"/>
  </r>
  <r>
    <s v="10 : Electric"/>
    <x v="1"/>
    <x v="1"/>
    <s v="ERES_2T317"/>
    <x v="4629"/>
    <n v="561.77300000000002"/>
    <n v="73.900000000000006"/>
  </r>
  <r>
    <s v="10 : Electric"/>
    <x v="1"/>
    <x v="1"/>
    <s v="ERES_2T317"/>
    <x v="4630"/>
    <n v="751.149"/>
    <n v="92.2"/>
  </r>
  <r>
    <s v="10 : Electric"/>
    <x v="1"/>
    <x v="1"/>
    <s v="ERES_2T317"/>
    <x v="4631"/>
    <n v="658.88699999999994"/>
    <n v="80.44"/>
  </r>
  <r>
    <s v="10 : Electric"/>
    <x v="1"/>
    <x v="1"/>
    <s v="ERES_2T317"/>
    <x v="4632"/>
    <n v="1305.623"/>
    <n v="159.53"/>
  </r>
  <r>
    <s v="10 : Electric"/>
    <x v="1"/>
    <x v="1"/>
    <s v="ERES_2T317"/>
    <x v="4633"/>
    <n v="789.71799999999996"/>
    <n v="97.85"/>
  </r>
  <r>
    <s v="10 : Electric"/>
    <x v="1"/>
    <x v="1"/>
    <s v="ERES_2T317"/>
    <x v="4634"/>
    <n v="308.02199999999999"/>
    <n v="38.14"/>
  </r>
  <r>
    <s v="10 : Electric"/>
    <x v="1"/>
    <x v="1"/>
    <s v="ERES_2T317"/>
    <x v="4635"/>
    <n v="452.68400000000003"/>
    <n v="58.95"/>
  </r>
  <r>
    <s v="10 : Electric"/>
    <x v="1"/>
    <x v="1"/>
    <s v="ERES_2T317"/>
    <x v="4636"/>
    <n v="744.22199999999998"/>
    <n v="91.71"/>
  </r>
  <r>
    <s v="10 : Electric"/>
    <x v="1"/>
    <x v="1"/>
    <s v="ERES_2T317"/>
    <x v="4637"/>
    <n v="613.78300000000002"/>
    <n v="76.010000000000005"/>
  </r>
  <r>
    <s v="10 : Electric"/>
    <x v="1"/>
    <x v="1"/>
    <s v="ERES_2T317"/>
    <x v="4638"/>
    <n v="1176.337"/>
    <n v="144.16999999999999"/>
  </r>
  <r>
    <s v="10 : Electric"/>
    <x v="1"/>
    <x v="1"/>
    <s v="ERES_2T317"/>
    <x v="4639"/>
    <n v="2491.0729999999999"/>
    <n v="308.06"/>
  </r>
  <r>
    <s v="10 : Electric"/>
    <x v="1"/>
    <x v="1"/>
    <s v="ERES_2T317"/>
    <x v="4640"/>
    <n v="1710.421"/>
    <n v="216.28"/>
  </r>
  <r>
    <s v="10 : Electric"/>
    <x v="1"/>
    <x v="1"/>
    <s v="ERES_2T317"/>
    <x v="4641"/>
    <n v="437.97"/>
    <n v="51.62"/>
  </r>
  <r>
    <s v="10 : Electric"/>
    <x v="1"/>
    <x v="1"/>
    <s v="ERES_2T317"/>
    <x v="4642"/>
    <n v="1378.723"/>
    <n v="174.08"/>
  </r>
  <r>
    <s v="10 : Electric"/>
    <x v="1"/>
    <x v="1"/>
    <s v="ERES_2T317"/>
    <x v="4643"/>
    <n v="1341.684"/>
    <n v="155.43"/>
  </r>
  <r>
    <s v="10 : Electric"/>
    <x v="1"/>
    <x v="1"/>
    <s v="ERES_2T317"/>
    <x v="4644"/>
    <n v="1333.443"/>
    <n v="159.18"/>
  </r>
  <r>
    <s v="10 : Electric"/>
    <x v="1"/>
    <x v="1"/>
    <s v="ERES_2T317"/>
    <x v="4645"/>
    <n v="1565.394"/>
    <n v="194.68"/>
  </r>
  <r>
    <s v="10 : Electric"/>
    <x v="1"/>
    <x v="1"/>
    <s v="ERES_2T317"/>
    <x v="4646"/>
    <n v="3258.9380000000001"/>
    <n v="402.95"/>
  </r>
  <r>
    <s v="10 : Electric"/>
    <x v="1"/>
    <x v="1"/>
    <s v="ERES_2T317"/>
    <x v="4647"/>
    <n v="3096.9789999999998"/>
    <n v="381.96"/>
  </r>
  <r>
    <s v="10 : Electric"/>
    <x v="1"/>
    <x v="1"/>
    <s v="ERES_2T317"/>
    <x v="4648"/>
    <n v="863.50699999999995"/>
    <n v="105.6"/>
  </r>
  <r>
    <s v="10 : Electric"/>
    <x v="1"/>
    <x v="1"/>
    <s v="ERES_2T317"/>
    <x v="4649"/>
    <n v="475.17200000000003"/>
    <n v="59.7"/>
  </r>
  <r>
    <s v="10 : Electric"/>
    <x v="1"/>
    <x v="1"/>
    <s v="ERES_2T317"/>
    <x v="4650"/>
    <n v="891.43899999999996"/>
    <n v="109.5"/>
  </r>
  <r>
    <s v="10 : Electric"/>
    <x v="1"/>
    <x v="1"/>
    <s v="ERES_2T317"/>
    <x v="4651"/>
    <n v="980.28099999999995"/>
    <n v="119.73"/>
  </r>
  <r>
    <s v="10 : Electric"/>
    <x v="1"/>
    <x v="1"/>
    <s v="ERES_2T317"/>
    <x v="4652"/>
    <n v="547.245"/>
    <n v="69.459999999999994"/>
  </r>
  <r>
    <s v="10 : Electric"/>
    <x v="1"/>
    <x v="1"/>
    <s v="ERES_2T317"/>
    <x v="4653"/>
    <n v="450.40499999999997"/>
    <n v="55.17"/>
  </r>
  <r>
    <s v="10 : Electric"/>
    <x v="1"/>
    <x v="1"/>
    <s v="ERES_2T317"/>
    <x v="4654"/>
    <n v="1258.942"/>
    <n v="153.88999999999999"/>
  </r>
  <r>
    <s v="10 : Electric"/>
    <x v="1"/>
    <x v="1"/>
    <s v="ERES_2T317"/>
    <x v="4655"/>
    <n v="742.26800000000003"/>
    <n v="92.96"/>
  </r>
  <r>
    <s v="10 : Electric"/>
    <x v="1"/>
    <x v="1"/>
    <s v="ERES_2T317"/>
    <x v="4656"/>
    <n v="971.63"/>
    <n v="121.75"/>
  </r>
  <r>
    <s v="10 : Electric"/>
    <x v="1"/>
    <x v="1"/>
    <s v="ERES_2T317"/>
    <x v="4657"/>
    <n v="571.55499999999995"/>
    <n v="68.39"/>
  </r>
  <r>
    <s v="10 : Electric"/>
    <x v="1"/>
    <x v="1"/>
    <s v="ERES_2T317"/>
    <x v="4658"/>
    <n v="975.36"/>
    <n v="120.81"/>
  </r>
  <r>
    <s v="10 : Electric"/>
    <x v="1"/>
    <x v="1"/>
    <s v="ERES_2T317"/>
    <x v="4659"/>
    <n v="728.38499999999999"/>
    <n v="92.35"/>
  </r>
  <r>
    <s v="10 : Electric"/>
    <x v="1"/>
    <x v="1"/>
    <s v="ERES_2T317"/>
    <x v="4660"/>
    <n v="594.47900000000004"/>
    <n v="76.61"/>
  </r>
  <r>
    <s v="10 : Electric"/>
    <x v="1"/>
    <x v="1"/>
    <s v="ERES_2T317"/>
    <x v="4661"/>
    <n v="1341.1489999999999"/>
    <n v="169.87"/>
  </r>
  <r>
    <s v="10 : Electric"/>
    <x v="1"/>
    <x v="1"/>
    <s v="ERES_2T317"/>
    <x v="4662"/>
    <n v="1364.316"/>
    <n v="158.27000000000001"/>
  </r>
  <r>
    <s v="10 : Electric"/>
    <x v="1"/>
    <x v="1"/>
    <s v="ERES_2T317"/>
    <x v="4663"/>
    <n v="829.03800000000001"/>
    <n v="101.49"/>
  </r>
  <r>
    <s v="10 : Electric"/>
    <x v="1"/>
    <x v="1"/>
    <s v="ERES_2T317"/>
    <x v="4664"/>
    <n v="966.61300000000006"/>
    <n v="122.74"/>
  </r>
  <r>
    <s v="10 : Electric"/>
    <x v="1"/>
    <x v="1"/>
    <s v="ERES_2T317"/>
    <x v="4665"/>
    <n v="477.26499999999999"/>
    <n v="57.82"/>
  </r>
  <r>
    <s v="10 : Electric"/>
    <x v="1"/>
    <x v="1"/>
    <s v="ERES_2T317"/>
    <x v="4666"/>
    <n v="1315.4369999999999"/>
    <n v="160.31"/>
  </r>
  <r>
    <s v="10 : Electric"/>
    <x v="1"/>
    <x v="1"/>
    <s v="ERES_2T317"/>
    <x v="4667"/>
    <n v="316.46800000000002"/>
    <n v="39.53"/>
  </r>
  <r>
    <s v="10 : Electric"/>
    <x v="1"/>
    <x v="1"/>
    <s v="ERES_2T317"/>
    <x v="4668"/>
    <n v="1143.72"/>
    <n v="139.04"/>
  </r>
  <r>
    <s v="10 : Electric"/>
    <x v="1"/>
    <x v="1"/>
    <s v="ERES_2T317"/>
    <x v="4669"/>
    <n v="1163.501"/>
    <n v="143.61000000000001"/>
  </r>
  <r>
    <s v="10 : Electric"/>
    <x v="1"/>
    <x v="1"/>
    <s v="ERES_2T317"/>
    <x v="4670"/>
    <n v="1436.0440000000001"/>
    <n v="177.92"/>
  </r>
  <r>
    <s v="10 : Electric"/>
    <x v="1"/>
    <x v="1"/>
    <s v="ERES_2T317"/>
    <x v="4671"/>
    <n v="937.34400000000005"/>
    <n v="113.05"/>
  </r>
  <r>
    <s v="10 : Electric"/>
    <x v="1"/>
    <x v="1"/>
    <s v="ERES_2T317"/>
    <x v="4672"/>
    <n v="128.71799999999999"/>
    <n v="15.75"/>
  </r>
  <r>
    <s v="10 : Electric"/>
    <x v="1"/>
    <x v="1"/>
    <s v="ERES_2T317"/>
    <x v="4673"/>
    <n v="715.548"/>
    <n v="87.66"/>
  </r>
  <r>
    <s v="10 : Electric"/>
    <x v="1"/>
    <x v="1"/>
    <s v="ERES_2T317"/>
    <x v="4674"/>
    <n v="646.54100000000005"/>
    <n v="83.88"/>
  </r>
  <r>
    <s v="10 : Electric"/>
    <x v="1"/>
    <x v="1"/>
    <s v="ERES_2T317"/>
    <x v="4675"/>
    <n v="272.78699999999998"/>
    <n v="34.380000000000003"/>
  </r>
  <r>
    <s v="10 : Electric"/>
    <x v="1"/>
    <x v="1"/>
    <s v="ERES_2T317"/>
    <x v="4676"/>
    <n v="556.73299999999995"/>
    <n v="74.78"/>
  </r>
  <r>
    <s v="10 : Electric"/>
    <x v="1"/>
    <x v="1"/>
    <s v="ERES_2T317"/>
    <x v="4677"/>
    <n v="1253.29"/>
    <n v="152.29"/>
  </r>
  <r>
    <s v="10 : Electric"/>
    <x v="1"/>
    <x v="1"/>
    <s v="ERES_2T317"/>
    <x v="4678"/>
    <n v="1272.3530000000001"/>
    <n v="159.74"/>
  </r>
  <r>
    <s v="10 : Electric"/>
    <x v="1"/>
    <x v="1"/>
    <s v="ERES_2T317"/>
    <x v="4679"/>
    <n v="908.78200000000004"/>
    <n v="112.6"/>
  </r>
  <r>
    <s v="10 : Electric"/>
    <x v="1"/>
    <x v="1"/>
    <s v="ERES_2T317"/>
    <x v="4680"/>
    <n v="632.55200000000002"/>
    <n v="79.03"/>
  </r>
  <r>
    <s v="10 : Electric"/>
    <x v="1"/>
    <x v="1"/>
    <s v="ERES_2T317"/>
    <x v="4681"/>
    <n v="760.81899999999996"/>
    <n v="86.76"/>
  </r>
  <r>
    <s v="10 : Electric"/>
    <x v="1"/>
    <x v="1"/>
    <s v="ERES_2T317"/>
    <x v="4682"/>
    <n v="577.74199999999996"/>
    <n v="72.23"/>
  </r>
  <r>
    <s v="10 : Electric"/>
    <x v="1"/>
    <x v="1"/>
    <s v="ERES_2T317"/>
    <x v="4683"/>
    <n v="590.31200000000001"/>
    <n v="75.17"/>
  </r>
  <r>
    <s v="10 : Electric"/>
    <x v="1"/>
    <x v="1"/>
    <s v="ERES_2T317"/>
    <x v="4684"/>
    <n v="1115.492"/>
    <n v="147.91999999999999"/>
  </r>
  <r>
    <s v="10 : Electric"/>
    <x v="1"/>
    <x v="1"/>
    <s v="ERES_2T317"/>
    <x v="4685"/>
    <n v="656.43899999999996"/>
    <n v="79.92"/>
  </r>
  <r>
    <s v="10 : Electric"/>
    <x v="1"/>
    <x v="1"/>
    <s v="ERES_2T317"/>
    <x v="4686"/>
    <n v="714.88599999999997"/>
    <n v="92.96"/>
  </r>
  <r>
    <s v="10 : Electric"/>
    <x v="1"/>
    <x v="1"/>
    <s v="ERES_2T317"/>
    <x v="4687"/>
    <n v="2383.35"/>
    <n v="293.67"/>
  </r>
  <r>
    <s v="10 : Electric"/>
    <x v="1"/>
    <x v="1"/>
    <s v="ERES_2T317"/>
    <x v="4688"/>
    <n v="1452.152"/>
    <n v="175.03"/>
  </r>
  <r>
    <s v="10 : Electric"/>
    <x v="1"/>
    <x v="1"/>
    <s v="ERES_2T317"/>
    <x v="4689"/>
    <n v="492.36500000000001"/>
    <n v="62.6"/>
  </r>
  <r>
    <s v="10 : Electric"/>
    <x v="1"/>
    <x v="1"/>
    <s v="ERES_2T317"/>
    <x v="4690"/>
    <n v="703.53599999999994"/>
    <n v="86.7"/>
  </r>
  <r>
    <s v="10 : Electric"/>
    <x v="1"/>
    <x v="1"/>
    <s v="ERES_2T317"/>
    <x v="4691"/>
    <n v="1995.05"/>
    <n v="243.43"/>
  </r>
  <r>
    <s v="10 : Electric"/>
    <x v="1"/>
    <x v="1"/>
    <s v="ERES_2T317"/>
    <x v="4692"/>
    <n v="886.43"/>
    <n v="110.33"/>
  </r>
  <r>
    <s v="10 : Electric"/>
    <x v="1"/>
    <x v="1"/>
    <s v="ERES_2T317"/>
    <x v="4693"/>
    <n v="854.43200000000002"/>
    <n v="106.25"/>
  </r>
  <r>
    <s v="10 : Electric"/>
    <x v="1"/>
    <x v="1"/>
    <s v="ERES_2T317"/>
    <x v="4694"/>
    <n v="1185.835"/>
    <n v="145.77000000000001"/>
  </r>
  <r>
    <s v="10 : Electric"/>
    <x v="1"/>
    <x v="1"/>
    <s v="ERES_2T317"/>
    <x v="4695"/>
    <n v="745.93"/>
    <n v="94.04"/>
  </r>
  <r>
    <s v="10 : Electric"/>
    <x v="1"/>
    <x v="1"/>
    <s v="ERES_2T317"/>
    <x v="4696"/>
    <n v="837.29700000000003"/>
    <n v="104.05"/>
  </r>
  <r>
    <s v="10 : Electric"/>
    <x v="1"/>
    <x v="1"/>
    <s v="ERES_2T317"/>
    <x v="4697"/>
    <n v="517.93499999999995"/>
    <n v="63.85"/>
  </r>
  <r>
    <s v="10 : Electric"/>
    <x v="1"/>
    <x v="1"/>
    <s v="ERES_2T317"/>
    <x v="4698"/>
    <n v="540.37400000000002"/>
    <n v="71.150000000000006"/>
  </r>
  <r>
    <s v="10 : Electric"/>
    <x v="1"/>
    <x v="1"/>
    <s v="ERES_2T317"/>
    <x v="4699"/>
    <n v="870.65"/>
    <n v="110.75"/>
  </r>
  <r>
    <s v="10 : Electric"/>
    <x v="1"/>
    <x v="1"/>
    <s v="ERES_2T317"/>
    <x v="4700"/>
    <n v="616.16099999999994"/>
    <n v="76.45"/>
  </r>
  <r>
    <s v="10 : Electric"/>
    <x v="1"/>
    <x v="1"/>
    <s v="ERES_2T317"/>
    <x v="4701"/>
    <n v="1320.075"/>
    <n v="174.42"/>
  </r>
  <r>
    <s v="10 : Electric"/>
    <x v="1"/>
    <x v="1"/>
    <s v="ERES_2T317"/>
    <x v="4702"/>
    <n v="453.15"/>
    <n v="54.86"/>
  </r>
  <r>
    <s v="10 : Electric"/>
    <x v="1"/>
    <x v="1"/>
    <s v="ERES_2T317"/>
    <x v="4703"/>
    <n v="906.89700000000005"/>
    <n v="113.71"/>
  </r>
  <r>
    <s v="10 : Electric"/>
    <x v="1"/>
    <x v="1"/>
    <s v="ERES_2T317"/>
    <x v="4704"/>
    <n v="549.37199999999996"/>
    <n v="69.900000000000006"/>
  </r>
  <r>
    <s v="10 : Electric"/>
    <x v="1"/>
    <x v="1"/>
    <s v="ERES_2T317"/>
    <x v="4705"/>
    <n v="192.48599999999999"/>
    <n v="23.54"/>
  </r>
  <r>
    <s v="10 : Electric"/>
    <x v="1"/>
    <x v="1"/>
    <s v="ERES_2T317"/>
    <x v="4706"/>
    <n v="1186.345"/>
    <n v="142.02000000000001"/>
  </r>
  <r>
    <s v="10 : Electric"/>
    <x v="1"/>
    <x v="1"/>
    <s v="ERES_2T317"/>
    <x v="4707"/>
    <n v="2620.4810000000002"/>
    <n v="326.7"/>
  </r>
  <r>
    <s v="10 : Electric"/>
    <x v="1"/>
    <x v="1"/>
    <s v="ERES_2T317"/>
    <x v="4708"/>
    <n v="1943.3530000000001"/>
    <n v="231.16"/>
  </r>
  <r>
    <s v="10 : Electric"/>
    <x v="1"/>
    <x v="1"/>
    <s v="ERES_2T317"/>
    <x v="4709"/>
    <n v="1536.443"/>
    <n v="173.32"/>
  </r>
  <r>
    <s v="10 : Electric"/>
    <x v="1"/>
    <x v="1"/>
    <s v="ERES_2T317"/>
    <x v="4710"/>
    <n v="753.82100000000003"/>
    <n v="97.05"/>
  </r>
  <r>
    <s v="10 : Electric"/>
    <x v="1"/>
    <x v="1"/>
    <s v="ERES_2T317"/>
    <x v="4711"/>
    <n v="667.51300000000003"/>
    <n v="80"/>
  </r>
  <r>
    <s v="10 : Electric"/>
    <x v="1"/>
    <x v="1"/>
    <s v="ERES_2T317"/>
    <x v="4712"/>
    <n v="838.827"/>
    <n v="99.84"/>
  </r>
  <r>
    <s v="10 : Electric"/>
    <x v="1"/>
    <x v="1"/>
    <s v="ERES_2T317"/>
    <x v="4713"/>
    <n v="1000.006"/>
    <n v="122.76"/>
  </r>
  <r>
    <s v="10 : Electric"/>
    <x v="1"/>
    <x v="1"/>
    <s v="ERES_2T317"/>
    <x v="4714"/>
    <n v="1917.826"/>
    <n v="235.63"/>
  </r>
  <r>
    <s v="10 : Electric"/>
    <x v="1"/>
    <x v="1"/>
    <s v="ERES_2T317"/>
    <x v="4715"/>
    <n v="487.47800000000001"/>
    <n v="60.42"/>
  </r>
  <r>
    <s v="10 : Electric"/>
    <x v="1"/>
    <x v="1"/>
    <s v="ERES_2T317"/>
    <x v="4716"/>
    <n v="787.13699999999994"/>
    <n v="100.42"/>
  </r>
  <r>
    <s v="10 : Electric"/>
    <x v="1"/>
    <x v="1"/>
    <s v="ERES_2T317"/>
    <x v="4717"/>
    <n v="352.50099999999998"/>
    <n v="44.71"/>
  </r>
  <r>
    <s v="10 : Electric"/>
    <x v="1"/>
    <x v="1"/>
    <s v="ERES_2T317"/>
    <x v="4718"/>
    <n v="2657.5219999999999"/>
    <n v="323.37"/>
  </r>
  <r>
    <s v="10 : Electric"/>
    <x v="1"/>
    <x v="1"/>
    <s v="ERES_2T317"/>
    <x v="4719"/>
    <n v="1258.0050000000001"/>
    <n v="145.83000000000001"/>
  </r>
  <r>
    <s v="10 : Electric"/>
    <x v="1"/>
    <x v="1"/>
    <s v="ERES_2T317"/>
    <x v="4720"/>
    <n v="408.49799999999999"/>
    <n v="50.03"/>
  </r>
  <r>
    <s v="10 : Electric"/>
    <x v="1"/>
    <x v="1"/>
    <s v="ERES_2T317"/>
    <x v="4721"/>
    <n v="442.32"/>
    <n v="56.72"/>
  </r>
  <r>
    <s v="10 : Electric"/>
    <x v="1"/>
    <x v="1"/>
    <s v="ERES_2T317"/>
    <x v="4722"/>
    <n v="877.25099999999998"/>
    <n v="105.16"/>
  </r>
  <r>
    <s v="10 : Electric"/>
    <x v="1"/>
    <x v="1"/>
    <s v="ERES_2T317"/>
    <x v="4723"/>
    <n v="473.1"/>
    <n v="57.42"/>
  </r>
  <r>
    <s v="10 : Electric"/>
    <x v="1"/>
    <x v="1"/>
    <s v="ERES_2T317"/>
    <x v="4724"/>
    <n v="2535.748"/>
    <n v="315.63"/>
  </r>
  <r>
    <s v="10 : Electric"/>
    <x v="1"/>
    <x v="1"/>
    <s v="ERES_2T317"/>
    <x v="4725"/>
    <n v="1313.4970000000001"/>
    <n v="162.9"/>
  </r>
  <r>
    <s v="10 : Electric"/>
    <x v="1"/>
    <x v="1"/>
    <s v="ERES_2T317"/>
    <x v="4726"/>
    <n v="318.45499999999998"/>
    <n v="38"/>
  </r>
  <r>
    <s v="10 : Electric"/>
    <x v="1"/>
    <x v="1"/>
    <s v="ERES_2T317"/>
    <x v="4727"/>
    <n v="659.10699999999997"/>
    <n v="80.510000000000005"/>
  </r>
  <r>
    <s v="10 : Electric"/>
    <x v="1"/>
    <x v="1"/>
    <s v="ERES_2T317"/>
    <x v="4728"/>
    <n v="534.33199999999999"/>
    <n v="65.61"/>
  </r>
  <r>
    <s v="10 : Electric"/>
    <x v="1"/>
    <x v="1"/>
    <s v="ERES_2T317"/>
    <x v="4729"/>
    <n v="548.40300000000002"/>
    <n v="68.53"/>
  </r>
  <r>
    <s v="10 : Electric"/>
    <x v="1"/>
    <x v="1"/>
    <s v="ERES_2T317"/>
    <x v="4730"/>
    <n v="1037.175"/>
    <n v="136.33000000000001"/>
  </r>
  <r>
    <s v="10 : Electric"/>
    <x v="1"/>
    <x v="1"/>
    <s v="ERES_2T317"/>
    <x v="4731"/>
    <n v="1602.8489999999999"/>
    <n v="203.3"/>
  </r>
  <r>
    <s v="10 : Electric"/>
    <x v="1"/>
    <x v="1"/>
    <s v="ERES_2T317"/>
    <x v="4732"/>
    <n v="344.42200000000003"/>
    <n v="42.63"/>
  </r>
  <r>
    <s v="10 : Electric"/>
    <x v="1"/>
    <x v="1"/>
    <s v="ERES_2T317"/>
    <x v="4733"/>
    <n v="631.34400000000005"/>
    <n v="76.58"/>
  </r>
  <r>
    <s v="10 : Electric"/>
    <x v="1"/>
    <x v="1"/>
    <s v="ERES_2T317"/>
    <x v="4734"/>
    <n v="866.42700000000002"/>
    <n v="96.96"/>
  </r>
  <r>
    <s v="10 : Electric"/>
    <x v="1"/>
    <x v="1"/>
    <s v="ERES_2T317"/>
    <x v="4735"/>
    <n v="661.34699999999998"/>
    <n v="83.39"/>
  </r>
  <r>
    <s v="10 : Electric"/>
    <x v="1"/>
    <x v="1"/>
    <s v="ERES_2T317"/>
    <x v="4736"/>
    <n v="358.81"/>
    <n v="46.39"/>
  </r>
  <r>
    <s v="10 : Electric"/>
    <x v="1"/>
    <x v="1"/>
    <s v="ERES_2T317"/>
    <x v="4737"/>
    <n v="1935.721"/>
    <n v="240.5"/>
  </r>
  <r>
    <s v="10 : Electric"/>
    <x v="1"/>
    <x v="1"/>
    <s v="ERES_2T317"/>
    <x v="4738"/>
    <n v="874.61"/>
    <n v="105.17"/>
  </r>
  <r>
    <s v="10 : Electric"/>
    <x v="1"/>
    <x v="1"/>
    <s v="ERES_2T317"/>
    <x v="4739"/>
    <n v="393.55799999999999"/>
    <n v="45.55"/>
  </r>
  <r>
    <s v="10 : Electric"/>
    <x v="1"/>
    <x v="1"/>
    <s v="ERES_2T317"/>
    <x v="4740"/>
    <n v="331.03100000000001"/>
    <n v="40.880000000000003"/>
  </r>
  <r>
    <s v="10 : Electric"/>
    <x v="1"/>
    <x v="1"/>
    <s v="ERES_2T317"/>
    <x v="4741"/>
    <n v="1342.442"/>
    <n v="165.38"/>
  </r>
  <r>
    <s v="10 : Electric"/>
    <x v="1"/>
    <x v="1"/>
    <s v="ERES_2T317"/>
    <x v="4742"/>
    <n v="347.67899999999997"/>
    <n v="41.93"/>
  </r>
  <r>
    <s v="10 : Electric"/>
    <x v="1"/>
    <x v="1"/>
    <s v="ERES_2T317"/>
    <x v="4743"/>
    <n v="1830.1079999999999"/>
    <n v="216.92"/>
  </r>
  <r>
    <s v="10 : Electric"/>
    <x v="1"/>
    <x v="1"/>
    <s v="ERES_2T317"/>
    <x v="4744"/>
    <n v="709.97"/>
    <n v="90.87"/>
  </r>
  <r>
    <s v="10 : Electric"/>
    <x v="1"/>
    <x v="1"/>
    <s v="ERES_2T317"/>
    <x v="4745"/>
    <n v="754.63800000000003"/>
    <n v="91.11"/>
  </r>
  <r>
    <s v="10 : Electric"/>
    <x v="1"/>
    <x v="1"/>
    <s v="ERES_2T317"/>
    <x v="4746"/>
    <n v="674.01199999999994"/>
    <n v="84.68"/>
  </r>
  <r>
    <s v="10 : Electric"/>
    <x v="1"/>
    <x v="1"/>
    <s v="ERES_2T317"/>
    <x v="4747"/>
    <n v="1037.2370000000001"/>
    <n v="128.97999999999999"/>
  </r>
  <r>
    <s v="10 : Electric"/>
    <x v="1"/>
    <x v="1"/>
    <s v="ERES_2T317"/>
    <x v="4748"/>
    <n v="718.36599999999999"/>
    <n v="91"/>
  </r>
  <r>
    <s v="10 : Electric"/>
    <x v="1"/>
    <x v="1"/>
    <s v="ERES_2T317"/>
    <x v="4749"/>
    <n v="413.76499999999999"/>
    <n v="53.51"/>
  </r>
  <r>
    <s v="10 : Electric"/>
    <x v="1"/>
    <x v="1"/>
    <s v="ERES_2T317"/>
    <x v="4750"/>
    <n v="821.19100000000003"/>
    <n v="104.24"/>
  </r>
  <r>
    <s v="10 : Electric"/>
    <x v="1"/>
    <x v="1"/>
    <s v="ERES_2T317"/>
    <x v="4751"/>
    <n v="197.38300000000001"/>
    <n v="24.36"/>
  </r>
  <r>
    <s v="10 : Electric"/>
    <x v="1"/>
    <x v="1"/>
    <s v="ERES_2T317"/>
    <x v="4752"/>
    <n v="1209.508"/>
    <n v="153.35"/>
  </r>
  <r>
    <s v="10 : Electric"/>
    <x v="1"/>
    <x v="1"/>
    <s v="ERES_2T317"/>
    <x v="4753"/>
    <n v="1143.7170000000001"/>
    <n v="144.56"/>
  </r>
  <r>
    <s v="10 : Electric"/>
    <x v="1"/>
    <x v="1"/>
    <s v="ERES_2T317"/>
    <x v="4754"/>
    <n v="774.904"/>
    <n v="94.87"/>
  </r>
  <r>
    <s v="10 : Electric"/>
    <x v="1"/>
    <x v="1"/>
    <s v="ERES_2T317"/>
    <x v="4755"/>
    <n v="366.63200000000001"/>
    <n v="45.81"/>
  </r>
  <r>
    <s v="10 : Electric"/>
    <x v="1"/>
    <x v="1"/>
    <s v="ERES_2T317"/>
    <x v="4756"/>
    <n v="983.37699999999995"/>
    <n v="125.24"/>
  </r>
  <r>
    <s v="10 : Electric"/>
    <x v="1"/>
    <x v="1"/>
    <s v="ERES_2T317"/>
    <x v="4757"/>
    <n v="455.70800000000003"/>
    <n v="55.31"/>
  </r>
  <r>
    <s v="10 : Electric"/>
    <x v="1"/>
    <x v="1"/>
    <s v="ERES_2T317"/>
    <x v="4758"/>
    <n v="499.88400000000001"/>
    <n v="62.69"/>
  </r>
  <r>
    <s v="10 : Electric"/>
    <x v="1"/>
    <x v="1"/>
    <s v="ERES_2T317"/>
    <x v="4759"/>
    <n v="881.505"/>
    <n v="113.11"/>
  </r>
  <r>
    <s v="10 : Electric"/>
    <x v="1"/>
    <x v="1"/>
    <s v="ERES_2T317"/>
    <x v="4760"/>
    <n v="1142.569"/>
    <n v="149.33000000000001"/>
  </r>
  <r>
    <s v="10 : Electric"/>
    <x v="1"/>
    <x v="1"/>
    <s v="ERES_2T317"/>
    <x v="4761"/>
    <n v="1179.125"/>
    <n v="146.62"/>
  </r>
  <r>
    <s v="10 : Electric"/>
    <x v="1"/>
    <x v="1"/>
    <s v="ERES_2T317"/>
    <x v="4762"/>
    <n v="552.29499999999996"/>
    <n v="69.27"/>
  </r>
  <r>
    <s v="10 : Electric"/>
    <x v="1"/>
    <x v="1"/>
    <s v="ERES_2T317"/>
    <x v="4763"/>
    <n v="468.75900000000001"/>
    <n v="58.14"/>
  </r>
  <r>
    <s v="10 : Electric"/>
    <x v="1"/>
    <x v="1"/>
    <s v="ERES_2T317"/>
    <x v="4764"/>
    <n v="775.81299999999999"/>
    <n v="97.31"/>
  </r>
  <r>
    <s v="10 : Electric"/>
    <x v="1"/>
    <x v="1"/>
    <s v="ERES_2T317"/>
    <x v="4765"/>
    <n v="1290.0840000000001"/>
    <n v="164.28"/>
  </r>
  <r>
    <s v="10 : Electric"/>
    <x v="1"/>
    <x v="1"/>
    <s v="ERES_2T317"/>
    <x v="4766"/>
    <n v="613.04499999999996"/>
    <n v="75.430000000000007"/>
  </r>
  <r>
    <s v="10 : Electric"/>
    <x v="1"/>
    <x v="1"/>
    <s v="ERES_2T317"/>
    <x v="4767"/>
    <n v="330.01299999999998"/>
    <n v="40.54"/>
  </r>
  <r>
    <s v="10 : Electric"/>
    <x v="1"/>
    <x v="1"/>
    <s v="ERES_2T317"/>
    <x v="4768"/>
    <n v="309.97899999999998"/>
    <n v="37.619999999999997"/>
  </r>
  <r>
    <s v="10 : Electric"/>
    <x v="1"/>
    <x v="1"/>
    <s v="ERES_2T317"/>
    <x v="4769"/>
    <n v="324.96100000000001"/>
    <n v="39.99"/>
  </r>
  <r>
    <s v="10 : Electric"/>
    <x v="1"/>
    <x v="1"/>
    <s v="ERES_2T317"/>
    <x v="4770"/>
    <n v="1204.9749999999999"/>
    <n v="155.91999999999999"/>
  </r>
  <r>
    <s v="10 : Electric"/>
    <x v="1"/>
    <x v="1"/>
    <s v="ERES_2T317"/>
    <x v="4771"/>
    <n v="637.38699999999994"/>
    <n v="79.27"/>
  </r>
  <r>
    <s v="10 : Electric"/>
    <x v="1"/>
    <x v="1"/>
    <s v="ERES_2T317"/>
    <x v="4772"/>
    <n v="1090.115"/>
    <n v="131.02000000000001"/>
  </r>
  <r>
    <s v="10 : Electric"/>
    <x v="1"/>
    <x v="1"/>
    <s v="ERES_2T317"/>
    <x v="4773"/>
    <n v="792.74099999999999"/>
    <n v="95.63"/>
  </r>
  <r>
    <s v="10 : Electric"/>
    <x v="1"/>
    <x v="1"/>
    <s v="ERES_2T317"/>
    <x v="4774"/>
    <n v="1266.1030000000001"/>
    <n v="147.79"/>
  </r>
  <r>
    <s v="10 : Electric"/>
    <x v="1"/>
    <x v="1"/>
    <s v="ERES_2T317"/>
    <x v="4775"/>
    <n v="835.68600000000004"/>
    <n v="98.06"/>
  </r>
  <r>
    <s v="10 : Electric"/>
    <x v="1"/>
    <x v="1"/>
    <s v="ERES_2T317"/>
    <x v="4776"/>
    <n v="1504.4010000000001"/>
    <n v="184.26"/>
  </r>
  <r>
    <s v="10 : Electric"/>
    <x v="1"/>
    <x v="1"/>
    <s v="ERES_2T317"/>
    <x v="4777"/>
    <n v="421.87099999999998"/>
    <n v="51.54"/>
  </r>
  <r>
    <s v="10 : Electric"/>
    <x v="1"/>
    <x v="1"/>
    <s v="ERES_2T317"/>
    <x v="4778"/>
    <n v="476.75900000000001"/>
    <n v="59.12"/>
  </r>
  <r>
    <s v="10 : Electric"/>
    <x v="1"/>
    <x v="1"/>
    <s v="ERES_2T317"/>
    <x v="4779"/>
    <n v="631.69799999999998"/>
    <n v="78.06"/>
  </r>
  <r>
    <s v="10 : Electric"/>
    <x v="1"/>
    <x v="1"/>
    <s v="ERES_2T317"/>
    <x v="4780"/>
    <n v="820.65800000000002"/>
    <n v="97.43"/>
  </r>
  <r>
    <s v="10 : Electric"/>
    <x v="1"/>
    <x v="1"/>
    <s v="ERES_2T317"/>
    <x v="4781"/>
    <n v="331.60599999999999"/>
    <n v="41.07"/>
  </r>
  <r>
    <s v="10 : Electric"/>
    <x v="1"/>
    <x v="1"/>
    <s v="ERES_2T317"/>
    <x v="4782"/>
    <n v="859.53599999999994"/>
    <n v="108.07"/>
  </r>
  <r>
    <s v="10 : Electric"/>
    <x v="1"/>
    <x v="1"/>
    <s v="ERES_2T317"/>
    <x v="4783"/>
    <n v="820.62599999999998"/>
    <n v="107.96"/>
  </r>
  <r>
    <s v="10 : Electric"/>
    <x v="1"/>
    <x v="1"/>
    <s v="ERES_2T317"/>
    <x v="4784"/>
    <n v="386.35199999999998"/>
    <n v="46.33"/>
  </r>
  <r>
    <s v="10 : Electric"/>
    <x v="1"/>
    <x v="1"/>
    <s v="ERES_2T317"/>
    <x v="4785"/>
    <n v="223.14099999999999"/>
    <n v="25.61"/>
  </r>
  <r>
    <s v="10 : Electric"/>
    <x v="1"/>
    <x v="1"/>
    <s v="ERES_2T317"/>
    <x v="4786"/>
    <n v="2364.9580000000001"/>
    <n v="282.17"/>
  </r>
  <r>
    <s v="10 : Electric"/>
    <x v="1"/>
    <x v="1"/>
    <s v="ERES_2T317"/>
    <x v="4787"/>
    <n v="577.78899999999999"/>
    <n v="70.73"/>
  </r>
  <r>
    <s v="10 : Electric"/>
    <x v="1"/>
    <x v="1"/>
    <s v="ERES_2T317"/>
    <x v="4788"/>
    <n v="313.95100000000002"/>
    <n v="39.72"/>
  </r>
  <r>
    <s v="10 : Electric"/>
    <x v="1"/>
    <x v="1"/>
    <s v="ERES_2T317"/>
    <x v="4789"/>
    <n v="914.29399999999998"/>
    <n v="113.81"/>
  </r>
  <r>
    <s v="10 : Electric"/>
    <x v="1"/>
    <x v="1"/>
    <s v="ERES_2T317"/>
    <x v="4790"/>
    <n v="1045.848"/>
    <n v="129.4"/>
  </r>
  <r>
    <s v="10 : Electric"/>
    <x v="1"/>
    <x v="1"/>
    <s v="ERES_2T317"/>
    <x v="4791"/>
    <n v="968.20100000000002"/>
    <n v="116.91"/>
  </r>
  <r>
    <s v="10 : Electric"/>
    <x v="1"/>
    <x v="1"/>
    <s v="ERES_2T317"/>
    <x v="4792"/>
    <n v="3029.2429999999999"/>
    <n v="372.63"/>
  </r>
  <r>
    <s v="10 : Electric"/>
    <x v="1"/>
    <x v="1"/>
    <s v="ERES_2T317"/>
    <x v="4793"/>
    <n v="228.07300000000001"/>
    <n v="28.3"/>
  </r>
  <r>
    <s v="10 : Electric"/>
    <x v="1"/>
    <x v="1"/>
    <s v="ERES_2T317"/>
    <x v="4794"/>
    <n v="741.06"/>
    <n v="91"/>
  </r>
  <r>
    <s v="10 : Electric"/>
    <x v="1"/>
    <x v="1"/>
    <s v="ERES_2T317"/>
    <x v="4795"/>
    <n v="494.31"/>
    <n v="62.55"/>
  </r>
  <r>
    <s v="10 : Electric"/>
    <x v="1"/>
    <x v="1"/>
    <s v="ERES_2T317"/>
    <x v="4796"/>
    <n v="2921.5549999999998"/>
    <n v="366"/>
  </r>
  <r>
    <s v="10 : Electric"/>
    <x v="1"/>
    <x v="1"/>
    <s v="ERES_2T317"/>
    <x v="4797"/>
    <n v="723.97699999999998"/>
    <n v="91.11"/>
  </r>
  <r>
    <s v="10 : Electric"/>
    <x v="1"/>
    <x v="1"/>
    <s v="ERES_2T317"/>
    <x v="4798"/>
    <n v="971.03700000000003"/>
    <n v="115.36"/>
  </r>
  <r>
    <s v="10 : Electric"/>
    <x v="1"/>
    <x v="1"/>
    <s v="ERES_2T317"/>
    <x v="4799"/>
    <n v="554.95100000000002"/>
    <n v="69.16"/>
  </r>
  <r>
    <s v="10 : Electric"/>
    <x v="1"/>
    <x v="1"/>
    <s v="ERES_2T317"/>
    <x v="4800"/>
    <n v="939.95600000000002"/>
    <n v="114.42"/>
  </r>
  <r>
    <s v="10 : Electric"/>
    <x v="1"/>
    <x v="1"/>
    <s v="ERES_2T317"/>
    <x v="4801"/>
    <n v="697.69399999999996"/>
    <n v="86.79"/>
  </r>
  <r>
    <s v="10 : Electric"/>
    <x v="1"/>
    <x v="1"/>
    <s v="ERES_2T317"/>
    <x v="4802"/>
    <n v="867.31200000000001"/>
    <n v="109.63"/>
  </r>
  <r>
    <s v="10 : Electric"/>
    <x v="1"/>
    <x v="1"/>
    <s v="ERES_2T317"/>
    <x v="4803"/>
    <n v="877.48900000000003"/>
    <n v="110.72"/>
  </r>
  <r>
    <s v="10 : Electric"/>
    <x v="1"/>
    <x v="1"/>
    <s v="ERES_2T317"/>
    <x v="4804"/>
    <n v="512.85500000000002"/>
    <n v="63.12"/>
  </r>
  <r>
    <s v="10 : Electric"/>
    <x v="1"/>
    <x v="1"/>
    <s v="ERES_2T317"/>
    <x v="4805"/>
    <n v="2434.212"/>
    <n v="286.73"/>
  </r>
  <r>
    <s v="10 : Electric"/>
    <x v="1"/>
    <x v="1"/>
    <s v="ERES_2T317"/>
    <x v="4806"/>
    <n v="553.38099999999997"/>
    <n v="71.44"/>
  </r>
  <r>
    <s v="10 : Electric"/>
    <x v="1"/>
    <x v="1"/>
    <s v="ERES_2T317"/>
    <x v="4807"/>
    <n v="753.28800000000001"/>
    <n v="93.38"/>
  </r>
  <r>
    <s v="10 : Electric"/>
    <x v="1"/>
    <x v="1"/>
    <s v="ERES_2T317"/>
    <x v="4808"/>
    <n v="749.38400000000001"/>
    <n v="94.79"/>
  </r>
  <r>
    <s v="10 : Electric"/>
    <x v="1"/>
    <x v="1"/>
    <s v="ERES_2T317"/>
    <x v="4809"/>
    <n v="687.28300000000002"/>
    <n v="83.66"/>
  </r>
  <r>
    <s v="10 : Electric"/>
    <x v="1"/>
    <x v="1"/>
    <s v="ERES_2T317"/>
    <x v="4810"/>
    <n v="478.34500000000003"/>
    <n v="59.21"/>
  </r>
  <r>
    <s v="10 : Electric"/>
    <x v="1"/>
    <x v="1"/>
    <s v="ERES_2T317"/>
    <x v="4811"/>
    <n v="1247.96"/>
    <n v="155.24"/>
  </r>
  <r>
    <s v="10 : Electric"/>
    <x v="1"/>
    <x v="1"/>
    <s v="ERES_2T317"/>
    <x v="4812"/>
    <n v="494.63"/>
    <n v="61.33"/>
  </r>
  <r>
    <s v="10 : Electric"/>
    <x v="1"/>
    <x v="1"/>
    <s v="ERES_2T317"/>
    <x v="4813"/>
    <n v="2229.7170000000001"/>
    <n v="281.57"/>
  </r>
  <r>
    <s v="10 : Electric"/>
    <x v="1"/>
    <x v="1"/>
    <s v="ERES_2T317"/>
    <x v="4814"/>
    <n v="1138.4459999999999"/>
    <n v="134.66"/>
  </r>
  <r>
    <s v="10 : Electric"/>
    <x v="1"/>
    <x v="1"/>
    <s v="ERES_2T317"/>
    <x v="4815"/>
    <n v="265.25700000000001"/>
    <n v="33.520000000000003"/>
  </r>
  <r>
    <s v="10 : Electric"/>
    <x v="1"/>
    <x v="1"/>
    <s v="ERES_2T317"/>
    <x v="4816"/>
    <n v="686.19600000000003"/>
    <n v="85.64"/>
  </r>
  <r>
    <s v="10 : Electric"/>
    <x v="1"/>
    <x v="1"/>
    <s v="ERES_2T317"/>
    <x v="4817"/>
    <n v="887.23"/>
    <n v="107.45"/>
  </r>
  <r>
    <s v="10 : Electric"/>
    <x v="1"/>
    <x v="1"/>
    <s v="ERES_2T317"/>
    <x v="4818"/>
    <n v="1463.277"/>
    <n v="182.55"/>
  </r>
  <r>
    <s v="10 : Electric"/>
    <x v="1"/>
    <x v="1"/>
    <s v="ERES_2T317"/>
    <x v="4819"/>
    <n v="405.61700000000002"/>
    <n v="51.17"/>
  </r>
  <r>
    <s v="10 : Electric"/>
    <x v="1"/>
    <x v="1"/>
    <s v="ERES_2T317"/>
    <x v="4820"/>
    <n v="424.05900000000003"/>
    <n v="53.03"/>
  </r>
  <r>
    <s v="10 : Electric"/>
    <x v="1"/>
    <x v="1"/>
    <s v="ERES_2T317"/>
    <x v="4821"/>
    <n v="658.16800000000001"/>
    <n v="82.32"/>
  </r>
  <r>
    <s v="10 : Electric"/>
    <x v="1"/>
    <x v="1"/>
    <s v="ERES_2T317"/>
    <x v="4822"/>
    <n v="363.04300000000001"/>
    <n v="46.54"/>
  </r>
  <r>
    <s v="10 : Electric"/>
    <x v="1"/>
    <x v="1"/>
    <s v="ERES_2T317"/>
    <x v="4823"/>
    <n v="588.28599999999994"/>
    <n v="74.290000000000006"/>
  </r>
  <r>
    <s v="10 : Electric"/>
    <x v="1"/>
    <x v="1"/>
    <s v="ERES_2T317"/>
    <x v="4824"/>
    <n v="108.07299999999999"/>
    <n v="13.44"/>
  </r>
  <r>
    <s v="10 : Electric"/>
    <x v="1"/>
    <x v="1"/>
    <s v="ERES_2T317"/>
    <x v="4825"/>
    <n v="1057.722"/>
    <n v="127.65"/>
  </r>
  <r>
    <s v="10 : Electric"/>
    <x v="1"/>
    <x v="1"/>
    <s v="ERES_2T317"/>
    <x v="4826"/>
    <n v="1620.7619999999999"/>
    <n v="193.34"/>
  </r>
  <r>
    <s v="10 : Electric"/>
    <x v="1"/>
    <x v="1"/>
    <s v="ERES_2T317"/>
    <x v="4827"/>
    <n v="673.18200000000002"/>
    <n v="78.06"/>
  </r>
  <r>
    <s v="10 : Electric"/>
    <x v="1"/>
    <x v="1"/>
    <s v="ERES_2T317"/>
    <x v="4828"/>
    <n v="1392.4269999999999"/>
    <n v="162.1"/>
  </r>
  <r>
    <s v="10 : Electric"/>
    <x v="1"/>
    <x v="1"/>
    <s v="ERES_2T317"/>
    <x v="4829"/>
    <n v="425.666"/>
    <n v="51.74"/>
  </r>
  <r>
    <s v="10 : Electric"/>
    <x v="1"/>
    <x v="1"/>
    <s v="ERES_2T317"/>
    <x v="4830"/>
    <n v="381.57299999999998"/>
    <n v="46.91"/>
  </r>
  <r>
    <s v="10 : Electric"/>
    <x v="1"/>
    <x v="1"/>
    <s v="ERES_2T317"/>
    <x v="4831"/>
    <n v="671.39599999999996"/>
    <n v="84.96"/>
  </r>
  <r>
    <s v="10 : Electric"/>
    <x v="1"/>
    <x v="1"/>
    <s v="ERES_2T317"/>
    <x v="4832"/>
    <n v="908.75699999999995"/>
    <n v="104.99"/>
  </r>
  <r>
    <s v="10 : Electric"/>
    <x v="1"/>
    <x v="1"/>
    <s v="ERES_2T317"/>
    <x v="4833"/>
    <n v="728.91399999999999"/>
    <n v="91.83"/>
  </r>
  <r>
    <s v="10 : Electric"/>
    <x v="1"/>
    <x v="1"/>
    <s v="ERES_2T317"/>
    <x v="4834"/>
    <n v="375.72199999999998"/>
    <n v="44.64"/>
  </r>
  <r>
    <s v="10 : Electric"/>
    <x v="1"/>
    <x v="1"/>
    <s v="ERES_2T317"/>
    <x v="4835"/>
    <n v="1423.684"/>
    <n v="177.96"/>
  </r>
  <r>
    <s v="10 : Electric"/>
    <x v="1"/>
    <x v="1"/>
    <s v="ERES_2T317"/>
    <x v="4836"/>
    <n v="993.79399999999998"/>
    <n v="123.55"/>
  </r>
  <r>
    <s v="10 : Electric"/>
    <x v="1"/>
    <x v="1"/>
    <s v="ERES_2T317"/>
    <x v="4837"/>
    <n v="960.76800000000003"/>
    <n v="113.98"/>
  </r>
  <r>
    <s v="10 : Electric"/>
    <x v="1"/>
    <x v="1"/>
    <s v="ERES_2T317"/>
    <x v="4838"/>
    <n v="1695.28"/>
    <n v="199.89"/>
  </r>
  <r>
    <s v="10 : Electric"/>
    <x v="1"/>
    <x v="1"/>
    <s v="ERES_2T317"/>
    <x v="4839"/>
    <n v="374.85500000000002"/>
    <n v="46.05"/>
  </r>
  <r>
    <s v="10 : Electric"/>
    <x v="1"/>
    <x v="1"/>
    <s v="ERES_2T317"/>
    <x v="4840"/>
    <n v="1162.19"/>
    <n v="141.66999999999999"/>
  </r>
  <r>
    <s v="10 : Electric"/>
    <x v="1"/>
    <x v="1"/>
    <s v="ERES_2T317"/>
    <x v="4841"/>
    <n v="514.56700000000001"/>
    <n v="69.209999999999994"/>
  </r>
  <r>
    <s v="10 : Electric"/>
    <x v="1"/>
    <x v="1"/>
    <s v="ERES_2T317"/>
    <x v="4842"/>
    <n v="724.34699999999998"/>
    <n v="92.13"/>
  </r>
  <r>
    <s v="10 : Electric"/>
    <x v="1"/>
    <x v="1"/>
    <s v="ERES_2T317"/>
    <x v="4843"/>
    <n v="689.85799999999995"/>
    <n v="85.68"/>
  </r>
  <r>
    <s v="10 : Electric"/>
    <x v="1"/>
    <x v="1"/>
    <s v="ERES_2T317"/>
    <x v="4844"/>
    <n v="859.21500000000003"/>
    <n v="105.24"/>
  </r>
  <r>
    <s v="10 : Electric"/>
    <x v="1"/>
    <x v="1"/>
    <s v="ERES_2T317"/>
    <x v="4845"/>
    <n v="1171.681"/>
    <n v="146.86000000000001"/>
  </r>
  <r>
    <s v="10 : Electric"/>
    <x v="1"/>
    <x v="1"/>
    <s v="ERES_2T317"/>
    <x v="4846"/>
    <n v="1159.54"/>
    <n v="132.46"/>
  </r>
  <r>
    <s v="10 : Electric"/>
    <x v="1"/>
    <x v="1"/>
    <s v="ERES_2T317"/>
    <x v="4847"/>
    <n v="802.40800000000002"/>
    <n v="104.97"/>
  </r>
  <r>
    <s v="10 : Electric"/>
    <x v="1"/>
    <x v="1"/>
    <s v="ERES_2T317"/>
    <x v="4848"/>
    <n v="643.34799999999996"/>
    <n v="76.45"/>
  </r>
  <r>
    <s v="10 : Electric"/>
    <x v="1"/>
    <x v="1"/>
    <s v="ERES_2T317"/>
    <x v="4849"/>
    <n v="338.88299999999998"/>
    <n v="41.92"/>
  </r>
  <r>
    <s v="10 : Electric"/>
    <x v="1"/>
    <x v="1"/>
    <s v="ERES_2T317"/>
    <x v="4850"/>
    <n v="349.83300000000003"/>
    <n v="44.03"/>
  </r>
  <r>
    <s v="10 : Electric"/>
    <x v="1"/>
    <x v="1"/>
    <s v="ERES_2T317"/>
    <x v="4851"/>
    <n v="309.21699999999998"/>
    <n v="40.36"/>
  </r>
  <r>
    <s v="10 : Electric"/>
    <x v="1"/>
    <x v="1"/>
    <s v="ERES_2T317"/>
    <x v="4852"/>
    <n v="725.98299999999995"/>
    <n v="89.66"/>
  </r>
  <r>
    <s v="10 : Electric"/>
    <x v="1"/>
    <x v="1"/>
    <s v="ERES_2T317"/>
    <x v="4853"/>
    <n v="851.41300000000001"/>
    <n v="99.41"/>
  </r>
  <r>
    <s v="10 : Electric"/>
    <x v="1"/>
    <x v="1"/>
    <s v="ERES_2T317"/>
    <x v="4854"/>
    <n v="631.23099999999999"/>
    <n v="75.959999999999994"/>
  </r>
  <r>
    <s v="10 : Electric"/>
    <x v="1"/>
    <x v="1"/>
    <s v="ERES_2T317"/>
    <x v="4855"/>
    <n v="483.37200000000001"/>
    <n v="58.97"/>
  </r>
  <r>
    <s v="10 : Electric"/>
    <x v="1"/>
    <x v="1"/>
    <s v="ERES_2T317"/>
    <x v="4856"/>
    <n v="2235.5129999999999"/>
    <n v="279.39999999999998"/>
  </r>
  <r>
    <s v="10 : Electric"/>
    <x v="1"/>
    <x v="1"/>
    <s v="ERES_2T317"/>
    <x v="4857"/>
    <n v="867.57600000000002"/>
    <n v="110.96"/>
  </r>
  <r>
    <s v="10 : Electric"/>
    <x v="1"/>
    <x v="1"/>
    <s v="ERES_2T317"/>
    <x v="4858"/>
    <n v="1099.2550000000001"/>
    <n v="124.58"/>
  </r>
  <r>
    <s v="10 : Electric"/>
    <x v="1"/>
    <x v="1"/>
    <s v="ERES_2T317"/>
    <x v="4859"/>
    <n v="1146.5329999999999"/>
    <n v="143.55000000000001"/>
  </r>
  <r>
    <s v="10 : Electric"/>
    <x v="1"/>
    <x v="1"/>
    <s v="ERES_2T317"/>
    <x v="4860"/>
    <n v="418.072"/>
    <n v="51.82"/>
  </r>
  <r>
    <s v="10 : Electric"/>
    <x v="1"/>
    <x v="1"/>
    <s v="ERES_2T317"/>
    <x v="4861"/>
    <n v="613.74900000000002"/>
    <n v="78.38"/>
  </r>
  <r>
    <s v="10 : Electric"/>
    <x v="1"/>
    <x v="1"/>
    <s v="ERES_2T317"/>
    <x v="4862"/>
    <n v="1040.0409999999999"/>
    <n v="128.77000000000001"/>
  </r>
  <r>
    <s v="10 : Electric"/>
    <x v="1"/>
    <x v="1"/>
    <s v="ERES_2T317"/>
    <x v="4863"/>
    <n v="1248.9090000000001"/>
    <n v="155.51"/>
  </r>
  <r>
    <s v="10 : Electric"/>
    <x v="1"/>
    <x v="1"/>
    <s v="ERES_2T317"/>
    <x v="4864"/>
    <n v="589.072"/>
    <n v="78.25"/>
  </r>
  <r>
    <s v="10 : Electric"/>
    <x v="1"/>
    <x v="1"/>
    <s v="ERES_2T317"/>
    <x v="4865"/>
    <n v="888.197"/>
    <n v="105.89"/>
  </r>
  <r>
    <s v="10 : Electric"/>
    <x v="1"/>
    <x v="1"/>
    <s v="ERES_2T317"/>
    <x v="4866"/>
    <n v="244.94300000000001"/>
    <n v="30.26"/>
  </r>
  <r>
    <s v="10 : Electric"/>
    <x v="1"/>
    <x v="1"/>
    <s v="ERES_2T317"/>
    <x v="4867"/>
    <n v="1365.7159999999999"/>
    <n v="164.42"/>
  </r>
  <r>
    <s v="10 : Electric"/>
    <x v="1"/>
    <x v="1"/>
    <s v="ERES_2T317"/>
    <x v="4868"/>
    <n v="294.30599999999998"/>
    <n v="36.15"/>
  </r>
  <r>
    <s v="10 : Electric"/>
    <x v="1"/>
    <x v="1"/>
    <s v="ERES_2T317"/>
    <x v="4869"/>
    <n v="751.70299999999997"/>
    <n v="89.84"/>
  </r>
  <r>
    <s v="10 : Electric"/>
    <x v="1"/>
    <x v="1"/>
    <s v="ERES_2T317"/>
    <x v="4870"/>
    <n v="1050.24"/>
    <n v="130.69"/>
  </r>
  <r>
    <s v="10 : Electric"/>
    <x v="1"/>
    <x v="1"/>
    <s v="ERES_2T317"/>
    <x v="4871"/>
    <n v="445.89400000000001"/>
    <n v="59.38"/>
  </r>
  <r>
    <s v="10 : Electric"/>
    <x v="1"/>
    <x v="1"/>
    <s v="ERES_2T317"/>
    <x v="4872"/>
    <n v="437.87"/>
    <n v="56.13"/>
  </r>
  <r>
    <s v="10 : Electric"/>
    <x v="1"/>
    <x v="1"/>
    <s v="ERES_2T317"/>
    <x v="4873"/>
    <n v="515.28200000000004"/>
    <n v="60.4"/>
  </r>
  <r>
    <s v="10 : Electric"/>
    <x v="1"/>
    <x v="1"/>
    <s v="ERES_2T317"/>
    <x v="4874"/>
    <n v="725.58699999999999"/>
    <n v="84.43"/>
  </r>
  <r>
    <s v="10 : Electric"/>
    <x v="1"/>
    <x v="1"/>
    <s v="ERES_2T317"/>
    <x v="4875"/>
    <n v="1002.295"/>
    <n v="122.47"/>
  </r>
  <r>
    <s v="10 : Electric"/>
    <x v="1"/>
    <x v="1"/>
    <s v="ERES_2T317"/>
    <x v="4876"/>
    <n v="383.45"/>
    <n v="46.5"/>
  </r>
  <r>
    <s v="10 : Electric"/>
    <x v="1"/>
    <x v="1"/>
    <s v="ERES_2T317"/>
    <x v="4877"/>
    <n v="367.18400000000003"/>
    <n v="45.06"/>
  </r>
  <r>
    <s v="10 : Electric"/>
    <x v="1"/>
    <x v="1"/>
    <s v="ERES_2T317"/>
    <x v="4878"/>
    <n v="713.82"/>
    <n v="87.5"/>
  </r>
  <r>
    <s v="10 : Electric"/>
    <x v="1"/>
    <x v="1"/>
    <s v="ERES_2T317"/>
    <x v="4879"/>
    <n v="706.399"/>
    <n v="86.99"/>
  </r>
  <r>
    <s v="10 : Electric"/>
    <x v="1"/>
    <x v="1"/>
    <s v="ERES_2T317"/>
    <x v="4880"/>
    <n v="868.87900000000002"/>
    <n v="108.21"/>
  </r>
  <r>
    <s v="10 : Electric"/>
    <x v="1"/>
    <x v="1"/>
    <s v="ERES_2T317"/>
    <x v="4881"/>
    <n v="1340.86"/>
    <n v="155.85"/>
  </r>
  <r>
    <s v="10 : Electric"/>
    <x v="1"/>
    <x v="1"/>
    <s v="ERES_2T317"/>
    <x v="4882"/>
    <n v="692.32100000000003"/>
    <n v="89.89"/>
  </r>
  <r>
    <s v="10 : Electric"/>
    <x v="1"/>
    <x v="1"/>
    <s v="ERES_2T317"/>
    <x v="4883"/>
    <n v="960.88900000000001"/>
    <n v="120.36"/>
  </r>
  <r>
    <s v="10 : Electric"/>
    <x v="1"/>
    <x v="1"/>
    <s v="ERES_2T317"/>
    <x v="4884"/>
    <n v="438.173"/>
    <n v="52.11"/>
  </r>
  <r>
    <s v="10 : Electric"/>
    <x v="1"/>
    <x v="1"/>
    <s v="ERES_2T317"/>
    <x v="4885"/>
    <n v="1243.835"/>
    <n v="155.26"/>
  </r>
  <r>
    <s v="10 : Electric"/>
    <x v="1"/>
    <x v="1"/>
    <s v="ERES_2T317"/>
    <x v="4886"/>
    <n v="716.47500000000002"/>
    <n v="89.66"/>
  </r>
  <r>
    <s v="10 : Electric"/>
    <x v="1"/>
    <x v="1"/>
    <s v="ERES_2T317"/>
    <x v="4887"/>
    <n v="935.51499999999999"/>
    <n v="117.12"/>
  </r>
  <r>
    <s v="10 : Electric"/>
    <x v="1"/>
    <x v="1"/>
    <s v="ERES_2T317"/>
    <x v="4888"/>
    <n v="1211.943"/>
    <n v="152.43"/>
  </r>
  <r>
    <s v="10 : Electric"/>
    <x v="1"/>
    <x v="1"/>
    <s v="ERES_2T317"/>
    <x v="4889"/>
    <n v="3155.5360000000001"/>
    <n v="379.3"/>
  </r>
  <r>
    <s v="10 : Electric"/>
    <x v="1"/>
    <x v="1"/>
    <s v="ERES_2T317"/>
    <x v="4890"/>
    <n v="186.24"/>
    <n v="21.47"/>
  </r>
  <r>
    <s v="10 : Electric"/>
    <x v="1"/>
    <x v="1"/>
    <s v="ERES_2T317"/>
    <x v="4891"/>
    <n v="407.25900000000001"/>
    <n v="50.3"/>
  </r>
  <r>
    <s v="10 : Electric"/>
    <x v="1"/>
    <x v="1"/>
    <s v="ERES_2T317"/>
    <x v="4892"/>
    <n v="446.92500000000001"/>
    <n v="53.02"/>
  </r>
  <r>
    <s v="10 : Electric"/>
    <x v="1"/>
    <x v="1"/>
    <s v="ERES_2T317"/>
    <x v="4893"/>
    <n v="355.95299999999997"/>
    <n v="45.91"/>
  </r>
  <r>
    <s v="10 : Electric"/>
    <x v="1"/>
    <x v="1"/>
    <s v="ERES_2T317"/>
    <x v="4894"/>
    <n v="1332.2190000000001"/>
    <n v="147.63999999999999"/>
  </r>
  <r>
    <s v="10 : Electric"/>
    <x v="1"/>
    <x v="1"/>
    <s v="ERES_2T317"/>
    <x v="4895"/>
    <n v="1331.307"/>
    <n v="165.54"/>
  </r>
  <r>
    <s v="10 : Electric"/>
    <x v="1"/>
    <x v="1"/>
    <s v="ERES_2T317"/>
    <x v="4896"/>
    <n v="338.99400000000003"/>
    <n v="40.97"/>
  </r>
  <r>
    <s v="10 : Electric"/>
    <x v="1"/>
    <x v="1"/>
    <s v="ERES_2T317"/>
    <x v="4897"/>
    <n v="317.02300000000002"/>
    <n v="38.14"/>
  </r>
  <r>
    <s v="10 : Electric"/>
    <x v="1"/>
    <x v="1"/>
    <s v="ERES_2T317"/>
    <x v="4898"/>
    <n v="1380.6289999999999"/>
    <n v="170.12"/>
  </r>
  <r>
    <s v="10 : Electric"/>
    <x v="1"/>
    <x v="1"/>
    <s v="ERES_2T317"/>
    <x v="4899"/>
    <n v="1026.4670000000001"/>
    <n v="126.95"/>
  </r>
  <r>
    <s v="10 : Electric"/>
    <x v="1"/>
    <x v="1"/>
    <s v="ERES_2T317"/>
    <x v="4900"/>
    <n v="1332.229"/>
    <n v="162.80000000000001"/>
  </r>
  <r>
    <s v="10 : Electric"/>
    <x v="1"/>
    <x v="1"/>
    <s v="ERES_2T317"/>
    <x v="4901"/>
    <n v="648.76099999999997"/>
    <n v="82.54"/>
  </r>
  <r>
    <s v="10 : Electric"/>
    <x v="1"/>
    <x v="1"/>
    <s v="ERES_2T317"/>
    <x v="4902"/>
    <n v="447.21800000000002"/>
    <n v="54.68"/>
  </r>
  <r>
    <s v="10 : Electric"/>
    <x v="1"/>
    <x v="1"/>
    <s v="ERES_2T317"/>
    <x v="4903"/>
    <n v="1723.2190000000001"/>
    <n v="213.67"/>
  </r>
  <r>
    <s v="10 : Electric"/>
    <x v="1"/>
    <x v="1"/>
    <s v="ERES_2T317"/>
    <x v="4904"/>
    <n v="1356.847"/>
    <n v="167.7"/>
  </r>
  <r>
    <s v="10 : Electric"/>
    <x v="1"/>
    <x v="1"/>
    <s v="ERES_2T317"/>
    <x v="4905"/>
    <n v="998.70399999999995"/>
    <n v="113.81"/>
  </r>
  <r>
    <s v="10 : Electric"/>
    <x v="1"/>
    <x v="1"/>
    <s v="ERES_2T317"/>
    <x v="4906"/>
    <n v="497.96"/>
    <n v="65.349999999999994"/>
  </r>
  <r>
    <s v="10 : Electric"/>
    <x v="1"/>
    <x v="1"/>
    <s v="ERES_2T317"/>
    <x v="4907"/>
    <n v="1454.434"/>
    <n v="169.32"/>
  </r>
  <r>
    <s v="10 : Electric"/>
    <x v="1"/>
    <x v="1"/>
    <s v="ERES_2T317"/>
    <x v="4908"/>
    <n v="257.15199999999999"/>
    <n v="30.43"/>
  </r>
  <r>
    <s v="10 : Electric"/>
    <x v="1"/>
    <x v="1"/>
    <s v="ERES_2T317"/>
    <x v="4909"/>
    <n v="585.58100000000002"/>
    <n v="70.64"/>
  </r>
  <r>
    <s v="10 : Electric"/>
    <x v="1"/>
    <x v="1"/>
    <s v="ERES_2T317"/>
    <x v="4910"/>
    <n v="1676.886"/>
    <n v="205.75"/>
  </r>
  <r>
    <s v="10 : Electric"/>
    <x v="1"/>
    <x v="1"/>
    <s v="ERES_2T317"/>
    <x v="4911"/>
    <n v="764.80799999999999"/>
    <n v="94.07"/>
  </r>
  <r>
    <s v="10 : Electric"/>
    <x v="1"/>
    <x v="1"/>
    <s v="ERES_2T317"/>
    <x v="4912"/>
    <n v="319.90899999999999"/>
    <n v="39.020000000000003"/>
  </r>
  <r>
    <s v="10 : Electric"/>
    <x v="1"/>
    <x v="1"/>
    <s v="ERES_2T317"/>
    <x v="4913"/>
    <n v="905.91899999999998"/>
    <n v="110.71"/>
  </r>
  <r>
    <s v="10 : Electric"/>
    <x v="1"/>
    <x v="1"/>
    <s v="ERES_2T317"/>
    <x v="4914"/>
    <n v="1844.0640000000001"/>
    <n v="217.31"/>
  </r>
  <r>
    <s v="10 : Electric"/>
    <x v="1"/>
    <x v="1"/>
    <s v="ERES_2T317"/>
    <x v="4915"/>
    <n v="662.29499999999996"/>
    <n v="80.41"/>
  </r>
  <r>
    <s v="10 : Electric"/>
    <x v="1"/>
    <x v="1"/>
    <s v="ERES_2T317"/>
    <x v="4916"/>
    <n v="12716.285"/>
    <n v="1523.25"/>
  </r>
  <r>
    <s v="10 : Electric"/>
    <x v="1"/>
    <x v="1"/>
    <s v="ERES_2T317"/>
    <x v="4917"/>
    <n v="1801.34"/>
    <n v="221.73"/>
  </r>
  <r>
    <s v="10 : Electric"/>
    <x v="1"/>
    <x v="1"/>
    <s v="ERES_2T317"/>
    <x v="4918"/>
    <n v="865.17499999999995"/>
    <n v="105.03"/>
  </r>
  <r>
    <s v="10 : Electric"/>
    <x v="1"/>
    <x v="1"/>
    <s v="ERES_2T317"/>
    <x v="4919"/>
    <n v="249.767"/>
    <n v="31.83"/>
  </r>
  <r>
    <s v="10 : Electric"/>
    <x v="1"/>
    <x v="1"/>
    <s v="ERES_2T317"/>
    <x v="4920"/>
    <n v="1002.224"/>
    <n v="129.81"/>
  </r>
  <r>
    <s v="10 : Electric"/>
    <x v="1"/>
    <x v="1"/>
    <s v="ERES_2T317"/>
    <x v="4921"/>
    <n v="705.48699999999997"/>
    <n v="87.93"/>
  </r>
  <r>
    <s v="10 : Electric"/>
    <x v="1"/>
    <x v="1"/>
    <s v="ERES_2T317"/>
    <x v="4922"/>
    <n v="863.39"/>
    <n v="105.16"/>
  </r>
  <r>
    <s v="10 : Electric"/>
    <x v="1"/>
    <x v="1"/>
    <s v="ERES_2T317"/>
    <x v="4923"/>
    <n v="1709.0250000000001"/>
    <n v="211.68"/>
  </r>
  <r>
    <s v="10 : Electric"/>
    <x v="1"/>
    <x v="1"/>
    <s v="ERES_2T317"/>
    <x v="4924"/>
    <n v="1559.6020000000001"/>
    <n v="183.13"/>
  </r>
  <r>
    <s v="10 : Electric"/>
    <x v="1"/>
    <x v="1"/>
    <s v="ERES_2T317"/>
    <x v="4925"/>
    <n v="447.04700000000003"/>
    <n v="58.36"/>
  </r>
  <r>
    <s v="10 : Electric"/>
    <x v="1"/>
    <x v="1"/>
    <s v="ERES_2T317"/>
    <x v="4926"/>
    <n v="762.63099999999997"/>
    <n v="94.1"/>
  </r>
  <r>
    <s v="10 : Electric"/>
    <x v="1"/>
    <x v="1"/>
    <s v="ERES_2T317"/>
    <x v="4927"/>
    <n v="1347.52"/>
    <n v="167.44"/>
  </r>
  <r>
    <s v="10 : Electric"/>
    <x v="1"/>
    <x v="1"/>
    <s v="ERES_2T317"/>
    <x v="4928"/>
    <n v="688.89300000000003"/>
    <n v="81.599999999999994"/>
  </r>
  <r>
    <s v="10 : Electric"/>
    <x v="1"/>
    <x v="1"/>
    <s v="ERES_2T317"/>
    <x v="4929"/>
    <n v="1207.904"/>
    <n v="148.97999999999999"/>
  </r>
  <r>
    <s v="10 : Electric"/>
    <x v="1"/>
    <x v="1"/>
    <s v="ERES_2T317"/>
    <x v="4930"/>
    <n v="1078.8040000000001"/>
    <n v="132.81"/>
  </r>
  <r>
    <s v="10 : Electric"/>
    <x v="1"/>
    <x v="1"/>
    <s v="ERES_2T317"/>
    <x v="4931"/>
    <n v="425.017"/>
    <n v="52.89"/>
  </r>
  <r>
    <s v="10 : Electric"/>
    <x v="1"/>
    <x v="1"/>
    <s v="ERES_2T317"/>
    <x v="4932"/>
    <n v="1269.4190000000001"/>
    <n v="166.87"/>
  </r>
  <r>
    <s v="10 : Electric"/>
    <x v="1"/>
    <x v="1"/>
    <s v="ERES_2T317"/>
    <x v="4933"/>
    <n v="1292.5340000000001"/>
    <n v="157.81"/>
  </r>
  <r>
    <s v="10 : Electric"/>
    <x v="1"/>
    <x v="1"/>
    <s v="ERES_2T317"/>
    <x v="4934"/>
    <n v="358.46600000000001"/>
    <n v="44.78"/>
  </r>
  <r>
    <s v="10 : Electric"/>
    <x v="1"/>
    <x v="1"/>
    <s v="ERES_2T317"/>
    <x v="4935"/>
    <n v="489.19"/>
    <n v="61.71"/>
  </r>
  <r>
    <s v="10 : Electric"/>
    <x v="1"/>
    <x v="1"/>
    <s v="ERES_2T317"/>
    <x v="4936"/>
    <n v="776.81299999999999"/>
    <n v="94.55"/>
  </r>
  <r>
    <s v="10 : Electric"/>
    <x v="1"/>
    <x v="1"/>
    <s v="ERES_2T317"/>
    <x v="4937"/>
    <n v="419.43599999999998"/>
    <n v="56.31"/>
  </r>
  <r>
    <s v="10 : Electric"/>
    <x v="1"/>
    <x v="1"/>
    <s v="ERES_2T317"/>
    <x v="4938"/>
    <n v="1384.32"/>
    <n v="169.68"/>
  </r>
  <r>
    <s v="10 : Electric"/>
    <x v="1"/>
    <x v="1"/>
    <s v="ERES_2T317"/>
    <x v="4939"/>
    <n v="458.64"/>
    <n v="54.07"/>
  </r>
  <r>
    <s v="10 : Electric"/>
    <x v="1"/>
    <x v="1"/>
    <s v="ERES_2T317"/>
    <x v="4940"/>
    <n v="1515.7090000000001"/>
    <n v="187.82"/>
  </r>
  <r>
    <s v="10 : Electric"/>
    <x v="1"/>
    <x v="1"/>
    <s v="ERES_2T317"/>
    <x v="4941"/>
    <n v="1521.412"/>
    <n v="205.87"/>
  </r>
  <r>
    <s v="10 : Electric"/>
    <x v="1"/>
    <x v="1"/>
    <s v="ERES_2T317"/>
    <x v="4942"/>
    <n v="135.93899999999999"/>
    <n v="16.29"/>
  </r>
  <r>
    <s v="10 : Electric"/>
    <x v="1"/>
    <x v="1"/>
    <s v="ERES_2T317"/>
    <x v="4943"/>
    <n v="556.74900000000002"/>
    <n v="69.66"/>
  </r>
  <r>
    <s v="10 : Electric"/>
    <x v="1"/>
    <x v="1"/>
    <s v="ERES_2T317"/>
    <x v="4944"/>
    <n v="1165.325"/>
    <n v="146.38"/>
  </r>
  <r>
    <s v="10 : Electric"/>
    <x v="1"/>
    <x v="1"/>
    <s v="ERES_2T317"/>
    <x v="4945"/>
    <n v="714.12900000000002"/>
    <n v="85.87"/>
  </r>
  <r>
    <s v="10 : Electric"/>
    <x v="1"/>
    <x v="1"/>
    <s v="ERES_2T317"/>
    <x v="4946"/>
    <n v="398.42399999999998"/>
    <n v="48.99"/>
  </r>
  <r>
    <s v="10 : Electric"/>
    <x v="1"/>
    <x v="1"/>
    <s v="ERES_2T317"/>
    <x v="4947"/>
    <n v="1311.298"/>
    <n v="156.1"/>
  </r>
  <r>
    <s v="10 : Electric"/>
    <x v="1"/>
    <x v="1"/>
    <s v="ERES_2T317"/>
    <x v="4948"/>
    <n v="339.32400000000001"/>
    <n v="41.22"/>
  </r>
  <r>
    <s v="10 : Electric"/>
    <x v="1"/>
    <x v="1"/>
    <s v="ERES_2T317"/>
    <x v="4949"/>
    <n v="644.39599999999996"/>
    <n v="77.290000000000006"/>
  </r>
  <r>
    <s v="10 : Electric"/>
    <x v="1"/>
    <x v="1"/>
    <s v="ERES_2T317"/>
    <x v="4950"/>
    <n v="554.79300000000001"/>
    <n v="67.72"/>
  </r>
  <r>
    <s v="10 : Electric"/>
    <x v="1"/>
    <x v="1"/>
    <s v="ERES_2T317"/>
    <x v="4951"/>
    <n v="1668.193"/>
    <n v="206.34"/>
  </r>
  <r>
    <s v="10 : Electric"/>
    <x v="1"/>
    <x v="1"/>
    <s v="ERES_2T317"/>
    <x v="4952"/>
    <n v="674.80600000000004"/>
    <n v="83.26"/>
  </r>
  <r>
    <s v="10 : Electric"/>
    <x v="1"/>
    <x v="1"/>
    <s v="ERES_2T317"/>
    <x v="4953"/>
    <n v="666.16800000000001"/>
    <n v="87.31"/>
  </r>
  <r>
    <s v="10 : Electric"/>
    <x v="1"/>
    <x v="1"/>
    <s v="ERES_2T317"/>
    <x v="4954"/>
    <n v="146.35300000000001"/>
    <n v="17.739999999999998"/>
  </r>
  <r>
    <s v="10 : Electric"/>
    <x v="1"/>
    <x v="1"/>
    <s v="ERES_2T317"/>
    <x v="4955"/>
    <n v="900.11400000000003"/>
    <n v="121.57"/>
  </r>
  <r>
    <s v="10 : Electric"/>
    <x v="1"/>
    <x v="1"/>
    <s v="ERES_2T317"/>
    <x v="4956"/>
    <n v="2762.1660000000002"/>
    <n v="334.47"/>
  </r>
  <r>
    <s v="10 : Electric"/>
    <x v="1"/>
    <x v="1"/>
    <s v="ERES_2T317"/>
    <x v="4957"/>
    <n v="1089.5809999999999"/>
    <n v="140.94999999999999"/>
  </r>
  <r>
    <s v="10 : Electric"/>
    <x v="1"/>
    <x v="1"/>
    <s v="ERES_2T317"/>
    <x v="4958"/>
    <n v="394.46699999999998"/>
    <n v="49.42"/>
  </r>
  <r>
    <s v="10 : Electric"/>
    <x v="1"/>
    <x v="1"/>
    <s v="ERES_2T317"/>
    <x v="4959"/>
    <n v="307.43"/>
    <n v="37.229999999999997"/>
  </r>
  <r>
    <s v="10 : Electric"/>
    <x v="1"/>
    <x v="1"/>
    <s v="ERES_2T317"/>
    <x v="4960"/>
    <n v="1107.7"/>
    <n v="143.33000000000001"/>
  </r>
  <r>
    <s v="10 : Electric"/>
    <x v="1"/>
    <x v="1"/>
    <s v="ERES_2T317"/>
    <x v="4961"/>
    <n v="1246.155"/>
    <n v="146.18"/>
  </r>
  <r>
    <s v="10 : Electric"/>
    <x v="1"/>
    <x v="1"/>
    <s v="ERES_2T317"/>
    <x v="4962"/>
    <n v="681.26599999999996"/>
    <n v="82.62"/>
  </r>
  <r>
    <s v="10 : Electric"/>
    <x v="1"/>
    <x v="1"/>
    <s v="ERES_2T317"/>
    <x v="4963"/>
    <n v="2667.6219999999998"/>
    <n v="322.58999999999997"/>
  </r>
  <r>
    <s v="10 : Electric"/>
    <x v="1"/>
    <x v="1"/>
    <s v="ERES_2T317"/>
    <x v="4964"/>
    <n v="3949.6089999999999"/>
    <n v="444.96"/>
  </r>
  <r>
    <s v="10 : Electric"/>
    <x v="1"/>
    <x v="1"/>
    <s v="ERES_2T317"/>
    <x v="4965"/>
    <n v="203.43"/>
    <n v="26.35"/>
  </r>
  <r>
    <s v="10 : Electric"/>
    <x v="1"/>
    <x v="1"/>
    <s v="ERES_2T317"/>
    <x v="4966"/>
    <n v="401.78300000000002"/>
    <n v="50.45"/>
  </r>
  <r>
    <s v="10 : Electric"/>
    <x v="1"/>
    <x v="1"/>
    <s v="ERES_2T317"/>
    <x v="4967"/>
    <n v="638.92999999999995"/>
    <n v="76.459999999999994"/>
  </r>
  <r>
    <s v="10 : Electric"/>
    <x v="1"/>
    <x v="1"/>
    <s v="ERES_2T317"/>
    <x v="4968"/>
    <n v="665.92700000000002"/>
    <n v="81.41"/>
  </r>
  <r>
    <s v="10 : Electric"/>
    <x v="1"/>
    <x v="1"/>
    <s v="ERES_2T317"/>
    <x v="4969"/>
    <n v="1475.6590000000001"/>
    <n v="185.95"/>
  </r>
  <r>
    <s v="10 : Electric"/>
    <x v="1"/>
    <x v="1"/>
    <s v="ERES_2T317"/>
    <x v="4970"/>
    <n v="517.63400000000001"/>
    <n v="62.84"/>
  </r>
  <r>
    <s v="10 : Electric"/>
    <x v="1"/>
    <x v="1"/>
    <s v="ERES_2T317"/>
    <x v="4971"/>
    <n v="376.57499999999999"/>
    <n v="47.81"/>
  </r>
  <r>
    <s v="10 : Electric"/>
    <x v="1"/>
    <x v="1"/>
    <s v="ERES_2T317"/>
    <x v="4972"/>
    <n v="344.983"/>
    <n v="44.23"/>
  </r>
  <r>
    <s v="10 : Electric"/>
    <x v="1"/>
    <x v="1"/>
    <s v="ERES_2T317"/>
    <x v="4973"/>
    <n v="494.911"/>
    <n v="57.61"/>
  </r>
  <r>
    <s v="10 : Electric"/>
    <x v="1"/>
    <x v="1"/>
    <s v="ERES_2T317"/>
    <x v="4974"/>
    <n v="778.15200000000004"/>
    <n v="90.14"/>
  </r>
  <r>
    <s v="10 : Electric"/>
    <x v="1"/>
    <x v="1"/>
    <s v="ERES_2T317"/>
    <x v="4975"/>
    <n v="114.34699999999999"/>
    <n v="14.15"/>
  </r>
  <r>
    <s v="10 : Electric"/>
    <x v="1"/>
    <x v="1"/>
    <s v="ERES_2T317"/>
    <x v="4976"/>
    <n v="1040.1279999999999"/>
    <n v="117.37"/>
  </r>
  <r>
    <s v="10 : Electric"/>
    <x v="1"/>
    <x v="1"/>
    <s v="ERES_2T317"/>
    <x v="4977"/>
    <n v="486"/>
    <n v="61.9"/>
  </r>
  <r>
    <s v="10 : Electric"/>
    <x v="1"/>
    <x v="1"/>
    <s v="ERES_2T317"/>
    <x v="4978"/>
    <n v="1964.36"/>
    <n v="246.12"/>
  </r>
  <r>
    <s v="10 : Electric"/>
    <x v="1"/>
    <x v="1"/>
    <s v="ERES_2T317"/>
    <x v="4979"/>
    <n v="1177.93"/>
    <n v="145.43"/>
  </r>
  <r>
    <s v="10 : Electric"/>
    <x v="1"/>
    <x v="1"/>
    <s v="ERES_2T317"/>
    <x v="4980"/>
    <n v="492.75"/>
    <n v="61.62"/>
  </r>
  <r>
    <s v="10 : Electric"/>
    <x v="1"/>
    <x v="1"/>
    <s v="ERES_2T317"/>
    <x v="4981"/>
    <n v="487.99400000000003"/>
    <n v="62.58"/>
  </r>
  <r>
    <s v="10 : Electric"/>
    <x v="1"/>
    <x v="1"/>
    <s v="ERES_2T317"/>
    <x v="4982"/>
    <n v="1047.0260000000001"/>
    <n v="130.71"/>
  </r>
  <r>
    <s v="10 : Electric"/>
    <x v="1"/>
    <x v="1"/>
    <s v="ERES_2T317"/>
    <x v="4983"/>
    <n v="539.42999999999995"/>
    <n v="69.09"/>
  </r>
  <r>
    <s v="10 : Electric"/>
    <x v="1"/>
    <x v="1"/>
    <s v="ERES_2T317"/>
    <x v="4984"/>
    <n v="977.46900000000005"/>
    <n v="123.02"/>
  </r>
  <r>
    <s v="10 : Electric"/>
    <x v="1"/>
    <x v="1"/>
    <s v="ERES_2T317"/>
    <x v="4985"/>
    <n v="489.822"/>
    <n v="66.72"/>
  </r>
  <r>
    <s v="10 : Electric"/>
    <x v="1"/>
    <x v="1"/>
    <s v="ERES_2T317"/>
    <x v="4986"/>
    <n v="984.48800000000006"/>
    <n v="123.87"/>
  </r>
  <r>
    <s v="10 : Electric"/>
    <x v="1"/>
    <x v="1"/>
    <s v="ERES_2T317"/>
    <x v="4987"/>
    <n v="1058.241"/>
    <n v="128.44"/>
  </r>
  <r>
    <s v="10 : Electric"/>
    <x v="1"/>
    <x v="1"/>
    <s v="ERES_2T317"/>
    <x v="4988"/>
    <n v="894.19200000000001"/>
    <n v="109.92"/>
  </r>
  <r>
    <s v="10 : Electric"/>
    <x v="1"/>
    <x v="1"/>
    <s v="ERES_2T317"/>
    <x v="4989"/>
    <n v="258.74200000000002"/>
    <n v="32.49"/>
  </r>
  <r>
    <s v="10 : Electric"/>
    <x v="1"/>
    <x v="1"/>
    <s v="ERES_2T317"/>
    <x v="4990"/>
    <n v="374.57"/>
    <n v="45.54"/>
  </r>
  <r>
    <s v="10 : Electric"/>
    <x v="1"/>
    <x v="1"/>
    <s v="ERES_2T317"/>
    <x v="4991"/>
    <n v="609.95899999999995"/>
    <n v="75.44"/>
  </r>
  <r>
    <s v="10 : Electric"/>
    <x v="1"/>
    <x v="1"/>
    <s v="ERES_2T317"/>
    <x v="4992"/>
    <n v="229.96299999999999"/>
    <n v="29.96"/>
  </r>
  <r>
    <s v="10 : Electric"/>
    <x v="1"/>
    <x v="1"/>
    <s v="ERES_2T317"/>
    <x v="4993"/>
    <n v="1170.82"/>
    <n v="149.72999999999999"/>
  </r>
  <r>
    <s v="10 : Electric"/>
    <x v="1"/>
    <x v="1"/>
    <s v="ERES_2T317"/>
    <x v="4994"/>
    <n v="613.09500000000003"/>
    <n v="75.47"/>
  </r>
  <r>
    <s v="10 : Electric"/>
    <x v="1"/>
    <x v="1"/>
    <s v="ERES_2T317"/>
    <x v="4995"/>
    <n v="512.08000000000004"/>
    <n v="64.319999999999993"/>
  </r>
  <r>
    <s v="10 : Electric"/>
    <x v="1"/>
    <x v="1"/>
    <s v="ERES_2T317"/>
    <x v="4996"/>
    <n v="291.65199999999999"/>
    <n v="36.409999999999997"/>
  </r>
  <r>
    <s v="10 : Electric"/>
    <x v="1"/>
    <x v="1"/>
    <s v="ERES_2T317"/>
    <x v="4997"/>
    <n v="473.55799999999999"/>
    <n v="59.75"/>
  </r>
  <r>
    <s v="10 : Electric"/>
    <x v="1"/>
    <x v="1"/>
    <s v="ERES_2T317"/>
    <x v="4998"/>
    <n v="486.91800000000001"/>
    <n v="57.77"/>
  </r>
  <r>
    <s v="10 : Electric"/>
    <x v="1"/>
    <x v="1"/>
    <s v="ERES_2T317"/>
    <x v="4999"/>
    <n v="517.57899999999995"/>
    <n v="67.150000000000006"/>
  </r>
  <r>
    <s v="10 : Electric"/>
    <x v="1"/>
    <x v="1"/>
    <s v="ERES_2T317"/>
    <x v="5000"/>
    <n v="1813.0260000000001"/>
    <n v="235.13"/>
  </r>
  <r>
    <s v="10 : Electric"/>
    <x v="1"/>
    <x v="1"/>
    <s v="ERES_2T317"/>
    <x v="5001"/>
    <n v="1298.5740000000001"/>
    <n v="159.28"/>
  </r>
  <r>
    <s v="10 : Electric"/>
    <x v="1"/>
    <x v="1"/>
    <s v="ERES_2T317"/>
    <x v="5002"/>
    <n v="1022.389"/>
    <n v="118.32"/>
  </r>
  <r>
    <s v="10 : Electric"/>
    <x v="1"/>
    <x v="1"/>
    <s v="ERES_2T317"/>
    <x v="5003"/>
    <n v="879.81500000000005"/>
    <n v="114.93"/>
  </r>
  <r>
    <s v="10 : Electric"/>
    <x v="1"/>
    <x v="1"/>
    <s v="ERES_2T317"/>
    <x v="5004"/>
    <n v="1043.0329999999999"/>
    <n v="117.48"/>
  </r>
  <r>
    <s v="10 : Electric"/>
    <x v="1"/>
    <x v="1"/>
    <s v="ERES_2T317"/>
    <x v="5005"/>
    <n v="1653.057"/>
    <n v="204.55"/>
  </r>
  <r>
    <s v="10 : Electric"/>
    <x v="1"/>
    <x v="1"/>
    <s v="ERES_2T317"/>
    <x v="5006"/>
    <n v="615.91399999999999"/>
    <n v="70.33"/>
  </r>
  <r>
    <s v="10 : Electric"/>
    <x v="1"/>
    <x v="1"/>
    <s v="ERES_2T317"/>
    <x v="5007"/>
    <n v="937.79399999999998"/>
    <n v="122.99"/>
  </r>
  <r>
    <s v="10 : Electric"/>
    <x v="1"/>
    <x v="1"/>
    <s v="ERES_2T317"/>
    <x v="5008"/>
    <n v="623.66700000000003"/>
    <n v="78.83"/>
  </r>
  <r>
    <s v="10 : Electric"/>
    <x v="1"/>
    <x v="1"/>
    <s v="ERES_2T317"/>
    <x v="5009"/>
    <n v="2054.8969999999999"/>
    <n v="252.14"/>
  </r>
  <r>
    <s v="10 : Electric"/>
    <x v="1"/>
    <x v="1"/>
    <s v="ERES_2T317"/>
    <x v="5010"/>
    <n v="1056.798"/>
    <n v="130.46"/>
  </r>
  <r>
    <s v="10 : Electric"/>
    <x v="1"/>
    <x v="1"/>
    <s v="ERES_2T317"/>
    <x v="5011"/>
    <n v="220.14400000000001"/>
    <n v="27.1"/>
  </r>
  <r>
    <s v="10 : Electric"/>
    <x v="1"/>
    <x v="1"/>
    <s v="ERES_2T317"/>
    <x v="5012"/>
    <n v="706.16099999999994"/>
    <n v="85.33"/>
  </r>
  <r>
    <s v="10 : Electric"/>
    <x v="1"/>
    <x v="1"/>
    <s v="ERES_2T317"/>
    <x v="5013"/>
    <n v="1100.2560000000001"/>
    <n v="134.54"/>
  </r>
  <r>
    <s v="10 : Electric"/>
    <x v="1"/>
    <x v="1"/>
    <s v="ERES_2T317"/>
    <x v="5014"/>
    <n v="305.16500000000002"/>
    <n v="39.86"/>
  </r>
  <r>
    <s v="10 : Electric"/>
    <x v="1"/>
    <x v="1"/>
    <s v="ERES_2T317"/>
    <x v="5015"/>
    <n v="488.60599999999999"/>
    <n v="61.17"/>
  </r>
  <r>
    <s v="10 : Electric"/>
    <x v="1"/>
    <x v="1"/>
    <s v="ERES_2T317"/>
    <x v="5016"/>
    <n v="211.505"/>
    <n v="26"/>
  </r>
  <r>
    <s v="10 : Electric"/>
    <x v="1"/>
    <x v="1"/>
    <s v="ERES_2T317"/>
    <x v="5017"/>
    <n v="617.06200000000001"/>
    <n v="76.94"/>
  </r>
  <r>
    <s v="10 : Electric"/>
    <x v="1"/>
    <x v="1"/>
    <s v="ERES_2T317"/>
    <x v="5018"/>
    <n v="999.726"/>
    <n v="119.46"/>
  </r>
  <r>
    <s v="10 : Electric"/>
    <x v="1"/>
    <x v="1"/>
    <s v="ERES_2T317"/>
    <x v="5019"/>
    <n v="847.96"/>
    <n v="104.14"/>
  </r>
  <r>
    <s v="10 : Electric"/>
    <x v="1"/>
    <x v="1"/>
    <s v="ERES_2T317"/>
    <x v="5020"/>
    <n v="794.79"/>
    <n v="95.02"/>
  </r>
  <r>
    <s v="10 : Electric"/>
    <x v="1"/>
    <x v="1"/>
    <s v="ERES_2T317"/>
    <x v="5021"/>
    <n v="753.31600000000003"/>
    <n v="91.72"/>
  </r>
  <r>
    <s v="10 : Electric"/>
    <x v="1"/>
    <x v="1"/>
    <s v="ERES_2T317"/>
    <x v="5022"/>
    <n v="1465.4459999999999"/>
    <n v="174.24"/>
  </r>
  <r>
    <s v="10 : Electric"/>
    <x v="1"/>
    <x v="1"/>
    <s v="ERES_2T317"/>
    <x v="5023"/>
    <n v="633.58699999999999"/>
    <n v="78.03"/>
  </r>
  <r>
    <s v="10 : Electric"/>
    <x v="1"/>
    <x v="1"/>
    <s v="ERES_2T317"/>
    <x v="5024"/>
    <n v="1053.396"/>
    <n v="142.68"/>
  </r>
  <r>
    <s v="10 : Electric"/>
    <x v="1"/>
    <x v="1"/>
    <s v="ERES_2T317"/>
    <x v="5025"/>
    <n v="767.86400000000003"/>
    <n v="98.57"/>
  </r>
  <r>
    <s v="10 : Electric"/>
    <x v="1"/>
    <x v="1"/>
    <s v="ERES_2T317"/>
    <x v="5026"/>
    <n v="488.65300000000002"/>
    <n v="56.86"/>
  </r>
  <r>
    <s v="10 : Electric"/>
    <x v="1"/>
    <x v="1"/>
    <s v="ERES_2T317"/>
    <x v="5027"/>
    <n v="1119.4849999999999"/>
    <n v="136.12"/>
  </r>
  <r>
    <s v="10 : Electric"/>
    <x v="1"/>
    <x v="1"/>
    <s v="ERES_2T317"/>
    <x v="5028"/>
    <n v="536.27499999999998"/>
    <n v="64.97"/>
  </r>
  <r>
    <s v="10 : Electric"/>
    <x v="1"/>
    <x v="1"/>
    <s v="ERES_2T317"/>
    <x v="5029"/>
    <n v="1002.804"/>
    <n v="127.7"/>
  </r>
  <r>
    <s v="10 : Electric"/>
    <x v="1"/>
    <x v="1"/>
    <s v="ERES_2T317"/>
    <x v="5030"/>
    <n v="384.41500000000002"/>
    <n v="46.83"/>
  </r>
  <r>
    <s v="10 : Electric"/>
    <x v="1"/>
    <x v="1"/>
    <s v="ERES_2T317"/>
    <x v="5031"/>
    <n v="577.15599999999995"/>
    <n v="71.459999999999994"/>
  </r>
  <r>
    <s v="10 : Electric"/>
    <x v="1"/>
    <x v="1"/>
    <s v="ERES_2T317"/>
    <x v="5032"/>
    <n v="346.15"/>
    <n v="44.93"/>
  </r>
  <r>
    <s v="10 : Electric"/>
    <x v="1"/>
    <x v="1"/>
    <s v="ERES_2T317"/>
    <x v="5033"/>
    <n v="764.42899999999997"/>
    <n v="99.67"/>
  </r>
  <r>
    <s v="10 : Electric"/>
    <x v="1"/>
    <x v="1"/>
    <s v="ERES_2T317"/>
    <x v="5034"/>
    <n v="1031.1210000000001"/>
    <n v="131.16999999999999"/>
  </r>
  <r>
    <s v="10 : Electric"/>
    <x v="1"/>
    <x v="1"/>
    <s v="ERES_2T317"/>
    <x v="5035"/>
    <n v="753.48599999999999"/>
    <n v="90.56"/>
  </r>
  <r>
    <s v="10 : Electric"/>
    <x v="1"/>
    <x v="1"/>
    <s v="ERES_2T317"/>
    <x v="5036"/>
    <n v="1063.077"/>
    <n v="135.62"/>
  </r>
  <r>
    <s v="10 : Electric"/>
    <x v="1"/>
    <x v="1"/>
    <s v="ERES_2T317"/>
    <x v="5037"/>
    <n v="1241.2339999999999"/>
    <n v="146.16999999999999"/>
  </r>
  <r>
    <s v="10 : Electric"/>
    <x v="1"/>
    <x v="1"/>
    <s v="ERES_2T317"/>
    <x v="5038"/>
    <n v="2862.8029999999999"/>
    <n v="346.49"/>
  </r>
  <r>
    <s v="10 : Electric"/>
    <x v="1"/>
    <x v="1"/>
    <s v="ERES_2T317"/>
    <x v="5039"/>
    <n v="849.14"/>
    <n v="106.88"/>
  </r>
  <r>
    <s v="10 : Electric"/>
    <x v="1"/>
    <x v="1"/>
    <s v="ERES_2T317"/>
    <x v="5040"/>
    <n v="295.81799999999998"/>
    <n v="36.25"/>
  </r>
  <r>
    <s v="10 : Electric"/>
    <x v="1"/>
    <x v="1"/>
    <s v="ERES_2T317"/>
    <x v="5041"/>
    <n v="703.39300000000003"/>
    <n v="86.16"/>
  </r>
  <r>
    <s v="10 : Electric"/>
    <x v="1"/>
    <x v="1"/>
    <s v="ERES_2T317"/>
    <x v="5042"/>
    <n v="456.04399999999998"/>
    <n v="55.87"/>
  </r>
  <r>
    <s v="10 : Electric"/>
    <x v="1"/>
    <x v="1"/>
    <s v="ERES_2T317"/>
    <x v="5043"/>
    <n v="559.20799999999997"/>
    <n v="76.290000000000006"/>
  </r>
  <r>
    <s v="10 : Electric"/>
    <x v="1"/>
    <x v="1"/>
    <s v="ERES_2T317"/>
    <x v="5044"/>
    <n v="1182.5409999999999"/>
    <n v="140.06"/>
  </r>
  <r>
    <s v="10 : Electric"/>
    <x v="1"/>
    <x v="1"/>
    <s v="ERES_2T317"/>
    <x v="5045"/>
    <n v="1203.8989999999999"/>
    <n v="153.63"/>
  </r>
  <r>
    <s v="10 : Electric"/>
    <x v="1"/>
    <x v="1"/>
    <s v="ERES_2T317"/>
    <x v="5046"/>
    <n v="528.14599999999996"/>
    <n v="66.34"/>
  </r>
  <r>
    <s v="10 : Electric"/>
    <x v="1"/>
    <x v="1"/>
    <s v="ERES_2T317"/>
    <x v="5047"/>
    <n v="1418.2080000000001"/>
    <n v="171.16"/>
  </r>
  <r>
    <s v="10 : Electric"/>
    <x v="1"/>
    <x v="1"/>
    <s v="ERES_2T317"/>
    <x v="5048"/>
    <n v="951.54100000000005"/>
    <n v="119.06"/>
  </r>
  <r>
    <s v="10 : Electric"/>
    <x v="1"/>
    <x v="1"/>
    <s v="ERES_2T317"/>
    <x v="5049"/>
    <n v="469.49400000000003"/>
    <n v="58.52"/>
  </r>
  <r>
    <s v="10 : Electric"/>
    <x v="1"/>
    <x v="1"/>
    <s v="ERES_2T317"/>
    <x v="5050"/>
    <n v="679.12199999999996"/>
    <n v="83.96"/>
  </r>
  <r>
    <s v="10 : Electric"/>
    <x v="1"/>
    <x v="1"/>
    <s v="ERES_2T317"/>
    <x v="5051"/>
    <n v="820.12"/>
    <n v="100.48"/>
  </r>
  <r>
    <s v="10 : Electric"/>
    <x v="1"/>
    <x v="1"/>
    <s v="ERES_2T317"/>
    <x v="5052"/>
    <n v="1619.2190000000001"/>
    <n v="201.64"/>
  </r>
  <r>
    <s v="10 : Electric"/>
    <x v="1"/>
    <x v="1"/>
    <s v="ERES_2T317"/>
    <x v="5053"/>
    <n v="962.97"/>
    <n v="112.01"/>
  </r>
  <r>
    <s v="10 : Electric"/>
    <x v="1"/>
    <x v="1"/>
    <s v="ERES_2T317"/>
    <x v="5054"/>
    <n v="1226.08"/>
    <n v="156.88999999999999"/>
  </r>
  <r>
    <s v="10 : Electric"/>
    <x v="1"/>
    <x v="1"/>
    <s v="ERES_2T317"/>
    <x v="5055"/>
    <n v="356.09199999999998"/>
    <n v="44.16"/>
  </r>
  <r>
    <s v="10 : Electric"/>
    <x v="1"/>
    <x v="1"/>
    <s v="ERES_2T317"/>
    <x v="5056"/>
    <n v="269.87"/>
    <n v="33.47"/>
  </r>
  <r>
    <s v="10 : Electric"/>
    <x v="1"/>
    <x v="1"/>
    <s v="ERES_2T317"/>
    <x v="5057"/>
    <n v="219.999"/>
    <n v="26.56"/>
  </r>
  <r>
    <s v="10 : Electric"/>
    <x v="1"/>
    <x v="1"/>
    <s v="ERES_2T317"/>
    <x v="5058"/>
    <n v="739.90300000000002"/>
    <n v="92.34"/>
  </r>
  <r>
    <s v="10 : Electric"/>
    <x v="1"/>
    <x v="1"/>
    <s v="ERES_2T317"/>
    <x v="5059"/>
    <n v="222.221"/>
    <n v="26.88"/>
  </r>
  <r>
    <s v="10 : Electric"/>
    <x v="1"/>
    <x v="1"/>
    <s v="ERES_2T317"/>
    <x v="5060"/>
    <n v="944.34699999999998"/>
    <n v="116.62"/>
  </r>
  <r>
    <s v="10 : Electric"/>
    <x v="1"/>
    <x v="1"/>
    <s v="ERES_2T317"/>
    <x v="5061"/>
    <n v="655.54899999999998"/>
    <n v="84.29"/>
  </r>
  <r>
    <s v="10 : Electric"/>
    <x v="1"/>
    <x v="1"/>
    <s v="ERES_2T317"/>
    <x v="5062"/>
    <n v="819.83100000000002"/>
    <n v="95.03"/>
  </r>
  <r>
    <s v="10 : Electric"/>
    <x v="1"/>
    <x v="1"/>
    <s v="ERES_2T317"/>
    <x v="5063"/>
    <n v="687.97799999999995"/>
    <n v="87.52"/>
  </r>
  <r>
    <s v="10 : Electric"/>
    <x v="1"/>
    <x v="1"/>
    <s v="ERES_2T317"/>
    <x v="5064"/>
    <n v="516.46900000000005"/>
    <n v="65.86"/>
  </r>
  <r>
    <s v="10 : Electric"/>
    <x v="1"/>
    <x v="1"/>
    <s v="ERES_2T317"/>
    <x v="5065"/>
    <n v="1931.307"/>
    <n v="237.59"/>
  </r>
  <r>
    <s v="10 : Electric"/>
    <x v="1"/>
    <x v="1"/>
    <s v="ERES_2T317"/>
    <x v="5066"/>
    <n v="757.101"/>
    <n v="92.66"/>
  </r>
  <r>
    <s v="10 : Electric"/>
    <x v="1"/>
    <x v="1"/>
    <s v="ERES_2T317"/>
    <x v="5067"/>
    <n v="1468.4970000000001"/>
    <n v="185.28"/>
  </r>
  <r>
    <s v="10 : Electric"/>
    <x v="1"/>
    <x v="1"/>
    <s v="ERES_2T317"/>
    <x v="5068"/>
    <n v="741.56899999999996"/>
    <n v="93.95"/>
  </r>
  <r>
    <s v="10 : Electric"/>
    <x v="1"/>
    <x v="1"/>
    <s v="ERES_2T317"/>
    <x v="5069"/>
    <n v="522.84400000000005"/>
    <n v="63.13"/>
  </r>
  <r>
    <s v="10 : Electric"/>
    <x v="1"/>
    <x v="1"/>
    <s v="ERES_2T317"/>
    <x v="5070"/>
    <n v="600.56100000000004"/>
    <n v="74.599999999999994"/>
  </r>
  <r>
    <s v="10 : Electric"/>
    <x v="1"/>
    <x v="1"/>
    <s v="ERES_2T317"/>
    <x v="5071"/>
    <n v="1145.5830000000001"/>
    <n v="137.16999999999999"/>
  </r>
  <r>
    <s v="10 : Electric"/>
    <x v="1"/>
    <x v="1"/>
    <s v="ERES_2T317"/>
    <x v="5072"/>
    <n v="435.38"/>
    <n v="54.11"/>
  </r>
  <r>
    <s v="10 : Electric"/>
    <x v="1"/>
    <x v="1"/>
    <s v="ERES_2T317"/>
    <x v="5073"/>
    <n v="793.84699999999998"/>
    <n v="103.38"/>
  </r>
  <r>
    <s v="10 : Electric"/>
    <x v="1"/>
    <x v="1"/>
    <s v="ERES_2T317"/>
    <x v="5074"/>
    <n v="648.06500000000005"/>
    <n v="81.89"/>
  </r>
  <r>
    <s v="10 : Electric"/>
    <x v="1"/>
    <x v="1"/>
    <s v="ERES_2T317"/>
    <x v="5075"/>
    <n v="333.09699999999998"/>
    <n v="40.6"/>
  </r>
  <r>
    <s v="10 : Electric"/>
    <x v="1"/>
    <x v="1"/>
    <s v="ERES_2T317"/>
    <x v="5076"/>
    <n v="437.072"/>
    <n v="58.16"/>
  </r>
  <r>
    <s v="10 : Electric"/>
    <x v="1"/>
    <x v="1"/>
    <s v="ERES_2T317"/>
    <x v="5077"/>
    <n v="955.44299999999998"/>
    <n v="116.33"/>
  </r>
  <r>
    <s v="10 : Electric"/>
    <x v="1"/>
    <x v="1"/>
    <s v="ERES_2T317"/>
    <x v="5078"/>
    <n v="900.52200000000005"/>
    <n v="109.03"/>
  </r>
  <r>
    <s v="10 : Electric"/>
    <x v="1"/>
    <x v="1"/>
    <s v="ERES_2T317"/>
    <x v="5079"/>
    <n v="1212.3630000000001"/>
    <n v="148.62"/>
  </r>
  <r>
    <s v="10 : Electric"/>
    <x v="1"/>
    <x v="1"/>
    <s v="ERES_2T317"/>
    <x v="5080"/>
    <n v="995.86900000000003"/>
    <n v="121.15"/>
  </r>
  <r>
    <s v="10 : Electric"/>
    <x v="1"/>
    <x v="1"/>
    <s v="ERES_2T317"/>
    <x v="5081"/>
    <n v="633.52599999999995"/>
    <n v="81.05"/>
  </r>
  <r>
    <s v="10 : Electric"/>
    <x v="1"/>
    <x v="1"/>
    <s v="ERES_2T317"/>
    <x v="5082"/>
    <n v="765.99300000000005"/>
    <n v="89.5"/>
  </r>
  <r>
    <s v="10 : Electric"/>
    <x v="1"/>
    <x v="1"/>
    <s v="ERES_2T317"/>
    <x v="5083"/>
    <n v="2136.261"/>
    <n v="263.45999999999998"/>
  </r>
  <r>
    <s v="10 : Electric"/>
    <x v="1"/>
    <x v="1"/>
    <s v="ERES_2T317"/>
    <x v="5084"/>
    <n v="596.84799999999996"/>
    <n v="76.760000000000005"/>
  </r>
  <r>
    <s v="10 : Electric"/>
    <x v="1"/>
    <x v="1"/>
    <s v="ERES_2T317"/>
    <x v="5085"/>
    <n v="1326.432"/>
    <n v="161.76"/>
  </r>
  <r>
    <s v="10 : Electric"/>
    <x v="1"/>
    <x v="1"/>
    <s v="ERES_2T317"/>
    <x v="5086"/>
    <n v="1116.133"/>
    <n v="136.33000000000001"/>
  </r>
  <r>
    <s v="10 : Electric"/>
    <x v="1"/>
    <x v="1"/>
    <s v="ERES_2T317"/>
    <x v="5087"/>
    <n v="252.05099999999999"/>
    <n v="31.08"/>
  </r>
  <r>
    <s v="10 : Electric"/>
    <x v="1"/>
    <x v="1"/>
    <s v="ERES_2T317"/>
    <x v="5088"/>
    <n v="580.875"/>
    <n v="69.7"/>
  </r>
  <r>
    <s v="10 : Electric"/>
    <x v="1"/>
    <x v="1"/>
    <s v="ERES_2T317"/>
    <x v="5089"/>
    <n v="351.67"/>
    <n v="46.46"/>
  </r>
  <r>
    <s v="10 : Electric"/>
    <x v="1"/>
    <x v="1"/>
    <s v="ERES_2T317"/>
    <x v="5090"/>
    <n v="400.03100000000001"/>
    <n v="51.96"/>
  </r>
  <r>
    <s v="10 : Electric"/>
    <x v="1"/>
    <x v="1"/>
    <s v="ERES_2T317"/>
    <x v="5091"/>
    <n v="2484.5540000000001"/>
    <n v="308.83"/>
  </r>
  <r>
    <s v="10 : Electric"/>
    <x v="1"/>
    <x v="1"/>
    <s v="ERES_2T317"/>
    <x v="5092"/>
    <n v="909.45299999999997"/>
    <n v="119.96"/>
  </r>
  <r>
    <s v="10 : Electric"/>
    <x v="1"/>
    <x v="1"/>
    <s v="ERES_2T317"/>
    <x v="5093"/>
    <n v="652.44500000000005"/>
    <n v="79.900000000000006"/>
  </r>
  <r>
    <s v="10 : Electric"/>
    <x v="1"/>
    <x v="1"/>
    <s v="ERES_2T317"/>
    <x v="5094"/>
    <n v="365.31400000000002"/>
    <n v="47.39"/>
  </r>
  <r>
    <s v="10 : Electric"/>
    <x v="1"/>
    <x v="1"/>
    <s v="ERES_2T317"/>
    <x v="5095"/>
    <n v="1103.8150000000001"/>
    <n v="135.82"/>
  </r>
  <r>
    <s v="10 : Electric"/>
    <x v="1"/>
    <x v="1"/>
    <s v="ERES_2T317"/>
    <x v="5096"/>
    <n v="1846.9590000000001"/>
    <n v="263.33999999999997"/>
  </r>
  <r>
    <s v="10 : Electric"/>
    <x v="1"/>
    <x v="1"/>
    <s v="ERES_2T317"/>
    <x v="5097"/>
    <n v="587.77800000000002"/>
    <n v="73.17"/>
  </r>
  <r>
    <s v="10 : Electric"/>
    <x v="1"/>
    <x v="1"/>
    <s v="ERES_2T317"/>
    <x v="5098"/>
    <n v="327.77199999999999"/>
    <n v="41.24"/>
  </r>
  <r>
    <s v="10 : Electric"/>
    <x v="1"/>
    <x v="1"/>
    <s v="ERES_2T317"/>
    <x v="5099"/>
    <n v="684.72500000000002"/>
    <n v="81.819999999999993"/>
  </r>
  <r>
    <s v="10 : Electric"/>
    <x v="1"/>
    <x v="1"/>
    <s v="ERES_2T317"/>
    <x v="5100"/>
    <n v="827.41099999999994"/>
    <n v="100.96"/>
  </r>
  <r>
    <s v="10 : Electric"/>
    <x v="1"/>
    <x v="1"/>
    <s v="ERES_2T317"/>
    <x v="5101"/>
    <n v="257.041"/>
    <n v="32.1"/>
  </r>
  <r>
    <s v="10 : Electric"/>
    <x v="1"/>
    <x v="1"/>
    <s v="ERES_2T317"/>
    <x v="5102"/>
    <n v="374.55200000000002"/>
    <n v="47.94"/>
  </r>
  <r>
    <s v="10 : Electric"/>
    <x v="1"/>
    <x v="1"/>
    <s v="ERES_2T317"/>
    <x v="5103"/>
    <n v="770.60299999999995"/>
    <n v="96.05"/>
  </r>
  <r>
    <s v="10 : Electric"/>
    <x v="1"/>
    <x v="1"/>
    <s v="ERES_2T317"/>
    <x v="5104"/>
    <n v="261.08699999999999"/>
    <n v="31.68"/>
  </r>
  <r>
    <s v="10 : Electric"/>
    <x v="1"/>
    <x v="1"/>
    <s v="ERES_2T317"/>
    <x v="5105"/>
    <n v="247.46"/>
    <n v="30.15"/>
  </r>
  <r>
    <s v="10 : Electric"/>
    <x v="1"/>
    <x v="1"/>
    <s v="ERES_2T317"/>
    <x v="5106"/>
    <n v="742.56"/>
    <n v="91.9"/>
  </r>
  <r>
    <s v="10 : Electric"/>
    <x v="1"/>
    <x v="1"/>
    <s v="ERES_2T317"/>
    <x v="5107"/>
    <n v="479.19400000000002"/>
    <n v="60.96"/>
  </r>
  <r>
    <s v="10 : Electric"/>
    <x v="1"/>
    <x v="1"/>
    <s v="ERES_2T317"/>
    <x v="5108"/>
    <n v="575.62199999999996"/>
    <n v="71.430000000000007"/>
  </r>
  <r>
    <s v="10 : Electric"/>
    <x v="1"/>
    <x v="1"/>
    <s v="ERES_2T317"/>
    <x v="5109"/>
    <n v="1376.0150000000001"/>
    <n v="166.81"/>
  </r>
  <r>
    <s v="10 : Electric"/>
    <x v="1"/>
    <x v="1"/>
    <s v="ERES_2T317"/>
    <x v="5110"/>
    <n v="779.41600000000005"/>
    <n v="95.28"/>
  </r>
  <r>
    <s v="10 : Electric"/>
    <x v="1"/>
    <x v="1"/>
    <s v="ERES_2T317"/>
    <x v="5111"/>
    <n v="246.22200000000001"/>
    <n v="30.97"/>
  </r>
  <r>
    <s v="10 : Electric"/>
    <x v="1"/>
    <x v="1"/>
    <s v="ERES_2T317"/>
    <x v="5112"/>
    <n v="365.07900000000001"/>
    <n v="45.24"/>
  </r>
  <r>
    <s v="10 : Electric"/>
    <x v="1"/>
    <x v="1"/>
    <s v="ERES_2T317"/>
    <x v="5113"/>
    <n v="241.47200000000001"/>
    <n v="29.7"/>
  </r>
  <r>
    <s v="10 : Electric"/>
    <x v="1"/>
    <x v="1"/>
    <s v="ERES_2T317"/>
    <x v="5114"/>
    <n v="191.90600000000001"/>
    <n v="23.3"/>
  </r>
  <r>
    <s v="10 : Electric"/>
    <x v="1"/>
    <x v="1"/>
    <s v="ERES_2T317"/>
    <x v="5115"/>
    <n v="963.54600000000005"/>
    <n v="113.38"/>
  </r>
  <r>
    <s v="10 : Electric"/>
    <x v="1"/>
    <x v="1"/>
    <s v="ERES_2T317"/>
    <x v="5116"/>
    <n v="282.14"/>
    <n v="34.020000000000003"/>
  </r>
  <r>
    <s v="10 : Electric"/>
    <x v="1"/>
    <x v="1"/>
    <s v="ERES_2T317"/>
    <x v="5117"/>
    <n v="583.66099999999994"/>
    <n v="71.239999999999995"/>
  </r>
  <r>
    <s v="10 : Electric"/>
    <x v="1"/>
    <x v="1"/>
    <s v="ERES_2T317"/>
    <x v="5118"/>
    <n v="392.55500000000001"/>
    <n v="48.05"/>
  </r>
  <r>
    <s v="10 : Electric"/>
    <x v="1"/>
    <x v="1"/>
    <s v="ERES_2T317"/>
    <x v="5119"/>
    <n v="1264.8810000000001"/>
    <n v="157.08000000000001"/>
  </r>
  <r>
    <s v="10 : Electric"/>
    <x v="1"/>
    <x v="1"/>
    <s v="ERES_2T317"/>
    <x v="5120"/>
    <n v="1161.8219999999999"/>
    <n v="139.68"/>
  </r>
  <r>
    <s v="10 : Electric"/>
    <x v="1"/>
    <x v="1"/>
    <s v="ERES_2T317"/>
    <x v="5121"/>
    <n v="1916.8150000000001"/>
    <n v="233.24"/>
  </r>
  <r>
    <s v="10 : Electric"/>
    <x v="1"/>
    <x v="1"/>
    <s v="ERES_2T317"/>
    <x v="5122"/>
    <n v="199.27"/>
    <n v="24.26"/>
  </r>
  <r>
    <s v="10 : Electric"/>
    <x v="1"/>
    <x v="1"/>
    <s v="ERES_2T317"/>
    <x v="5123"/>
    <n v="775.60599999999999"/>
    <n v="102.27"/>
  </r>
  <r>
    <s v="10 : Electric"/>
    <x v="1"/>
    <x v="1"/>
    <s v="ERES_2T317"/>
    <x v="5124"/>
    <n v="680.32299999999998"/>
    <n v="83.96"/>
  </r>
  <r>
    <s v="10 : Electric"/>
    <x v="1"/>
    <x v="1"/>
    <s v="ERES_2T317"/>
    <x v="5125"/>
    <n v="548.51199999999994"/>
    <n v="67.489999999999995"/>
  </r>
  <r>
    <s v="10 : Electric"/>
    <x v="1"/>
    <x v="1"/>
    <s v="ERES_2T317"/>
    <x v="5126"/>
    <n v="198.798"/>
    <n v="23.99"/>
  </r>
  <r>
    <s v="10 : Electric"/>
    <x v="1"/>
    <x v="1"/>
    <s v="ERES_2T317"/>
    <x v="5127"/>
    <n v="1078.6479999999999"/>
    <n v="134.09"/>
  </r>
  <r>
    <s v="10 : Electric"/>
    <x v="1"/>
    <x v="1"/>
    <s v="ERES_2T317"/>
    <x v="5128"/>
    <n v="747.88199999999995"/>
    <n v="96.72"/>
  </r>
  <r>
    <s v="10 : Electric"/>
    <x v="1"/>
    <x v="1"/>
    <s v="ERES_2T317"/>
    <x v="5129"/>
    <n v="655.19799999999998"/>
    <n v="81.38"/>
  </r>
  <r>
    <s v="10 : Electric"/>
    <x v="1"/>
    <x v="1"/>
    <s v="ERES_2T317"/>
    <x v="5130"/>
    <n v="1680.2349999999999"/>
    <n v="209.55"/>
  </r>
  <r>
    <s v="10 : Electric"/>
    <x v="1"/>
    <x v="1"/>
    <s v="ERES_2T317"/>
    <x v="5131"/>
    <n v="340.15199999999999"/>
    <n v="43.17"/>
  </r>
  <r>
    <s v="10 : Electric"/>
    <x v="1"/>
    <x v="1"/>
    <s v="ERES_2T317"/>
    <x v="5132"/>
    <n v="684.01099999999997"/>
    <n v="79.88"/>
  </r>
  <r>
    <s v="10 : Electric"/>
    <x v="1"/>
    <x v="1"/>
    <s v="ERES_2T317"/>
    <x v="5133"/>
    <n v="615.64700000000005"/>
    <n v="75.13"/>
  </r>
  <r>
    <s v="10 : Electric"/>
    <x v="1"/>
    <x v="1"/>
    <s v="ERES_2T317"/>
    <x v="5134"/>
    <n v="736.53099999999995"/>
    <n v="91.81"/>
  </r>
  <r>
    <s v="10 : Electric"/>
    <x v="1"/>
    <x v="1"/>
    <s v="ERES_2T317"/>
    <x v="5135"/>
    <n v="1103.3440000000001"/>
    <n v="136.30000000000001"/>
  </r>
  <r>
    <s v="10 : Electric"/>
    <x v="1"/>
    <x v="1"/>
    <s v="ERES_2T317"/>
    <x v="5136"/>
    <n v="1768.211"/>
    <n v="219.5"/>
  </r>
  <r>
    <s v="10 : Electric"/>
    <x v="1"/>
    <x v="1"/>
    <s v="ERES_2T317"/>
    <x v="5137"/>
    <n v="2715.1930000000002"/>
    <n v="338.04"/>
  </r>
  <r>
    <s v="10 : Electric"/>
    <x v="1"/>
    <x v="1"/>
    <s v="ERES_2T317"/>
    <x v="5138"/>
    <n v="958.28399999999999"/>
    <n v="117.46"/>
  </r>
  <r>
    <s v="10 : Electric"/>
    <x v="1"/>
    <x v="1"/>
    <s v="ERES_2T317"/>
    <x v="5139"/>
    <n v="749.76900000000001"/>
    <n v="98.54"/>
  </r>
  <r>
    <s v="10 : Electric"/>
    <x v="1"/>
    <x v="1"/>
    <s v="ERES_2T317"/>
    <x v="5140"/>
    <n v="643.72799999999995"/>
    <n v="82.37"/>
  </r>
  <r>
    <s v="10 : Electric"/>
    <x v="1"/>
    <x v="1"/>
    <s v="ERES_2T317"/>
    <x v="5141"/>
    <n v="345.62200000000001"/>
    <n v="42"/>
  </r>
  <r>
    <s v="10 : Electric"/>
    <x v="1"/>
    <x v="1"/>
    <s v="ERES_2T317"/>
    <x v="5142"/>
    <n v="521.71900000000005"/>
    <n v="64.489999999999995"/>
  </r>
  <r>
    <s v="10 : Electric"/>
    <x v="1"/>
    <x v="1"/>
    <s v="ERES_2T317"/>
    <x v="5143"/>
    <n v="1601.2090000000001"/>
    <n v="192.07"/>
  </r>
  <r>
    <s v="10 : Electric"/>
    <x v="1"/>
    <x v="1"/>
    <s v="ERES_2T317"/>
    <x v="5144"/>
    <n v="2137.7069999999999"/>
    <n v="249.26"/>
  </r>
  <r>
    <s v="10 : Electric"/>
    <x v="1"/>
    <x v="1"/>
    <s v="ERES_2T317"/>
    <x v="5145"/>
    <n v="406.65699999999998"/>
    <n v="52.88"/>
  </r>
  <r>
    <s v="10 : Electric"/>
    <x v="1"/>
    <x v="1"/>
    <s v="ERES_2T317"/>
    <x v="5146"/>
    <n v="282.90600000000001"/>
    <n v="34.020000000000003"/>
  </r>
  <r>
    <s v="10 : Electric"/>
    <x v="1"/>
    <x v="1"/>
    <s v="ERES_2T317"/>
    <x v="5147"/>
    <n v="1409.691"/>
    <n v="163.18"/>
  </r>
  <r>
    <s v="10 : Electric"/>
    <x v="1"/>
    <x v="1"/>
    <s v="ERES_2T317"/>
    <x v="5148"/>
    <n v="552.06200000000001"/>
    <n v="66.5"/>
  </r>
  <r>
    <s v="10 : Electric"/>
    <x v="1"/>
    <x v="1"/>
    <s v="ERES_2T317"/>
    <x v="5149"/>
    <n v="210.97"/>
    <n v="24.15"/>
  </r>
  <r>
    <s v="10 : Electric"/>
    <x v="1"/>
    <x v="1"/>
    <s v="ERES_2T317"/>
    <x v="5150"/>
    <n v="326.85599999999999"/>
    <n v="40.15"/>
  </r>
  <r>
    <s v="10 : Electric"/>
    <x v="1"/>
    <x v="1"/>
    <s v="ERES_2T317"/>
    <x v="5151"/>
    <n v="2139.23"/>
    <n v="249.69"/>
  </r>
  <r>
    <s v="10 : Electric"/>
    <x v="1"/>
    <x v="1"/>
    <s v="ERES_2T317"/>
    <x v="5152"/>
    <n v="1014.604"/>
    <n v="124.65"/>
  </r>
  <r>
    <s v="10 : Electric"/>
    <x v="1"/>
    <x v="1"/>
    <s v="ERES_2T317"/>
    <x v="5153"/>
    <n v="532.04700000000003"/>
    <n v="67.25"/>
  </r>
  <r>
    <s v="10 : Electric"/>
    <x v="1"/>
    <x v="1"/>
    <s v="ERES_2T317"/>
    <x v="5154"/>
    <n v="1354.769"/>
    <n v="168.27"/>
  </r>
  <r>
    <s v="10 : Electric"/>
    <x v="1"/>
    <x v="1"/>
    <s v="ERES_2T317"/>
    <x v="5155"/>
    <n v="822.26199999999994"/>
    <n v="102.34"/>
  </r>
  <r>
    <s v="10 : Electric"/>
    <x v="1"/>
    <x v="1"/>
    <s v="ERES_2T317"/>
    <x v="5156"/>
    <n v="1220.26"/>
    <n v="149.4"/>
  </r>
  <r>
    <s v="10 : Electric"/>
    <x v="1"/>
    <x v="1"/>
    <s v="ERES_2T317"/>
    <x v="5157"/>
    <n v="1010.476"/>
    <n v="122.41"/>
  </r>
  <r>
    <s v="10 : Electric"/>
    <x v="1"/>
    <x v="1"/>
    <s v="ERES_2T317"/>
    <x v="5158"/>
    <n v="2524.2060000000001"/>
    <n v="304.14"/>
  </r>
  <r>
    <s v="10 : Electric"/>
    <x v="1"/>
    <x v="1"/>
    <s v="ERES_2T317"/>
    <x v="5159"/>
    <n v="986.46900000000005"/>
    <n v="122.61"/>
  </r>
  <r>
    <s v="10 : Electric"/>
    <x v="1"/>
    <x v="1"/>
    <s v="ERES_2T317"/>
    <x v="5160"/>
    <n v="476.923"/>
    <n v="59.13"/>
  </r>
  <r>
    <s v="10 : Electric"/>
    <x v="1"/>
    <x v="1"/>
    <s v="ERES_2T317"/>
    <x v="5161"/>
    <n v="1909.45"/>
    <n v="231.83"/>
  </r>
  <r>
    <s v="10 : Electric"/>
    <x v="1"/>
    <x v="1"/>
    <s v="ERES_2T317"/>
    <x v="5162"/>
    <n v="276.89400000000001"/>
    <n v="34.729999999999997"/>
  </r>
  <r>
    <s v="10 : Electric"/>
    <x v="1"/>
    <x v="1"/>
    <s v="ERES_2T317"/>
    <x v="5163"/>
    <n v="1409.0550000000001"/>
    <n v="176.58"/>
  </r>
  <r>
    <s v="10 : Electric"/>
    <x v="1"/>
    <x v="1"/>
    <s v="ERES_2T317"/>
    <x v="5164"/>
    <n v="410.25200000000001"/>
    <n v="50.68"/>
  </r>
  <r>
    <s v="10 : Electric"/>
    <x v="1"/>
    <x v="1"/>
    <s v="ERES_2T317"/>
    <x v="5165"/>
    <n v="640.58699999999999"/>
    <n v="77.2"/>
  </r>
  <r>
    <s v="10 : Electric"/>
    <x v="1"/>
    <x v="1"/>
    <s v="ERES_2T317"/>
    <x v="5166"/>
    <n v="1001.956"/>
    <n v="128.16999999999999"/>
  </r>
  <r>
    <s v="10 : Electric"/>
    <x v="1"/>
    <x v="1"/>
    <s v="ERES_2T317"/>
    <x v="5167"/>
    <n v="524.779"/>
    <n v="67.09"/>
  </r>
  <r>
    <s v="10 : Electric"/>
    <x v="1"/>
    <x v="1"/>
    <s v="ERES_2T317"/>
    <x v="5168"/>
    <n v="1540.539"/>
    <n v="172.63"/>
  </r>
  <r>
    <s v="10 : Electric"/>
    <x v="1"/>
    <x v="1"/>
    <s v="ERES_2T317"/>
    <x v="5169"/>
    <n v="229.89099999999999"/>
    <n v="28.31"/>
  </r>
  <r>
    <s v="10 : Electric"/>
    <x v="1"/>
    <x v="1"/>
    <s v="ERES_2T317"/>
    <x v="5170"/>
    <n v="399.15199999999999"/>
    <n v="48.85"/>
  </r>
  <r>
    <s v="10 : Electric"/>
    <x v="1"/>
    <x v="1"/>
    <s v="ERES_2T317"/>
    <x v="5171"/>
    <n v="389.74299999999999"/>
    <n v="47.64"/>
  </r>
  <r>
    <s v="10 : Electric"/>
    <x v="1"/>
    <x v="1"/>
    <s v="ERES_2T317"/>
    <x v="5172"/>
    <n v="1251.2370000000001"/>
    <n v="166.74"/>
  </r>
  <r>
    <s v="10 : Electric"/>
    <x v="1"/>
    <x v="1"/>
    <s v="ERES_2T317"/>
    <x v="5173"/>
    <n v="63.884999999999998"/>
    <n v="7.32"/>
  </r>
  <r>
    <s v="10 : Electric"/>
    <x v="1"/>
    <x v="1"/>
    <s v="ERES_2T317"/>
    <x v="5174"/>
    <n v="535.42100000000005"/>
    <n v="64.14"/>
  </r>
  <r>
    <s v="10 : Electric"/>
    <x v="1"/>
    <x v="1"/>
    <s v="ERES_2T317"/>
    <x v="5175"/>
    <n v="794.30799999999999"/>
    <n v="96.97"/>
  </r>
  <r>
    <s v="10 : Electric"/>
    <x v="1"/>
    <x v="1"/>
    <s v="ERES_2T317"/>
    <x v="5176"/>
    <n v="1700.9770000000001"/>
    <n v="213.15"/>
  </r>
  <r>
    <s v="10 : Electric"/>
    <x v="1"/>
    <x v="1"/>
    <s v="ERES_2T317"/>
    <x v="5177"/>
    <n v="417.22500000000002"/>
    <n v="51.09"/>
  </r>
  <r>
    <s v="10 : Electric"/>
    <x v="1"/>
    <x v="1"/>
    <s v="ERES_2T317"/>
    <x v="5178"/>
    <n v="1127.9549999999999"/>
    <n v="139.88999999999999"/>
  </r>
  <r>
    <s v="10 : Electric"/>
    <x v="1"/>
    <x v="1"/>
    <s v="ERES_2T317"/>
    <x v="5179"/>
    <n v="298.70299999999997"/>
    <n v="36.94"/>
  </r>
  <r>
    <s v="10 : Electric"/>
    <x v="1"/>
    <x v="1"/>
    <s v="ERES_2T317"/>
    <x v="5180"/>
    <n v="1019.62"/>
    <n v="127.19"/>
  </r>
  <r>
    <s v="10 : Electric"/>
    <x v="1"/>
    <x v="1"/>
    <s v="ERES_2T317"/>
    <x v="5181"/>
    <n v="711.03599999999994"/>
    <n v="86.17"/>
  </r>
  <r>
    <s v="10 : Electric"/>
    <x v="1"/>
    <x v="1"/>
    <s v="ERES_2T317"/>
    <x v="5182"/>
    <n v="1436.096"/>
    <n v="178.82"/>
  </r>
  <r>
    <s v="10 : Electric"/>
    <x v="1"/>
    <x v="1"/>
    <s v="ERES_2T317"/>
    <x v="5183"/>
    <n v="980.56899999999996"/>
    <n v="111.27"/>
  </r>
  <r>
    <s v="10 : Electric"/>
    <x v="1"/>
    <x v="1"/>
    <s v="ERES_2T317"/>
    <x v="5184"/>
    <n v="220.61799999999999"/>
    <n v="27.21"/>
  </r>
  <r>
    <s v="10 : Electric"/>
    <x v="1"/>
    <x v="1"/>
    <s v="ERES_2T317"/>
    <x v="5185"/>
    <n v="465.59300000000002"/>
    <n v="58.04"/>
  </r>
  <r>
    <s v="10 : Electric"/>
    <x v="1"/>
    <x v="1"/>
    <s v="ERES_2T317"/>
    <x v="5186"/>
    <n v="1597.1379999999999"/>
    <n v="200.14"/>
  </r>
  <r>
    <s v="10 : Electric"/>
    <x v="1"/>
    <x v="1"/>
    <s v="ERES_2T317"/>
    <x v="5187"/>
    <n v="980.75400000000002"/>
    <n v="124.3"/>
  </r>
  <r>
    <s v="10 : Electric"/>
    <x v="1"/>
    <x v="1"/>
    <s v="ERES_2T317"/>
    <x v="5188"/>
    <n v="1201.7049999999999"/>
    <n v="147.06"/>
  </r>
  <r>
    <s v="10 : Electric"/>
    <x v="1"/>
    <x v="1"/>
    <s v="ERES_2T317"/>
    <x v="5189"/>
    <n v="150.76300000000001"/>
    <n v="19.23"/>
  </r>
  <r>
    <s v="10 : Electric"/>
    <x v="1"/>
    <x v="1"/>
    <s v="ERES_2T317"/>
    <x v="5190"/>
    <n v="1184.6579999999999"/>
    <n v="144.88999999999999"/>
  </r>
  <r>
    <s v="10 : Electric"/>
    <x v="1"/>
    <x v="1"/>
    <s v="ERES_2T317"/>
    <x v="5191"/>
    <n v="282.41899999999998"/>
    <n v="32.61"/>
  </r>
  <r>
    <s v="10 : Electric"/>
    <x v="1"/>
    <x v="1"/>
    <s v="ERES_2T317"/>
    <x v="5192"/>
    <n v="569.971"/>
    <n v="69.91"/>
  </r>
  <r>
    <s v="10 : Electric"/>
    <x v="1"/>
    <x v="1"/>
    <s v="ERES_2T317"/>
    <x v="5193"/>
    <n v="1560.028"/>
    <n v="192.94"/>
  </r>
  <r>
    <s v="10 : Electric"/>
    <x v="1"/>
    <x v="1"/>
    <s v="ERES_2T317"/>
    <x v="5194"/>
    <n v="363.221"/>
    <n v="45.35"/>
  </r>
  <r>
    <s v="10 : Electric"/>
    <x v="1"/>
    <x v="1"/>
    <s v="ERES_2T317"/>
    <x v="5195"/>
    <n v="1055.444"/>
    <n v="122.24"/>
  </r>
  <r>
    <s v="10 : Electric"/>
    <x v="1"/>
    <x v="1"/>
    <s v="ERES_2T317"/>
    <x v="5196"/>
    <n v="1943.933"/>
    <n v="231.17"/>
  </r>
  <r>
    <s v="10 : Electric"/>
    <x v="1"/>
    <x v="1"/>
    <s v="ERES_2T317"/>
    <x v="5197"/>
    <n v="417.90199999999999"/>
    <n v="49.66"/>
  </r>
  <r>
    <s v="10 : Electric"/>
    <x v="1"/>
    <x v="1"/>
    <s v="ERES_2T317"/>
    <x v="5198"/>
    <n v="1667.377"/>
    <n v="208.52"/>
  </r>
  <r>
    <s v="10 : Electric"/>
    <x v="1"/>
    <x v="1"/>
    <s v="ERES_2T317"/>
    <x v="5199"/>
    <n v="426.233"/>
    <n v="50.25"/>
  </r>
  <r>
    <s v="10 : Electric"/>
    <x v="1"/>
    <x v="1"/>
    <s v="ERES_2T317"/>
    <x v="5200"/>
    <n v="750.38400000000001"/>
    <n v="95.04"/>
  </r>
  <r>
    <s v="10 : Electric"/>
    <x v="1"/>
    <x v="1"/>
    <s v="ERES_2T317"/>
    <x v="5201"/>
    <n v="1199.51"/>
    <n v="145.80000000000001"/>
  </r>
  <r>
    <s v="10 : Electric"/>
    <x v="1"/>
    <x v="1"/>
    <s v="ERES_2T317"/>
    <x v="5202"/>
    <n v="672.625"/>
    <n v="80.3"/>
  </r>
  <r>
    <s v="10 : Electric"/>
    <x v="1"/>
    <x v="1"/>
    <s v="ERES_2T317"/>
    <x v="5203"/>
    <n v="1045.0119999999999"/>
    <n v="134.91999999999999"/>
  </r>
  <r>
    <s v="10 : Electric"/>
    <x v="1"/>
    <x v="1"/>
    <s v="ERES_2T317"/>
    <x v="5204"/>
    <n v="721.14099999999996"/>
    <n v="85.97"/>
  </r>
  <r>
    <s v="10 : Electric"/>
    <x v="1"/>
    <x v="1"/>
    <s v="ERES_2T317"/>
    <x v="5205"/>
    <n v="782.39"/>
    <n v="103.84"/>
  </r>
  <r>
    <s v="10 : Electric"/>
    <x v="1"/>
    <x v="1"/>
    <s v="ERES_2T317"/>
    <x v="5206"/>
    <n v="1091.019"/>
    <n v="142.03"/>
  </r>
  <r>
    <s v="10 : Electric"/>
    <x v="1"/>
    <x v="1"/>
    <s v="ERES_2T317"/>
    <x v="5207"/>
    <n v="547.697"/>
    <n v="69.040000000000006"/>
  </r>
  <r>
    <s v="10 : Electric"/>
    <x v="1"/>
    <x v="1"/>
    <s v="ERES_2T317"/>
    <x v="5208"/>
    <n v="1444.0170000000001"/>
    <n v="178.34"/>
  </r>
  <r>
    <s v="10 : Electric"/>
    <x v="1"/>
    <x v="1"/>
    <s v="ERES_2T317"/>
    <x v="5209"/>
    <n v="913.93"/>
    <n v="113.41"/>
  </r>
  <r>
    <s v="10 : Electric"/>
    <x v="1"/>
    <x v="1"/>
    <s v="ERES_2T317"/>
    <x v="5210"/>
    <n v="1437.068"/>
    <n v="176.91"/>
  </r>
  <r>
    <s v="10 : Electric"/>
    <x v="1"/>
    <x v="1"/>
    <s v="ERES_2T317"/>
    <x v="5211"/>
    <n v="690.95699999999999"/>
    <n v="85.26"/>
  </r>
  <r>
    <s v="10 : Electric"/>
    <x v="1"/>
    <x v="1"/>
    <s v="ERES_2T317"/>
    <x v="5212"/>
    <n v="2416.5889999999999"/>
    <n v="285.52999999999997"/>
  </r>
  <r>
    <s v="10 : Electric"/>
    <x v="1"/>
    <x v="1"/>
    <s v="ERES_2T317"/>
    <x v="5213"/>
    <n v="677.33399999999995"/>
    <n v="89.24"/>
  </r>
  <r>
    <s v="10 : Electric"/>
    <x v="1"/>
    <x v="1"/>
    <s v="ERES_2T317"/>
    <x v="5214"/>
    <n v="652.19200000000001"/>
    <n v="83.43"/>
  </r>
  <r>
    <s v="10 : Electric"/>
    <x v="1"/>
    <x v="1"/>
    <s v="ERES_2T317"/>
    <x v="5215"/>
    <n v="1233.8130000000001"/>
    <n v="144.77000000000001"/>
  </r>
  <r>
    <s v="10 : Electric"/>
    <x v="1"/>
    <x v="1"/>
    <s v="ERES_2T317"/>
    <x v="5216"/>
    <n v="241.274"/>
    <n v="28.76"/>
  </r>
  <r>
    <s v="10 : Electric"/>
    <x v="1"/>
    <x v="1"/>
    <s v="ERES_2T317"/>
    <x v="5217"/>
    <n v="795.74099999999999"/>
    <n v="96.25"/>
  </r>
  <r>
    <s v="10 : Electric"/>
    <x v="1"/>
    <x v="1"/>
    <s v="ERES_2T317"/>
    <x v="5218"/>
    <n v="663.37900000000002"/>
    <n v="81.849999999999994"/>
  </r>
  <r>
    <s v="10 : Electric"/>
    <x v="1"/>
    <x v="1"/>
    <s v="ERES_2T317"/>
    <x v="5219"/>
    <n v="951.71400000000006"/>
    <n v="122.81"/>
  </r>
  <r>
    <s v="10 : Electric"/>
    <x v="1"/>
    <x v="1"/>
    <s v="ERES_2T317"/>
    <x v="5220"/>
    <n v="478.92399999999998"/>
    <n v="58.73"/>
  </r>
  <r>
    <s v="10 : Electric"/>
    <x v="1"/>
    <x v="1"/>
    <s v="ERES_2T317"/>
    <x v="5221"/>
    <n v="812.75199999999995"/>
    <n v="98"/>
  </r>
  <r>
    <s v="10 : Electric"/>
    <x v="1"/>
    <x v="1"/>
    <s v="ERES_2T317"/>
    <x v="5222"/>
    <n v="524.71900000000005"/>
    <n v="63.74"/>
  </r>
  <r>
    <s v="10 : Electric"/>
    <x v="1"/>
    <x v="1"/>
    <s v="ERES_2T317"/>
    <x v="5223"/>
    <n v="703.59299999999996"/>
    <n v="82.74"/>
  </r>
  <r>
    <s v="10 : Electric"/>
    <x v="1"/>
    <x v="1"/>
    <s v="ERES_2T317"/>
    <x v="5224"/>
    <n v="1413.6110000000001"/>
    <n v="170.85"/>
  </r>
  <r>
    <s v="10 : Electric"/>
    <x v="1"/>
    <x v="1"/>
    <s v="ERES_2T317"/>
    <x v="5225"/>
    <n v="640.99599999999998"/>
    <n v="79.72"/>
  </r>
  <r>
    <s v="10 : Electric"/>
    <x v="1"/>
    <x v="1"/>
    <s v="ERES_2T317"/>
    <x v="5226"/>
    <n v="307.97199999999998"/>
    <n v="39.409999999999997"/>
  </r>
  <r>
    <s v="10 : Electric"/>
    <x v="1"/>
    <x v="1"/>
    <s v="ERES_2T317"/>
    <x v="5227"/>
    <n v="345.03800000000001"/>
    <n v="43.97"/>
  </r>
  <r>
    <s v="10 : Electric"/>
    <x v="1"/>
    <x v="1"/>
    <s v="ERES_2T317"/>
    <x v="5228"/>
    <n v="1175.491"/>
    <n v="155.19999999999999"/>
  </r>
  <r>
    <s v="10 : Electric"/>
    <x v="1"/>
    <x v="1"/>
    <s v="ERES_2T317"/>
    <x v="5229"/>
    <n v="505.61399999999998"/>
    <n v="61.08"/>
  </r>
  <r>
    <s v="10 : Electric"/>
    <x v="1"/>
    <x v="1"/>
    <s v="ERES_2T317"/>
    <x v="5230"/>
    <n v="550.31799999999998"/>
    <n v="68.27"/>
  </r>
  <r>
    <s v="10 : Electric"/>
    <x v="1"/>
    <x v="1"/>
    <s v="ERES_2T317"/>
    <x v="5231"/>
    <n v="341.64499999999998"/>
    <n v="42.3"/>
  </r>
  <r>
    <s v="10 : Electric"/>
    <x v="1"/>
    <x v="1"/>
    <s v="ERES_2T317"/>
    <x v="5232"/>
    <n v="364.375"/>
    <n v="45.78"/>
  </r>
  <r>
    <s v="10 : Electric"/>
    <x v="1"/>
    <x v="1"/>
    <s v="ERES_2T317"/>
    <x v="5233"/>
    <n v="760.06500000000005"/>
    <n v="95.56"/>
  </r>
  <r>
    <s v="10 : Electric"/>
    <x v="1"/>
    <x v="1"/>
    <s v="ERES_2T317"/>
    <x v="5234"/>
    <n v="1138.981"/>
    <n v="141.11000000000001"/>
  </r>
  <r>
    <s v="10 : Electric"/>
    <x v="1"/>
    <x v="1"/>
    <s v="ERES_2T317"/>
    <x v="5235"/>
    <n v="679.70399999999995"/>
    <n v="79.16"/>
  </r>
  <r>
    <s v="10 : Electric"/>
    <x v="1"/>
    <x v="1"/>
    <s v="ERES_2T317"/>
    <x v="5236"/>
    <n v="1190.7080000000001"/>
    <n v="148.04"/>
  </r>
  <r>
    <s v="10 : Electric"/>
    <x v="1"/>
    <x v="1"/>
    <s v="ERES_2T317"/>
    <x v="5237"/>
    <n v="327.74700000000001"/>
    <n v="39.020000000000003"/>
  </r>
  <r>
    <s v="10 : Electric"/>
    <x v="1"/>
    <x v="1"/>
    <s v="ERES_2T317"/>
    <x v="5238"/>
    <n v="689.50300000000004"/>
    <n v="85.28"/>
  </r>
  <r>
    <s v="10 : Electric"/>
    <x v="1"/>
    <x v="1"/>
    <s v="ERES_2T317"/>
    <x v="5239"/>
    <n v="1631.46"/>
    <n v="197.73"/>
  </r>
  <r>
    <s v="10 : Electric"/>
    <x v="1"/>
    <x v="1"/>
    <s v="ERES_2T317"/>
    <x v="5240"/>
    <n v="622.029"/>
    <n v="78.45"/>
  </r>
  <r>
    <s v="10 : Electric"/>
    <x v="1"/>
    <x v="1"/>
    <s v="ERES_2T317"/>
    <x v="5241"/>
    <n v="403.71199999999999"/>
    <n v="48"/>
  </r>
  <r>
    <s v="10 : Electric"/>
    <x v="1"/>
    <x v="1"/>
    <s v="ERES_2T317"/>
    <x v="5242"/>
    <n v="289.30500000000001"/>
    <n v="35.979999999999997"/>
  </r>
  <r>
    <s v="10 : Electric"/>
    <x v="1"/>
    <x v="1"/>
    <s v="ERES_2T317"/>
    <x v="5243"/>
    <n v="594.79300000000001"/>
    <n v="75.95"/>
  </r>
  <r>
    <s v="10 : Electric"/>
    <x v="1"/>
    <x v="1"/>
    <s v="ERES_2T317"/>
    <x v="5244"/>
    <n v="1524.078"/>
    <n v="197.33"/>
  </r>
  <r>
    <s v="10 : Electric"/>
    <x v="1"/>
    <x v="1"/>
    <s v="ERES_2T317"/>
    <x v="5245"/>
    <n v="635.303"/>
    <n v="79.45"/>
  </r>
  <r>
    <s v="10 : Electric"/>
    <x v="1"/>
    <x v="1"/>
    <s v="ERES_2T317"/>
    <x v="5246"/>
    <n v="187.78399999999999"/>
    <n v="25.93"/>
  </r>
  <r>
    <s v="10 : Electric"/>
    <x v="1"/>
    <x v="1"/>
    <s v="ERES_2T317"/>
    <x v="5247"/>
    <n v="499.92700000000002"/>
    <n v="62.99"/>
  </r>
  <r>
    <s v="10 : Electric"/>
    <x v="1"/>
    <x v="1"/>
    <s v="ERES_2T317"/>
    <x v="5248"/>
    <n v="809.49199999999996"/>
    <n v="93.96"/>
  </r>
  <r>
    <s v="10 : Electric"/>
    <x v="1"/>
    <x v="1"/>
    <s v="ERES_2T317"/>
    <x v="5249"/>
    <n v="121.8"/>
    <n v="14.85"/>
  </r>
  <r>
    <s v="10 : Electric"/>
    <x v="1"/>
    <x v="1"/>
    <s v="ERES_2T317"/>
    <x v="5250"/>
    <n v="1582.827"/>
    <n v="193.05"/>
  </r>
  <r>
    <s v="10 : Electric"/>
    <x v="1"/>
    <x v="1"/>
    <s v="ERES_2T317"/>
    <x v="5251"/>
    <n v="466.85399999999998"/>
    <n v="58.33"/>
  </r>
  <r>
    <s v="10 : Electric"/>
    <x v="1"/>
    <x v="1"/>
    <s v="ERES_2T317"/>
    <x v="5252"/>
    <n v="687.92700000000002"/>
    <n v="83"/>
  </r>
  <r>
    <s v="10 : Electric"/>
    <x v="1"/>
    <x v="1"/>
    <s v="ERES_2T317"/>
    <x v="5253"/>
    <n v="351.48200000000003"/>
    <n v="42.94"/>
  </r>
  <r>
    <s v="10 : Electric"/>
    <x v="1"/>
    <x v="1"/>
    <s v="ERES_2T317"/>
    <x v="5254"/>
    <n v="726.91300000000001"/>
    <n v="80.97"/>
  </r>
  <r>
    <s v="10 : Electric"/>
    <x v="1"/>
    <x v="1"/>
    <s v="ERES_2T317"/>
    <x v="5255"/>
    <n v="415.44900000000001"/>
    <n v="51.43"/>
  </r>
  <r>
    <s v="10 : Electric"/>
    <x v="1"/>
    <x v="1"/>
    <s v="ERES_2T317"/>
    <x v="5256"/>
    <n v="568.81399999999996"/>
    <n v="69.38"/>
  </r>
  <r>
    <s v="10 : Electric"/>
    <x v="1"/>
    <x v="1"/>
    <s v="ERES_2T317"/>
    <x v="5257"/>
    <n v="1032.6990000000001"/>
    <n v="122.9"/>
  </r>
  <r>
    <s v="10 : Electric"/>
    <x v="1"/>
    <x v="1"/>
    <s v="ERES_2T317"/>
    <x v="5258"/>
    <n v="1683.027"/>
    <n v="203.82"/>
  </r>
  <r>
    <s v="10 : Electric"/>
    <x v="1"/>
    <x v="1"/>
    <s v="ERES_2T317"/>
    <x v="5259"/>
    <n v="1096.278"/>
    <n v="127.78"/>
  </r>
  <r>
    <s v="10 : Electric"/>
    <x v="1"/>
    <x v="1"/>
    <s v="ERES_2T317"/>
    <x v="5260"/>
    <n v="851.93700000000001"/>
    <n v="106.13"/>
  </r>
  <r>
    <s v="10 : Electric"/>
    <x v="1"/>
    <x v="1"/>
    <s v="ERES_2T317"/>
    <x v="5261"/>
    <n v="5330.6409999999996"/>
    <n v="653.44000000000005"/>
  </r>
  <r>
    <s v="10 : Electric"/>
    <x v="1"/>
    <x v="1"/>
    <s v="ERES_2T317"/>
    <x v="5262"/>
    <n v="513.20000000000005"/>
    <n v="67.41"/>
  </r>
  <r>
    <s v="10 : Electric"/>
    <x v="1"/>
    <x v="1"/>
    <s v="ERES_2T317"/>
    <x v="5263"/>
    <n v="1334.5820000000001"/>
    <n v="150.36000000000001"/>
  </r>
  <r>
    <s v="10 : Electric"/>
    <x v="1"/>
    <x v="1"/>
    <s v="ERES_2T317"/>
    <x v="5264"/>
    <n v="694.47199999999998"/>
    <n v="89.27"/>
  </r>
  <r>
    <s v="10 : Electric"/>
    <x v="1"/>
    <x v="1"/>
    <s v="ERES_2T317"/>
    <x v="5265"/>
    <n v="754.25800000000004"/>
    <n v="90.95"/>
  </r>
  <r>
    <s v="10 : Electric"/>
    <x v="1"/>
    <x v="1"/>
    <s v="ERES_2T317"/>
    <x v="5266"/>
    <n v="1806.61"/>
    <n v="231.62"/>
  </r>
  <r>
    <s v="10 : Electric"/>
    <x v="1"/>
    <x v="1"/>
    <s v="ERES_2T317"/>
    <x v="5267"/>
    <n v="1935.729"/>
    <n v="236.16"/>
  </r>
  <r>
    <s v="10 : Electric"/>
    <x v="1"/>
    <x v="1"/>
    <s v="ERES_2T317"/>
    <x v="5268"/>
    <n v="495.05399999999997"/>
    <n v="58.86"/>
  </r>
  <r>
    <s v="10 : Electric"/>
    <x v="1"/>
    <x v="1"/>
    <s v="ERES_2T317"/>
    <x v="5269"/>
    <n v="665.84100000000001"/>
    <n v="84.04"/>
  </r>
  <r>
    <s v="10 : Electric"/>
    <x v="1"/>
    <x v="1"/>
    <s v="ERES_2T317"/>
    <x v="5270"/>
    <n v="733.85699999999997"/>
    <n v="93.44"/>
  </r>
  <r>
    <s v="10 : Electric"/>
    <x v="1"/>
    <x v="1"/>
    <s v="ERES_2T317"/>
    <x v="5271"/>
    <n v="1778.8009999999999"/>
    <n v="210.25"/>
  </r>
  <r>
    <s v="10 : Electric"/>
    <x v="1"/>
    <x v="1"/>
    <s v="ERES_2T317"/>
    <x v="5272"/>
    <n v="2618.2359999999999"/>
    <n v="321.63"/>
  </r>
  <r>
    <s v="10 : Electric"/>
    <x v="1"/>
    <x v="1"/>
    <s v="ERES_2T317"/>
    <x v="5273"/>
    <n v="667.20500000000004"/>
    <n v="81.28"/>
  </r>
  <r>
    <s v="10 : Electric"/>
    <x v="1"/>
    <x v="1"/>
    <s v="ERES_2T317"/>
    <x v="5274"/>
    <n v="2360.4110000000001"/>
    <n v="288.10000000000002"/>
  </r>
  <r>
    <s v="10 : Electric"/>
    <x v="1"/>
    <x v="1"/>
    <s v="ERES_2T317"/>
    <x v="5275"/>
    <n v="1699.1859999999999"/>
    <n v="201.97"/>
  </r>
  <r>
    <s v="10 : Electric"/>
    <x v="1"/>
    <x v="1"/>
    <s v="ERES_2T317"/>
    <x v="5276"/>
    <n v="497.27800000000002"/>
    <n v="61.39"/>
  </r>
  <r>
    <s v="10 : Electric"/>
    <x v="1"/>
    <x v="1"/>
    <s v="ERES_2T317"/>
    <x v="5277"/>
    <n v="526.029"/>
    <n v="67.680000000000007"/>
  </r>
  <r>
    <s v="10 : Electric"/>
    <x v="1"/>
    <x v="1"/>
    <s v="ERES_2T317"/>
    <x v="5278"/>
    <n v="678.21900000000005"/>
    <n v="88.95"/>
  </r>
  <r>
    <s v="10 : Electric"/>
    <x v="1"/>
    <x v="1"/>
    <s v="ERES_2T317"/>
    <x v="5279"/>
    <n v="1106.6600000000001"/>
    <n v="136.96"/>
  </r>
  <r>
    <s v="10 : Electric"/>
    <x v="1"/>
    <x v="1"/>
    <s v="ERES_2T317"/>
    <x v="5280"/>
    <n v="126.425"/>
    <n v="15.57"/>
  </r>
  <r>
    <s v="10 : Electric"/>
    <x v="1"/>
    <x v="1"/>
    <s v="ERES_2T317"/>
    <x v="5281"/>
    <n v="1078.133"/>
    <n v="124.97"/>
  </r>
  <r>
    <s v="10 : Electric"/>
    <x v="1"/>
    <x v="1"/>
    <s v="ERES_2T317"/>
    <x v="5282"/>
    <n v="1250.057"/>
    <n v="150.4"/>
  </r>
  <r>
    <s v="10 : Electric"/>
    <x v="1"/>
    <x v="1"/>
    <s v="ERES_2T317"/>
    <x v="5283"/>
    <n v="456.048"/>
    <n v="58.91"/>
  </r>
  <r>
    <s v="10 : Electric"/>
    <x v="1"/>
    <x v="1"/>
    <s v="ERES_2T317"/>
    <x v="5284"/>
    <n v="2017.038"/>
    <n v="238"/>
  </r>
  <r>
    <s v="10 : Electric"/>
    <x v="1"/>
    <x v="1"/>
    <s v="ERES_2T317"/>
    <x v="5285"/>
    <n v="1562.7829999999999"/>
    <n v="194.5"/>
  </r>
  <r>
    <s v="10 : Electric"/>
    <x v="1"/>
    <x v="1"/>
    <s v="ERES_2T317"/>
    <x v="5286"/>
    <n v="625.76499999999999"/>
    <n v="81.19"/>
  </r>
  <r>
    <s v="10 : Electric"/>
    <x v="1"/>
    <x v="1"/>
    <s v="ERES_2T317"/>
    <x v="5287"/>
    <n v="1420.923"/>
    <n v="177.1"/>
  </r>
  <r>
    <s v="10 : Electric"/>
    <x v="1"/>
    <x v="1"/>
    <s v="ERES_2T317"/>
    <x v="5288"/>
    <n v="419.41500000000002"/>
    <n v="52.63"/>
  </r>
  <r>
    <s v="10 : Electric"/>
    <x v="1"/>
    <x v="1"/>
    <s v="ERES_2T317"/>
    <x v="5289"/>
    <n v="844.24900000000002"/>
    <n v="103.17"/>
  </r>
  <r>
    <s v="10 : Electric"/>
    <x v="1"/>
    <x v="1"/>
    <s v="ERES_2T317"/>
    <x v="5290"/>
    <n v="1551.711"/>
    <n v="183.76"/>
  </r>
  <r>
    <s v="10 : Electric"/>
    <x v="1"/>
    <x v="1"/>
    <s v="ERES_2T317"/>
    <x v="5291"/>
    <n v="822.53"/>
    <n v="107.33"/>
  </r>
  <r>
    <s v="10 : Electric"/>
    <x v="1"/>
    <x v="1"/>
    <s v="ERES_2T317"/>
    <x v="5292"/>
    <n v="977.08500000000004"/>
    <n v="112"/>
  </r>
  <r>
    <s v="10 : Electric"/>
    <x v="1"/>
    <x v="1"/>
    <s v="ERES_2T317"/>
    <x v="5293"/>
    <n v="1150.5239999999999"/>
    <n v="136.65"/>
  </r>
  <r>
    <s v="10 : Electric"/>
    <x v="1"/>
    <x v="1"/>
    <s v="ERES_2T317"/>
    <x v="5294"/>
    <n v="1086.1389999999999"/>
    <n v="128.93"/>
  </r>
  <r>
    <s v="10 : Electric"/>
    <x v="1"/>
    <x v="1"/>
    <s v="ERES_2T317"/>
    <x v="5295"/>
    <n v="119.85299999999999"/>
    <n v="14.19"/>
  </r>
  <r>
    <s v="10 : Electric"/>
    <x v="1"/>
    <x v="1"/>
    <s v="ERES_2T317"/>
    <x v="5296"/>
    <n v="655.04700000000003"/>
    <n v="82.09"/>
  </r>
  <r>
    <s v="10 : Electric"/>
    <x v="1"/>
    <x v="1"/>
    <s v="ERES_2T317"/>
    <x v="5297"/>
    <n v="372.464"/>
    <n v="46.39"/>
  </r>
  <r>
    <s v="10 : Electric"/>
    <x v="1"/>
    <x v="1"/>
    <s v="ERES_2T317"/>
    <x v="5298"/>
    <n v="501.01900000000001"/>
    <n v="61.02"/>
  </r>
  <r>
    <s v="10 : Electric"/>
    <x v="1"/>
    <x v="1"/>
    <s v="ERES_2T317"/>
    <x v="5299"/>
    <n v="1617.165"/>
    <n v="198.23"/>
  </r>
  <r>
    <s v="10 : Electric"/>
    <x v="1"/>
    <x v="1"/>
    <s v="ERES_2T317"/>
    <x v="5300"/>
    <n v="559.69100000000003"/>
    <n v="66.099999999999994"/>
  </r>
  <r>
    <s v="10 : Electric"/>
    <x v="1"/>
    <x v="1"/>
    <s v="ERES_2T317"/>
    <x v="5301"/>
    <n v="336.5"/>
    <n v="40.54"/>
  </r>
  <r>
    <s v="10 : Electric"/>
    <x v="1"/>
    <x v="1"/>
    <s v="ERES_2T317"/>
    <x v="5302"/>
    <n v="1060.625"/>
    <n v="128.09"/>
  </r>
  <r>
    <s v="10 : Electric"/>
    <x v="1"/>
    <x v="1"/>
    <s v="ERES_2T317"/>
    <x v="5303"/>
    <n v="543.18100000000004"/>
    <n v="70.14"/>
  </r>
  <r>
    <s v="10 : Electric"/>
    <x v="1"/>
    <x v="1"/>
    <s v="ERES_2T317"/>
    <x v="5304"/>
    <n v="782.98299999999995"/>
    <n v="96.15"/>
  </r>
  <r>
    <s v="10 : Electric"/>
    <x v="1"/>
    <x v="1"/>
    <s v="ERES_2T317"/>
    <x v="5305"/>
    <n v="749.79300000000001"/>
    <n v="94.64"/>
  </r>
  <r>
    <s v="10 : Electric"/>
    <x v="1"/>
    <x v="1"/>
    <s v="ERES_2T317"/>
    <x v="5306"/>
    <n v="731.39800000000002"/>
    <n v="92.97"/>
  </r>
  <r>
    <s v="10 : Electric"/>
    <x v="1"/>
    <x v="1"/>
    <s v="ERES_2T317"/>
    <x v="5307"/>
    <n v="344.04"/>
    <n v="41.79"/>
  </r>
  <r>
    <s v="10 : Electric"/>
    <x v="1"/>
    <x v="1"/>
    <s v="ERES_2T317"/>
    <x v="5308"/>
    <n v="301.69900000000001"/>
    <n v="37.590000000000003"/>
  </r>
  <r>
    <s v="10 : Electric"/>
    <x v="1"/>
    <x v="1"/>
    <s v="ERES_2T317"/>
    <x v="5309"/>
    <n v="454.77699999999999"/>
    <n v="53.57"/>
  </r>
  <r>
    <s v="10 : Electric"/>
    <x v="1"/>
    <x v="1"/>
    <s v="ERES_2T317"/>
    <x v="5310"/>
    <n v="1217.355"/>
    <n v="152.25"/>
  </r>
  <r>
    <s v="10 : Electric"/>
    <x v="1"/>
    <x v="1"/>
    <s v="ERES_2T317"/>
    <x v="5311"/>
    <n v="723.21699999999998"/>
    <n v="90.11"/>
  </r>
  <r>
    <s v="10 : Electric"/>
    <x v="1"/>
    <x v="1"/>
    <s v="ERES_2T317"/>
    <x v="5312"/>
    <n v="513.59"/>
    <n v="66.44"/>
  </r>
  <r>
    <s v="10 : Electric"/>
    <x v="1"/>
    <x v="1"/>
    <s v="ERES_2T317"/>
    <x v="5313"/>
    <n v="445.53399999999999"/>
    <n v="55.95"/>
  </r>
  <r>
    <s v="10 : Electric"/>
    <x v="1"/>
    <x v="1"/>
    <s v="ERES_2T317"/>
    <x v="5314"/>
    <n v="715.87699999999995"/>
    <n v="91.54"/>
  </r>
  <r>
    <s v="10 : Electric"/>
    <x v="1"/>
    <x v="1"/>
    <s v="ERES_2T317"/>
    <x v="5315"/>
    <n v="750.99800000000005"/>
    <n v="87.64"/>
  </r>
  <r>
    <s v="10 : Electric"/>
    <x v="1"/>
    <x v="1"/>
    <s v="ERES_2T317"/>
    <x v="5316"/>
    <n v="440.54300000000001"/>
    <n v="54.91"/>
  </r>
  <r>
    <s v="10 : Electric"/>
    <x v="1"/>
    <x v="1"/>
    <s v="ERES_2T317"/>
    <x v="5317"/>
    <n v="336.43799999999999"/>
    <n v="41.24"/>
  </r>
  <r>
    <s v="10 : Electric"/>
    <x v="1"/>
    <x v="1"/>
    <s v="ERES_2T317"/>
    <x v="5318"/>
    <n v="628.30499999999995"/>
    <n v="77.16"/>
  </r>
  <r>
    <s v="10 : Electric"/>
    <x v="1"/>
    <x v="1"/>
    <s v="ERES_2T317"/>
    <x v="5319"/>
    <n v="2170.027"/>
    <n v="254.87"/>
  </r>
  <r>
    <s v="10 : Electric"/>
    <x v="1"/>
    <x v="1"/>
    <s v="ERES_2T317"/>
    <x v="5320"/>
    <n v="1415.779"/>
    <n v="187.34"/>
  </r>
  <r>
    <s v="10 : Electric"/>
    <x v="1"/>
    <x v="1"/>
    <s v="ERES_2T317"/>
    <x v="5321"/>
    <n v="667.11900000000003"/>
    <n v="82.82"/>
  </r>
  <r>
    <s v="10 : Electric"/>
    <x v="1"/>
    <x v="1"/>
    <s v="ERES_2T317"/>
    <x v="5322"/>
    <n v="61.628"/>
    <n v="7.48"/>
  </r>
  <r>
    <s v="10 : Electric"/>
    <x v="1"/>
    <x v="1"/>
    <s v="ERES_2T317"/>
    <x v="5323"/>
    <n v="524.16200000000003"/>
    <n v="64.37"/>
  </r>
  <r>
    <s v="10 : Electric"/>
    <x v="1"/>
    <x v="1"/>
    <s v="ERES_2T317"/>
    <x v="5324"/>
    <n v="724.54399999999998"/>
    <n v="94.48"/>
  </r>
  <r>
    <s v="10 : Electric"/>
    <x v="1"/>
    <x v="1"/>
    <s v="ERES_2T317"/>
    <x v="5325"/>
    <n v="731.99"/>
    <n v="84.83"/>
  </r>
  <r>
    <s v="10 : Electric"/>
    <x v="1"/>
    <x v="1"/>
    <s v="ERES_2T317"/>
    <x v="5326"/>
    <n v="19.635999999999999"/>
    <n v="2.39"/>
  </r>
  <r>
    <s v="10 : Electric"/>
    <x v="1"/>
    <x v="1"/>
    <s v="ERES_2T317"/>
    <x v="5327"/>
    <n v="833.73500000000001"/>
    <n v="93.32"/>
  </r>
  <r>
    <s v="10 : Electric"/>
    <x v="1"/>
    <x v="1"/>
    <s v="ERES_2T317"/>
    <x v="5328"/>
    <n v="512.11300000000006"/>
    <n v="62.4"/>
  </r>
  <r>
    <s v="10 : Electric"/>
    <x v="1"/>
    <x v="1"/>
    <s v="ERES_2T317"/>
    <x v="5329"/>
    <n v="639.25900000000001"/>
    <n v="79.010000000000005"/>
  </r>
  <r>
    <s v="10 : Electric"/>
    <x v="1"/>
    <x v="1"/>
    <s v="ERES_2T317"/>
    <x v="5330"/>
    <n v="245.11699999999999"/>
    <n v="31.04"/>
  </r>
  <r>
    <s v="10 : Electric"/>
    <x v="1"/>
    <x v="1"/>
    <s v="ERES_2T317"/>
    <x v="5331"/>
    <n v="820.77800000000002"/>
    <n v="102.57"/>
  </r>
  <r>
    <s v="10 : Electric"/>
    <x v="1"/>
    <x v="1"/>
    <s v="ERES_2T317"/>
    <x v="5332"/>
    <n v="466.49599999999998"/>
    <n v="61.58"/>
  </r>
  <r>
    <s v="10 : Electric"/>
    <x v="1"/>
    <x v="1"/>
    <s v="ERES_2T317"/>
    <x v="5333"/>
    <n v="528.66999999999996"/>
    <n v="65.209999999999994"/>
  </r>
  <r>
    <s v="10 : Electric"/>
    <x v="1"/>
    <x v="1"/>
    <s v="ERES_2T317"/>
    <x v="5334"/>
    <n v="67.113"/>
    <n v="8.6999999999999993"/>
  </r>
  <r>
    <s v="10 : Electric"/>
    <x v="1"/>
    <x v="1"/>
    <s v="ERES_2T317"/>
    <x v="5335"/>
    <n v="1962.9090000000001"/>
    <n v="235.43"/>
  </r>
  <r>
    <s v="10 : Electric"/>
    <x v="1"/>
    <x v="1"/>
    <s v="ERES_2T317"/>
    <x v="5336"/>
    <n v="387.541"/>
    <n v="48.04"/>
  </r>
  <r>
    <s v="10 : Electric"/>
    <x v="1"/>
    <x v="1"/>
    <s v="ERES_2T317"/>
    <x v="5337"/>
    <n v="385.41899999999998"/>
    <n v="48.24"/>
  </r>
  <r>
    <s v="10 : Electric"/>
    <x v="1"/>
    <x v="1"/>
    <s v="ERES_2T317"/>
    <x v="5338"/>
    <n v="214.09899999999999"/>
    <n v="24.1"/>
  </r>
  <r>
    <s v="10 : Electric"/>
    <x v="1"/>
    <x v="1"/>
    <s v="ERES_2T317"/>
    <x v="5339"/>
    <n v="825.60500000000002"/>
    <n v="95.46"/>
  </r>
  <r>
    <s v="10 : Electric"/>
    <x v="1"/>
    <x v="1"/>
    <s v="ERES_2T317"/>
    <x v="5340"/>
    <n v="971.71600000000001"/>
    <n v="117.83"/>
  </r>
  <r>
    <s v="10 : Electric"/>
    <x v="1"/>
    <x v="1"/>
    <s v="ERES_2T317"/>
    <x v="5341"/>
    <n v="1020.939"/>
    <n v="126.19"/>
  </r>
  <r>
    <s v="10 : Electric"/>
    <x v="1"/>
    <x v="1"/>
    <s v="ERES_2T317"/>
    <x v="5342"/>
    <n v="955.83299999999997"/>
    <n v="114.48"/>
  </r>
  <r>
    <s v="10 : Electric"/>
    <x v="1"/>
    <x v="1"/>
    <s v="ERES_2T317"/>
    <x v="5343"/>
    <n v="652.57500000000005"/>
    <n v="81.89"/>
  </r>
  <r>
    <s v="10 : Electric"/>
    <x v="1"/>
    <x v="1"/>
    <s v="ERES_2T317"/>
    <x v="5344"/>
    <n v="561.90200000000004"/>
    <n v="72.06"/>
  </r>
  <r>
    <s v="10 : Electric"/>
    <x v="1"/>
    <x v="1"/>
    <s v="ERES_2T317"/>
    <x v="5345"/>
    <n v="1415.76"/>
    <n v="171.61"/>
  </r>
  <r>
    <s v="10 : Electric"/>
    <x v="1"/>
    <x v="1"/>
    <s v="ERES_2T317"/>
    <x v="5346"/>
    <n v="987.76499999999999"/>
    <n v="115.25"/>
  </r>
  <r>
    <s v="10 : Electric"/>
    <x v="1"/>
    <x v="1"/>
    <s v="ERES_2T317"/>
    <x v="5347"/>
    <n v="1111.721"/>
    <n v="135.07"/>
  </r>
  <r>
    <s v="10 : Electric"/>
    <x v="1"/>
    <x v="1"/>
    <s v="ERES_2T317"/>
    <x v="5348"/>
    <n v="2542.71"/>
    <n v="308.52"/>
  </r>
  <r>
    <s v="10 : Electric"/>
    <x v="1"/>
    <x v="1"/>
    <s v="ERES_2T317"/>
    <x v="5349"/>
    <n v="1601.634"/>
    <n v="192.77"/>
  </r>
  <r>
    <s v="10 : Electric"/>
    <x v="1"/>
    <x v="1"/>
    <s v="ERES_2T317"/>
    <x v="5350"/>
    <n v="1003.703"/>
    <n v="130.01"/>
  </r>
  <r>
    <s v="10 : Electric"/>
    <x v="1"/>
    <x v="1"/>
    <s v="ERES_2T317"/>
    <x v="5351"/>
    <n v="368.13099999999997"/>
    <n v="45.88"/>
  </r>
  <r>
    <s v="10 : Electric"/>
    <x v="1"/>
    <x v="1"/>
    <s v="ERES_2T317"/>
    <x v="5352"/>
    <n v="559.32600000000002"/>
    <n v="69.28"/>
  </r>
  <r>
    <s v="10 : Electric"/>
    <x v="1"/>
    <x v="1"/>
    <s v="ERES_2T317"/>
    <x v="5353"/>
    <n v="601.19799999999998"/>
    <n v="76.5"/>
  </r>
  <r>
    <s v="10 : Electric"/>
    <x v="1"/>
    <x v="1"/>
    <s v="ERES_2T317"/>
    <x v="5354"/>
    <n v="1400.7639999999999"/>
    <n v="169.12"/>
  </r>
  <r>
    <s v="10 : Electric"/>
    <x v="1"/>
    <x v="1"/>
    <s v="ERES_2T317"/>
    <x v="5355"/>
    <n v="559.99"/>
    <n v="70.03"/>
  </r>
  <r>
    <s v="10 : Electric"/>
    <x v="1"/>
    <x v="1"/>
    <s v="ERES_2T317"/>
    <x v="5356"/>
    <n v="1890.633"/>
    <n v="217.45"/>
  </r>
  <r>
    <s v="10 : Electric"/>
    <x v="1"/>
    <x v="1"/>
    <s v="ERES_2T317"/>
    <x v="5357"/>
    <n v="793.66899999999998"/>
    <n v="99.92"/>
  </r>
  <r>
    <s v="10 : Electric"/>
    <x v="1"/>
    <x v="1"/>
    <s v="ERES_2T317"/>
    <x v="5358"/>
    <n v="626.21600000000001"/>
    <n v="77.67"/>
  </r>
  <r>
    <s v="10 : Electric"/>
    <x v="1"/>
    <x v="1"/>
    <s v="ERES_2T317"/>
    <x v="5359"/>
    <n v="1032.96"/>
    <n v="118.93"/>
  </r>
  <r>
    <s v="10 : Electric"/>
    <x v="1"/>
    <x v="1"/>
    <s v="ERES_2T317"/>
    <x v="5360"/>
    <n v="1393.3779999999999"/>
    <n v="176.31"/>
  </r>
  <r>
    <s v="10 : Electric"/>
    <x v="1"/>
    <x v="1"/>
    <s v="ERES_2T317"/>
    <x v="5361"/>
    <n v="722.89800000000002"/>
    <n v="86.85"/>
  </r>
  <r>
    <s v="10 : Electric"/>
    <x v="1"/>
    <x v="1"/>
    <s v="ERES_2T317"/>
    <x v="5362"/>
    <n v="396.52800000000002"/>
    <n v="50.47"/>
  </r>
  <r>
    <s v="10 : Electric"/>
    <x v="1"/>
    <x v="1"/>
    <s v="ERES_2T317"/>
    <x v="5363"/>
    <n v="1195.1969999999999"/>
    <n v="150.30000000000001"/>
  </r>
  <r>
    <s v="10 : Electric"/>
    <x v="1"/>
    <x v="1"/>
    <s v="ERES_2T317"/>
    <x v="5364"/>
    <n v="843.37800000000004"/>
    <n v="99.91"/>
  </r>
  <r>
    <s v="10 : Electric"/>
    <x v="1"/>
    <x v="1"/>
    <s v="ERES_2T317"/>
    <x v="5365"/>
    <n v="705.72500000000002"/>
    <n v="89.5"/>
  </r>
  <r>
    <s v="10 : Electric"/>
    <x v="1"/>
    <x v="1"/>
    <s v="ERES_2T317"/>
    <x v="5366"/>
    <n v="373.48700000000002"/>
    <n v="46.6"/>
  </r>
  <r>
    <s v="10 : Electric"/>
    <x v="1"/>
    <x v="1"/>
    <s v="ERES_2T317"/>
    <x v="5367"/>
    <n v="1847.817"/>
    <n v="220.9"/>
  </r>
  <r>
    <s v="10 : Electric"/>
    <x v="1"/>
    <x v="1"/>
    <s v="ERES_2T317"/>
    <x v="5368"/>
    <n v="573.55499999999995"/>
    <n v="71.81"/>
  </r>
  <r>
    <s v="10 : Electric"/>
    <x v="1"/>
    <x v="1"/>
    <s v="ERES_2T317"/>
    <x v="5369"/>
    <n v="631.87099999999998"/>
    <n v="70.86"/>
  </r>
  <r>
    <s v="10 : Electric"/>
    <x v="1"/>
    <x v="1"/>
    <s v="ERES_2T317"/>
    <x v="5370"/>
    <n v="344.30700000000002"/>
    <n v="41.86"/>
  </r>
  <r>
    <s v="10 : Electric"/>
    <x v="1"/>
    <x v="1"/>
    <s v="ERES_2T317"/>
    <x v="5371"/>
    <n v="1072.4860000000001"/>
    <n v="127.78"/>
  </r>
  <r>
    <s v="10 : Electric"/>
    <x v="1"/>
    <x v="1"/>
    <s v="ERES_2T317"/>
    <x v="5372"/>
    <n v="440.66699999999997"/>
    <n v="54.57"/>
  </r>
  <r>
    <s v="10 : Electric"/>
    <x v="1"/>
    <x v="1"/>
    <s v="ERES_2T317"/>
    <x v="5373"/>
    <n v="734.67399999999998"/>
    <n v="92.27"/>
  </r>
  <r>
    <s v="10 : Electric"/>
    <x v="1"/>
    <x v="1"/>
    <s v="ERES_2T317"/>
    <x v="5374"/>
    <n v="799.12199999999996"/>
    <n v="100.77"/>
  </r>
  <r>
    <s v="10 : Electric"/>
    <x v="1"/>
    <x v="1"/>
    <s v="ERES_2T317"/>
    <x v="5375"/>
    <n v="968.75300000000004"/>
    <n v="118.34"/>
  </r>
  <r>
    <s v="10 : Electric"/>
    <x v="1"/>
    <x v="1"/>
    <s v="ERES_2T317"/>
    <x v="5376"/>
    <n v="849.80799999999999"/>
    <n v="104.9"/>
  </r>
  <r>
    <s v="10 : Electric"/>
    <x v="1"/>
    <x v="1"/>
    <s v="ERES_2T317"/>
    <x v="5377"/>
    <n v="63.951999999999998"/>
    <n v="7.73"/>
  </r>
  <r>
    <s v="10 : Electric"/>
    <x v="1"/>
    <x v="1"/>
    <s v="ERES_2T317"/>
    <x v="5378"/>
    <n v="674.61099999999999"/>
    <n v="85.09"/>
  </r>
  <r>
    <s v="10 : Electric"/>
    <x v="1"/>
    <x v="1"/>
    <s v="ERES_2T317"/>
    <x v="5379"/>
    <n v="328.077"/>
    <n v="40.340000000000003"/>
  </r>
  <r>
    <s v="10 : Electric"/>
    <x v="1"/>
    <x v="1"/>
    <s v="ERES_2T317"/>
    <x v="5380"/>
    <n v="844.76900000000001"/>
    <n v="103.42"/>
  </r>
  <r>
    <s v="10 : Electric"/>
    <x v="1"/>
    <x v="1"/>
    <s v="ERES_2T317"/>
    <x v="5381"/>
    <n v="753.65300000000002"/>
    <n v="94.27"/>
  </r>
  <r>
    <s v="10 : Electric"/>
    <x v="1"/>
    <x v="1"/>
    <s v="ERES_2T317"/>
    <x v="5382"/>
    <n v="439.10300000000001"/>
    <n v="54.82"/>
  </r>
  <r>
    <s v="10 : Electric"/>
    <x v="1"/>
    <x v="1"/>
    <s v="ERES_2T317"/>
    <x v="5383"/>
    <n v="761.03800000000001"/>
    <n v="96.52"/>
  </r>
  <r>
    <s v="10 : Electric"/>
    <x v="1"/>
    <x v="1"/>
    <s v="ERES_2T317"/>
    <x v="5384"/>
    <n v="540.94899999999996"/>
    <n v="67.27"/>
  </r>
  <r>
    <s v="10 : Electric"/>
    <x v="1"/>
    <x v="1"/>
    <s v="ERES_2T317"/>
    <x v="5385"/>
    <n v="819.88599999999997"/>
    <n v="93.62"/>
  </r>
  <r>
    <s v="10 : Electric"/>
    <x v="1"/>
    <x v="1"/>
    <s v="ERES_2T317"/>
    <x v="5386"/>
    <n v="414.67899999999997"/>
    <n v="51.32"/>
  </r>
  <r>
    <s v="10 : Electric"/>
    <x v="1"/>
    <x v="1"/>
    <s v="ERES_2T317"/>
    <x v="5387"/>
    <n v="279.358"/>
    <n v="34.07"/>
  </r>
  <r>
    <s v="10 : Electric"/>
    <x v="1"/>
    <x v="1"/>
    <s v="ERES_2T317"/>
    <x v="5388"/>
    <n v="1761.902"/>
    <n v="222.9"/>
  </r>
  <r>
    <s v="10 : Electric"/>
    <x v="1"/>
    <x v="1"/>
    <s v="ERES_2T317"/>
    <x v="5389"/>
    <n v="744.28499999999997"/>
    <n v="89.73"/>
  </r>
  <r>
    <s v="10 : Electric"/>
    <x v="1"/>
    <x v="1"/>
    <s v="ERES_2T317"/>
    <x v="5390"/>
    <n v="343.24900000000002"/>
    <n v="44.12"/>
  </r>
  <r>
    <s v="10 : Electric"/>
    <x v="1"/>
    <x v="1"/>
    <s v="ERES_2T317"/>
    <x v="5391"/>
    <n v="645.91"/>
    <n v="76.56"/>
  </r>
  <r>
    <s v="10 : Electric"/>
    <x v="1"/>
    <x v="1"/>
    <s v="ERES_2T317"/>
    <x v="5392"/>
    <n v="458.06700000000001"/>
    <n v="56.55"/>
  </r>
  <r>
    <s v="10 : Electric"/>
    <x v="1"/>
    <x v="1"/>
    <s v="ERES_2T317"/>
    <x v="5393"/>
    <n v="1543.634"/>
    <n v="181.73"/>
  </r>
  <r>
    <s v="10 : Electric"/>
    <x v="1"/>
    <x v="1"/>
    <s v="ERES_2T317"/>
    <x v="5394"/>
    <n v="1349.087"/>
    <n v="170.82"/>
  </r>
  <r>
    <s v="10 : Electric"/>
    <x v="1"/>
    <x v="1"/>
    <s v="ERES_2T317"/>
    <x v="5395"/>
    <n v="21.457999999999998"/>
    <n v="2.69"/>
  </r>
  <r>
    <s v="10 : Electric"/>
    <x v="1"/>
    <x v="1"/>
    <s v="ERES_2T317"/>
    <x v="5396"/>
    <n v="733.899"/>
    <n v="96.5"/>
  </r>
  <r>
    <s v="10 : Electric"/>
    <x v="1"/>
    <x v="1"/>
    <s v="ERES_2T317"/>
    <x v="5397"/>
    <n v="893.08100000000002"/>
    <n v="115.17"/>
  </r>
  <r>
    <s v="10 : Electric"/>
    <x v="1"/>
    <x v="1"/>
    <s v="ERES_2T317"/>
    <x v="5398"/>
    <n v="1991.739"/>
    <n v="219.81"/>
  </r>
  <r>
    <s v="10 : Electric"/>
    <x v="1"/>
    <x v="1"/>
    <s v="ERES_2T317"/>
    <x v="5399"/>
    <n v="947.24400000000003"/>
    <n v="111.09"/>
  </r>
  <r>
    <s v="10 : Electric"/>
    <x v="1"/>
    <x v="1"/>
    <s v="ERES_2T317"/>
    <x v="5400"/>
    <n v="1255.1099999999999"/>
    <n v="158.78"/>
  </r>
  <r>
    <s v="10 : Electric"/>
    <x v="1"/>
    <x v="1"/>
    <s v="ERES_2T317"/>
    <x v="5401"/>
    <n v="308.23899999999998"/>
    <n v="36.74"/>
  </r>
  <r>
    <s v="10 : Electric"/>
    <x v="1"/>
    <x v="1"/>
    <s v="ERES_2T317"/>
    <x v="5402"/>
    <n v="534.09900000000005"/>
    <n v="67.02"/>
  </r>
  <r>
    <s v="10 : Electric"/>
    <x v="1"/>
    <x v="1"/>
    <s v="ERES_2T317"/>
    <x v="5403"/>
    <n v="2365.712"/>
    <n v="291.42"/>
  </r>
  <r>
    <s v="10 : Electric"/>
    <x v="1"/>
    <x v="1"/>
    <s v="ERES_2T317"/>
    <x v="5404"/>
    <n v="371.81200000000001"/>
    <n v="44.88"/>
  </r>
  <r>
    <s v="10 : Electric"/>
    <x v="1"/>
    <x v="1"/>
    <s v="ERES_2T317"/>
    <x v="5405"/>
    <n v="672.81899999999996"/>
    <n v="86.98"/>
  </r>
  <r>
    <s v="10 : Electric"/>
    <x v="1"/>
    <x v="1"/>
    <s v="ERES_2T317"/>
    <x v="5406"/>
    <n v="421.50900000000001"/>
    <n v="54.93"/>
  </r>
  <r>
    <s v="10 : Electric"/>
    <x v="1"/>
    <x v="1"/>
    <s v="ERES_2T317"/>
    <x v="5407"/>
    <n v="1221.0650000000001"/>
    <n v="152.6"/>
  </r>
  <r>
    <s v="10 : Electric"/>
    <x v="1"/>
    <x v="1"/>
    <s v="ERES_2T317"/>
    <x v="5408"/>
    <n v="1190.691"/>
    <n v="138.83000000000001"/>
  </r>
  <r>
    <s v="10 : Electric"/>
    <x v="1"/>
    <x v="1"/>
    <s v="ERES_2T317"/>
    <x v="5409"/>
    <n v="1423.8679999999999"/>
    <n v="172.31"/>
  </r>
  <r>
    <s v="10 : Electric"/>
    <x v="1"/>
    <x v="1"/>
    <s v="ERES_2T317"/>
    <x v="5410"/>
    <n v="735.28499999999997"/>
    <n v="90.75"/>
  </r>
  <r>
    <s v="10 : Electric"/>
    <x v="1"/>
    <x v="1"/>
    <s v="ERES_2T317"/>
    <x v="5411"/>
    <n v="675.46100000000001"/>
    <n v="82.25"/>
  </r>
  <r>
    <s v="10 : Electric"/>
    <x v="1"/>
    <x v="1"/>
    <s v="ERES_2T317"/>
    <x v="5412"/>
    <n v="1052.3309999999999"/>
    <n v="127.58"/>
  </r>
  <r>
    <s v="10 : Electric"/>
    <x v="1"/>
    <x v="1"/>
    <s v="ERES_2T317"/>
    <x v="5413"/>
    <n v="403.14"/>
    <n v="51.51"/>
  </r>
  <r>
    <s v="10 : Electric"/>
    <x v="1"/>
    <x v="1"/>
    <s v="ERES_2T317"/>
    <x v="5414"/>
    <n v="748.09500000000003"/>
    <n v="95.42"/>
  </r>
  <r>
    <s v="10 : Electric"/>
    <x v="1"/>
    <x v="1"/>
    <s v="ERES_2T317"/>
    <x v="5415"/>
    <n v="724.68399999999997"/>
    <n v="90.24"/>
  </r>
  <r>
    <s v="10 : Electric"/>
    <x v="1"/>
    <x v="1"/>
    <s v="ERES_2T317"/>
    <x v="5416"/>
    <n v="725.74599999999998"/>
    <n v="91.17"/>
  </r>
  <r>
    <s v="10 : Electric"/>
    <x v="1"/>
    <x v="1"/>
    <s v="ERES_2T317"/>
    <x v="5417"/>
    <n v="621.00599999999997"/>
    <n v="75.62"/>
  </r>
  <r>
    <s v="10 : Electric"/>
    <x v="1"/>
    <x v="1"/>
    <s v="ERES_2T317"/>
    <x v="5418"/>
    <n v="1080.377"/>
    <n v="135.16999999999999"/>
  </r>
  <r>
    <s v="10 : Electric"/>
    <x v="1"/>
    <x v="1"/>
    <s v="ERES_2T317"/>
    <x v="5419"/>
    <n v="660.87"/>
    <n v="79.12"/>
  </r>
  <r>
    <s v="10 : Electric"/>
    <x v="1"/>
    <x v="1"/>
    <s v="ERES_2T317"/>
    <x v="5420"/>
    <n v="332.03199999999998"/>
    <n v="42.37"/>
  </r>
  <r>
    <s v="10 : Electric"/>
    <x v="1"/>
    <x v="1"/>
    <s v="ERES_2T317"/>
    <x v="5421"/>
    <n v="286.05200000000002"/>
    <n v="35.07"/>
  </r>
  <r>
    <s v="10 : Electric"/>
    <x v="1"/>
    <x v="1"/>
    <s v="ERES_2T317"/>
    <x v="5422"/>
    <n v="925.79399999999998"/>
    <n v="106.71"/>
  </r>
  <r>
    <s v="10 : Electric"/>
    <x v="1"/>
    <x v="1"/>
    <s v="ERES_2T317"/>
    <x v="5423"/>
    <n v="172.17500000000001"/>
    <n v="21.35"/>
  </r>
  <r>
    <s v="10 : Electric"/>
    <x v="1"/>
    <x v="1"/>
    <s v="ERES_2T317"/>
    <x v="5424"/>
    <n v="1326.6289999999999"/>
    <n v="160.53"/>
  </r>
  <r>
    <s v="10 : Electric"/>
    <x v="1"/>
    <x v="1"/>
    <s v="ERES_2T317"/>
    <x v="5425"/>
    <n v="1154.491"/>
    <n v="136.41"/>
  </r>
  <r>
    <s v="10 : Electric"/>
    <x v="1"/>
    <x v="1"/>
    <s v="ERES_2T317"/>
    <x v="5426"/>
    <n v="2999.605"/>
    <n v="370.74"/>
  </r>
  <r>
    <s v="10 : Electric"/>
    <x v="1"/>
    <x v="1"/>
    <s v="ERES_2T317"/>
    <x v="5427"/>
    <n v="2627.0070000000001"/>
    <n v="316.38"/>
  </r>
  <r>
    <s v="10 : Electric"/>
    <x v="1"/>
    <x v="1"/>
    <s v="ERES_2T317"/>
    <x v="5428"/>
    <n v="641.15700000000004"/>
    <n v="80.069999999999993"/>
  </r>
  <r>
    <s v="10 : Electric"/>
    <x v="1"/>
    <x v="1"/>
    <s v="ERES_2T317"/>
    <x v="5429"/>
    <n v="1113.952"/>
    <n v="142.88"/>
  </r>
  <r>
    <s v="10 : Electric"/>
    <x v="1"/>
    <x v="1"/>
    <s v="ERES_2T317"/>
    <x v="5430"/>
    <n v="703.58799999999997"/>
    <n v="87.03"/>
  </r>
  <r>
    <s v="10 : Electric"/>
    <x v="1"/>
    <x v="1"/>
    <s v="ERES_2T317"/>
    <x v="5431"/>
    <n v="433.65699999999998"/>
    <n v="55.97"/>
  </r>
  <r>
    <s v="10 : Electric"/>
    <x v="1"/>
    <x v="1"/>
    <s v="ERES_2T317"/>
    <x v="5432"/>
    <n v="378.73099999999999"/>
    <n v="44.44"/>
  </r>
  <r>
    <s v="10 : Electric"/>
    <x v="1"/>
    <x v="1"/>
    <s v="ERES_2T317"/>
    <x v="5433"/>
    <n v="979.57600000000002"/>
    <n v="119.7"/>
  </r>
  <r>
    <s v="10 : Electric"/>
    <x v="1"/>
    <x v="1"/>
    <s v="ERES_2T317"/>
    <x v="5434"/>
    <n v="357.38"/>
    <n v="43.85"/>
  </r>
  <r>
    <s v="10 : Electric"/>
    <x v="1"/>
    <x v="1"/>
    <s v="ERES_2T317"/>
    <x v="5435"/>
    <n v="1112.22"/>
    <n v="133.57"/>
  </r>
  <r>
    <s v="10 : Electric"/>
    <x v="1"/>
    <x v="1"/>
    <s v="ERES_2T317"/>
    <x v="5436"/>
    <n v="1216.1420000000001"/>
    <n v="153.07"/>
  </r>
  <r>
    <s v="10 : Electric"/>
    <x v="1"/>
    <x v="1"/>
    <s v="ERES_2T317"/>
    <x v="5437"/>
    <n v="607.97299999999996"/>
    <n v="79.239999999999995"/>
  </r>
  <r>
    <s v="10 : Electric"/>
    <x v="1"/>
    <x v="1"/>
    <s v="ERES_2T317"/>
    <x v="5438"/>
    <n v="2129.587"/>
    <n v="245.89"/>
  </r>
  <r>
    <s v="10 : Electric"/>
    <x v="1"/>
    <x v="1"/>
    <s v="ERES_2T317"/>
    <x v="5439"/>
    <n v="1021.583"/>
    <n v="127.66"/>
  </r>
  <r>
    <s v="10 : Electric"/>
    <x v="1"/>
    <x v="1"/>
    <s v="ERES_2T317"/>
    <x v="5440"/>
    <n v="1042.999"/>
    <n v="128.84"/>
  </r>
  <r>
    <s v="10 : Electric"/>
    <x v="1"/>
    <x v="1"/>
    <s v="ERES_2T317"/>
    <x v="5441"/>
    <n v="968.21100000000001"/>
    <n v="123.23"/>
  </r>
  <r>
    <s v="10 : Electric"/>
    <x v="1"/>
    <x v="1"/>
    <s v="ERES_2T317"/>
    <x v="5442"/>
    <n v="1267.2190000000001"/>
    <n v="157.99"/>
  </r>
  <r>
    <s v="10 : Electric"/>
    <x v="1"/>
    <x v="1"/>
    <s v="ERES_2T317"/>
    <x v="5443"/>
    <n v="1712.403"/>
    <n v="216.39"/>
  </r>
  <r>
    <s v="10 : Electric"/>
    <x v="1"/>
    <x v="1"/>
    <s v="ERES_2T317"/>
    <x v="5444"/>
    <n v="1266.94"/>
    <n v="152.13"/>
  </r>
  <r>
    <s v="10 : Electric"/>
    <x v="1"/>
    <x v="1"/>
    <s v="ERES_2T317"/>
    <x v="5445"/>
    <n v="1248.876"/>
    <n v="155.65"/>
  </r>
  <r>
    <s v="10 : Electric"/>
    <x v="1"/>
    <x v="1"/>
    <s v="ERES_2T317"/>
    <x v="5446"/>
    <n v="1591.4169999999999"/>
    <n v="194.27"/>
  </r>
  <r>
    <s v="10 : Electric"/>
    <x v="1"/>
    <x v="1"/>
    <s v="ERES_2T317"/>
    <x v="5447"/>
    <n v="1593.43"/>
    <n v="194.48"/>
  </r>
  <r>
    <s v="10 : Electric"/>
    <x v="1"/>
    <x v="1"/>
    <s v="ERES_2T317"/>
    <x v="5448"/>
    <n v="516.97"/>
    <n v="65.290000000000006"/>
  </r>
  <r>
    <s v="10 : Electric"/>
    <x v="1"/>
    <x v="1"/>
    <s v="ERES_2T317"/>
    <x v="5449"/>
    <n v="1439.8440000000001"/>
    <n v="176.38"/>
  </r>
  <r>
    <s v="10 : Electric"/>
    <x v="1"/>
    <x v="1"/>
    <s v="ERES_2T317"/>
    <x v="5450"/>
    <n v="728.39400000000001"/>
    <n v="90.03"/>
  </r>
  <r>
    <s v="10 : Electric"/>
    <x v="1"/>
    <x v="1"/>
    <s v="ERES_2T317"/>
    <x v="5451"/>
    <n v="1107.7149999999999"/>
    <n v="135.12"/>
  </r>
  <r>
    <s v="10 : Electric"/>
    <x v="1"/>
    <x v="1"/>
    <s v="ERES_2T317"/>
    <x v="5452"/>
    <n v="347.33100000000002"/>
    <n v="44.17"/>
  </r>
  <r>
    <s v="10 : Electric"/>
    <x v="1"/>
    <x v="1"/>
    <s v="ERES_2T317"/>
    <x v="5453"/>
    <n v="965.87699999999995"/>
    <n v="113.42"/>
  </r>
  <r>
    <s v="10 : Electric"/>
    <x v="1"/>
    <x v="1"/>
    <s v="ERES_2T317"/>
    <x v="5454"/>
    <n v="1007.213"/>
    <n v="126.04"/>
  </r>
  <r>
    <s v="10 : Electric"/>
    <x v="1"/>
    <x v="1"/>
    <s v="ERES_2T317"/>
    <x v="5455"/>
    <n v="456.738"/>
    <n v="57.03"/>
  </r>
  <r>
    <s v="10 : Electric"/>
    <x v="1"/>
    <x v="1"/>
    <s v="ERES_2T317"/>
    <x v="5456"/>
    <n v="610.35699999999997"/>
    <n v="76.05"/>
  </r>
  <r>
    <s v="10 : Electric"/>
    <x v="1"/>
    <x v="1"/>
    <s v="ERES_2T317"/>
    <x v="5457"/>
    <n v="868.23299999999995"/>
    <n v="105.94"/>
  </r>
  <r>
    <s v="10 : Electric"/>
    <x v="1"/>
    <x v="1"/>
    <s v="ERES_2T317"/>
    <x v="5458"/>
    <n v="828.98400000000004"/>
    <n v="100.7"/>
  </r>
  <r>
    <s v="10 : Electric"/>
    <x v="1"/>
    <x v="1"/>
    <s v="ERES_2T317"/>
    <x v="5459"/>
    <n v="474.596"/>
    <n v="58.3"/>
  </r>
  <r>
    <s v="10 : Electric"/>
    <x v="1"/>
    <x v="1"/>
    <s v="ERES_2T317"/>
    <x v="5460"/>
    <n v="204.77099999999999"/>
    <n v="25.22"/>
  </r>
  <r>
    <s v="10 : Electric"/>
    <x v="1"/>
    <x v="1"/>
    <s v="ERES_2T317"/>
    <x v="5461"/>
    <n v="491.02100000000002"/>
    <n v="57.42"/>
  </r>
  <r>
    <s v="10 : Electric"/>
    <x v="1"/>
    <x v="1"/>
    <s v="ERES_2T317"/>
    <x v="5462"/>
    <n v="1084.963"/>
    <n v="130.1"/>
  </r>
  <r>
    <s v="10 : Electric"/>
    <x v="1"/>
    <x v="1"/>
    <s v="ERES_2T317"/>
    <x v="5463"/>
    <n v="847.61099999999999"/>
    <n v="99.33"/>
  </r>
  <r>
    <s v="10 : Electric"/>
    <x v="1"/>
    <x v="1"/>
    <s v="ERES_2T317"/>
    <x v="5464"/>
    <n v="760.68"/>
    <n v="106.71"/>
  </r>
  <r>
    <s v="10 : Electric"/>
    <x v="1"/>
    <x v="1"/>
    <s v="ERES_2T317"/>
    <x v="5465"/>
    <n v="1772.8050000000001"/>
    <n v="204.3"/>
  </r>
  <r>
    <s v="10 : Electric"/>
    <x v="1"/>
    <x v="1"/>
    <s v="ERES_2T317"/>
    <x v="5466"/>
    <n v="709.702"/>
    <n v="92.65"/>
  </r>
  <r>
    <s v="10 : Electric"/>
    <x v="1"/>
    <x v="1"/>
    <s v="ERES_2T317"/>
    <x v="5467"/>
    <n v="1104.904"/>
    <n v="144.49"/>
  </r>
  <r>
    <s v="10 : Electric"/>
    <x v="1"/>
    <x v="1"/>
    <s v="ERES_2T317"/>
    <x v="5468"/>
    <n v="417.029"/>
    <n v="52.93"/>
  </r>
  <r>
    <s v="10 : Electric"/>
    <x v="1"/>
    <x v="1"/>
    <s v="ERES_2T317"/>
    <x v="5469"/>
    <n v="208.21899999999999"/>
    <n v="26.24"/>
  </r>
  <r>
    <s v="10 : Electric"/>
    <x v="1"/>
    <x v="1"/>
    <s v="ERES_2T317"/>
    <x v="5470"/>
    <n v="2699.4430000000002"/>
    <n v="343.4"/>
  </r>
  <r>
    <s v="10 : Electric"/>
    <x v="1"/>
    <x v="1"/>
    <s v="ERES_2T317"/>
    <x v="5471"/>
    <n v="966.048"/>
    <n v="120.78"/>
  </r>
  <r>
    <s v="10 : Electric"/>
    <x v="1"/>
    <x v="1"/>
    <s v="ERES_2T317"/>
    <x v="5472"/>
    <n v="713.79300000000001"/>
    <n v="90.15"/>
  </r>
  <r>
    <s v="10 : Electric"/>
    <x v="1"/>
    <x v="1"/>
    <s v="ERES_2T317"/>
    <x v="5473"/>
    <n v="797.05700000000002"/>
    <n v="100.28"/>
  </r>
  <r>
    <s v="10 : Electric"/>
    <x v="1"/>
    <x v="1"/>
    <s v="ERES_2T317"/>
    <x v="5474"/>
    <n v="2491.288"/>
    <n v="281.94"/>
  </r>
  <r>
    <s v="10 : Electric"/>
    <x v="1"/>
    <x v="1"/>
    <s v="ERES_2T317"/>
    <x v="5475"/>
    <n v="1414.5619999999999"/>
    <n v="175.49"/>
  </r>
  <r>
    <s v="10 : Electric"/>
    <x v="1"/>
    <x v="1"/>
    <s v="ERES_2T317"/>
    <x v="5476"/>
    <n v="1009.987"/>
    <n v="118.17"/>
  </r>
  <r>
    <s v="10 : Electric"/>
    <x v="1"/>
    <x v="1"/>
    <s v="ERES_2T317"/>
    <x v="5477"/>
    <n v="950.94899999999996"/>
    <n v="114.52"/>
  </r>
  <r>
    <s v="10 : Electric"/>
    <x v="1"/>
    <x v="1"/>
    <s v="ERES_2T317"/>
    <x v="5478"/>
    <n v="773.54100000000005"/>
    <n v="96.73"/>
  </r>
  <r>
    <s v="10 : Electric"/>
    <x v="1"/>
    <x v="1"/>
    <s v="ERES_2T317"/>
    <x v="5479"/>
    <n v="434.03800000000001"/>
    <n v="51.33"/>
  </r>
  <r>
    <s v="10 : Electric"/>
    <x v="1"/>
    <x v="1"/>
    <s v="ERES_2T317"/>
    <x v="5480"/>
    <n v="335.75799999999998"/>
    <n v="40.56"/>
  </r>
  <r>
    <s v="10 : Electric"/>
    <x v="1"/>
    <x v="1"/>
    <s v="ERES_2T317"/>
    <x v="5481"/>
    <n v="371.78699999999998"/>
    <n v="45.84"/>
  </r>
  <r>
    <s v="10 : Electric"/>
    <x v="1"/>
    <x v="1"/>
    <s v="ERES_2T317"/>
    <x v="5482"/>
    <n v="338.03899999999999"/>
    <n v="44.14"/>
  </r>
  <r>
    <s v="10 : Electric"/>
    <x v="1"/>
    <x v="1"/>
    <s v="ERES_2T317"/>
    <x v="5483"/>
    <n v="1912.924"/>
    <n v="242.75"/>
  </r>
  <r>
    <s v="10 : Electric"/>
    <x v="1"/>
    <x v="1"/>
    <s v="ERES_2T317"/>
    <x v="5484"/>
    <n v="328.83499999999998"/>
    <n v="39.99"/>
  </r>
  <r>
    <s v="10 : Electric"/>
    <x v="1"/>
    <x v="1"/>
    <s v="ERES_2T317"/>
    <x v="5485"/>
    <n v="1015.121"/>
    <n v="128.28"/>
  </r>
  <r>
    <s v="10 : Electric"/>
    <x v="1"/>
    <x v="1"/>
    <s v="ERES_2T317"/>
    <x v="5486"/>
    <n v="700.55899999999997"/>
    <n v="86.24"/>
  </r>
  <r>
    <s v="10 : Electric"/>
    <x v="1"/>
    <x v="1"/>
    <s v="ERES_2T317"/>
    <x v="5487"/>
    <n v="560.56600000000003"/>
    <n v="65.38"/>
  </r>
  <r>
    <s v="10 : Electric"/>
    <x v="1"/>
    <x v="1"/>
    <s v="ERES_2T317"/>
    <x v="5488"/>
    <n v="658.13400000000001"/>
    <n v="81.59"/>
  </r>
  <r>
    <s v="10 : Electric"/>
    <x v="1"/>
    <x v="1"/>
    <s v="ERES_2T317"/>
    <x v="5489"/>
    <n v="601.18799999999999"/>
    <n v="75.59"/>
  </r>
  <r>
    <s v="10 : Electric"/>
    <x v="1"/>
    <x v="1"/>
    <s v="ERES_2T317"/>
    <x v="5490"/>
    <n v="119.899"/>
    <n v="15.13"/>
  </r>
  <r>
    <s v="10 : Electric"/>
    <x v="1"/>
    <x v="1"/>
    <s v="ERES_2T317"/>
    <x v="5491"/>
    <n v="699.54399999999998"/>
    <n v="86.31"/>
  </r>
  <r>
    <s v="10 : Electric"/>
    <x v="1"/>
    <x v="1"/>
    <s v="ERES_2T317"/>
    <x v="5492"/>
    <n v="319.286"/>
    <n v="40.42"/>
  </r>
  <r>
    <s v="10 : Electric"/>
    <x v="1"/>
    <x v="1"/>
    <s v="ERES_2T317"/>
    <x v="5493"/>
    <n v="2481.0729999999999"/>
    <n v="283.02"/>
  </r>
  <r>
    <s v="10 : Electric"/>
    <x v="1"/>
    <x v="1"/>
    <s v="ERES_2T317"/>
    <x v="5494"/>
    <n v="518.92100000000005"/>
    <n v="67.03"/>
  </r>
  <r>
    <s v="10 : Electric"/>
    <x v="1"/>
    <x v="1"/>
    <s v="ERES_2T317"/>
    <x v="5495"/>
    <n v="728.649"/>
    <n v="86.2"/>
  </r>
  <r>
    <s v="10 : Electric"/>
    <x v="1"/>
    <x v="1"/>
    <s v="ERES_2T317"/>
    <x v="5496"/>
    <n v="1166.0450000000001"/>
    <n v="143.05000000000001"/>
  </r>
  <r>
    <s v="10 : Electric"/>
    <x v="1"/>
    <x v="1"/>
    <s v="ERES_2T317"/>
    <x v="5497"/>
    <n v="752.66099999999994"/>
    <n v="93.21"/>
  </r>
  <r>
    <s v="10 : Electric"/>
    <x v="1"/>
    <x v="1"/>
    <s v="ERES_2T317"/>
    <x v="5498"/>
    <n v="278.58100000000002"/>
    <n v="35.159999999999997"/>
  </r>
  <r>
    <s v="10 : Electric"/>
    <x v="1"/>
    <x v="1"/>
    <s v="ERES_2T317"/>
    <x v="5499"/>
    <n v="336.24599999999998"/>
    <n v="41.09"/>
  </r>
  <r>
    <s v="10 : Electric"/>
    <x v="1"/>
    <x v="1"/>
    <s v="ERES_2T317"/>
    <x v="5500"/>
    <n v="94.528000000000006"/>
    <n v="11.53"/>
  </r>
  <r>
    <s v="10 : Electric"/>
    <x v="1"/>
    <x v="1"/>
    <s v="ERES_2T317"/>
    <x v="5501"/>
    <n v="1441.953"/>
    <n v="175.74"/>
  </r>
  <r>
    <s v="10 : Electric"/>
    <x v="1"/>
    <x v="1"/>
    <s v="ERES_2T317"/>
    <x v="5502"/>
    <n v="76.668999999999997"/>
    <n v="9.15"/>
  </r>
  <r>
    <s v="10 : Electric"/>
    <x v="1"/>
    <x v="1"/>
    <s v="ERES_2T317"/>
    <x v="5503"/>
    <n v="194.39"/>
    <n v="24.23"/>
  </r>
  <r>
    <s v="10 : Electric"/>
    <x v="1"/>
    <x v="1"/>
    <s v="ERES_2T317"/>
    <x v="5504"/>
    <n v="1478.0119999999999"/>
    <n v="184.78"/>
  </r>
  <r>
    <s v="10 : Electric"/>
    <x v="1"/>
    <x v="1"/>
    <s v="ERES_2T317"/>
    <x v="5505"/>
    <n v="1007.874"/>
    <n v="119.89"/>
  </r>
  <r>
    <s v="10 : Electric"/>
    <x v="1"/>
    <x v="1"/>
    <s v="ERES_2T317"/>
    <x v="5506"/>
    <n v="963.53700000000003"/>
    <n v="119.15"/>
  </r>
  <r>
    <s v="10 : Electric"/>
    <x v="1"/>
    <x v="1"/>
    <s v="ERES_2T317"/>
    <x v="5507"/>
    <n v="439.60300000000001"/>
    <n v="53.32"/>
  </r>
  <r>
    <s v="10 : Electric"/>
    <x v="1"/>
    <x v="1"/>
    <s v="ERES_2T317"/>
    <x v="5508"/>
    <n v="1993.8589999999999"/>
    <n v="249.94"/>
  </r>
  <r>
    <s v="10 : Electric"/>
    <x v="1"/>
    <x v="1"/>
    <s v="ERES_2T317"/>
    <x v="5509"/>
    <n v="431.459"/>
    <n v="53.64"/>
  </r>
  <r>
    <s v="10 : Electric"/>
    <x v="1"/>
    <x v="1"/>
    <s v="ERES_2T317"/>
    <x v="5510"/>
    <n v="592.95399999999995"/>
    <n v="79.010000000000005"/>
  </r>
  <r>
    <s v="10 : Electric"/>
    <x v="1"/>
    <x v="1"/>
    <s v="ERES_2T317"/>
    <x v="5511"/>
    <n v="1857.43"/>
    <n v="241.25"/>
  </r>
  <r>
    <s v="10 : Electric"/>
    <x v="1"/>
    <x v="1"/>
    <s v="ERES_2T317"/>
    <x v="5512"/>
    <n v="586.97199999999998"/>
    <n v="72.069999999999993"/>
  </r>
  <r>
    <s v="10 : Electric"/>
    <x v="1"/>
    <x v="1"/>
    <s v="ERES_2T317"/>
    <x v="5513"/>
    <n v="406.93"/>
    <n v="50.27"/>
  </r>
  <r>
    <s v="10 : Electric"/>
    <x v="1"/>
    <x v="1"/>
    <s v="ERES_2T317"/>
    <x v="5514"/>
    <n v="673.66200000000003"/>
    <n v="89.15"/>
  </r>
  <r>
    <s v="10 : Electric"/>
    <x v="1"/>
    <x v="1"/>
    <s v="ERES_2T317"/>
    <x v="5515"/>
    <n v="1411.53"/>
    <n v="166.82"/>
  </r>
  <r>
    <s v="10 : Electric"/>
    <x v="1"/>
    <x v="1"/>
    <s v="ERES_2T317"/>
    <x v="5516"/>
    <n v="562.96799999999996"/>
    <n v="69.37"/>
  </r>
  <r>
    <s v="10 : Electric"/>
    <x v="1"/>
    <x v="1"/>
    <s v="ERES_2T317"/>
    <x v="5517"/>
    <n v="356.65899999999999"/>
    <n v="44.34"/>
  </r>
  <r>
    <s v="10 : Electric"/>
    <x v="1"/>
    <x v="1"/>
    <s v="ERES_2T317"/>
    <x v="5518"/>
    <n v="885.05600000000004"/>
    <n v="100.03"/>
  </r>
  <r>
    <s v="10 : Electric"/>
    <x v="1"/>
    <x v="1"/>
    <s v="ERES_2T317"/>
    <x v="5519"/>
    <n v="879.053"/>
    <n v="102.94"/>
  </r>
  <r>
    <s v="10 : Electric"/>
    <x v="1"/>
    <x v="1"/>
    <s v="ERES_2T317"/>
    <x v="5520"/>
    <n v="1439.7470000000001"/>
    <n v="166.09"/>
  </r>
  <r>
    <s v="10 : Electric"/>
    <x v="1"/>
    <x v="1"/>
    <s v="ERES_2T317"/>
    <x v="5521"/>
    <n v="287.73399999999998"/>
    <n v="36.08"/>
  </r>
  <r>
    <s v="10 : Electric"/>
    <x v="1"/>
    <x v="1"/>
    <s v="ERES_2T317"/>
    <x v="5522"/>
    <n v="224.67"/>
    <n v="27.26"/>
  </r>
  <r>
    <s v="10 : Electric"/>
    <x v="1"/>
    <x v="1"/>
    <s v="ERES_2T317"/>
    <x v="5523"/>
    <n v="443.20400000000001"/>
    <n v="58.2"/>
  </r>
  <r>
    <s v="10 : Electric"/>
    <x v="1"/>
    <x v="1"/>
    <s v="ERES_2T317"/>
    <x v="5524"/>
    <n v="1098.4190000000001"/>
    <n v="127.81"/>
  </r>
  <r>
    <s v="10 : Electric"/>
    <x v="1"/>
    <x v="1"/>
    <s v="ERES_2T317"/>
    <x v="5525"/>
    <n v="691.66200000000003"/>
    <n v="84.58"/>
  </r>
  <r>
    <s v="10 : Electric"/>
    <x v="1"/>
    <x v="1"/>
    <s v="ERES_2T317"/>
    <x v="5526"/>
    <n v="273.54000000000002"/>
    <n v="35.840000000000003"/>
  </r>
  <r>
    <s v="10 : Electric"/>
    <x v="1"/>
    <x v="1"/>
    <s v="ERES_2T317"/>
    <x v="5527"/>
    <n v="468.21800000000002"/>
    <n v="58.36"/>
  </r>
  <r>
    <s v="10 : Electric"/>
    <x v="1"/>
    <x v="1"/>
    <s v="ERES_2T317"/>
    <x v="5528"/>
    <n v="240.38800000000001"/>
    <n v="28.51"/>
  </r>
  <r>
    <s v="10 : Electric"/>
    <x v="1"/>
    <x v="1"/>
    <s v="ERES_2T317"/>
    <x v="5529"/>
    <n v="1415.8140000000001"/>
    <n v="166.71"/>
  </r>
  <r>
    <s v="10 : Electric"/>
    <x v="1"/>
    <x v="1"/>
    <s v="ERES_2T317"/>
    <x v="5530"/>
    <n v="635.59699999999998"/>
    <n v="77.930000000000007"/>
  </r>
  <r>
    <s v="10 : Electric"/>
    <x v="1"/>
    <x v="1"/>
    <s v="ERES_2T317"/>
    <x v="5531"/>
    <n v="1574.5429999999999"/>
    <n v="195.26"/>
  </r>
  <r>
    <s v="10 : Electric"/>
    <x v="1"/>
    <x v="1"/>
    <s v="ERES_2T317"/>
    <x v="5532"/>
    <n v="555.60900000000004"/>
    <n v="72.33"/>
  </r>
  <r>
    <s v="10 : Electric"/>
    <x v="1"/>
    <x v="1"/>
    <s v="ERES_2T317"/>
    <x v="5533"/>
    <n v="957.88099999999997"/>
    <n v="120.57"/>
  </r>
  <r>
    <s v="10 : Electric"/>
    <x v="1"/>
    <x v="1"/>
    <s v="ERES_2T317"/>
    <x v="5534"/>
    <n v="2008.962"/>
    <n v="248.31"/>
  </r>
  <r>
    <s v="10 : Electric"/>
    <x v="1"/>
    <x v="1"/>
    <s v="ERES_2T317"/>
    <x v="5535"/>
    <n v="556.20299999999997"/>
    <n v="67.78"/>
  </r>
  <r>
    <s v="10 : Electric"/>
    <x v="1"/>
    <x v="1"/>
    <s v="ERES_2T317"/>
    <x v="5536"/>
    <n v="684.36099999999999"/>
    <n v="84.89"/>
  </r>
  <r>
    <s v="10 : Electric"/>
    <x v="1"/>
    <x v="1"/>
    <s v="ERES_2T317"/>
    <x v="5537"/>
    <n v="848.64599999999996"/>
    <n v="103.9"/>
  </r>
  <r>
    <s v="10 : Electric"/>
    <x v="1"/>
    <x v="1"/>
    <s v="ERES_2T317"/>
    <x v="5538"/>
    <n v="1268.0650000000001"/>
    <n v="144.12"/>
  </r>
  <r>
    <s v="10 : Electric"/>
    <x v="1"/>
    <x v="1"/>
    <s v="ERES_2T317"/>
    <x v="5539"/>
    <n v="908.55799999999999"/>
    <n v="115.28"/>
  </r>
  <r>
    <s v="10 : Electric"/>
    <x v="1"/>
    <x v="1"/>
    <s v="ERES_2T317"/>
    <x v="5540"/>
    <n v="972.84100000000001"/>
    <n v="115.57"/>
  </r>
  <r>
    <s v="10 : Electric"/>
    <x v="1"/>
    <x v="1"/>
    <s v="ERES_2T317"/>
    <x v="5541"/>
    <n v="474.17500000000001"/>
    <n v="60.42"/>
  </r>
  <r>
    <s v="10 : Electric"/>
    <x v="1"/>
    <x v="1"/>
    <s v="ERES_2T317"/>
    <x v="5542"/>
    <n v="386.57"/>
    <n v="46.76"/>
  </r>
  <r>
    <s v="10 : Electric"/>
    <x v="1"/>
    <x v="1"/>
    <s v="ERES_2T317"/>
    <x v="5543"/>
    <n v="1446.585"/>
    <n v="176.66"/>
  </r>
  <r>
    <s v="10 : Electric"/>
    <x v="1"/>
    <x v="1"/>
    <s v="ERES_2T317"/>
    <x v="5544"/>
    <n v="1009.522"/>
    <n v="123.54"/>
  </r>
  <r>
    <s v="10 : Electric"/>
    <x v="1"/>
    <x v="1"/>
    <s v="ERES_2T317"/>
    <x v="5545"/>
    <n v="394.41300000000001"/>
    <n v="49.3"/>
  </r>
  <r>
    <s v="10 : Electric"/>
    <x v="1"/>
    <x v="1"/>
    <s v="ERES_2T317"/>
    <x v="5546"/>
    <n v="1537.2629999999999"/>
    <n v="190.2"/>
  </r>
  <r>
    <s v="10 : Electric"/>
    <x v="1"/>
    <x v="1"/>
    <s v="ERES_2T317"/>
    <x v="5547"/>
    <n v="280.12099999999998"/>
    <n v="35.21"/>
  </r>
  <r>
    <s v="10 : Electric"/>
    <x v="1"/>
    <x v="1"/>
    <s v="ERES_2T317"/>
    <x v="5548"/>
    <n v="458.06099999999998"/>
    <n v="55.32"/>
  </r>
  <r>
    <s v="10 : Electric"/>
    <x v="1"/>
    <x v="1"/>
    <s v="ERES_2T317"/>
    <x v="5549"/>
    <n v="260.88799999999998"/>
    <n v="33.229999999999997"/>
  </r>
  <r>
    <s v="10 : Electric"/>
    <x v="1"/>
    <x v="1"/>
    <s v="ERES_2T317"/>
    <x v="5550"/>
    <n v="1064.981"/>
    <n v="135.76"/>
  </r>
  <r>
    <s v="10 : Electric"/>
    <x v="1"/>
    <x v="1"/>
    <s v="ERES_2T317"/>
    <x v="5551"/>
    <n v="809.12099999999998"/>
    <n v="106.93"/>
  </r>
  <r>
    <s v="10 : Electric"/>
    <x v="1"/>
    <x v="1"/>
    <s v="ERES_2T317"/>
    <x v="5552"/>
    <n v="1370.9290000000001"/>
    <n v="169.03"/>
  </r>
  <r>
    <s v="10 : Electric"/>
    <x v="1"/>
    <x v="1"/>
    <s v="ERES_2T317"/>
    <x v="5553"/>
    <n v="811.42399999999998"/>
    <n v="100.49"/>
  </r>
  <r>
    <s v="10 : Electric"/>
    <x v="1"/>
    <x v="1"/>
    <s v="ERES_2T317"/>
    <x v="5554"/>
    <n v="954.03399999999999"/>
    <n v="115.62"/>
  </r>
  <r>
    <s v="10 : Electric"/>
    <x v="1"/>
    <x v="1"/>
    <s v="ERES_2T317"/>
    <x v="5555"/>
    <n v="555.34299999999996"/>
    <n v="68.83"/>
  </r>
  <r>
    <s v="10 : Electric"/>
    <x v="1"/>
    <x v="1"/>
    <s v="ERES_2T317"/>
    <x v="5556"/>
    <n v="653.90300000000002"/>
    <n v="82.11"/>
  </r>
  <r>
    <s v="10 : Electric"/>
    <x v="1"/>
    <x v="1"/>
    <s v="ERES_2T317"/>
    <x v="5557"/>
    <n v="1247.982"/>
    <n v="154.94"/>
  </r>
  <r>
    <s v="10 : Electric"/>
    <x v="1"/>
    <x v="1"/>
    <s v="ERES_2T317"/>
    <x v="5558"/>
    <n v="817.26700000000005"/>
    <n v="104.42"/>
  </r>
  <r>
    <s v="10 : Electric"/>
    <x v="1"/>
    <x v="1"/>
    <s v="ERES_2T317"/>
    <x v="5559"/>
    <n v="362.572"/>
    <n v="41.91"/>
  </r>
  <r>
    <s v="10 : Electric"/>
    <x v="1"/>
    <x v="1"/>
    <s v="ERES_2T317"/>
    <x v="5560"/>
    <n v="1425.64"/>
    <n v="180.64"/>
  </r>
  <r>
    <s v="10 : Electric"/>
    <x v="1"/>
    <x v="1"/>
    <s v="ERES_2T317"/>
    <x v="5561"/>
    <n v="877.74800000000005"/>
    <n v="103.95"/>
  </r>
  <r>
    <s v="10 : Electric"/>
    <x v="1"/>
    <x v="1"/>
    <s v="ERES_2T317"/>
    <x v="5562"/>
    <n v="908.149"/>
    <n v="110.93"/>
  </r>
  <r>
    <s v="10 : Electric"/>
    <x v="1"/>
    <x v="1"/>
    <s v="ERES_2T317"/>
    <x v="5563"/>
    <n v="1326.33"/>
    <n v="170.04"/>
  </r>
  <r>
    <s v="10 : Electric"/>
    <x v="1"/>
    <x v="1"/>
    <s v="ERES_2T317"/>
    <x v="5564"/>
    <n v="370.90600000000001"/>
    <n v="47.27"/>
  </r>
  <r>
    <s v="10 : Electric"/>
    <x v="1"/>
    <x v="1"/>
    <s v="ERES_2T317"/>
    <x v="5565"/>
    <n v="2130.9059999999999"/>
    <n v="251.74"/>
  </r>
  <r>
    <s v="10 : Electric"/>
    <x v="1"/>
    <x v="1"/>
    <s v="ERES_2T317"/>
    <x v="5566"/>
    <n v="555.36199999999997"/>
    <n v="65.3"/>
  </r>
  <r>
    <s v="10 : Electric"/>
    <x v="1"/>
    <x v="1"/>
    <s v="ERES_2T317"/>
    <x v="5567"/>
    <n v="352.82600000000002"/>
    <n v="42.08"/>
  </r>
  <r>
    <s v="10 : Electric"/>
    <x v="1"/>
    <x v="1"/>
    <s v="ERES_2T317"/>
    <x v="5568"/>
    <n v="338.00599999999997"/>
    <n v="42.02"/>
  </r>
  <r>
    <s v="10 : Electric"/>
    <x v="1"/>
    <x v="1"/>
    <s v="ERES_2T317"/>
    <x v="5569"/>
    <n v="533.13"/>
    <n v="63.83"/>
  </r>
  <r>
    <s v="10 : Electric"/>
    <x v="1"/>
    <x v="1"/>
    <s v="ERES_2T317"/>
    <x v="5570"/>
    <n v="1233.5070000000001"/>
    <n v="156.72999999999999"/>
  </r>
  <r>
    <s v="10 : Electric"/>
    <x v="1"/>
    <x v="1"/>
    <s v="ERES_2T317"/>
    <x v="5571"/>
    <n v="165.06299999999999"/>
    <n v="19.75"/>
  </r>
  <r>
    <s v="10 : Electric"/>
    <x v="1"/>
    <x v="1"/>
    <s v="ERES_2T317"/>
    <x v="5572"/>
    <n v="1626.876"/>
    <n v="192.98"/>
  </r>
  <r>
    <s v="10 : Electric"/>
    <x v="1"/>
    <x v="1"/>
    <s v="ERES_2T317"/>
    <x v="5573"/>
    <n v="304.39699999999999"/>
    <n v="40.08"/>
  </r>
  <r>
    <s v="10 : Electric"/>
    <x v="1"/>
    <x v="1"/>
    <s v="ERES_2T317"/>
    <x v="5574"/>
    <n v="1009.2089999999999"/>
    <n v="120.3"/>
  </r>
  <r>
    <s v="10 : Electric"/>
    <x v="1"/>
    <x v="1"/>
    <s v="ERES_2T317"/>
    <x v="5575"/>
    <n v="409.69499999999999"/>
    <n v="50.45"/>
  </r>
  <r>
    <s v="10 : Electric"/>
    <x v="1"/>
    <x v="1"/>
    <s v="ERES_2T317"/>
    <x v="5576"/>
    <n v="554.35599999999999"/>
    <n v="67.34"/>
  </r>
  <r>
    <s v="10 : Electric"/>
    <x v="1"/>
    <x v="1"/>
    <s v="ERES_2T317"/>
    <x v="5577"/>
    <n v="911.44100000000003"/>
    <n v="111.77"/>
  </r>
  <r>
    <s v="10 : Electric"/>
    <x v="1"/>
    <x v="1"/>
    <s v="ERES_2T317"/>
    <x v="5578"/>
    <n v="641.04100000000005"/>
    <n v="75.3"/>
  </r>
  <r>
    <s v="10 : Electric"/>
    <x v="1"/>
    <x v="1"/>
    <s v="ERES_2T317"/>
    <x v="5579"/>
    <n v="100.25"/>
    <n v="12.27"/>
  </r>
  <r>
    <s v="10 : Electric"/>
    <x v="1"/>
    <x v="1"/>
    <s v="ERES_2T317"/>
    <x v="5580"/>
    <n v="477.87700000000001"/>
    <n v="57.55"/>
  </r>
  <r>
    <s v="10 : Electric"/>
    <x v="1"/>
    <x v="1"/>
    <s v="ERES_2T317"/>
    <x v="5581"/>
    <n v="283.12299999999999"/>
    <n v="35.369999999999997"/>
  </r>
  <r>
    <s v="10 : Electric"/>
    <x v="1"/>
    <x v="1"/>
    <s v="ERES_2T317"/>
    <x v="5582"/>
    <n v="677.08399999999995"/>
    <n v="83.6"/>
  </r>
  <r>
    <s v="10 : Electric"/>
    <x v="1"/>
    <x v="1"/>
    <s v="ERES_2T317"/>
    <x v="5583"/>
    <n v="1700.057"/>
    <n v="213.77"/>
  </r>
  <r>
    <s v="10 : Electric"/>
    <x v="1"/>
    <x v="1"/>
    <s v="ERES_2T317"/>
    <x v="5584"/>
    <n v="1026.088"/>
    <n v="126.86"/>
  </r>
  <r>
    <s v="10 : Electric"/>
    <x v="1"/>
    <x v="1"/>
    <s v="ERES_2T317"/>
    <x v="5585"/>
    <n v="707.20500000000004"/>
    <n v="86.39"/>
  </r>
  <r>
    <s v="10 : Electric"/>
    <x v="1"/>
    <x v="1"/>
    <s v="ERES_2T317"/>
    <x v="5586"/>
    <n v="985.98099999999999"/>
    <n v="120.28"/>
  </r>
  <r>
    <s v="10 : Electric"/>
    <x v="1"/>
    <x v="1"/>
    <s v="ERES_2T317"/>
    <x v="5587"/>
    <n v="218.881"/>
    <n v="26.46"/>
  </r>
  <r>
    <s v="10 : Electric"/>
    <x v="1"/>
    <x v="1"/>
    <s v="ERES_2T317"/>
    <x v="5588"/>
    <n v="1142.453"/>
    <n v="134.29"/>
  </r>
  <r>
    <s v="10 : Electric"/>
    <x v="1"/>
    <x v="1"/>
    <s v="ERES_2T317"/>
    <x v="5589"/>
    <n v="352.065"/>
    <n v="42.61"/>
  </r>
  <r>
    <s v="10 : Electric"/>
    <x v="1"/>
    <x v="1"/>
    <s v="ERES_2T317"/>
    <x v="5590"/>
    <n v="1019.261"/>
    <n v="122.73"/>
  </r>
  <r>
    <s v="10 : Electric"/>
    <x v="1"/>
    <x v="1"/>
    <s v="ERES_2T317"/>
    <x v="5591"/>
    <n v="409.23599999999999"/>
    <n v="50.77"/>
  </r>
  <r>
    <s v="10 : Electric"/>
    <x v="1"/>
    <x v="1"/>
    <s v="ERES_2T317"/>
    <x v="5592"/>
    <n v="1247.373"/>
    <n v="152.47"/>
  </r>
  <r>
    <s v="10 : Electric"/>
    <x v="1"/>
    <x v="1"/>
    <s v="ERES_2T317"/>
    <x v="5593"/>
    <n v="1429.317"/>
    <n v="180.89"/>
  </r>
  <r>
    <s v="10 : Electric"/>
    <x v="1"/>
    <x v="1"/>
    <s v="ERES_2T317"/>
    <x v="5594"/>
    <n v="882.90899999999999"/>
    <n v="108.62"/>
  </r>
  <r>
    <s v="10 : Electric"/>
    <x v="1"/>
    <x v="1"/>
    <s v="ERES_2T317"/>
    <x v="5595"/>
    <n v="483.12700000000001"/>
    <n v="60.77"/>
  </r>
  <r>
    <s v="10 : Electric"/>
    <x v="1"/>
    <x v="1"/>
    <s v="ERES_2T317"/>
    <x v="5596"/>
    <n v="247.767"/>
    <n v="29.45"/>
  </r>
  <r>
    <s v="10 : Electric"/>
    <x v="1"/>
    <x v="1"/>
    <s v="ERES_2T317"/>
    <x v="5597"/>
    <n v="974.35900000000004"/>
    <n v="120.19"/>
  </r>
  <r>
    <s v="10 : Electric"/>
    <x v="1"/>
    <x v="1"/>
    <s v="ERES_2T317"/>
    <x v="5598"/>
    <n v="1485.6189999999999"/>
    <n v="182.83"/>
  </r>
  <r>
    <s v="10 : Electric"/>
    <x v="1"/>
    <x v="1"/>
    <s v="ERES_2T317"/>
    <x v="5599"/>
    <n v="157.85599999999999"/>
    <n v="19.809999999999999"/>
  </r>
  <r>
    <s v="10 : Electric"/>
    <x v="1"/>
    <x v="1"/>
    <s v="ERES_2T317"/>
    <x v="5600"/>
    <n v="607.72199999999998"/>
    <n v="77.010000000000005"/>
  </r>
  <r>
    <s v="10 : Electric"/>
    <x v="1"/>
    <x v="1"/>
    <s v="ERES_2T317"/>
    <x v="5601"/>
    <n v="135.95400000000001"/>
    <n v="17.440000000000001"/>
  </r>
  <r>
    <s v="10 : Electric"/>
    <x v="1"/>
    <x v="1"/>
    <s v="ERES_2T317"/>
    <x v="5602"/>
    <n v="288.05700000000002"/>
    <n v="31.61"/>
  </r>
  <r>
    <s v="10 : Electric"/>
    <x v="1"/>
    <x v="1"/>
    <s v="ERES_2T317"/>
    <x v="5603"/>
    <n v="1108.4269999999999"/>
    <n v="143.46"/>
  </r>
  <r>
    <s v="10 : Electric"/>
    <x v="1"/>
    <x v="1"/>
    <s v="ERES_2T317"/>
    <x v="5604"/>
    <n v="1286.3430000000001"/>
    <n v="155.83000000000001"/>
  </r>
  <r>
    <s v="10 : Electric"/>
    <x v="1"/>
    <x v="1"/>
    <s v="ERES_2T317"/>
    <x v="5605"/>
    <n v="593.32600000000002"/>
    <n v="70.599999999999994"/>
  </r>
  <r>
    <s v="10 : Electric"/>
    <x v="1"/>
    <x v="1"/>
    <s v="ERES_2T317"/>
    <x v="5606"/>
    <n v="501.57299999999998"/>
    <n v="62.36"/>
  </r>
  <r>
    <s v="10 : Electric"/>
    <x v="1"/>
    <x v="1"/>
    <s v="ERES_2T317"/>
    <x v="5607"/>
    <n v="560.97699999999998"/>
    <n v="73.010000000000005"/>
  </r>
  <r>
    <s v="10 : Electric"/>
    <x v="1"/>
    <x v="1"/>
    <s v="ERES_2T317"/>
    <x v="5608"/>
    <n v="344.23599999999999"/>
    <n v="45.62"/>
  </r>
  <r>
    <s v="10 : Electric"/>
    <x v="1"/>
    <x v="1"/>
    <s v="ERES_2T317"/>
    <x v="5609"/>
    <n v="485.59800000000001"/>
    <n v="65"/>
  </r>
  <r>
    <s v="10 : Electric"/>
    <x v="1"/>
    <x v="1"/>
    <s v="ERES_2T317"/>
    <x v="5610"/>
    <n v="581.21400000000006"/>
    <n v="71.84"/>
  </r>
  <r>
    <s v="10 : Electric"/>
    <x v="1"/>
    <x v="1"/>
    <s v="ERES_2T317"/>
    <x v="5611"/>
    <n v="2284.4839999999999"/>
    <n v="298.58999999999997"/>
  </r>
  <r>
    <s v="10 : Electric"/>
    <x v="1"/>
    <x v="1"/>
    <s v="ERES_2T317"/>
    <x v="5612"/>
    <n v="1208.1320000000001"/>
    <n v="148.06"/>
  </r>
  <r>
    <s v="10 : Electric"/>
    <x v="1"/>
    <x v="1"/>
    <s v="ERES_2T317"/>
    <x v="5613"/>
    <n v="1436.3330000000001"/>
    <n v="182.25"/>
  </r>
  <r>
    <s v="10 : Electric"/>
    <x v="1"/>
    <x v="1"/>
    <s v="ERES_2T317"/>
    <x v="5614"/>
    <n v="790.83399999999995"/>
    <n v="104.42"/>
  </r>
  <r>
    <s v="10 : Electric"/>
    <x v="1"/>
    <x v="1"/>
    <s v="ERES_2T317"/>
    <x v="5615"/>
    <n v="773.65499999999997"/>
    <n v="95.17"/>
  </r>
  <r>
    <s v="10 : Electric"/>
    <x v="1"/>
    <x v="1"/>
    <s v="ERES_2T317"/>
    <x v="5616"/>
    <n v="768.89700000000005"/>
    <n v="97.3"/>
  </r>
  <r>
    <s v="10 : Electric"/>
    <x v="1"/>
    <x v="1"/>
    <s v="ERES_2T317"/>
    <x v="5617"/>
    <n v="414.26499999999999"/>
    <n v="51.26"/>
  </r>
  <r>
    <s v="10 : Electric"/>
    <x v="1"/>
    <x v="1"/>
    <s v="ERES_2T317"/>
    <x v="5618"/>
    <n v="1697.394"/>
    <n v="211.89"/>
  </r>
  <r>
    <s v="10 : Electric"/>
    <x v="1"/>
    <x v="1"/>
    <s v="ERES_2T317"/>
    <x v="5619"/>
    <n v="349.63099999999997"/>
    <n v="41.19"/>
  </r>
  <r>
    <s v="10 : Electric"/>
    <x v="1"/>
    <x v="1"/>
    <s v="ERES_2T317"/>
    <x v="5620"/>
    <n v="591.13900000000001"/>
    <n v="74.31"/>
  </r>
  <r>
    <s v="10 : Electric"/>
    <x v="1"/>
    <x v="1"/>
    <s v="ERES_2T317"/>
    <x v="5621"/>
    <n v="932.93299999999999"/>
    <n v="118.7"/>
  </r>
  <r>
    <s v="10 : Electric"/>
    <x v="1"/>
    <x v="1"/>
    <s v="ERES_2T317"/>
    <x v="5622"/>
    <n v="318.25"/>
    <n v="38.49"/>
  </r>
  <r>
    <s v="10 : Electric"/>
    <x v="1"/>
    <x v="1"/>
    <s v="ERES_2T317"/>
    <x v="5623"/>
    <n v="630.70299999999997"/>
    <n v="77.37"/>
  </r>
  <r>
    <s v="10 : Electric"/>
    <x v="1"/>
    <x v="1"/>
    <s v="ERES_2T317"/>
    <x v="5624"/>
    <n v="1084.354"/>
    <n v="132.83000000000001"/>
  </r>
  <r>
    <s v="10 : Electric"/>
    <x v="1"/>
    <x v="1"/>
    <s v="ERES_2T317"/>
    <x v="5625"/>
    <n v="1517.154"/>
    <n v="186.77"/>
  </r>
  <r>
    <s v="10 : Electric"/>
    <x v="1"/>
    <x v="1"/>
    <s v="ERES_2T317"/>
    <x v="5626"/>
    <n v="1377.7950000000001"/>
    <n v="169.49"/>
  </r>
  <r>
    <s v="10 : Electric"/>
    <x v="1"/>
    <x v="1"/>
    <s v="ERES_2T317"/>
    <x v="5627"/>
    <n v="156.44"/>
    <n v="20.32"/>
  </r>
  <r>
    <s v="10 : Electric"/>
    <x v="1"/>
    <x v="1"/>
    <s v="ERES_2T317"/>
    <x v="5628"/>
    <n v="322.23700000000002"/>
    <n v="40.69"/>
  </r>
  <r>
    <s v="10 : Electric"/>
    <x v="1"/>
    <x v="1"/>
    <s v="ERES_2T317"/>
    <x v="5629"/>
    <n v="928.21500000000003"/>
    <n v="111.31"/>
  </r>
  <r>
    <s v="10 : Electric"/>
    <x v="1"/>
    <x v="1"/>
    <s v="ERES_2T317"/>
    <x v="5630"/>
    <n v="1081.931"/>
    <n v="137.75"/>
  </r>
  <r>
    <s v="10 : Electric"/>
    <x v="1"/>
    <x v="1"/>
    <s v="ERES_2T317"/>
    <x v="5631"/>
    <n v="522.43200000000002"/>
    <n v="65.45"/>
  </r>
  <r>
    <s v="10 : Electric"/>
    <x v="1"/>
    <x v="1"/>
    <s v="ERES_2T317"/>
    <x v="5632"/>
    <n v="898.93799999999999"/>
    <n v="102.53"/>
  </r>
  <r>
    <s v="10 : Electric"/>
    <x v="1"/>
    <x v="1"/>
    <s v="ERES_2T317"/>
    <x v="5633"/>
    <n v="1816.317"/>
    <n v="218.61"/>
  </r>
  <r>
    <s v="10 : Electric"/>
    <x v="1"/>
    <x v="1"/>
    <s v="ERES_2T317"/>
    <x v="5634"/>
    <n v="1310.2090000000001"/>
    <n v="156.62"/>
  </r>
  <r>
    <s v="10 : Electric"/>
    <x v="1"/>
    <x v="1"/>
    <s v="ERES_2T317"/>
    <x v="5635"/>
    <n v="786.221"/>
    <n v="96.03"/>
  </r>
  <r>
    <s v="10 : Electric"/>
    <x v="1"/>
    <x v="1"/>
    <s v="ERES_2T317"/>
    <x v="5636"/>
    <n v="528.98199999999997"/>
    <n v="67.8"/>
  </r>
  <r>
    <s v="10 : Electric"/>
    <x v="1"/>
    <x v="1"/>
    <s v="ERES_2T317"/>
    <x v="5637"/>
    <n v="488.01"/>
    <n v="61.08"/>
  </r>
  <r>
    <s v="10 : Electric"/>
    <x v="1"/>
    <x v="1"/>
    <s v="ERES_2T317"/>
    <x v="5638"/>
    <n v="559.21799999999996"/>
    <n v="73.7"/>
  </r>
  <r>
    <s v="10 : Electric"/>
    <x v="1"/>
    <x v="1"/>
    <s v="ERES_2T317"/>
    <x v="5639"/>
    <n v="793.76199999999994"/>
    <n v="98.81"/>
  </r>
  <r>
    <s v="10 : Electric"/>
    <x v="1"/>
    <x v="1"/>
    <s v="ERES_2T317"/>
    <x v="5640"/>
    <n v="955.53700000000003"/>
    <n v="114.17"/>
  </r>
  <r>
    <s v="10 : Electric"/>
    <x v="1"/>
    <x v="1"/>
    <s v="ERES_2T317"/>
    <x v="5641"/>
    <n v="1224.0329999999999"/>
    <n v="155.55000000000001"/>
  </r>
  <r>
    <s v="10 : Electric"/>
    <x v="1"/>
    <x v="1"/>
    <s v="ERES_2T317"/>
    <x v="5642"/>
    <n v="647.6"/>
    <n v="81.66"/>
  </r>
  <r>
    <s v="10 : Electric"/>
    <x v="1"/>
    <x v="1"/>
    <s v="ERES_2T317"/>
    <x v="5643"/>
    <n v="630.08100000000002"/>
    <n v="79.83"/>
  </r>
  <r>
    <s v="10 : Electric"/>
    <x v="1"/>
    <x v="1"/>
    <s v="ERES_2T317"/>
    <x v="5644"/>
    <n v="174.334"/>
    <n v="21.19"/>
  </r>
  <r>
    <s v="10 : Electric"/>
    <x v="1"/>
    <x v="1"/>
    <s v="ERES_2T317"/>
    <x v="5645"/>
    <n v="609.04600000000005"/>
    <n v="79.33"/>
  </r>
  <r>
    <s v="10 : Electric"/>
    <x v="1"/>
    <x v="1"/>
    <s v="ERES_2T317"/>
    <x v="5646"/>
    <n v="520.24599999999998"/>
    <n v="64.02"/>
  </r>
  <r>
    <s v="10 : Electric"/>
    <x v="1"/>
    <x v="1"/>
    <s v="ERES_2T317"/>
    <x v="5647"/>
    <n v="515.37400000000002"/>
    <n v="63.12"/>
  </r>
  <r>
    <s v="10 : Electric"/>
    <x v="1"/>
    <x v="1"/>
    <s v="ERES_2T317"/>
    <x v="5648"/>
    <n v="1125.2170000000001"/>
    <n v="141.36000000000001"/>
  </r>
  <r>
    <s v="10 : Electric"/>
    <x v="1"/>
    <x v="1"/>
    <s v="ERES_2T317"/>
    <x v="5649"/>
    <n v="201.24600000000001"/>
    <n v="24.69"/>
  </r>
  <r>
    <s v="10 : Electric"/>
    <x v="1"/>
    <x v="1"/>
    <s v="ERES_2T317"/>
    <x v="5650"/>
    <n v="348.97800000000001"/>
    <n v="42.3"/>
  </r>
  <r>
    <s v="10 : Electric"/>
    <x v="1"/>
    <x v="1"/>
    <s v="ERES_2T317"/>
    <x v="5651"/>
    <n v="833.14"/>
    <n v="109.65"/>
  </r>
  <r>
    <s v="10 : Electric"/>
    <x v="1"/>
    <x v="1"/>
    <s v="ERES_2T317"/>
    <x v="5652"/>
    <n v="948.84400000000005"/>
    <n v="129.11000000000001"/>
  </r>
  <r>
    <s v="10 : Electric"/>
    <x v="1"/>
    <x v="1"/>
    <s v="ERES_2T317"/>
    <x v="5653"/>
    <n v="1486.3389999999999"/>
    <n v="199.83"/>
  </r>
  <r>
    <s v="10 : Electric"/>
    <x v="1"/>
    <x v="1"/>
    <s v="ERES_2T317"/>
    <x v="5654"/>
    <n v="863.846"/>
    <n v="107.22"/>
  </r>
  <r>
    <s v="10 : Electric"/>
    <x v="1"/>
    <x v="1"/>
    <s v="ERES_2T317"/>
    <x v="5655"/>
    <n v="1117.2629999999999"/>
    <n v="140.19999999999999"/>
  </r>
  <r>
    <s v="10 : Electric"/>
    <x v="1"/>
    <x v="1"/>
    <s v="ERES_2T317"/>
    <x v="5656"/>
    <n v="998.678"/>
    <n v="129.44999999999999"/>
  </r>
  <r>
    <s v="10 : Electric"/>
    <x v="1"/>
    <x v="1"/>
    <s v="ERES_2T317"/>
    <x v="5657"/>
    <n v="120.10899999999999"/>
    <n v="14.08"/>
  </r>
  <r>
    <s v="10 : Electric"/>
    <x v="1"/>
    <x v="1"/>
    <s v="ERES_2T317"/>
    <x v="5658"/>
    <n v="742.86400000000003"/>
    <n v="87.51"/>
  </r>
  <r>
    <s v="10 : Electric"/>
    <x v="1"/>
    <x v="1"/>
    <s v="ERES_2T317"/>
    <x v="5659"/>
    <n v="1363.47"/>
    <n v="164.67"/>
  </r>
  <r>
    <s v="10 : Electric"/>
    <x v="1"/>
    <x v="1"/>
    <s v="ERES_2T317"/>
    <x v="5660"/>
    <n v="276.19200000000001"/>
    <n v="36.04"/>
  </r>
  <r>
    <s v="10 : Electric"/>
    <x v="1"/>
    <x v="1"/>
    <s v="ERES_2T317"/>
    <x v="5661"/>
    <n v="1460.452"/>
    <n v="177.47"/>
  </r>
  <r>
    <s v="10 : Electric"/>
    <x v="1"/>
    <x v="1"/>
    <s v="ERES_2T317"/>
    <x v="5662"/>
    <n v="628.13"/>
    <n v="80.239999999999995"/>
  </r>
  <r>
    <s v="10 : Electric"/>
    <x v="1"/>
    <x v="1"/>
    <s v="ERES_2T317"/>
    <x v="5663"/>
    <n v="1210.1559999999999"/>
    <n v="153.86000000000001"/>
  </r>
  <r>
    <s v="10 : Electric"/>
    <x v="1"/>
    <x v="1"/>
    <s v="ERES_2T317"/>
    <x v="5664"/>
    <n v="936.77"/>
    <n v="117.12"/>
  </r>
  <r>
    <s v="10 : Electric"/>
    <x v="1"/>
    <x v="1"/>
    <s v="ERES_2T317"/>
    <x v="5665"/>
    <n v="573.46500000000003"/>
    <n v="68.66"/>
  </r>
  <r>
    <s v="10 : Electric"/>
    <x v="1"/>
    <x v="1"/>
    <s v="ERES_2T317"/>
    <x v="5666"/>
    <n v="1032.0730000000001"/>
    <n v="126.81"/>
  </r>
  <r>
    <s v="10 : Electric"/>
    <x v="1"/>
    <x v="1"/>
    <s v="ERES_2T317"/>
    <x v="5667"/>
    <n v="1159.508"/>
    <n v="140.25"/>
  </r>
  <r>
    <s v="10 : Electric"/>
    <x v="1"/>
    <x v="1"/>
    <s v="ERES_2T317"/>
    <x v="5668"/>
    <n v="1206.8009999999999"/>
    <n v="148.56"/>
  </r>
  <r>
    <s v="10 : Electric"/>
    <x v="1"/>
    <x v="1"/>
    <s v="ERES_2T317"/>
    <x v="5669"/>
    <n v="272.03399999999999"/>
    <n v="34.29"/>
  </r>
  <r>
    <s v="10 : Electric"/>
    <x v="1"/>
    <x v="1"/>
    <s v="ERES_2T317"/>
    <x v="5670"/>
    <n v="2549.9090000000001"/>
    <n v="312.56"/>
  </r>
  <r>
    <s v="10 : Electric"/>
    <x v="1"/>
    <x v="1"/>
    <s v="ERES_2T317"/>
    <x v="5671"/>
    <n v="989.76099999999997"/>
    <n v="123.05"/>
  </r>
  <r>
    <s v="10 : Electric"/>
    <x v="1"/>
    <x v="1"/>
    <s v="ERES_2T317"/>
    <x v="5672"/>
    <n v="1750.691"/>
    <n v="223.91"/>
  </r>
  <r>
    <s v="10 : Electric"/>
    <x v="1"/>
    <x v="1"/>
    <s v="ERES_2T317"/>
    <x v="5673"/>
    <n v="458.02699999999999"/>
    <n v="58.69"/>
  </r>
  <r>
    <s v="10 : Electric"/>
    <x v="1"/>
    <x v="1"/>
    <s v="ERES_2T317"/>
    <x v="5674"/>
    <n v="142.56899999999999"/>
    <n v="17.91"/>
  </r>
  <r>
    <s v="10 : Electric"/>
    <x v="1"/>
    <x v="1"/>
    <s v="ERES_2T317"/>
    <x v="5675"/>
    <n v="964.57399999999996"/>
    <n v="118.69"/>
  </r>
  <r>
    <s v="10 : Electric"/>
    <x v="1"/>
    <x v="1"/>
    <s v="ERES_2T317"/>
    <x v="5676"/>
    <n v="443.59699999999998"/>
    <n v="56.27"/>
  </r>
  <r>
    <s v="10 : Electric"/>
    <x v="1"/>
    <x v="1"/>
    <s v="ERES_2T317"/>
    <x v="5677"/>
    <n v="372.81200000000001"/>
    <n v="44.83"/>
  </r>
  <r>
    <s v="10 : Electric"/>
    <x v="1"/>
    <x v="1"/>
    <s v="ERES_2T317"/>
    <x v="5678"/>
    <n v="542.58000000000004"/>
    <n v="66.05"/>
  </r>
  <r>
    <s v="10 : Electric"/>
    <x v="1"/>
    <x v="1"/>
    <s v="ERES_2T317"/>
    <x v="5679"/>
    <n v="1889.5129999999999"/>
    <n v="225.41"/>
  </r>
  <r>
    <s v="10 : Electric"/>
    <x v="1"/>
    <x v="1"/>
    <s v="ERES_2T317"/>
    <x v="5680"/>
    <n v="410.459"/>
    <n v="50.18"/>
  </r>
  <r>
    <s v="10 : Electric"/>
    <x v="1"/>
    <x v="1"/>
    <s v="ERES_2T317"/>
    <x v="5681"/>
    <n v="1375.6389999999999"/>
    <n v="175.65"/>
  </r>
  <r>
    <s v="10 : Electric"/>
    <x v="1"/>
    <x v="1"/>
    <s v="ERES_2T317"/>
    <x v="5682"/>
    <n v="281.01600000000002"/>
    <n v="34.28"/>
  </r>
  <r>
    <s v="10 : Electric"/>
    <x v="1"/>
    <x v="1"/>
    <s v="ERES_2T317"/>
    <x v="5683"/>
    <n v="238.11"/>
    <n v="29.48"/>
  </r>
  <r>
    <s v="10 : Electric"/>
    <x v="1"/>
    <x v="1"/>
    <s v="ERES_2T317"/>
    <x v="5684"/>
    <n v="179.43199999999999"/>
    <n v="23.57"/>
  </r>
  <r>
    <s v="10 : Electric"/>
    <x v="1"/>
    <x v="1"/>
    <s v="ERES_2T317"/>
    <x v="5685"/>
    <n v="933.38199999999995"/>
    <n v="117.57"/>
  </r>
  <r>
    <s v="10 : Electric"/>
    <x v="1"/>
    <x v="1"/>
    <s v="ERES_2T317"/>
    <x v="5686"/>
    <n v="1077.652"/>
    <n v="138.47999999999999"/>
  </r>
  <r>
    <s v="10 : Electric"/>
    <x v="1"/>
    <x v="1"/>
    <s v="ERES_2T317"/>
    <x v="5687"/>
    <n v="585.76499999999999"/>
    <n v="71.12"/>
  </r>
  <r>
    <s v="10 : Electric"/>
    <x v="1"/>
    <x v="1"/>
    <s v="ERES_2T317"/>
    <x v="5688"/>
    <n v="804.255"/>
    <n v="103.39"/>
  </r>
  <r>
    <s v="10 : Electric"/>
    <x v="1"/>
    <x v="1"/>
    <s v="ERES_2T317"/>
    <x v="5689"/>
    <n v="1735.741"/>
    <n v="196.5"/>
  </r>
  <r>
    <s v="10 : Electric"/>
    <x v="1"/>
    <x v="1"/>
    <s v="ERES_2T317"/>
    <x v="5690"/>
    <n v="629.48900000000003"/>
    <n v="79.8"/>
  </r>
  <r>
    <s v="10 : Electric"/>
    <x v="1"/>
    <x v="1"/>
    <s v="ERES_2T317"/>
    <x v="5691"/>
    <n v="693.75900000000001"/>
    <n v="84.81"/>
  </r>
  <r>
    <s v="10 : Electric"/>
    <x v="1"/>
    <x v="1"/>
    <s v="ERES_2T317"/>
    <x v="5692"/>
    <n v="240.55699999999999"/>
    <n v="30.25"/>
  </r>
  <r>
    <s v="10 : Electric"/>
    <x v="1"/>
    <x v="1"/>
    <s v="ERES_2T317"/>
    <x v="5693"/>
    <n v="267.17899999999997"/>
    <n v="31.85"/>
  </r>
  <r>
    <s v="10 : Electric"/>
    <x v="1"/>
    <x v="1"/>
    <s v="ERES_2T317"/>
    <x v="5694"/>
    <n v="1427.0319999999999"/>
    <n v="172.14"/>
  </r>
  <r>
    <s v="10 : Electric"/>
    <x v="1"/>
    <x v="1"/>
    <s v="ERES_2T317"/>
    <x v="5695"/>
    <n v="458.50200000000001"/>
    <n v="58.03"/>
  </r>
  <r>
    <s v="10 : Electric"/>
    <x v="1"/>
    <x v="1"/>
    <s v="ERES_2T317"/>
    <x v="5696"/>
    <n v="854.33"/>
    <n v="109.22"/>
  </r>
  <r>
    <s v="10 : Electric"/>
    <x v="1"/>
    <x v="1"/>
    <s v="ERES_2T317"/>
    <x v="5697"/>
    <n v="1372.9259999999999"/>
    <n v="169.85"/>
  </r>
  <r>
    <s v="10 : Electric"/>
    <x v="1"/>
    <x v="1"/>
    <s v="ERES_2T317"/>
    <x v="5698"/>
    <n v="353.27699999999999"/>
    <n v="46.23"/>
  </r>
  <r>
    <s v="10 : Electric"/>
    <x v="1"/>
    <x v="1"/>
    <s v="ERES_2T317"/>
    <x v="5699"/>
    <n v="164.78399999999999"/>
    <n v="18.989999999999998"/>
  </r>
  <r>
    <s v="10 : Electric"/>
    <x v="1"/>
    <x v="1"/>
    <s v="ERES_2T317"/>
    <x v="5700"/>
    <n v="180.22499999999999"/>
    <n v="21.02"/>
  </r>
  <r>
    <s v="10 : Electric"/>
    <x v="1"/>
    <x v="1"/>
    <s v="ERES_2T317"/>
    <x v="5701"/>
    <n v="568.99699999999996"/>
    <n v="69.319999999999993"/>
  </r>
  <r>
    <s v="10 : Electric"/>
    <x v="1"/>
    <x v="1"/>
    <s v="ERES_2T317"/>
    <x v="5702"/>
    <n v="965.74800000000005"/>
    <n v="115.1"/>
  </r>
  <r>
    <s v="10 : Electric"/>
    <x v="1"/>
    <x v="1"/>
    <s v="ERES_2T317"/>
    <x v="5703"/>
    <n v="355.36200000000002"/>
    <n v="42.9"/>
  </r>
  <r>
    <s v="10 : Electric"/>
    <x v="1"/>
    <x v="1"/>
    <s v="ERES_2T317"/>
    <x v="5704"/>
    <n v="360.49700000000001"/>
    <n v="46.4"/>
  </r>
  <r>
    <s v="10 : Electric"/>
    <x v="1"/>
    <x v="1"/>
    <s v="ERES_2T317"/>
    <x v="5705"/>
    <n v="370.87700000000001"/>
    <n v="46.4"/>
  </r>
  <r>
    <s v="10 : Electric"/>
    <x v="1"/>
    <x v="1"/>
    <s v="ERES_2T317"/>
    <x v="5706"/>
    <n v="872.38"/>
    <n v="101.94"/>
  </r>
  <r>
    <s v="10 : Electric"/>
    <x v="1"/>
    <x v="1"/>
    <s v="ERES_2T317"/>
    <x v="5707"/>
    <n v="964.61"/>
    <n v="118.84"/>
  </r>
  <r>
    <s v="10 : Electric"/>
    <x v="1"/>
    <x v="1"/>
    <s v="ERES_2T317"/>
    <x v="5708"/>
    <n v="968.24400000000003"/>
    <n v="123.58"/>
  </r>
  <r>
    <s v="10 : Electric"/>
    <x v="1"/>
    <x v="1"/>
    <s v="ERES_2T317"/>
    <x v="5709"/>
    <n v="593.30700000000002"/>
    <n v="75.67"/>
  </r>
  <r>
    <s v="10 : Electric"/>
    <x v="1"/>
    <x v="1"/>
    <s v="ERES_2T317"/>
    <x v="5710"/>
    <n v="423.96699999999998"/>
    <n v="51.95"/>
  </r>
  <r>
    <s v="10 : Electric"/>
    <x v="1"/>
    <x v="1"/>
    <s v="ERES_2T317"/>
    <x v="5711"/>
    <n v="910.87300000000005"/>
    <n v="111.12"/>
  </r>
  <r>
    <s v="10 : Electric"/>
    <x v="1"/>
    <x v="1"/>
    <s v="ERES_2T317"/>
    <x v="5712"/>
    <n v="934.21"/>
    <n v="118.28"/>
  </r>
  <r>
    <s v="10 : Electric"/>
    <x v="1"/>
    <x v="1"/>
    <s v="ERES_2T317"/>
    <x v="5713"/>
    <n v="123.816"/>
    <n v="14.86"/>
  </r>
  <r>
    <s v="10 : Electric"/>
    <x v="1"/>
    <x v="1"/>
    <s v="ERES_2T317"/>
    <x v="5714"/>
    <n v="866.17600000000004"/>
    <n v="109.99"/>
  </r>
  <r>
    <s v="10 : Electric"/>
    <x v="1"/>
    <x v="1"/>
    <s v="ERES_2T317"/>
    <x v="5715"/>
    <n v="1192.3510000000001"/>
    <n v="151.5"/>
  </r>
  <r>
    <s v="10 : Electric"/>
    <x v="1"/>
    <x v="1"/>
    <s v="ERES_2T317"/>
    <x v="5716"/>
    <n v="394.77199999999999"/>
    <n v="48.18"/>
  </r>
  <r>
    <s v="10 : Electric"/>
    <x v="1"/>
    <x v="1"/>
    <s v="ERES_2T317"/>
    <x v="5717"/>
    <n v="284.92700000000002"/>
    <n v="36.159999999999997"/>
  </r>
  <r>
    <s v="10 : Electric"/>
    <x v="1"/>
    <x v="1"/>
    <s v="ERES_2T317"/>
    <x v="5718"/>
    <n v="927.05200000000002"/>
    <n v="115.18"/>
  </r>
  <r>
    <s v="10 : Electric"/>
    <x v="1"/>
    <x v="1"/>
    <s v="ERES_2T317"/>
    <x v="5719"/>
    <n v="741.85900000000004"/>
    <n v="87.9"/>
  </r>
  <r>
    <s v="10 : Electric"/>
    <x v="1"/>
    <x v="1"/>
    <s v="ERES_2T317"/>
    <x v="5720"/>
    <n v="1120.4739999999999"/>
    <n v="133.91999999999999"/>
  </r>
  <r>
    <s v="10 : Electric"/>
    <x v="1"/>
    <x v="1"/>
    <s v="ERES_2T317"/>
    <x v="5721"/>
    <n v="739.14400000000001"/>
    <n v="91.14"/>
  </r>
  <r>
    <s v="10 : Electric"/>
    <x v="1"/>
    <x v="1"/>
    <s v="ERES_2T317"/>
    <x v="5722"/>
    <n v="1154.547"/>
    <n v="145.38999999999999"/>
  </r>
  <r>
    <s v="10 : Electric"/>
    <x v="1"/>
    <x v="1"/>
    <s v="ERES_2T317"/>
    <x v="5723"/>
    <n v="908.43499999999995"/>
    <n v="117.78"/>
  </r>
  <r>
    <s v="10 : Electric"/>
    <x v="1"/>
    <x v="1"/>
    <s v="ERES_2T317"/>
    <x v="5724"/>
    <n v="1033.5940000000001"/>
    <n v="127.8"/>
  </r>
  <r>
    <s v="10 : Electric"/>
    <x v="1"/>
    <x v="1"/>
    <s v="ERES_2T317"/>
    <x v="5725"/>
    <n v="1080.184"/>
    <n v="127.75"/>
  </r>
  <r>
    <s v="10 : Electric"/>
    <x v="1"/>
    <x v="1"/>
    <s v="ERES_2T317"/>
    <x v="5726"/>
    <n v="594.83900000000006"/>
    <n v="75.83"/>
  </r>
  <r>
    <s v="10 : Electric"/>
    <x v="1"/>
    <x v="1"/>
    <s v="ERES_2T317"/>
    <x v="5727"/>
    <n v="515.08000000000004"/>
    <n v="63.15"/>
  </r>
  <r>
    <s v="10 : Electric"/>
    <x v="1"/>
    <x v="1"/>
    <s v="ERES_2T317"/>
    <x v="5728"/>
    <n v="678.10500000000002"/>
    <n v="85.98"/>
  </r>
  <r>
    <s v="10 : Electric"/>
    <x v="1"/>
    <x v="1"/>
    <s v="ERES_2T317"/>
    <x v="5729"/>
    <n v="402.642"/>
    <n v="51.97"/>
  </r>
  <r>
    <s v="10 : Electric"/>
    <x v="1"/>
    <x v="1"/>
    <s v="ERES_2T317"/>
    <x v="5730"/>
    <n v="604.50300000000004"/>
    <n v="71.98"/>
  </r>
  <r>
    <s v="10 : Electric"/>
    <x v="1"/>
    <x v="1"/>
    <s v="ERES_2T317"/>
    <x v="5731"/>
    <n v="529.82399999999996"/>
    <n v="67.099999999999994"/>
  </r>
  <r>
    <s v="10 : Electric"/>
    <x v="1"/>
    <x v="1"/>
    <s v="ERES_2T317"/>
    <x v="5732"/>
    <n v="1030.4860000000001"/>
    <n v="124.98"/>
  </r>
  <r>
    <s v="10 : Electric"/>
    <x v="1"/>
    <x v="1"/>
    <s v="ERES_2T317"/>
    <x v="5733"/>
    <n v="698.904"/>
    <n v="87.61"/>
  </r>
  <r>
    <s v="10 : Electric"/>
    <x v="1"/>
    <x v="1"/>
    <s v="ERES_2T317"/>
    <x v="5734"/>
    <n v="945.49400000000003"/>
    <n v="118.14"/>
  </r>
  <r>
    <s v="10 : Electric"/>
    <x v="1"/>
    <x v="1"/>
    <s v="ERES_2T317"/>
    <x v="5735"/>
    <n v="585.27099999999996"/>
    <n v="72.95"/>
  </r>
  <r>
    <s v="10 : Electric"/>
    <x v="1"/>
    <x v="1"/>
    <s v="ERES_2T317"/>
    <x v="5736"/>
    <n v="529.05899999999997"/>
    <n v="64.260000000000005"/>
  </r>
  <r>
    <s v="10 : Electric"/>
    <x v="1"/>
    <x v="1"/>
    <s v="ERES_2T317"/>
    <x v="5737"/>
    <n v="1521.951"/>
    <n v="186.79"/>
  </r>
  <r>
    <s v="10 : Electric"/>
    <x v="1"/>
    <x v="1"/>
    <s v="ERES_2T317"/>
    <x v="5738"/>
    <n v="497.39699999999999"/>
    <n v="58.39"/>
  </r>
  <r>
    <s v="10 : Electric"/>
    <x v="1"/>
    <x v="1"/>
    <s v="ERES_2T317"/>
    <x v="5739"/>
    <n v="2701.78"/>
    <n v="341.31"/>
  </r>
  <r>
    <s v="10 : Electric"/>
    <x v="1"/>
    <x v="1"/>
    <s v="ERES_2T317"/>
    <x v="5740"/>
    <n v="605.4"/>
    <n v="77.680000000000007"/>
  </r>
  <r>
    <s v="10 : Electric"/>
    <x v="1"/>
    <x v="1"/>
    <s v="ERES_2T317"/>
    <x v="5741"/>
    <n v="493.49200000000002"/>
    <n v="67.319999999999993"/>
  </r>
  <r>
    <s v="10 : Electric"/>
    <x v="1"/>
    <x v="1"/>
    <s v="ERES_2T317"/>
    <x v="5742"/>
    <n v="655.90300000000002"/>
    <n v="80.489999999999995"/>
  </r>
  <r>
    <s v="10 : Electric"/>
    <x v="1"/>
    <x v="1"/>
    <s v="ERES_2T317"/>
    <x v="5743"/>
    <n v="1165.547"/>
    <n v="141.83000000000001"/>
  </r>
  <r>
    <s v="10 : Electric"/>
    <x v="1"/>
    <x v="1"/>
    <s v="ERES_2T317"/>
    <x v="5744"/>
    <n v="233.05099999999999"/>
    <n v="28.46"/>
  </r>
  <r>
    <s v="10 : Electric"/>
    <x v="1"/>
    <x v="1"/>
    <s v="ERES_2T317"/>
    <x v="5745"/>
    <n v="1129.373"/>
    <n v="136.33000000000001"/>
  </r>
  <r>
    <s v="10 : Electric"/>
    <x v="1"/>
    <x v="1"/>
    <s v="ERES_2T317"/>
    <x v="5746"/>
    <n v="701.08100000000002"/>
    <n v="87.11"/>
  </r>
  <r>
    <s v="10 : Electric"/>
    <x v="1"/>
    <x v="1"/>
    <s v="ERES_2T317"/>
    <x v="5747"/>
    <n v="1304.479"/>
    <n v="149.30000000000001"/>
  </r>
  <r>
    <s v="10 : Electric"/>
    <x v="1"/>
    <x v="1"/>
    <s v="ERES_2T317"/>
    <x v="5748"/>
    <n v="1265.1289999999999"/>
    <n v="160.04"/>
  </r>
  <r>
    <s v="10 : Electric"/>
    <x v="1"/>
    <x v="1"/>
    <s v="ERES_2T317"/>
    <x v="5749"/>
    <n v="610.80799999999999"/>
    <n v="76.400000000000006"/>
  </r>
  <r>
    <s v="10 : Electric"/>
    <x v="1"/>
    <x v="1"/>
    <s v="ERES_2T317"/>
    <x v="5750"/>
    <n v="705.20399999999995"/>
    <n v="95.32"/>
  </r>
  <r>
    <s v="10 : Electric"/>
    <x v="1"/>
    <x v="1"/>
    <s v="ERES_2T317"/>
    <x v="5751"/>
    <n v="836.76900000000001"/>
    <n v="103.34"/>
  </r>
  <r>
    <s v="10 : Electric"/>
    <x v="1"/>
    <x v="1"/>
    <s v="ERES_2T317"/>
    <x v="5752"/>
    <n v="1078.979"/>
    <n v="134.04"/>
  </r>
  <r>
    <s v="10 : Electric"/>
    <x v="1"/>
    <x v="1"/>
    <s v="ERES_2T317"/>
    <x v="5753"/>
    <n v="1027.8409999999999"/>
    <n v="124.31"/>
  </r>
  <r>
    <s v="10 : Electric"/>
    <x v="1"/>
    <x v="1"/>
    <s v="ERES_2T317"/>
    <x v="5754"/>
    <n v="1647.288"/>
    <n v="199.16"/>
  </r>
  <r>
    <s v="10 : Electric"/>
    <x v="1"/>
    <x v="1"/>
    <s v="ERES_2T317"/>
    <x v="5755"/>
    <n v="847.37400000000002"/>
    <n v="100.25"/>
  </r>
  <r>
    <s v="10 : Electric"/>
    <x v="1"/>
    <x v="1"/>
    <s v="ERES_2T317"/>
    <x v="5756"/>
    <n v="596.49099999999999"/>
    <n v="73.31"/>
  </r>
  <r>
    <s v="10 : Electric"/>
    <x v="1"/>
    <x v="1"/>
    <s v="ERES_2T317"/>
    <x v="5757"/>
    <n v="1644.172"/>
    <n v="197.41"/>
  </r>
  <r>
    <s v="10 : Electric"/>
    <x v="1"/>
    <x v="1"/>
    <s v="ERES_2T317"/>
    <x v="5758"/>
    <n v="373.34699999999998"/>
    <n v="46.24"/>
  </r>
  <r>
    <s v="10 : Electric"/>
    <x v="1"/>
    <x v="1"/>
    <s v="ERES_2T317"/>
    <x v="5759"/>
    <n v="1723.377"/>
    <n v="209.85"/>
  </r>
  <r>
    <s v="10 : Electric"/>
    <x v="1"/>
    <x v="1"/>
    <s v="ERES_2T317"/>
    <x v="5760"/>
    <n v="951.27"/>
    <n v="119.37"/>
  </r>
  <r>
    <s v="10 : Electric"/>
    <x v="1"/>
    <x v="1"/>
    <s v="ERES_2T317"/>
    <x v="5761"/>
    <n v="734.2"/>
    <n v="88.91"/>
  </r>
  <r>
    <s v="10 : Electric"/>
    <x v="1"/>
    <x v="1"/>
    <s v="ERES_2T317"/>
    <x v="5762"/>
    <n v="1127.7329999999999"/>
    <n v="133.85"/>
  </r>
  <r>
    <s v="10 : Electric"/>
    <x v="1"/>
    <x v="1"/>
    <s v="ERES_2T317"/>
    <x v="5763"/>
    <n v="527.99"/>
    <n v="64.78"/>
  </r>
  <r>
    <s v="10 : Electric"/>
    <x v="1"/>
    <x v="1"/>
    <s v="ERES_2T317"/>
    <x v="5764"/>
    <n v="824.29700000000003"/>
    <n v="101.26"/>
  </r>
  <r>
    <s v="10 : Electric"/>
    <x v="1"/>
    <x v="1"/>
    <s v="ERES_2T317"/>
    <x v="5765"/>
    <n v="537.05200000000002"/>
    <n v="68.23"/>
  </r>
  <r>
    <s v="10 : Electric"/>
    <x v="1"/>
    <x v="1"/>
    <s v="ERES_2T317"/>
    <x v="5766"/>
    <n v="668.16899999999998"/>
    <n v="80.59"/>
  </r>
  <r>
    <s v="10 : Electric"/>
    <x v="1"/>
    <x v="1"/>
    <s v="ERES_2T317"/>
    <x v="5767"/>
    <n v="578.351"/>
    <n v="69.849999999999994"/>
  </r>
  <r>
    <s v="10 : Electric"/>
    <x v="1"/>
    <x v="1"/>
    <s v="ERES_2T317"/>
    <x v="5768"/>
    <n v="507.30200000000002"/>
    <n v="60.98"/>
  </r>
  <r>
    <s v="10 : Electric"/>
    <x v="1"/>
    <x v="1"/>
    <s v="ERES_2T317"/>
    <x v="5769"/>
    <n v="1712.1310000000001"/>
    <n v="212.41"/>
  </r>
  <r>
    <s v="10 : Electric"/>
    <x v="1"/>
    <x v="1"/>
    <s v="ERES_2T317"/>
    <x v="5770"/>
    <n v="619.57299999999998"/>
    <n v="77.739999999999995"/>
  </r>
  <r>
    <s v="10 : Electric"/>
    <x v="1"/>
    <x v="1"/>
    <s v="ERES_2T317"/>
    <x v="5771"/>
    <n v="483.36700000000002"/>
    <n v="61.49"/>
  </r>
  <r>
    <s v="10 : Electric"/>
    <x v="1"/>
    <x v="1"/>
    <s v="ERES_2T317"/>
    <x v="5772"/>
    <n v="946.65099999999995"/>
    <n v="115.88"/>
  </r>
  <r>
    <s v="10 : Electric"/>
    <x v="1"/>
    <x v="1"/>
    <s v="ERES_2T317"/>
    <x v="5773"/>
    <n v="448.62299999999999"/>
    <n v="56.31"/>
  </r>
  <r>
    <s v="10 : Electric"/>
    <x v="1"/>
    <x v="1"/>
    <s v="ERES_2T317"/>
    <x v="5774"/>
    <n v="1158.4369999999999"/>
    <n v="144.01"/>
  </r>
  <r>
    <s v="10 : Electric"/>
    <x v="1"/>
    <x v="1"/>
    <s v="ERES_2T317"/>
    <x v="5775"/>
    <n v="776.05"/>
    <n v="98.21"/>
  </r>
  <r>
    <s v="10 : Electric"/>
    <x v="1"/>
    <x v="1"/>
    <s v="ERES_2T317"/>
    <x v="5776"/>
    <n v="462.31400000000002"/>
    <n v="56.08"/>
  </r>
  <r>
    <s v="10 : Electric"/>
    <x v="1"/>
    <x v="1"/>
    <s v="ERES_2T317"/>
    <x v="5777"/>
    <n v="778.05899999999997"/>
    <n v="104.83"/>
  </r>
  <r>
    <s v="10 : Electric"/>
    <x v="1"/>
    <x v="1"/>
    <s v="ERES_2T317"/>
    <x v="5778"/>
    <n v="981.755"/>
    <n v="126.95"/>
  </r>
  <r>
    <s v="10 : Electric"/>
    <x v="1"/>
    <x v="1"/>
    <s v="ERES_2T317"/>
    <x v="5779"/>
    <n v="435.291"/>
    <n v="56.07"/>
  </r>
  <r>
    <s v="10 : Electric"/>
    <x v="1"/>
    <x v="1"/>
    <s v="ERES_2T317"/>
    <x v="5780"/>
    <n v="699.16300000000001"/>
    <n v="86.69"/>
  </r>
  <r>
    <s v="10 : Electric"/>
    <x v="1"/>
    <x v="1"/>
    <s v="ERES_2T317"/>
    <x v="5781"/>
    <n v="335.72"/>
    <n v="42.59"/>
  </r>
  <r>
    <s v="10 : Electric"/>
    <x v="1"/>
    <x v="1"/>
    <s v="ERES_2T317"/>
    <x v="5782"/>
    <n v="389.59899999999999"/>
    <n v="48.44"/>
  </r>
  <r>
    <s v="10 : Electric"/>
    <x v="1"/>
    <x v="1"/>
    <s v="ERES_2T317"/>
    <x v="5783"/>
    <n v="1928.4480000000001"/>
    <n v="220.47"/>
  </r>
  <r>
    <s v="10 : Electric"/>
    <x v="1"/>
    <x v="1"/>
    <s v="ERES_2T317"/>
    <x v="5784"/>
    <n v="1696.0229999999999"/>
    <n v="189.53"/>
  </r>
  <r>
    <s v="10 : Electric"/>
    <x v="1"/>
    <x v="1"/>
    <s v="ERES_2T317"/>
    <x v="5785"/>
    <n v="1113.925"/>
    <n v="133.72999999999999"/>
  </r>
  <r>
    <s v="10 : Electric"/>
    <x v="1"/>
    <x v="1"/>
    <s v="ERES_2T317"/>
    <x v="5786"/>
    <n v="1607.3820000000001"/>
    <n v="203.01"/>
  </r>
  <r>
    <s v="10 : Electric"/>
    <x v="1"/>
    <x v="1"/>
    <s v="ERES_2T317"/>
    <x v="5787"/>
    <n v="559.23099999999999"/>
    <n v="68.02"/>
  </r>
  <r>
    <s v="10 : Electric"/>
    <x v="1"/>
    <x v="1"/>
    <s v="ERES_2T317"/>
    <x v="5788"/>
    <n v="1102.31"/>
    <n v="129.76"/>
  </r>
  <r>
    <s v="10 : Electric"/>
    <x v="1"/>
    <x v="1"/>
    <s v="ERES_2T317"/>
    <x v="5789"/>
    <n v="262.82100000000003"/>
    <n v="33.04"/>
  </r>
  <r>
    <s v="10 : Electric"/>
    <x v="1"/>
    <x v="1"/>
    <s v="ERES_2T317"/>
    <x v="5790"/>
    <n v="1141.002"/>
    <n v="139.47"/>
  </r>
  <r>
    <s v="10 : Electric"/>
    <x v="1"/>
    <x v="1"/>
    <s v="ERES_2T317"/>
    <x v="5791"/>
    <n v="318.18299999999999"/>
    <n v="36.29"/>
  </r>
  <r>
    <s v="10 : Electric"/>
    <x v="1"/>
    <x v="1"/>
    <s v="ERES_2T317"/>
    <x v="5792"/>
    <n v="618.43899999999996"/>
    <n v="77.650000000000006"/>
  </r>
  <r>
    <s v="10 : Electric"/>
    <x v="1"/>
    <x v="1"/>
    <s v="ERES_2T317"/>
    <x v="5793"/>
    <n v="975.36300000000006"/>
    <n v="114.76"/>
  </r>
  <r>
    <s v="10 : Electric"/>
    <x v="1"/>
    <x v="1"/>
    <s v="ERES_2T317"/>
    <x v="5794"/>
    <n v="1013.292"/>
    <n v="120.3"/>
  </r>
  <r>
    <s v="10 : Electric"/>
    <x v="1"/>
    <x v="1"/>
    <s v="ERES_2T317"/>
    <x v="5795"/>
    <n v="234.631"/>
    <n v="28.02"/>
  </r>
  <r>
    <s v="10 : Electric"/>
    <x v="1"/>
    <x v="1"/>
    <s v="ERES_2T317"/>
    <x v="5796"/>
    <n v="707.279"/>
    <n v="89.99"/>
  </r>
  <r>
    <s v="10 : Electric"/>
    <x v="1"/>
    <x v="1"/>
    <s v="ERES_2T317"/>
    <x v="5797"/>
    <n v="491.29"/>
    <n v="60.03"/>
  </r>
  <r>
    <s v="10 : Electric"/>
    <x v="1"/>
    <x v="1"/>
    <s v="ERES_2T317"/>
    <x v="5798"/>
    <n v="1836.232"/>
    <n v="237.61"/>
  </r>
  <r>
    <s v="10 : Electric"/>
    <x v="1"/>
    <x v="1"/>
    <s v="ERES_2T317"/>
    <x v="5799"/>
    <n v="939.40499999999997"/>
    <n v="113.94"/>
  </r>
  <r>
    <s v="10 : Electric"/>
    <x v="1"/>
    <x v="1"/>
    <s v="ERES_2T317"/>
    <x v="5800"/>
    <n v="352.04300000000001"/>
    <n v="44.41"/>
  </r>
  <r>
    <s v="10 : Electric"/>
    <x v="1"/>
    <x v="1"/>
    <s v="ERES_2T317"/>
    <x v="5801"/>
    <n v="526.25400000000002"/>
    <n v="63.07"/>
  </r>
  <r>
    <s v="10 : Electric"/>
    <x v="1"/>
    <x v="1"/>
    <s v="ERES_2T317"/>
    <x v="5802"/>
    <n v="510.54399999999998"/>
    <n v="65.2"/>
  </r>
  <r>
    <s v="10 : Electric"/>
    <x v="1"/>
    <x v="1"/>
    <s v="ERES_2T317"/>
    <x v="5803"/>
    <n v="452.267"/>
    <n v="54.43"/>
  </r>
  <r>
    <s v="10 : Electric"/>
    <x v="1"/>
    <x v="1"/>
    <s v="ERES_2T317"/>
    <x v="5804"/>
    <n v="1347.2919999999999"/>
    <n v="159.47999999999999"/>
  </r>
  <r>
    <s v="10 : Electric"/>
    <x v="1"/>
    <x v="1"/>
    <s v="ERES_2T317"/>
    <x v="5805"/>
    <n v="445.58699999999999"/>
    <n v="54.24"/>
  </r>
  <r>
    <s v="10 : Electric"/>
    <x v="1"/>
    <x v="1"/>
    <s v="ERES_2T317"/>
    <x v="5806"/>
    <n v="1226.5540000000001"/>
    <n v="148.58000000000001"/>
  </r>
  <r>
    <s v="10 : Electric"/>
    <x v="1"/>
    <x v="1"/>
    <s v="ERES_2T317"/>
    <x v="5807"/>
    <n v="1185.193"/>
    <n v="148.56"/>
  </r>
  <r>
    <s v="10 : Electric"/>
    <x v="1"/>
    <x v="1"/>
    <s v="ERES_2T317"/>
    <x v="5808"/>
    <n v="1608.9829999999999"/>
    <n v="199.5"/>
  </r>
  <r>
    <s v="10 : Electric"/>
    <x v="1"/>
    <x v="1"/>
    <s v="ERES_2T317"/>
    <x v="5809"/>
    <n v="1291.19"/>
    <n v="161.85"/>
  </r>
  <r>
    <s v="10 : Electric"/>
    <x v="1"/>
    <x v="1"/>
    <s v="ERES_2T317"/>
    <x v="5810"/>
    <n v="1409.9469999999999"/>
    <n v="173.5"/>
  </r>
  <r>
    <s v="10 : Electric"/>
    <x v="1"/>
    <x v="1"/>
    <s v="ERES_2T317"/>
    <x v="5811"/>
    <n v="1764.4369999999999"/>
    <n v="224.4"/>
  </r>
  <r>
    <s v="10 : Electric"/>
    <x v="1"/>
    <x v="1"/>
    <s v="ERES_2T317"/>
    <x v="5812"/>
    <n v="374.85500000000002"/>
    <n v="49.65"/>
  </r>
  <r>
    <s v="10 : Electric"/>
    <x v="1"/>
    <x v="1"/>
    <s v="ERES_2T317"/>
    <x v="5813"/>
    <n v="282.89699999999999"/>
    <n v="34.69"/>
  </r>
  <r>
    <s v="10 : Electric"/>
    <x v="1"/>
    <x v="1"/>
    <s v="ERES_2T317"/>
    <x v="5814"/>
    <n v="78.540000000000006"/>
    <n v="9.4499999999999993"/>
  </r>
  <r>
    <s v="10 : Electric"/>
    <x v="1"/>
    <x v="1"/>
    <s v="ERES_2T317"/>
    <x v="5815"/>
    <n v="1615.742"/>
    <n v="199.78"/>
  </r>
  <r>
    <s v="10 : Electric"/>
    <x v="1"/>
    <x v="1"/>
    <s v="ERES_2T317"/>
    <x v="5816"/>
    <n v="334.66800000000001"/>
    <n v="41.12"/>
  </r>
  <r>
    <s v="10 : Electric"/>
    <x v="1"/>
    <x v="1"/>
    <s v="ERES_2T317"/>
    <x v="5817"/>
    <n v="240.696"/>
    <n v="29.52"/>
  </r>
  <r>
    <s v="10 : Electric"/>
    <x v="1"/>
    <x v="1"/>
    <s v="ERES_2T317"/>
    <x v="5818"/>
    <n v="863.45600000000002"/>
    <n v="108.68"/>
  </r>
  <r>
    <s v="10 : Electric"/>
    <x v="1"/>
    <x v="1"/>
    <s v="ERES_2T317"/>
    <x v="5819"/>
    <n v="982.995"/>
    <n v="119.2"/>
  </r>
  <r>
    <s v="10 : Electric"/>
    <x v="1"/>
    <x v="1"/>
    <s v="ERES_2T317"/>
    <x v="5820"/>
    <n v="283.71800000000002"/>
    <n v="37.450000000000003"/>
  </r>
  <r>
    <s v="10 : Electric"/>
    <x v="1"/>
    <x v="1"/>
    <s v="ERES_2T317"/>
    <x v="5821"/>
    <n v="853.13699999999994"/>
    <n v="112.87"/>
  </r>
  <r>
    <s v="10 : Electric"/>
    <x v="1"/>
    <x v="1"/>
    <s v="ERES_2T317"/>
    <x v="5822"/>
    <n v="567.428"/>
    <n v="74.790000000000006"/>
  </r>
  <r>
    <s v="10 : Electric"/>
    <x v="1"/>
    <x v="1"/>
    <s v="ERES_2T317"/>
    <x v="5823"/>
    <n v="767.12800000000004"/>
    <n v="93.12"/>
  </r>
  <r>
    <s v="10 : Electric"/>
    <x v="1"/>
    <x v="1"/>
    <s v="ERES_2T317"/>
    <x v="5824"/>
    <n v="630.40700000000004"/>
    <n v="76.099999999999994"/>
  </r>
  <r>
    <s v="10 : Electric"/>
    <x v="1"/>
    <x v="1"/>
    <s v="ERES_2T317"/>
    <x v="5825"/>
    <n v="375.75599999999997"/>
    <n v="45.37"/>
  </r>
  <r>
    <s v="10 : Electric"/>
    <x v="1"/>
    <x v="1"/>
    <s v="ERES_2T317"/>
    <x v="5826"/>
    <n v="333.91699999999997"/>
    <n v="42.1"/>
  </r>
  <r>
    <s v="10 : Electric"/>
    <x v="1"/>
    <x v="1"/>
    <s v="ERES_2T317"/>
    <x v="5827"/>
    <n v="1281.0740000000001"/>
    <n v="152.31"/>
  </r>
  <r>
    <s v="10 : Electric"/>
    <x v="1"/>
    <x v="1"/>
    <s v="ERES_2T317"/>
    <x v="5828"/>
    <n v="1237.9839999999999"/>
    <n v="152.41999999999999"/>
  </r>
  <r>
    <s v="10 : Electric"/>
    <x v="1"/>
    <x v="1"/>
    <s v="ERES_2T317"/>
    <x v="5829"/>
    <n v="643.654"/>
    <n v="77.790000000000006"/>
  </r>
  <r>
    <s v="10 : Electric"/>
    <x v="1"/>
    <x v="1"/>
    <s v="ERES_2T317"/>
    <x v="5830"/>
    <n v="679.43399999999997"/>
    <n v="78.67"/>
  </r>
  <r>
    <s v="10 : Electric"/>
    <x v="1"/>
    <x v="1"/>
    <s v="ERES_2T317"/>
    <x v="5831"/>
    <n v="1447.1479999999999"/>
    <n v="181.55"/>
  </r>
  <r>
    <s v="10 : Electric"/>
    <x v="1"/>
    <x v="1"/>
    <s v="ERES_2T317"/>
    <x v="5832"/>
    <n v="830.447"/>
    <n v="103.36"/>
  </r>
  <r>
    <s v="10 : Electric"/>
    <x v="1"/>
    <x v="1"/>
    <s v="ERES_2T317"/>
    <x v="5833"/>
    <n v="888.779"/>
    <n v="113.53"/>
  </r>
  <r>
    <s v="10 : Electric"/>
    <x v="1"/>
    <x v="1"/>
    <s v="ERES_2T317"/>
    <x v="5834"/>
    <n v="2127.4490000000001"/>
    <n v="242.29"/>
  </r>
  <r>
    <s v="10 : Electric"/>
    <x v="1"/>
    <x v="1"/>
    <s v="ERES_2T317"/>
    <x v="5835"/>
    <n v="1036.077"/>
    <n v="127.47"/>
  </r>
  <r>
    <s v="10 : Electric"/>
    <x v="1"/>
    <x v="2"/>
    <s v="ERES_3T327"/>
    <x v="5836"/>
    <n v="559.303"/>
    <n v="61.9"/>
  </r>
  <r>
    <s v="10 : Electric"/>
    <x v="1"/>
    <x v="2"/>
    <s v="ERES_3T327"/>
    <x v="5837"/>
    <n v="1618.0429999999999"/>
    <n v="202.45"/>
  </r>
  <r>
    <s v="10 : Electric"/>
    <x v="1"/>
    <x v="2"/>
    <s v="ERES_3T327"/>
    <x v="5838"/>
    <n v="1072.6199999999999"/>
    <n v="130.4"/>
  </r>
  <r>
    <s v="10 : Electric"/>
    <x v="1"/>
    <x v="2"/>
    <s v="ERES_3T327"/>
    <x v="5839"/>
    <n v="906.202"/>
    <n v="113.72"/>
  </r>
  <r>
    <s v="10 : Electric"/>
    <x v="1"/>
    <x v="2"/>
    <s v="ERES_3T327"/>
    <x v="5840"/>
    <n v="1123.8889999999999"/>
    <n v="123.14"/>
  </r>
  <r>
    <s v="10 : Electric"/>
    <x v="1"/>
    <x v="2"/>
    <s v="ERES_3T327"/>
    <x v="5841"/>
    <n v="751.43700000000001"/>
    <n v="81.52"/>
  </r>
  <r>
    <s v="10 : Electric"/>
    <x v="1"/>
    <x v="2"/>
    <s v="ERES_3T327"/>
    <x v="5842"/>
    <n v="1283.6020000000001"/>
    <n v="160.63999999999999"/>
  </r>
  <r>
    <s v="10 : Electric"/>
    <x v="1"/>
    <x v="2"/>
    <s v="ERES_3T327"/>
    <x v="5843"/>
    <n v="860.99900000000002"/>
    <n v="90.54"/>
  </r>
  <r>
    <s v="10 : Electric"/>
    <x v="1"/>
    <x v="2"/>
    <s v="ERES_3T327"/>
    <x v="5844"/>
    <n v="3260.701"/>
    <n v="396.04"/>
  </r>
  <r>
    <s v="10 : Electric"/>
    <x v="1"/>
    <x v="2"/>
    <s v="ERES_3T327"/>
    <x v="5845"/>
    <n v="356.089"/>
    <n v="45.73"/>
  </r>
  <r>
    <s v="10 : Electric"/>
    <x v="1"/>
    <x v="2"/>
    <s v="ERES_3T327"/>
    <x v="5846"/>
    <n v="1216.6759999999999"/>
    <n v="157.81"/>
  </r>
  <r>
    <s v="10 : Electric"/>
    <x v="1"/>
    <x v="2"/>
    <s v="ERES_3T327"/>
    <x v="5847"/>
    <n v="999.86199999999997"/>
    <n v="107.73"/>
  </r>
  <r>
    <s v="10 : Electric"/>
    <x v="1"/>
    <x v="2"/>
    <s v="ERES_3T327"/>
    <x v="5848"/>
    <n v="555.31500000000005"/>
    <n v="75.33"/>
  </r>
  <r>
    <s v="10 : Electric"/>
    <x v="1"/>
    <x v="2"/>
    <s v="ERES_3T327"/>
    <x v="5849"/>
    <n v="1327.115"/>
    <n v="134.16999999999999"/>
  </r>
  <r>
    <s v="10 : Electric"/>
    <x v="1"/>
    <x v="2"/>
    <s v="ERES_3T327"/>
    <x v="5850"/>
    <n v="365.18700000000001"/>
    <n v="51.26"/>
  </r>
  <r>
    <s v="10 : Electric"/>
    <x v="1"/>
    <x v="2"/>
    <s v="ERES_3T327"/>
    <x v="5851"/>
    <n v="1104.921"/>
    <n v="135.62"/>
  </r>
  <r>
    <s v="10 : Electric"/>
    <x v="1"/>
    <x v="2"/>
    <s v="ERES_3T327"/>
    <x v="5852"/>
    <n v="809.72799999999995"/>
    <n v="100.84"/>
  </r>
  <r>
    <s v="10 : Electric"/>
    <x v="1"/>
    <x v="2"/>
    <s v="ERES_3T327"/>
    <x v="5853"/>
    <n v="1118.652"/>
    <n v="144.16999999999999"/>
  </r>
  <r>
    <s v="10 : Electric"/>
    <x v="1"/>
    <x v="2"/>
    <s v="ERES_3T327"/>
    <x v="5854"/>
    <n v="500.27"/>
    <n v="63.85"/>
  </r>
  <r>
    <s v="10 : Electric"/>
    <x v="1"/>
    <x v="2"/>
    <s v="ERES_3T327"/>
    <x v="5855"/>
    <n v="777.93399999999997"/>
    <n v="89.92"/>
  </r>
  <r>
    <s v="10 : Electric"/>
    <x v="1"/>
    <x v="2"/>
    <s v="ERES_3T327"/>
    <x v="5856"/>
    <n v="1844.538"/>
    <n v="221.59"/>
  </r>
  <r>
    <s v="10 : Electric"/>
    <x v="1"/>
    <x v="2"/>
    <s v="ERES_3T327"/>
    <x v="5857"/>
    <n v="3736.4650000000001"/>
    <n v="500.89"/>
  </r>
  <r>
    <s v="10 : Electric"/>
    <x v="1"/>
    <x v="2"/>
    <s v="ERES_3T327"/>
    <x v="5858"/>
    <n v="864.35400000000004"/>
    <n v="104.6"/>
  </r>
  <r>
    <s v="10 : Electric"/>
    <x v="1"/>
    <x v="2"/>
    <s v="ERES_3T327"/>
    <x v="5859"/>
    <n v="525.94399999999996"/>
    <n v="71.98"/>
  </r>
  <r>
    <s v="10 : Electric"/>
    <x v="1"/>
    <x v="2"/>
    <s v="ERES_3T327"/>
    <x v="5860"/>
    <n v="975.61099999999999"/>
    <n v="131.05000000000001"/>
  </r>
  <r>
    <s v="10 : Electric"/>
    <x v="1"/>
    <x v="2"/>
    <s v="ERES_3T327"/>
    <x v="5861"/>
    <n v="817.52099999999996"/>
    <n v="79.739999999999995"/>
  </r>
  <r>
    <s v="10 : Electric"/>
    <x v="1"/>
    <x v="2"/>
    <s v="ERES_3T327"/>
    <x v="5862"/>
    <n v="895.26"/>
    <n v="118.09"/>
  </r>
  <r>
    <s v="10 : Electric"/>
    <x v="1"/>
    <x v="2"/>
    <s v="ERES_3T327"/>
    <x v="5863"/>
    <n v="1083.8800000000001"/>
    <n v="127.21"/>
  </r>
  <r>
    <s v="10 : Electric"/>
    <x v="1"/>
    <x v="2"/>
    <s v="ERES_3T327"/>
    <x v="5864"/>
    <n v="1315.837"/>
    <n v="184.41"/>
  </r>
  <r>
    <s v="10 : Electric"/>
    <x v="1"/>
    <x v="2"/>
    <s v="ERES_3T327"/>
    <x v="5865"/>
    <n v="475.21100000000001"/>
    <n v="67.14"/>
  </r>
  <r>
    <s v="10 : Electric"/>
    <x v="1"/>
    <x v="2"/>
    <s v="ERES_3T327"/>
    <x v="5866"/>
    <n v="978.42399999999998"/>
    <n v="123.53"/>
  </r>
  <r>
    <s v="10 : Electric"/>
    <x v="1"/>
    <x v="2"/>
    <s v="ERES_3T327"/>
    <x v="5867"/>
    <n v="1561.07"/>
    <n v="185.73"/>
  </r>
  <r>
    <s v="10 : Electric"/>
    <x v="1"/>
    <x v="2"/>
    <s v="ERES_3T327"/>
    <x v="5868"/>
    <n v="839.88499999999999"/>
    <n v="117.55"/>
  </r>
  <r>
    <s v="10 : Electric"/>
    <x v="1"/>
    <x v="2"/>
    <s v="ERES_3T327"/>
    <x v="5869"/>
    <n v="2133.54"/>
    <n v="256.61"/>
  </r>
  <r>
    <s v="10 : Electric"/>
    <x v="1"/>
    <x v="2"/>
    <s v="ERES_3T327"/>
    <x v="5870"/>
    <n v="1478.6489999999999"/>
    <n v="168.54"/>
  </r>
  <r>
    <s v="10 : Electric"/>
    <x v="1"/>
    <x v="2"/>
    <s v="ERES_3T327"/>
    <x v="5871"/>
    <n v="431.90100000000001"/>
    <n v="53.42"/>
  </r>
  <r>
    <s v="10 : Electric"/>
    <x v="1"/>
    <x v="2"/>
    <s v="ERES_3T327"/>
    <x v="5872"/>
    <n v="350.76499999999999"/>
    <n v="43.1"/>
  </r>
  <r>
    <s v="10 : Electric"/>
    <x v="1"/>
    <x v="2"/>
    <s v="ERES_3T327"/>
    <x v="5873"/>
    <n v="673.69"/>
    <n v="84.99"/>
  </r>
  <r>
    <s v="10 : Electric"/>
    <x v="1"/>
    <x v="2"/>
    <s v="ERES_3T327"/>
    <x v="5874"/>
    <n v="1413.383"/>
    <n v="197.84"/>
  </r>
  <r>
    <s v="10 : Electric"/>
    <x v="1"/>
    <x v="2"/>
    <s v="ERES_3T327"/>
    <x v="5875"/>
    <n v="414.04500000000002"/>
    <n v="45.48"/>
  </r>
  <r>
    <s v="10 : Electric"/>
    <x v="1"/>
    <x v="2"/>
    <s v="ERES_3T327"/>
    <x v="5876"/>
    <n v="593.32399999999996"/>
    <n v="75.28"/>
  </r>
  <r>
    <s v="10 : Electric"/>
    <x v="1"/>
    <x v="2"/>
    <s v="ERES_3T327"/>
    <x v="5877"/>
    <n v="864.524"/>
    <n v="103.64"/>
  </r>
  <r>
    <s v="10 : Electric"/>
    <x v="1"/>
    <x v="2"/>
    <s v="ERES_3T327"/>
    <x v="5878"/>
    <n v="905.19299999999998"/>
    <n v="95.12"/>
  </r>
  <r>
    <s v="10 : Electric"/>
    <x v="1"/>
    <x v="2"/>
    <s v="ERES_3T327"/>
    <x v="5879"/>
    <n v="1987.3779999999999"/>
    <n v="272.51"/>
  </r>
  <r>
    <s v="10 : Electric"/>
    <x v="1"/>
    <x v="2"/>
    <s v="ERES_3T327"/>
    <x v="5880"/>
    <n v="941.99900000000002"/>
    <n v="131.44"/>
  </r>
  <r>
    <s v="10 : Electric"/>
    <x v="1"/>
    <x v="2"/>
    <s v="ERES_3T327"/>
    <x v="5881"/>
    <n v="540.25400000000002"/>
    <n v="70.23"/>
  </r>
  <r>
    <s v="10 : Electric"/>
    <x v="1"/>
    <x v="2"/>
    <s v="ERES_3T327"/>
    <x v="5882"/>
    <n v="588.25199999999995"/>
    <n v="76.2"/>
  </r>
  <r>
    <s v="10 : Electric"/>
    <x v="1"/>
    <x v="2"/>
    <s v="ERES_3T327"/>
    <x v="5883"/>
    <n v="2153.0219999999999"/>
    <n v="280.92"/>
  </r>
  <r>
    <s v="10 : Electric"/>
    <x v="1"/>
    <x v="2"/>
    <s v="ERES_3T327"/>
    <x v="5884"/>
    <n v="846.68299999999999"/>
    <n v="113.21"/>
  </r>
  <r>
    <s v="10 : Electric"/>
    <x v="1"/>
    <x v="2"/>
    <s v="ERES_3T327"/>
    <x v="5885"/>
    <n v="1110.8979999999999"/>
    <n v="117.44"/>
  </r>
  <r>
    <s v="10 : Electric"/>
    <x v="1"/>
    <x v="2"/>
    <s v="ERES_3T327"/>
    <x v="5886"/>
    <n v="430.56799999999998"/>
    <n v="59.74"/>
  </r>
  <r>
    <s v="10 : Electric"/>
    <x v="1"/>
    <x v="2"/>
    <s v="ERES_3T327"/>
    <x v="5887"/>
    <n v="1597.451"/>
    <n v="208.59"/>
  </r>
  <r>
    <s v="10 : Electric"/>
    <x v="1"/>
    <x v="2"/>
    <s v="ERES_3T327"/>
    <x v="5888"/>
    <n v="352.07299999999998"/>
    <n v="41.63"/>
  </r>
  <r>
    <s v="10 : Electric"/>
    <x v="1"/>
    <x v="2"/>
    <s v="ERES_3T327"/>
    <x v="5889"/>
    <n v="585.17200000000003"/>
    <n v="74"/>
  </r>
  <r>
    <s v="10 : Electric"/>
    <x v="1"/>
    <x v="2"/>
    <s v="ERES_3T327"/>
    <x v="5890"/>
    <n v="733.73299999999995"/>
    <n v="98.89"/>
  </r>
  <r>
    <s v="10 : Electric"/>
    <x v="1"/>
    <x v="2"/>
    <s v="ERES_3T327"/>
    <x v="5891"/>
    <n v="675.572"/>
    <n v="89.67"/>
  </r>
  <r>
    <s v="10 : Electric"/>
    <x v="1"/>
    <x v="2"/>
    <s v="ERES_3T327"/>
    <x v="5892"/>
    <n v="1004.2380000000001"/>
    <n v="132.44999999999999"/>
  </r>
  <r>
    <s v="10 : Electric"/>
    <x v="1"/>
    <x v="2"/>
    <s v="ERES_3T327"/>
    <x v="5893"/>
    <n v="1230.827"/>
    <n v="164.8"/>
  </r>
  <r>
    <s v="10 : Electric"/>
    <x v="1"/>
    <x v="2"/>
    <s v="ERES_3T327"/>
    <x v="5894"/>
    <n v="2031.13"/>
    <n v="246.11"/>
  </r>
  <r>
    <s v="10 : Electric"/>
    <x v="1"/>
    <x v="2"/>
    <s v="ERES_3T327"/>
    <x v="5895"/>
    <n v="890.81600000000003"/>
    <n v="111.56"/>
  </r>
  <r>
    <s v="10 : Electric"/>
    <x v="1"/>
    <x v="2"/>
    <s v="ERES_3T327"/>
    <x v="5896"/>
    <n v="1178.415"/>
    <n v="152.13999999999999"/>
  </r>
  <r>
    <s v="10 : Electric"/>
    <x v="1"/>
    <x v="2"/>
    <s v="ERES_3T327"/>
    <x v="5897"/>
    <n v="895.27099999999996"/>
    <n v="115.83"/>
  </r>
  <r>
    <s v="10 : Electric"/>
    <x v="1"/>
    <x v="2"/>
    <s v="ERES_3T327"/>
    <x v="5898"/>
    <n v="1155.0329999999999"/>
    <n v="127.33"/>
  </r>
  <r>
    <s v="10 : Electric"/>
    <x v="1"/>
    <x v="2"/>
    <s v="ERES_3T327"/>
    <x v="5899"/>
    <n v="710.53800000000001"/>
    <n v="83.3"/>
  </r>
  <r>
    <s v="10 : Electric"/>
    <x v="1"/>
    <x v="2"/>
    <s v="ERES_3T327"/>
    <x v="5900"/>
    <n v="1901.3"/>
    <n v="224.97"/>
  </r>
  <r>
    <s v="10 : Electric"/>
    <x v="1"/>
    <x v="2"/>
    <s v="ERES_3T327"/>
    <x v="5901"/>
    <n v="1630.5530000000001"/>
    <n v="232.63"/>
  </r>
  <r>
    <s v="10 : Electric"/>
    <x v="1"/>
    <x v="2"/>
    <s v="ERES_3T327"/>
    <x v="5902"/>
    <n v="420.315"/>
    <n v="51.36"/>
  </r>
  <r>
    <s v="10 : Electric"/>
    <x v="1"/>
    <x v="2"/>
    <s v="ERES_3T327"/>
    <x v="5903"/>
    <n v="551.96400000000006"/>
    <n v="73.09"/>
  </r>
  <r>
    <s v="10 : Electric"/>
    <x v="1"/>
    <x v="2"/>
    <s v="ERES_3T327"/>
    <x v="5904"/>
    <n v="1051.913"/>
    <n v="122.64"/>
  </r>
  <r>
    <s v="10 : Electric"/>
    <x v="1"/>
    <x v="2"/>
    <s v="ERES_3T327"/>
    <x v="5905"/>
    <n v="2403.752"/>
    <n v="308.35000000000002"/>
  </r>
  <r>
    <s v="10 : Electric"/>
    <x v="1"/>
    <x v="2"/>
    <s v="ERES_3T327"/>
    <x v="5906"/>
    <n v="809.28800000000001"/>
    <n v="111.51"/>
  </r>
  <r>
    <s v="10 : Electric"/>
    <x v="1"/>
    <x v="2"/>
    <s v="ERES_3T327"/>
    <x v="5907"/>
    <n v="368.99599999999998"/>
    <n v="42.97"/>
  </r>
  <r>
    <s v="10 : Electric"/>
    <x v="1"/>
    <x v="2"/>
    <s v="ERES_3T327"/>
    <x v="5908"/>
    <n v="394.50900000000001"/>
    <n v="48.25"/>
  </r>
  <r>
    <s v="10 : Electric"/>
    <x v="1"/>
    <x v="2"/>
    <s v="ERES_3T327"/>
    <x v="5909"/>
    <n v="2639.364"/>
    <n v="258.38"/>
  </r>
  <r>
    <s v="10 : Electric"/>
    <x v="1"/>
    <x v="2"/>
    <s v="ERES_3T327"/>
    <x v="5910"/>
    <n v="842.90599999999995"/>
    <n v="110.05"/>
  </r>
  <r>
    <s v="10 : Electric"/>
    <x v="1"/>
    <x v="2"/>
    <s v="ERES_3T327"/>
    <x v="5911"/>
    <n v="609.20899999999995"/>
    <n v="68.84"/>
  </r>
  <r>
    <s v="10 : Electric"/>
    <x v="1"/>
    <x v="2"/>
    <s v="ERES_3T327"/>
    <x v="5912"/>
    <n v="418.59300000000002"/>
    <n v="53.39"/>
  </r>
  <r>
    <s v="10 : Electric"/>
    <x v="1"/>
    <x v="2"/>
    <s v="ERES_3T327"/>
    <x v="5913"/>
    <n v="2251.75"/>
    <n v="298.75"/>
  </r>
  <r>
    <s v="10 : Electric"/>
    <x v="1"/>
    <x v="2"/>
    <s v="ERES_3T327"/>
    <x v="5914"/>
    <n v="1590.0889999999999"/>
    <n v="225.74"/>
  </r>
  <r>
    <s v="10 : Electric"/>
    <x v="1"/>
    <x v="2"/>
    <s v="ERES_3T327"/>
    <x v="5915"/>
    <n v="2655.4949999999999"/>
    <n v="352.66"/>
  </r>
  <r>
    <s v="10 : Electric"/>
    <x v="1"/>
    <x v="2"/>
    <s v="ERES_3T327"/>
    <x v="5916"/>
    <n v="359.65300000000002"/>
    <n v="48.68"/>
  </r>
  <r>
    <s v="10 : Electric"/>
    <x v="1"/>
    <x v="2"/>
    <s v="ERES_3T327"/>
    <x v="5917"/>
    <n v="1017.8920000000001"/>
    <n v="139.22"/>
  </r>
  <r>
    <s v="10 : Electric"/>
    <x v="1"/>
    <x v="2"/>
    <s v="ERES_3T327"/>
    <x v="5918"/>
    <n v="2816.7190000000001"/>
    <n v="355.9"/>
  </r>
  <r>
    <s v="10 : Electric"/>
    <x v="1"/>
    <x v="2"/>
    <s v="ERES_3T327"/>
    <x v="5919"/>
    <n v="1848.4949999999999"/>
    <n v="225.77"/>
  </r>
  <r>
    <s v="10 : Electric"/>
    <x v="1"/>
    <x v="2"/>
    <s v="ERES_3T327"/>
    <x v="5920"/>
    <n v="961.76599999999996"/>
    <n v="120.86"/>
  </r>
  <r>
    <s v="10 : Electric"/>
    <x v="1"/>
    <x v="2"/>
    <s v="ERES_3T327"/>
    <x v="5921"/>
    <n v="196.19900000000001"/>
    <n v="23.06"/>
  </r>
  <r>
    <s v="10 : Electric"/>
    <x v="1"/>
    <x v="2"/>
    <s v="ERES_3T327"/>
    <x v="5922"/>
    <n v="887.44200000000001"/>
    <n v="123.78"/>
  </r>
  <r>
    <s v="10 : Electric"/>
    <x v="1"/>
    <x v="2"/>
    <s v="ERES_3T327"/>
    <x v="5923"/>
    <n v="1106.3520000000001"/>
    <n v="106.79"/>
  </r>
  <r>
    <s v="10 : Electric"/>
    <x v="1"/>
    <x v="2"/>
    <s v="ERES_3T327"/>
    <x v="5924"/>
    <n v="1974.4829999999999"/>
    <n v="259.43"/>
  </r>
  <r>
    <s v="10 : Electric"/>
    <x v="1"/>
    <x v="2"/>
    <s v="ERES_3T327"/>
    <x v="5925"/>
    <n v="1515.7750000000001"/>
    <n v="157.87"/>
  </r>
  <r>
    <s v="10 : Electric"/>
    <x v="1"/>
    <x v="2"/>
    <s v="ERES_3T327"/>
    <x v="5926"/>
    <n v="1060.8320000000001"/>
    <n v="115.78"/>
  </r>
  <r>
    <s v="10 : Electric"/>
    <x v="1"/>
    <x v="2"/>
    <s v="ERES_3T327"/>
    <x v="5927"/>
    <n v="1555.3219999999999"/>
    <n v="193.53"/>
  </r>
  <r>
    <s v="10 : Electric"/>
    <x v="1"/>
    <x v="2"/>
    <s v="ERES_3T327"/>
    <x v="5928"/>
    <n v="895.27599999999995"/>
    <n v="115.03"/>
  </r>
  <r>
    <s v="10 : Electric"/>
    <x v="1"/>
    <x v="2"/>
    <s v="ERES_3T327"/>
    <x v="5929"/>
    <n v="710.84500000000003"/>
    <n v="92.15"/>
  </r>
  <r>
    <s v="10 : Electric"/>
    <x v="1"/>
    <x v="2"/>
    <s v="ERES_3T327"/>
    <x v="5930"/>
    <n v="1915.115"/>
    <n v="212.72"/>
  </r>
  <r>
    <s v="10 : Electric"/>
    <x v="1"/>
    <x v="2"/>
    <s v="ERES_3T327"/>
    <x v="5931"/>
    <n v="661.45600000000002"/>
    <n v="86.94"/>
  </r>
  <r>
    <s v="10 : Electric"/>
    <x v="1"/>
    <x v="2"/>
    <s v="ERES_3T327"/>
    <x v="5932"/>
    <n v="771.779"/>
    <n v="74.5"/>
  </r>
  <r>
    <s v="10 : Electric"/>
    <x v="1"/>
    <x v="2"/>
    <s v="ERES_3T327"/>
    <x v="5933"/>
    <n v="2307.1379999999999"/>
    <n v="285.67"/>
  </r>
  <r>
    <s v="10 : Electric"/>
    <x v="1"/>
    <x v="2"/>
    <s v="ERES_3T327"/>
    <x v="5934"/>
    <n v="2360.2429999999999"/>
    <n v="307.88"/>
  </r>
  <r>
    <s v="10 : Electric"/>
    <x v="1"/>
    <x v="2"/>
    <s v="ERES_3T327"/>
    <x v="5935"/>
    <n v="509.89600000000002"/>
    <n v="59.07"/>
  </r>
  <r>
    <s v="10 : Electric"/>
    <x v="1"/>
    <x v="2"/>
    <s v="ERES_3T327"/>
    <x v="5936"/>
    <n v="99.971999999999994"/>
    <n v="13.08"/>
  </r>
  <r>
    <s v="10 : Electric"/>
    <x v="1"/>
    <x v="2"/>
    <s v="ERES_3T327"/>
    <x v="5937"/>
    <n v="1314.3779999999999"/>
    <n v="168.25"/>
  </r>
  <r>
    <s v="10 : Electric"/>
    <x v="1"/>
    <x v="2"/>
    <s v="ERES_3T327"/>
    <x v="5938"/>
    <n v="1277.07"/>
    <n v="160"/>
  </r>
  <r>
    <s v="10 : Electric"/>
    <x v="1"/>
    <x v="2"/>
    <s v="ERES_3T327"/>
    <x v="5939"/>
    <n v="1732.9839999999999"/>
    <n v="177.36"/>
  </r>
  <r>
    <s v="10 : Electric"/>
    <x v="1"/>
    <x v="2"/>
    <s v="ERES_3T327"/>
    <x v="5940"/>
    <n v="933.74599999999998"/>
    <n v="101.83"/>
  </r>
  <r>
    <s v="10 : Electric"/>
    <x v="1"/>
    <x v="2"/>
    <s v="ERES_3T327"/>
    <x v="5941"/>
    <n v="2440.4119999999998"/>
    <n v="264.94"/>
  </r>
  <r>
    <s v="10 : Electric"/>
    <x v="1"/>
    <x v="2"/>
    <s v="ERES_3T327"/>
    <x v="5942"/>
    <n v="477.18299999999999"/>
    <n v="56.88"/>
  </r>
  <r>
    <s v="10 : Electric"/>
    <x v="1"/>
    <x v="2"/>
    <s v="ERES_3T327"/>
    <x v="5943"/>
    <n v="1236.3389999999999"/>
    <n v="126.77"/>
  </r>
  <r>
    <s v="10 : Electric"/>
    <x v="1"/>
    <x v="2"/>
    <s v="ERES_3T327"/>
    <x v="5944"/>
    <n v="553.851"/>
    <n v="73.27"/>
  </r>
  <r>
    <s v="10 : Electric"/>
    <x v="1"/>
    <x v="2"/>
    <s v="ERES_3T327"/>
    <x v="5945"/>
    <n v="836.13499999999999"/>
    <n v="85.48"/>
  </r>
  <r>
    <s v="10 : Electric"/>
    <x v="1"/>
    <x v="2"/>
    <s v="ERES_3T327"/>
    <x v="5946"/>
    <n v="427.23599999999999"/>
    <n v="54.75"/>
  </r>
  <r>
    <s v="10 : Electric"/>
    <x v="1"/>
    <x v="2"/>
    <s v="ERES_3T327"/>
    <x v="5947"/>
    <n v="1161.521"/>
    <n v="129.16999999999999"/>
  </r>
  <r>
    <s v="10 : Electric"/>
    <x v="1"/>
    <x v="2"/>
    <s v="ERES_3T327"/>
    <x v="5948"/>
    <n v="1200.624"/>
    <n v="121.96"/>
  </r>
  <r>
    <s v="10 : Electric"/>
    <x v="1"/>
    <x v="2"/>
    <s v="ERES_3T327"/>
    <x v="5949"/>
    <n v="1144.0419999999999"/>
    <n v="118.83"/>
  </r>
  <r>
    <s v="10 : Electric"/>
    <x v="1"/>
    <x v="2"/>
    <s v="ERES_3T327"/>
    <x v="5950"/>
    <n v="775.69899999999996"/>
    <n v="99.49"/>
  </r>
  <r>
    <s v="10 : Electric"/>
    <x v="1"/>
    <x v="2"/>
    <s v="ERES_3T327"/>
    <x v="5951"/>
    <n v="1268.2940000000001"/>
    <n v="166.72"/>
  </r>
  <r>
    <s v="10 : Electric"/>
    <x v="1"/>
    <x v="2"/>
    <s v="ERES_3T327"/>
    <x v="5952"/>
    <n v="787.13199999999995"/>
    <n v="107.77"/>
  </r>
  <r>
    <s v="10 : Electric"/>
    <x v="1"/>
    <x v="2"/>
    <s v="ERES_3T327"/>
    <x v="5953"/>
    <n v="483.70400000000001"/>
    <n v="67.400000000000006"/>
  </r>
  <r>
    <s v="10 : Electric"/>
    <x v="1"/>
    <x v="2"/>
    <s v="ERES_3T327"/>
    <x v="5954"/>
    <n v="999.02700000000004"/>
    <n v="143.34"/>
  </r>
  <r>
    <s v="10 : Electric"/>
    <x v="1"/>
    <x v="2"/>
    <s v="ERES_3T327"/>
    <x v="5955"/>
    <n v="541.05200000000002"/>
    <n v="62.73"/>
  </r>
  <r>
    <s v="10 : Electric"/>
    <x v="1"/>
    <x v="2"/>
    <s v="ERES_3T327"/>
    <x v="5956"/>
    <n v="1423.3689999999999"/>
    <n v="137.79"/>
  </r>
  <r>
    <s v="10 : Electric"/>
    <x v="1"/>
    <x v="2"/>
    <s v="ERES_3T327"/>
    <x v="5957"/>
    <n v="1173.211"/>
    <n v="132.56"/>
  </r>
  <r>
    <s v="10 : Electric"/>
    <x v="1"/>
    <x v="2"/>
    <s v="ERES_3T327"/>
    <x v="5958"/>
    <n v="1504.36"/>
    <n v="163.33000000000001"/>
  </r>
  <r>
    <s v="10 : Electric"/>
    <x v="1"/>
    <x v="2"/>
    <s v="ERES_3T327"/>
    <x v="5959"/>
    <n v="707.95100000000002"/>
    <n v="65.72"/>
  </r>
  <r>
    <s v="10 : Electric"/>
    <x v="1"/>
    <x v="2"/>
    <s v="ERES_3T327"/>
    <x v="5960"/>
    <n v="1707.943"/>
    <n v="169.49"/>
  </r>
  <r>
    <s v="10 : Electric"/>
    <x v="1"/>
    <x v="2"/>
    <s v="ERES_3T327"/>
    <x v="5961"/>
    <n v="404.31400000000002"/>
    <n v="54.7"/>
  </r>
  <r>
    <s v="10 : Electric"/>
    <x v="1"/>
    <x v="2"/>
    <s v="ERES_3T327"/>
    <x v="5962"/>
    <n v="1067.981"/>
    <n v="128.78"/>
  </r>
  <r>
    <s v="10 : Electric"/>
    <x v="1"/>
    <x v="2"/>
    <s v="ERES_3T327"/>
    <x v="5963"/>
    <n v="2031.1610000000001"/>
    <n v="228.45"/>
  </r>
  <r>
    <s v="10 : Electric"/>
    <x v="1"/>
    <x v="2"/>
    <s v="ERES_3T327"/>
    <x v="5964"/>
    <n v="4241.1909999999998"/>
    <n v="551.66999999999996"/>
  </r>
  <r>
    <s v="10 : Electric"/>
    <x v="1"/>
    <x v="2"/>
    <s v="ERES_3T327"/>
    <x v="5965"/>
    <n v="1152.934"/>
    <n v="121.35"/>
  </r>
  <r>
    <s v="10 : Electric"/>
    <x v="1"/>
    <x v="2"/>
    <s v="ERES_3T327"/>
    <x v="5966"/>
    <n v="1528.3589999999999"/>
    <n v="209.37"/>
  </r>
  <r>
    <s v="10 : Electric"/>
    <x v="1"/>
    <x v="2"/>
    <s v="ERES_3T327"/>
    <x v="5967"/>
    <n v="1003.782"/>
    <n v="122.24"/>
  </r>
  <r>
    <s v="10 : Electric"/>
    <x v="1"/>
    <x v="2"/>
    <s v="ERES_3T327"/>
    <x v="5968"/>
    <n v="630.55399999999997"/>
    <n v="84.28"/>
  </r>
  <r>
    <s v="10 : Electric"/>
    <x v="1"/>
    <x v="2"/>
    <s v="ERES_3T327"/>
    <x v="5969"/>
    <n v="624.34"/>
    <n v="70.97"/>
  </r>
  <r>
    <s v="10 : Electric"/>
    <x v="1"/>
    <x v="2"/>
    <s v="ERES_3T327"/>
    <x v="5970"/>
    <n v="1337.8789999999999"/>
    <n v="192.56"/>
  </r>
  <r>
    <s v="10 : Electric"/>
    <x v="1"/>
    <x v="2"/>
    <s v="ERES_3T327"/>
    <x v="5971"/>
    <n v="1288.9690000000001"/>
    <n v="126.64"/>
  </r>
  <r>
    <s v="10 : Electric"/>
    <x v="1"/>
    <x v="2"/>
    <s v="ERES_3T327"/>
    <x v="5972"/>
    <n v="31.385999999999999"/>
    <n v="3.86"/>
  </r>
  <r>
    <s v="10 : Electric"/>
    <x v="1"/>
    <x v="2"/>
    <s v="ERES_3T327"/>
    <x v="5973"/>
    <n v="515.93600000000004"/>
    <n v="83.21"/>
  </r>
  <r>
    <s v="10 : Electric"/>
    <x v="1"/>
    <x v="2"/>
    <s v="ERES_3T327"/>
    <x v="5974"/>
    <n v="1343.877"/>
    <n v="171.92"/>
  </r>
  <r>
    <s v="10 : Electric"/>
    <x v="1"/>
    <x v="2"/>
    <s v="ERES_3T327"/>
    <x v="5975"/>
    <n v="1945.41"/>
    <n v="263.64999999999998"/>
  </r>
  <r>
    <s v="10 : Electric"/>
    <x v="1"/>
    <x v="2"/>
    <s v="ERES_3T327"/>
    <x v="5976"/>
    <n v="747.93799999999999"/>
    <n v="102.57"/>
  </r>
  <r>
    <s v="10 : Electric"/>
    <x v="1"/>
    <x v="2"/>
    <s v="ERES_3T327"/>
    <x v="5977"/>
    <n v="1491.038"/>
    <n v="183.94"/>
  </r>
  <r>
    <s v="10 : Electric"/>
    <x v="1"/>
    <x v="2"/>
    <s v="ERES_3T327"/>
    <x v="5978"/>
    <n v="609.17899999999997"/>
    <n v="71.94"/>
  </r>
  <r>
    <s v="10 : Electric"/>
    <x v="1"/>
    <x v="2"/>
    <s v="ERES_3T327"/>
    <x v="5979"/>
    <n v="1891.03"/>
    <n v="226.86"/>
  </r>
  <r>
    <s v="10 : Electric"/>
    <x v="1"/>
    <x v="2"/>
    <s v="ERES_3T327"/>
    <x v="5980"/>
    <n v="1594.625"/>
    <n v="210.53"/>
  </r>
  <r>
    <s v="10 : Electric"/>
    <x v="1"/>
    <x v="2"/>
    <s v="ERES_3T327"/>
    <x v="5981"/>
    <n v="471.464"/>
    <n v="67.67"/>
  </r>
  <r>
    <s v="10 : Electric"/>
    <x v="1"/>
    <x v="2"/>
    <s v="ERES_3T327"/>
    <x v="5982"/>
    <n v="587.59"/>
    <n v="64.900000000000006"/>
  </r>
  <r>
    <s v="10 : Electric"/>
    <x v="1"/>
    <x v="2"/>
    <s v="ERES_3T327"/>
    <x v="5983"/>
    <n v="997.55499999999995"/>
    <n v="129.1"/>
  </r>
  <r>
    <s v="10 : Electric"/>
    <x v="1"/>
    <x v="2"/>
    <s v="ERES_3T327"/>
    <x v="5984"/>
    <n v="462.85399999999998"/>
    <n v="61.03"/>
  </r>
  <r>
    <s v="10 : Electric"/>
    <x v="1"/>
    <x v="2"/>
    <s v="ERES_3T327"/>
    <x v="5985"/>
    <n v="1799.7439999999999"/>
    <n v="219.51"/>
  </r>
  <r>
    <s v="10 : Electric"/>
    <x v="1"/>
    <x v="2"/>
    <s v="ERES_3T327"/>
    <x v="5986"/>
    <n v="434.08699999999999"/>
    <n v="54.21"/>
  </r>
  <r>
    <s v="10 : Electric"/>
    <x v="1"/>
    <x v="2"/>
    <s v="ERES_3T327"/>
    <x v="5987"/>
    <n v="1169.7239999999999"/>
    <n v="133.41"/>
  </r>
  <r>
    <s v="10 : Electric"/>
    <x v="1"/>
    <x v="2"/>
    <s v="ERES_3T327"/>
    <x v="5988"/>
    <n v="2663.9169999999999"/>
    <n v="355.68"/>
  </r>
  <r>
    <s v="10 : Electric"/>
    <x v="1"/>
    <x v="2"/>
    <s v="ERES_3T327"/>
    <x v="5989"/>
    <n v="1368.721"/>
    <n v="209.91"/>
  </r>
  <r>
    <s v="10 : Electric"/>
    <x v="1"/>
    <x v="2"/>
    <s v="ERES_3T327"/>
    <x v="5990"/>
    <n v="1961.3810000000001"/>
    <n v="204.35"/>
  </r>
  <r>
    <s v="10 : Electric"/>
    <x v="1"/>
    <x v="2"/>
    <s v="ERES_3T327"/>
    <x v="5991"/>
    <n v="694.80799999999999"/>
    <n v="49.18"/>
  </r>
  <r>
    <s v="10 : Electric"/>
    <x v="1"/>
    <x v="2"/>
    <s v="ERES_3T327"/>
    <x v="5992"/>
    <n v="1980.645"/>
    <n v="274.52"/>
  </r>
  <r>
    <s v="10 : Electric"/>
    <x v="1"/>
    <x v="2"/>
    <s v="ERES_3T327"/>
    <x v="5993"/>
    <n v="1048.6120000000001"/>
    <n v="147.19"/>
  </r>
  <r>
    <s v="10 : Electric"/>
    <x v="1"/>
    <x v="2"/>
    <s v="ERES_3T327"/>
    <x v="5994"/>
    <n v="756.65800000000002"/>
    <n v="81.569999999999993"/>
  </r>
  <r>
    <s v="10 : Electric"/>
    <x v="1"/>
    <x v="2"/>
    <s v="ERES_3T327"/>
    <x v="5995"/>
    <n v="705.51499999999999"/>
    <n v="66.599999999999994"/>
  </r>
  <r>
    <s v="10 : Electric"/>
    <x v="1"/>
    <x v="2"/>
    <s v="ERES_3T327"/>
    <x v="5996"/>
    <n v="588.70799999999997"/>
    <n v="77.27"/>
  </r>
  <r>
    <s v="10 : Electric"/>
    <x v="1"/>
    <x v="2"/>
    <s v="ERES_3T327"/>
    <x v="5997"/>
    <n v="1513.6859999999999"/>
    <n v="197.73"/>
  </r>
  <r>
    <s v="10 : Electric"/>
    <x v="1"/>
    <x v="2"/>
    <s v="ERES_3T327"/>
    <x v="5998"/>
    <n v="2414.7199999999998"/>
    <n v="305.92"/>
  </r>
  <r>
    <s v="10 : Electric"/>
    <x v="1"/>
    <x v="2"/>
    <s v="ERES_3T327"/>
    <x v="5999"/>
    <n v="1199.4359999999999"/>
    <n v="159.15"/>
  </r>
  <r>
    <s v="10 : Electric"/>
    <x v="1"/>
    <x v="2"/>
    <s v="ERES_3T327"/>
    <x v="6000"/>
    <n v="1259.8330000000001"/>
    <n v="166.84"/>
  </r>
  <r>
    <s v="10 : Electric"/>
    <x v="1"/>
    <x v="2"/>
    <s v="ERES_3T327"/>
    <x v="6001"/>
    <n v="1447.2249999999999"/>
    <n v="152.66"/>
  </r>
  <r>
    <s v="10 : Electric"/>
    <x v="1"/>
    <x v="2"/>
    <s v="ERES_3T327"/>
    <x v="6002"/>
    <n v="639.51099999999997"/>
    <n v="82.92"/>
  </r>
  <r>
    <s v="10 : Electric"/>
    <x v="1"/>
    <x v="2"/>
    <s v="ERES_3T327"/>
    <x v="6003"/>
    <n v="719.11699999999996"/>
    <n v="85.09"/>
  </r>
  <r>
    <s v="10 : Electric"/>
    <x v="1"/>
    <x v="2"/>
    <s v="ERES_3T327"/>
    <x v="6004"/>
    <n v="613.62099999999998"/>
    <n v="65.94"/>
  </r>
  <r>
    <s v="10 : Electric"/>
    <x v="1"/>
    <x v="2"/>
    <s v="ERES_3T327"/>
    <x v="6005"/>
    <n v="379.78300000000002"/>
    <n v="51.13"/>
  </r>
  <r>
    <s v="10 : Electric"/>
    <x v="1"/>
    <x v="2"/>
    <s v="ERES_3T327"/>
    <x v="6006"/>
    <n v="2237.3890000000001"/>
    <n v="248.48"/>
  </r>
  <r>
    <s v="10 : Electric"/>
    <x v="1"/>
    <x v="2"/>
    <s v="ERES_3T327"/>
    <x v="6007"/>
    <n v="1239.3810000000001"/>
    <n v="151.44999999999999"/>
  </r>
  <r>
    <s v="10 : Electric"/>
    <x v="1"/>
    <x v="2"/>
    <s v="ERES_3T327"/>
    <x v="6008"/>
    <n v="949.27499999999998"/>
    <n v="105.07"/>
  </r>
  <r>
    <s v="10 : Electric"/>
    <x v="1"/>
    <x v="2"/>
    <s v="ERES_3T327"/>
    <x v="6009"/>
    <n v="1298.982"/>
    <n v="155.37"/>
  </r>
  <r>
    <s v="10 : Electric"/>
    <x v="1"/>
    <x v="2"/>
    <s v="ERES_3T327"/>
    <x v="6010"/>
    <n v="700.577"/>
    <n v="89.74"/>
  </r>
  <r>
    <s v="10 : Electric"/>
    <x v="1"/>
    <x v="2"/>
    <s v="ERES_3T327"/>
    <x v="6011"/>
    <n v="3936.6979999999999"/>
    <n v="480.18"/>
  </r>
  <r>
    <s v="10 : Electric"/>
    <x v="1"/>
    <x v="2"/>
    <s v="ERES_3T327"/>
    <x v="6012"/>
    <n v="1523.9390000000001"/>
    <n v="183.25"/>
  </r>
  <r>
    <s v="10 : Electric"/>
    <x v="1"/>
    <x v="2"/>
    <s v="ERES_3T327"/>
    <x v="6013"/>
    <n v="1558.0329999999999"/>
    <n v="194.32"/>
  </r>
  <r>
    <s v="10 : Electric"/>
    <x v="1"/>
    <x v="2"/>
    <s v="ERES_3T327"/>
    <x v="6014"/>
    <n v="749.35500000000002"/>
    <n v="94.36"/>
  </r>
  <r>
    <s v="10 : Electric"/>
    <x v="1"/>
    <x v="2"/>
    <s v="ERES_3T327"/>
    <x v="6015"/>
    <n v="1921.8320000000001"/>
    <n v="259.2"/>
  </r>
  <r>
    <s v="10 : Electric"/>
    <x v="1"/>
    <x v="2"/>
    <s v="ERES_3T327"/>
    <x v="6016"/>
    <n v="680.36599999999999"/>
    <n v="88.08"/>
  </r>
  <r>
    <s v="10 : Electric"/>
    <x v="1"/>
    <x v="2"/>
    <s v="ERES_3T327"/>
    <x v="6017"/>
    <n v="1525.4649999999999"/>
    <n v="206.14"/>
  </r>
  <r>
    <s v="10 : Electric"/>
    <x v="1"/>
    <x v="2"/>
    <s v="ERES_3T327"/>
    <x v="6018"/>
    <n v="1020.4640000000001"/>
    <n v="99.25"/>
  </r>
  <r>
    <s v="10 : Electric"/>
    <x v="1"/>
    <x v="2"/>
    <s v="ERES_3T327"/>
    <x v="6019"/>
    <n v="2071.4279999999999"/>
    <n v="299.58999999999997"/>
  </r>
  <r>
    <s v="10 : Electric"/>
    <x v="1"/>
    <x v="2"/>
    <s v="ERES_3T327"/>
    <x v="6020"/>
    <n v="1437.761"/>
    <n v="189.2"/>
  </r>
  <r>
    <s v="10 : Electric"/>
    <x v="1"/>
    <x v="2"/>
    <s v="ERES_3T327"/>
    <x v="6021"/>
    <n v="1150.6130000000001"/>
    <n v="95.61"/>
  </r>
  <r>
    <s v="10 : Electric"/>
    <x v="1"/>
    <x v="2"/>
    <s v="ERES_3T327"/>
    <x v="6022"/>
    <n v="2939.627"/>
    <n v="377.86"/>
  </r>
  <r>
    <s v="10 : Electric"/>
    <x v="1"/>
    <x v="2"/>
    <s v="ERES_3T327"/>
    <x v="6023"/>
    <n v="722.37699999999995"/>
    <n v="76.31"/>
  </r>
  <r>
    <s v="10 : Electric"/>
    <x v="1"/>
    <x v="2"/>
    <s v="ERES_3T327"/>
    <x v="6024"/>
    <n v="918.803"/>
    <n v="106.96"/>
  </r>
  <r>
    <s v="10 : Electric"/>
    <x v="1"/>
    <x v="2"/>
    <s v="ERES_3T327"/>
    <x v="6025"/>
    <n v="1137.0250000000001"/>
    <n v="165.28"/>
  </r>
  <r>
    <s v="10 : Electric"/>
    <x v="1"/>
    <x v="2"/>
    <s v="ERES_3T327"/>
    <x v="6026"/>
    <n v="1610.83"/>
    <n v="181.45"/>
  </r>
  <r>
    <s v="10 : Electric"/>
    <x v="1"/>
    <x v="2"/>
    <s v="ERES_3T327"/>
    <x v="6027"/>
    <n v="1212.2"/>
    <n v="164.32"/>
  </r>
  <r>
    <s v="10 : Electric"/>
    <x v="1"/>
    <x v="2"/>
    <s v="ERES_3T327"/>
    <x v="6028"/>
    <n v="2438.6909999999998"/>
    <n v="300.95"/>
  </r>
  <r>
    <s v="10 : Electric"/>
    <x v="1"/>
    <x v="2"/>
    <s v="ERES_3T327"/>
    <x v="6029"/>
    <n v="1533.704"/>
    <n v="181.52"/>
  </r>
  <r>
    <s v="10 : Electric"/>
    <x v="1"/>
    <x v="2"/>
    <s v="ERES_3T327"/>
    <x v="6030"/>
    <n v="1128.895"/>
    <n v="132.62"/>
  </r>
  <r>
    <s v="10 : Electric"/>
    <x v="1"/>
    <x v="2"/>
    <s v="ERES_3T327"/>
    <x v="6031"/>
    <n v="489.07400000000001"/>
    <n v="61.99"/>
  </r>
  <r>
    <s v="10 : Electric"/>
    <x v="1"/>
    <x v="2"/>
    <s v="ERES_3T327"/>
    <x v="6032"/>
    <n v="1614.123"/>
    <n v="177.07"/>
  </r>
  <r>
    <s v="10 : Electric"/>
    <x v="1"/>
    <x v="2"/>
    <s v="ERES_3T327"/>
    <x v="6033"/>
    <n v="986.50900000000001"/>
    <n v="122.59"/>
  </r>
  <r>
    <s v="10 : Electric"/>
    <x v="1"/>
    <x v="2"/>
    <s v="ERES_3T327"/>
    <x v="6034"/>
    <n v="1103.4490000000001"/>
    <n v="110.73"/>
  </r>
  <r>
    <s v="10 : Electric"/>
    <x v="1"/>
    <x v="2"/>
    <s v="ERES_3T327"/>
    <x v="6035"/>
    <n v="1409.002"/>
    <n v="183.39"/>
  </r>
  <r>
    <s v="10 : Electric"/>
    <x v="1"/>
    <x v="2"/>
    <s v="ERES_3T327"/>
    <x v="6036"/>
    <n v="1525.462"/>
    <n v="196.24"/>
  </r>
  <r>
    <s v="10 : Electric"/>
    <x v="1"/>
    <x v="2"/>
    <s v="ERES_3T327"/>
    <x v="6037"/>
    <n v="1219.809"/>
    <n v="151.61000000000001"/>
  </r>
  <r>
    <s v="10 : Electric"/>
    <x v="1"/>
    <x v="2"/>
    <s v="ERES_3T327"/>
    <x v="6038"/>
    <n v="444.05"/>
    <n v="55.92"/>
  </r>
  <r>
    <s v="10 : Electric"/>
    <x v="1"/>
    <x v="2"/>
    <s v="ERES_3T327"/>
    <x v="6039"/>
    <n v="2155.6149999999998"/>
    <n v="243.25"/>
  </r>
  <r>
    <s v="10 : Electric"/>
    <x v="1"/>
    <x v="2"/>
    <s v="ERES_3T327"/>
    <x v="6040"/>
    <n v="559.66099999999994"/>
    <n v="74.12"/>
  </r>
  <r>
    <s v="10 : Electric"/>
    <x v="1"/>
    <x v="2"/>
    <s v="ERES_3T327"/>
    <x v="6041"/>
    <n v="1479.623"/>
    <n v="177.61"/>
  </r>
  <r>
    <s v="10 : Electric"/>
    <x v="1"/>
    <x v="2"/>
    <s v="ERES_3T327"/>
    <x v="6042"/>
    <n v="1367.1030000000001"/>
    <n v="127.84"/>
  </r>
  <r>
    <s v="10 : Electric"/>
    <x v="1"/>
    <x v="2"/>
    <s v="ERES_3T327"/>
    <x v="6043"/>
    <n v="693.27200000000005"/>
    <n v="100.75"/>
  </r>
  <r>
    <s v="10 : Electric"/>
    <x v="1"/>
    <x v="2"/>
    <s v="ERES_3T327"/>
    <x v="6044"/>
    <n v="990.48500000000001"/>
    <n v="130.01"/>
  </r>
  <r>
    <s v="10 : Electric"/>
    <x v="1"/>
    <x v="2"/>
    <s v="ERES_3T327"/>
    <x v="6045"/>
    <n v="729.13099999999997"/>
    <n v="87.65"/>
  </r>
  <r>
    <s v="10 : Electric"/>
    <x v="1"/>
    <x v="2"/>
    <s v="ERES_3T327"/>
    <x v="6046"/>
    <n v="1295.857"/>
    <n v="158.22999999999999"/>
  </r>
  <r>
    <s v="10 : Electric"/>
    <x v="1"/>
    <x v="2"/>
    <s v="ERES_3T327"/>
    <x v="6047"/>
    <n v="795.14700000000005"/>
    <n v="89.04"/>
  </r>
  <r>
    <s v="10 : Electric"/>
    <x v="1"/>
    <x v="2"/>
    <s v="ERES_3T327"/>
    <x v="6048"/>
    <n v="379.505"/>
    <n v="47.32"/>
  </r>
  <r>
    <s v="10 : Electric"/>
    <x v="1"/>
    <x v="2"/>
    <s v="ERES_3T327"/>
    <x v="6049"/>
    <n v="1019.425"/>
    <n v="128.1"/>
  </r>
  <r>
    <s v="10 : Electric"/>
    <x v="1"/>
    <x v="2"/>
    <s v="ERES_3T327"/>
    <x v="6050"/>
    <n v="3314.5219999999999"/>
    <n v="421.43"/>
  </r>
  <r>
    <s v="10 : Electric"/>
    <x v="1"/>
    <x v="2"/>
    <s v="ERES_3T327"/>
    <x v="6051"/>
    <n v="1429.9929999999999"/>
    <n v="173.17"/>
  </r>
  <r>
    <s v="10 : Electric"/>
    <x v="1"/>
    <x v="2"/>
    <s v="ERES_3T327"/>
    <x v="6052"/>
    <n v="531.93799999999999"/>
    <n v="71.599999999999994"/>
  </r>
  <r>
    <s v="10 : Electric"/>
    <x v="1"/>
    <x v="2"/>
    <s v="ERES_3T327"/>
    <x v="6053"/>
    <n v="1897.079"/>
    <n v="237.27"/>
  </r>
  <r>
    <s v="10 : Electric"/>
    <x v="1"/>
    <x v="2"/>
    <s v="ERES_3T327"/>
    <x v="6054"/>
    <n v="1147.9390000000001"/>
    <n v="130.62"/>
  </r>
  <r>
    <s v="10 : Electric"/>
    <x v="1"/>
    <x v="2"/>
    <s v="ERES_3T327"/>
    <x v="6055"/>
    <n v="771.42100000000005"/>
    <n v="85.33"/>
  </r>
  <r>
    <s v="10 : Electric"/>
    <x v="1"/>
    <x v="2"/>
    <s v="ERES_3T327"/>
    <x v="6056"/>
    <n v="1093.923"/>
    <n v="138.44999999999999"/>
  </r>
  <r>
    <s v="10 : Electric"/>
    <x v="1"/>
    <x v="2"/>
    <s v="ERES_3T327"/>
    <x v="6057"/>
    <n v="1864.7529999999999"/>
    <n v="223.27"/>
  </r>
  <r>
    <s v="10 : Electric"/>
    <x v="1"/>
    <x v="2"/>
    <s v="ERES_3T327"/>
    <x v="6058"/>
    <n v="1792.03"/>
    <n v="261.45999999999998"/>
  </r>
  <r>
    <s v="10 : Electric"/>
    <x v="1"/>
    <x v="2"/>
    <s v="ERES_3T327"/>
    <x v="6059"/>
    <n v="236.16"/>
    <n v="29.16"/>
  </r>
  <r>
    <s v="10 : Electric"/>
    <x v="1"/>
    <x v="2"/>
    <s v="ERES_3T327"/>
    <x v="6060"/>
    <n v="632.88"/>
    <n v="79.2"/>
  </r>
  <r>
    <s v="10 : Electric"/>
    <x v="1"/>
    <x v="2"/>
    <s v="ERES_3T327"/>
    <x v="6061"/>
    <n v="1575.87"/>
    <n v="183.68"/>
  </r>
  <r>
    <s v="10 : Electric"/>
    <x v="1"/>
    <x v="2"/>
    <s v="ERES_3T327"/>
    <x v="6062"/>
    <n v="726.47400000000005"/>
    <n v="66.099999999999994"/>
  </r>
  <r>
    <s v="10 : Electric"/>
    <x v="1"/>
    <x v="2"/>
    <s v="ERES_3T327"/>
    <x v="6063"/>
    <n v="816.548"/>
    <n v="97.26"/>
  </r>
  <r>
    <s v="10 : Electric"/>
    <x v="1"/>
    <x v="2"/>
    <s v="ERES_3T327"/>
    <x v="6064"/>
    <n v="1031.326"/>
    <n v="129.12"/>
  </r>
  <r>
    <s v="10 : Electric"/>
    <x v="1"/>
    <x v="2"/>
    <s v="ERES_3T327"/>
    <x v="6065"/>
    <n v="1216.193"/>
    <n v="151.35"/>
  </r>
  <r>
    <s v="10 : Electric"/>
    <x v="1"/>
    <x v="2"/>
    <s v="ERES_3T327"/>
    <x v="6066"/>
    <n v="220.655"/>
    <n v="27.29"/>
  </r>
  <r>
    <s v="10 : Electric"/>
    <x v="1"/>
    <x v="2"/>
    <s v="ERES_3T327"/>
    <x v="6067"/>
    <n v="1082.6189999999999"/>
    <n v="129.28"/>
  </r>
  <r>
    <s v="10 : Electric"/>
    <x v="1"/>
    <x v="2"/>
    <s v="ERES_3T327"/>
    <x v="6068"/>
    <n v="708.38699999999994"/>
    <n v="81.34"/>
  </r>
  <r>
    <s v="10 : Electric"/>
    <x v="1"/>
    <x v="2"/>
    <s v="ERES_3T327"/>
    <x v="6069"/>
    <n v="713.45399999999995"/>
    <n v="77.94"/>
  </r>
  <r>
    <s v="10 : Electric"/>
    <x v="1"/>
    <x v="2"/>
    <s v="ERES_3T327"/>
    <x v="6070"/>
    <n v="929.60900000000004"/>
    <n v="104.18"/>
  </r>
  <r>
    <s v="10 : Electric"/>
    <x v="1"/>
    <x v="2"/>
    <s v="ERES_3T327"/>
    <x v="6071"/>
    <n v="609.06600000000003"/>
    <n v="77.67"/>
  </r>
  <r>
    <s v="10 : Electric"/>
    <x v="1"/>
    <x v="2"/>
    <s v="ERES_3T327"/>
    <x v="6072"/>
    <n v="1025.8889999999999"/>
    <n v="129.91"/>
  </r>
  <r>
    <s v="10 : Electric"/>
    <x v="1"/>
    <x v="2"/>
    <s v="ERES_3T327"/>
    <x v="6073"/>
    <n v="1351.596"/>
    <n v="154.05000000000001"/>
  </r>
  <r>
    <s v="10 : Electric"/>
    <x v="1"/>
    <x v="2"/>
    <s v="ERES_3T327"/>
    <x v="6074"/>
    <n v="313.88299999999998"/>
    <n v="43.46"/>
  </r>
  <r>
    <s v="10 : Electric"/>
    <x v="1"/>
    <x v="2"/>
    <s v="ERES_3T327"/>
    <x v="6075"/>
    <n v="2731.3780000000002"/>
    <n v="341.06"/>
  </r>
  <r>
    <s v="10 : Electric"/>
    <x v="1"/>
    <x v="2"/>
    <s v="ERES_3T327"/>
    <x v="6076"/>
    <n v="788.14800000000002"/>
    <n v="90.26"/>
  </r>
  <r>
    <s v="10 : Electric"/>
    <x v="1"/>
    <x v="2"/>
    <s v="ERES_3T327"/>
    <x v="6077"/>
    <n v="1007.199"/>
    <n v="148.53"/>
  </r>
  <r>
    <s v="10 : Electric"/>
    <x v="1"/>
    <x v="2"/>
    <s v="ERES_3T327"/>
    <x v="6078"/>
    <n v="2043.202"/>
    <n v="255.18"/>
  </r>
  <r>
    <s v="10 : Electric"/>
    <x v="1"/>
    <x v="2"/>
    <s v="ERES_3T327"/>
    <x v="6079"/>
    <n v="1480.463"/>
    <n v="157.74"/>
  </r>
  <r>
    <s v="10 : Electric"/>
    <x v="1"/>
    <x v="2"/>
    <s v="ERES_3T327"/>
    <x v="6080"/>
    <n v="1305.008"/>
    <n v="138.5"/>
  </r>
  <r>
    <s v="10 : Electric"/>
    <x v="1"/>
    <x v="2"/>
    <s v="ERES_3T327"/>
    <x v="6081"/>
    <n v="939.37599999999998"/>
    <n v="101.33"/>
  </r>
  <r>
    <s v="10 : Electric"/>
    <x v="1"/>
    <x v="2"/>
    <s v="ERES_3T327"/>
    <x v="6082"/>
    <n v="266.18400000000003"/>
    <n v="35.5"/>
  </r>
  <r>
    <s v="10 : Electric"/>
    <x v="1"/>
    <x v="2"/>
    <s v="ERES_3T327"/>
    <x v="6083"/>
    <n v="401.31"/>
    <n v="47.54"/>
  </r>
  <r>
    <s v="10 : Electric"/>
    <x v="1"/>
    <x v="2"/>
    <s v="ERES_3T327"/>
    <x v="6084"/>
    <n v="1727.096"/>
    <n v="160.78"/>
  </r>
  <r>
    <s v="10 : Electric"/>
    <x v="1"/>
    <x v="2"/>
    <s v="ERES_3T327"/>
    <x v="6085"/>
    <n v="408.39699999999999"/>
    <n v="49.96"/>
  </r>
  <r>
    <s v="10 : Electric"/>
    <x v="1"/>
    <x v="2"/>
    <s v="ERES_3T327"/>
    <x v="6086"/>
    <n v="1049.3340000000001"/>
    <n v="166.1"/>
  </r>
  <r>
    <s v="10 : Electric"/>
    <x v="1"/>
    <x v="2"/>
    <s v="ERES_3T327"/>
    <x v="6087"/>
    <n v="1628.7260000000001"/>
    <n v="191.18"/>
  </r>
  <r>
    <s v="10 : Electric"/>
    <x v="1"/>
    <x v="2"/>
    <s v="ERES_3T327"/>
    <x v="6088"/>
    <n v="1377.4659999999999"/>
    <n v="145.78"/>
  </r>
  <r>
    <s v="10 : Electric"/>
    <x v="1"/>
    <x v="2"/>
    <s v="ERES_3T327"/>
    <x v="6089"/>
    <n v="2097.3850000000002"/>
    <n v="269.75"/>
  </r>
  <r>
    <s v="10 : Electric"/>
    <x v="1"/>
    <x v="2"/>
    <s v="ERES_3T327"/>
    <x v="6090"/>
    <n v="1411.7919999999999"/>
    <n v="174.62"/>
  </r>
  <r>
    <s v="10 : Electric"/>
    <x v="1"/>
    <x v="2"/>
    <s v="ERES_3T327"/>
    <x v="6091"/>
    <n v="2027.85"/>
    <n v="260.37"/>
  </r>
  <r>
    <s v="10 : Electric"/>
    <x v="1"/>
    <x v="2"/>
    <s v="ERES_3T327"/>
    <x v="6092"/>
    <n v="779.78200000000004"/>
    <n v="115.34"/>
  </r>
  <r>
    <s v="10 : Electric"/>
    <x v="1"/>
    <x v="2"/>
    <s v="ERES_3T327"/>
    <x v="6093"/>
    <n v="1348.326"/>
    <n v="124.79"/>
  </r>
  <r>
    <s v="10 : Electric"/>
    <x v="1"/>
    <x v="2"/>
    <s v="ERES_3T327"/>
    <x v="6094"/>
    <n v="1938.9659999999999"/>
    <n v="248.56"/>
  </r>
  <r>
    <s v="10 : Electric"/>
    <x v="1"/>
    <x v="2"/>
    <s v="ERES_3T327"/>
    <x v="6095"/>
    <n v="985.19299999999998"/>
    <n v="108.37"/>
  </r>
  <r>
    <s v="10 : Electric"/>
    <x v="1"/>
    <x v="2"/>
    <s v="ERES_3T327"/>
    <x v="6096"/>
    <n v="1825.819"/>
    <n v="162.21"/>
  </r>
  <r>
    <s v="10 : Electric"/>
    <x v="1"/>
    <x v="2"/>
    <s v="ERES_3T327"/>
    <x v="6097"/>
    <n v="835.58600000000001"/>
    <n v="91.64"/>
  </r>
  <r>
    <s v="10 : Electric"/>
    <x v="1"/>
    <x v="2"/>
    <s v="ERES_3T327"/>
    <x v="6098"/>
    <n v="1485.287"/>
    <n v="171.96"/>
  </r>
  <r>
    <s v="10 : Electric"/>
    <x v="1"/>
    <x v="2"/>
    <s v="ERES_3T327"/>
    <x v="6099"/>
    <n v="1182.3630000000001"/>
    <n v="146.63"/>
  </r>
  <r>
    <s v="10 : Electric"/>
    <x v="1"/>
    <x v="2"/>
    <s v="ERES_3T327"/>
    <x v="6100"/>
    <n v="1369.92"/>
    <n v="189.24"/>
  </r>
  <r>
    <s v="10 : Electric"/>
    <x v="1"/>
    <x v="2"/>
    <s v="ERES_3T327"/>
    <x v="6101"/>
    <n v="1688.6030000000001"/>
    <n v="183.57"/>
  </r>
  <r>
    <s v="10 : Electric"/>
    <x v="1"/>
    <x v="2"/>
    <s v="ERES_3T327"/>
    <x v="6102"/>
    <n v="1018.117"/>
    <n v="138.34"/>
  </r>
  <r>
    <s v="10 : Electric"/>
    <x v="1"/>
    <x v="2"/>
    <s v="ERES_3T327"/>
    <x v="6103"/>
    <n v="947.01499999999999"/>
    <n v="97.87"/>
  </r>
  <r>
    <s v="10 : Electric"/>
    <x v="1"/>
    <x v="2"/>
    <s v="ERES_3T327"/>
    <x v="6104"/>
    <n v="536.52700000000004"/>
    <n v="59.85"/>
  </r>
  <r>
    <s v="10 : Electric"/>
    <x v="1"/>
    <x v="2"/>
    <s v="ERES_3T327"/>
    <x v="6105"/>
    <n v="681.80200000000002"/>
    <n v="83.64"/>
  </r>
  <r>
    <s v="10 : Electric"/>
    <x v="1"/>
    <x v="2"/>
    <s v="ERES_3T327"/>
    <x v="6106"/>
    <n v="917.08500000000004"/>
    <n v="92.12"/>
  </r>
  <r>
    <s v="10 : Electric"/>
    <x v="1"/>
    <x v="2"/>
    <s v="ERES_3T327"/>
    <x v="6107"/>
    <n v="884.61500000000001"/>
    <n v="92.25"/>
  </r>
  <r>
    <s v="10 : Electric"/>
    <x v="1"/>
    <x v="2"/>
    <s v="ERES_3T327"/>
    <x v="6108"/>
    <n v="1262.5530000000001"/>
    <n v="171.96"/>
  </r>
  <r>
    <s v="10 : Electric"/>
    <x v="1"/>
    <x v="2"/>
    <s v="ERES_3T327"/>
    <x v="6109"/>
    <n v="401.82600000000002"/>
    <n v="49.59"/>
  </r>
  <r>
    <s v="10 : Electric"/>
    <x v="1"/>
    <x v="2"/>
    <s v="ERES_3T327"/>
    <x v="6110"/>
    <n v="703.86400000000003"/>
    <n v="78.680000000000007"/>
  </r>
  <r>
    <s v="10 : Electric"/>
    <x v="1"/>
    <x v="2"/>
    <s v="ERES_3T327"/>
    <x v="6111"/>
    <n v="4455.1660000000002"/>
    <n v="479.8"/>
  </r>
  <r>
    <s v="10 : Electric"/>
    <x v="1"/>
    <x v="2"/>
    <s v="ERES_3T327"/>
    <x v="6112"/>
    <n v="2877.6120000000001"/>
    <n v="380.83"/>
  </r>
  <r>
    <s v="10 : Electric"/>
    <x v="1"/>
    <x v="2"/>
    <s v="ERES_3T327"/>
    <x v="6113"/>
    <n v="1799.7760000000001"/>
    <n v="259.39"/>
  </r>
  <r>
    <s v="10 : Electric"/>
    <x v="1"/>
    <x v="2"/>
    <s v="ERES_3T327"/>
    <x v="6114"/>
    <n v="326.61799999999999"/>
    <n v="43.61"/>
  </r>
  <r>
    <s v="10 : Electric"/>
    <x v="1"/>
    <x v="2"/>
    <s v="ERES_3T327"/>
    <x v="6115"/>
    <n v="1910.0540000000001"/>
    <n v="229.44"/>
  </r>
  <r>
    <s v="10 : Electric"/>
    <x v="1"/>
    <x v="2"/>
    <s v="ERES_3T327"/>
    <x v="6116"/>
    <n v="1451.44"/>
    <n v="194.47"/>
  </r>
  <r>
    <s v="10 : Electric"/>
    <x v="1"/>
    <x v="2"/>
    <s v="ERES_3T327"/>
    <x v="6117"/>
    <n v="877.71199999999999"/>
    <n v="102.75"/>
  </r>
  <r>
    <s v="10 : Electric"/>
    <x v="1"/>
    <x v="2"/>
    <s v="ERES_3T327"/>
    <x v="6118"/>
    <n v="1332.018"/>
    <n v="139.69"/>
  </r>
  <r>
    <s v="10 : Electric"/>
    <x v="1"/>
    <x v="2"/>
    <s v="ERES_3T327"/>
    <x v="6119"/>
    <n v="1017.1420000000001"/>
    <n v="116.84"/>
  </r>
  <r>
    <s v="10 : Electric"/>
    <x v="1"/>
    <x v="2"/>
    <s v="ERES_3T327"/>
    <x v="6120"/>
    <n v="1235.9949999999999"/>
    <n v="142.62"/>
  </r>
  <r>
    <s v="10 : Electric"/>
    <x v="1"/>
    <x v="2"/>
    <s v="ERES_3T327"/>
    <x v="6121"/>
    <n v="2146.636"/>
    <n v="216.69"/>
  </r>
  <r>
    <s v="10 : Electric"/>
    <x v="1"/>
    <x v="2"/>
    <s v="ERES_3T327"/>
    <x v="6122"/>
    <n v="873.31299999999999"/>
    <n v="117.35"/>
  </r>
  <r>
    <s v="10 : Electric"/>
    <x v="1"/>
    <x v="2"/>
    <s v="ERES_3T327"/>
    <x v="6123"/>
    <n v="342.76799999999997"/>
    <n v="46.85"/>
  </r>
  <r>
    <s v="10 : Electric"/>
    <x v="1"/>
    <x v="2"/>
    <s v="ERES_3T327"/>
    <x v="6124"/>
    <n v="379.84199999999998"/>
    <n v="51.56"/>
  </r>
  <r>
    <s v="10 : Electric"/>
    <x v="1"/>
    <x v="2"/>
    <s v="ERES_3T327"/>
    <x v="6125"/>
    <n v="1567.25"/>
    <n v="177.58"/>
  </r>
  <r>
    <s v="10 : Electric"/>
    <x v="1"/>
    <x v="2"/>
    <s v="ERES_3T327"/>
    <x v="6126"/>
    <n v="1154.5029999999999"/>
    <n v="135.33000000000001"/>
  </r>
  <r>
    <s v="10 : Electric"/>
    <x v="1"/>
    <x v="2"/>
    <s v="ERES_3T327"/>
    <x v="6127"/>
    <n v="1258.972"/>
    <n v="138.85"/>
  </r>
  <r>
    <s v="10 : Electric"/>
    <x v="1"/>
    <x v="2"/>
    <s v="ERES_3T327"/>
    <x v="6128"/>
    <n v="1017.057"/>
    <n v="131.88999999999999"/>
  </r>
  <r>
    <s v="10 : Electric"/>
    <x v="1"/>
    <x v="2"/>
    <s v="ERES_3T327"/>
    <x v="6129"/>
    <n v="1558.3979999999999"/>
    <n v="177.81"/>
  </r>
  <r>
    <s v="10 : Electric"/>
    <x v="1"/>
    <x v="2"/>
    <s v="ERES_3T327"/>
    <x v="6130"/>
    <n v="1592.36"/>
    <n v="201.04"/>
  </r>
  <r>
    <s v="10 : Electric"/>
    <x v="1"/>
    <x v="2"/>
    <s v="ERES_3T327"/>
    <x v="6131"/>
    <n v="1472.146"/>
    <n v="176.33"/>
  </r>
  <r>
    <s v="10 : Electric"/>
    <x v="1"/>
    <x v="2"/>
    <s v="ERES_3T327"/>
    <x v="6132"/>
    <n v="616.47699999999998"/>
    <n v="76.33"/>
  </r>
  <r>
    <s v="10 : Electric"/>
    <x v="1"/>
    <x v="2"/>
    <s v="ERES_3T327"/>
    <x v="6133"/>
    <n v="821.89700000000005"/>
    <n v="87.84"/>
  </r>
  <r>
    <s v="10 : Electric"/>
    <x v="1"/>
    <x v="2"/>
    <s v="ERES_3T327"/>
    <x v="6134"/>
    <n v="604.77700000000004"/>
    <n v="90.25"/>
  </r>
  <r>
    <s v="10 : Electric"/>
    <x v="1"/>
    <x v="2"/>
    <s v="ERES_3T327"/>
    <x v="6135"/>
    <n v="1245.4880000000001"/>
    <n v="136.88999999999999"/>
  </r>
  <r>
    <s v="10 : Electric"/>
    <x v="1"/>
    <x v="2"/>
    <s v="ERES_3T327"/>
    <x v="6136"/>
    <n v="590.94899999999996"/>
    <n v="74.819999999999993"/>
  </r>
  <r>
    <s v="10 : Electric"/>
    <x v="1"/>
    <x v="2"/>
    <s v="ERES_3T327"/>
    <x v="6137"/>
    <n v="1241.1079999999999"/>
    <n v="167.72"/>
  </r>
  <r>
    <s v="10 : Electric"/>
    <x v="1"/>
    <x v="2"/>
    <s v="ERES_3T327"/>
    <x v="6138"/>
    <n v="898.96699999999998"/>
    <n v="108.97"/>
  </r>
  <r>
    <s v="10 : Electric"/>
    <x v="1"/>
    <x v="2"/>
    <s v="ERES_3T327"/>
    <x v="6139"/>
    <n v="261.024"/>
    <n v="34.979999999999997"/>
  </r>
  <r>
    <s v="10 : Electric"/>
    <x v="1"/>
    <x v="2"/>
    <s v="ERES_3T327"/>
    <x v="6140"/>
    <n v="1483.6130000000001"/>
    <n v="168.11"/>
  </r>
  <r>
    <s v="10 : Electric"/>
    <x v="1"/>
    <x v="2"/>
    <s v="ERES_3T327"/>
    <x v="6141"/>
    <n v="1058.1489999999999"/>
    <n v="127.99"/>
  </r>
  <r>
    <s v="10 : Electric"/>
    <x v="1"/>
    <x v="2"/>
    <s v="ERES_3T327"/>
    <x v="6142"/>
    <n v="1381.5719999999999"/>
    <n v="130.80000000000001"/>
  </r>
  <r>
    <s v="10 : Electric"/>
    <x v="1"/>
    <x v="2"/>
    <s v="ERES_3T327"/>
    <x v="6143"/>
    <n v="1457.3019999999999"/>
    <n v="182.13"/>
  </r>
  <r>
    <s v="10 : Electric"/>
    <x v="1"/>
    <x v="2"/>
    <s v="ERES_3T327"/>
    <x v="6144"/>
    <n v="1108.82"/>
    <n v="125.51"/>
  </r>
  <r>
    <s v="10 : Electric"/>
    <x v="1"/>
    <x v="2"/>
    <s v="ERES_3T327"/>
    <x v="6145"/>
    <n v="1092.4580000000001"/>
    <n v="89.43"/>
  </r>
  <r>
    <s v="10 : Electric"/>
    <x v="1"/>
    <x v="2"/>
    <s v="ERES_3T327"/>
    <x v="6146"/>
    <n v="1017.377"/>
    <n v="112.17"/>
  </r>
  <r>
    <s v="10 : Electric"/>
    <x v="1"/>
    <x v="2"/>
    <s v="ERES_3T327"/>
    <x v="6147"/>
    <n v="676.471"/>
    <n v="87.92"/>
  </r>
  <r>
    <s v="10 : Electric"/>
    <x v="1"/>
    <x v="2"/>
    <s v="ERES_3T327"/>
    <x v="6148"/>
    <n v="748.43700000000001"/>
    <n v="119.81"/>
  </r>
  <r>
    <s v="10 : Electric"/>
    <x v="1"/>
    <x v="2"/>
    <s v="ERES_3T327"/>
    <x v="6149"/>
    <n v="979.32600000000002"/>
    <n v="107.46"/>
  </r>
  <r>
    <s v="10 : Electric"/>
    <x v="1"/>
    <x v="2"/>
    <s v="ERES_3T327"/>
    <x v="6150"/>
    <n v="244.74100000000001"/>
    <n v="29.1"/>
  </r>
  <r>
    <s v="10 : Electric"/>
    <x v="1"/>
    <x v="2"/>
    <s v="ERES_3T327"/>
    <x v="6151"/>
    <n v="706.601"/>
    <n v="88.05"/>
  </r>
  <r>
    <s v="10 : Electric"/>
    <x v="1"/>
    <x v="2"/>
    <s v="ERES_3T327"/>
    <x v="6152"/>
    <n v="1594.7940000000001"/>
    <n v="173.72"/>
  </r>
  <r>
    <s v="10 : Electric"/>
    <x v="1"/>
    <x v="2"/>
    <s v="ERES_3T327"/>
    <x v="6153"/>
    <n v="1998.309"/>
    <n v="199.01"/>
  </r>
  <r>
    <s v="10 : Electric"/>
    <x v="1"/>
    <x v="2"/>
    <s v="ERES_3T327"/>
    <x v="6154"/>
    <n v="250.40799999999999"/>
    <n v="36.94"/>
  </r>
  <r>
    <s v="10 : Electric"/>
    <x v="1"/>
    <x v="2"/>
    <s v="ERES_3T327"/>
    <x v="6155"/>
    <n v="1008.529"/>
    <n v="114.58"/>
  </r>
  <r>
    <s v="10 : Electric"/>
    <x v="1"/>
    <x v="2"/>
    <s v="ERES_3T327"/>
    <x v="6156"/>
    <n v="1924.367"/>
    <n v="239.08"/>
  </r>
  <r>
    <s v="10 : Electric"/>
    <x v="1"/>
    <x v="2"/>
    <s v="ERES_3T327"/>
    <x v="6157"/>
    <n v="1689.912"/>
    <n v="190.37"/>
  </r>
  <r>
    <s v="10 : Electric"/>
    <x v="1"/>
    <x v="2"/>
    <s v="ERES_3T327"/>
    <x v="6158"/>
    <n v="11.776"/>
    <n v="1.41"/>
  </r>
  <r>
    <s v="10 : Electric"/>
    <x v="1"/>
    <x v="2"/>
    <s v="ERES_3T327"/>
    <x v="6159"/>
    <n v="732.81"/>
    <n v="89.16"/>
  </r>
  <r>
    <s v="10 : Electric"/>
    <x v="1"/>
    <x v="2"/>
    <s v="ERES_3T327"/>
    <x v="6160"/>
    <n v="1284.1579999999999"/>
    <n v="157.31"/>
  </r>
  <r>
    <s v="10 : Electric"/>
    <x v="1"/>
    <x v="2"/>
    <s v="ERES_3T327"/>
    <x v="6161"/>
    <n v="495.346"/>
    <n v="69.39"/>
  </r>
  <r>
    <s v="10 : Electric"/>
    <x v="1"/>
    <x v="2"/>
    <s v="ERES_3T327"/>
    <x v="6162"/>
    <n v="2002.6289999999999"/>
    <n v="275.87"/>
  </r>
  <r>
    <s v="10 : Electric"/>
    <x v="1"/>
    <x v="2"/>
    <s v="ERES_3T327"/>
    <x v="6163"/>
    <n v="1685.567"/>
    <n v="187.99"/>
  </r>
  <r>
    <s v="10 : Electric"/>
    <x v="1"/>
    <x v="2"/>
    <s v="ERES_3T327"/>
    <x v="6164"/>
    <n v="456.48599999999999"/>
    <n v="60.82"/>
  </r>
  <r>
    <s v="10 : Electric"/>
    <x v="1"/>
    <x v="2"/>
    <s v="ERES_3T327"/>
    <x v="6165"/>
    <n v="1253.067"/>
    <n v="188.84"/>
  </r>
  <r>
    <s v="10 : Electric"/>
    <x v="1"/>
    <x v="2"/>
    <s v="ERES_3T327"/>
    <x v="6166"/>
    <n v="643.70699999999999"/>
    <n v="77.19"/>
  </r>
  <r>
    <s v="10 : Electric"/>
    <x v="1"/>
    <x v="2"/>
    <s v="ERES_3T327"/>
    <x v="6167"/>
    <n v="428.92599999999999"/>
    <n v="43.33"/>
  </r>
  <r>
    <s v="10 : Electric"/>
    <x v="1"/>
    <x v="2"/>
    <s v="ERES_3T327"/>
    <x v="6168"/>
    <n v="824.34199999999998"/>
    <n v="97.82"/>
  </r>
  <r>
    <s v="10 : Electric"/>
    <x v="1"/>
    <x v="2"/>
    <s v="ERES_3T327"/>
    <x v="6169"/>
    <n v="1231.787"/>
    <n v="117.96"/>
  </r>
  <r>
    <s v="10 : Electric"/>
    <x v="1"/>
    <x v="2"/>
    <s v="ERES_3T327"/>
    <x v="6170"/>
    <n v="932.39099999999996"/>
    <n v="123.18"/>
  </r>
  <r>
    <s v="10 : Electric"/>
    <x v="1"/>
    <x v="2"/>
    <s v="ERES_3T327"/>
    <x v="6171"/>
    <n v="933.62"/>
    <n v="135.59"/>
  </r>
  <r>
    <s v="10 : Electric"/>
    <x v="1"/>
    <x v="2"/>
    <s v="ERES_3T327"/>
    <x v="6172"/>
    <n v="1861.009"/>
    <n v="229.17"/>
  </r>
  <r>
    <s v="10 : Electric"/>
    <x v="1"/>
    <x v="2"/>
    <s v="ERES_3T327"/>
    <x v="6173"/>
    <n v="877.48400000000004"/>
    <n v="91.32"/>
  </r>
  <r>
    <s v="10 : Electric"/>
    <x v="1"/>
    <x v="2"/>
    <s v="ERES_3T327"/>
    <x v="6174"/>
    <n v="1564.72"/>
    <n v="166.75"/>
  </r>
  <r>
    <s v="10 : Electric"/>
    <x v="1"/>
    <x v="2"/>
    <s v="ERES_3T327"/>
    <x v="6175"/>
    <n v="708.67100000000005"/>
    <n v="86.21"/>
  </r>
  <r>
    <s v="10 : Electric"/>
    <x v="1"/>
    <x v="2"/>
    <s v="ERES_3T327"/>
    <x v="6176"/>
    <n v="655.76400000000001"/>
    <n v="84.11"/>
  </r>
  <r>
    <s v="10 : Electric"/>
    <x v="1"/>
    <x v="2"/>
    <s v="ERES_3T327"/>
    <x v="6177"/>
    <n v="698.16099999999994"/>
    <n v="104.5"/>
  </r>
  <r>
    <s v="10 : Electric"/>
    <x v="1"/>
    <x v="2"/>
    <s v="ERES_3T327"/>
    <x v="6178"/>
    <n v="1069.19"/>
    <n v="142.66999999999999"/>
  </r>
  <r>
    <s v="10 : Electric"/>
    <x v="1"/>
    <x v="2"/>
    <s v="ERES_3T327"/>
    <x v="6179"/>
    <n v="2172.9180000000001"/>
    <n v="232.39"/>
  </r>
  <r>
    <s v="10 : Electric"/>
    <x v="1"/>
    <x v="2"/>
    <s v="ERES_3T327"/>
    <x v="6180"/>
    <n v="688.54"/>
    <n v="91.85"/>
  </r>
  <r>
    <s v="10 : Electric"/>
    <x v="1"/>
    <x v="2"/>
    <s v="ERES_3T327"/>
    <x v="6181"/>
    <n v="1308.5709999999999"/>
    <n v="171.31"/>
  </r>
  <r>
    <s v="10 : Electric"/>
    <x v="1"/>
    <x v="2"/>
    <s v="ERES_3T327"/>
    <x v="6182"/>
    <n v="2232.5390000000002"/>
    <n v="263.39999999999998"/>
  </r>
  <r>
    <s v="10 : Electric"/>
    <x v="1"/>
    <x v="2"/>
    <s v="ERES_3T327"/>
    <x v="6183"/>
    <n v="682.173"/>
    <n v="87.01"/>
  </r>
  <r>
    <s v="10 : Electric"/>
    <x v="1"/>
    <x v="2"/>
    <s v="ERES_3T327"/>
    <x v="6184"/>
    <n v="1471.1690000000001"/>
    <n v="169.99"/>
  </r>
  <r>
    <s v="10 : Electric"/>
    <x v="1"/>
    <x v="2"/>
    <s v="ERES_3T327"/>
    <x v="6185"/>
    <n v="600.75099999999998"/>
    <n v="71.63"/>
  </r>
  <r>
    <s v="10 : Electric"/>
    <x v="1"/>
    <x v="2"/>
    <s v="ERES_3T327"/>
    <x v="6186"/>
    <n v="2691.7020000000002"/>
    <n v="369.1"/>
  </r>
  <r>
    <s v="10 : Electric"/>
    <x v="1"/>
    <x v="2"/>
    <s v="ERES_3T327"/>
    <x v="6187"/>
    <n v="2943.6570000000002"/>
    <n v="365.43"/>
  </r>
  <r>
    <s v="10 : Electric"/>
    <x v="1"/>
    <x v="2"/>
    <s v="ERES_3T327"/>
    <x v="6188"/>
    <n v="705.63400000000001"/>
    <n v="72.66"/>
  </r>
  <r>
    <s v="10 : Electric"/>
    <x v="1"/>
    <x v="2"/>
    <s v="ERES_3T327"/>
    <x v="6189"/>
    <n v="564.41600000000005"/>
    <n v="75.31"/>
  </r>
  <r>
    <s v="10 : Electric"/>
    <x v="1"/>
    <x v="2"/>
    <s v="ERES_3T327"/>
    <x v="6190"/>
    <n v="595.173"/>
    <n v="75.349999999999994"/>
  </r>
  <r>
    <s v="10 : Electric"/>
    <x v="1"/>
    <x v="2"/>
    <s v="ERES_3T327"/>
    <x v="6191"/>
    <n v="610.30200000000002"/>
    <n v="67.7"/>
  </r>
  <r>
    <s v="10 : Electric"/>
    <x v="1"/>
    <x v="2"/>
    <s v="ERES_3T327"/>
    <x v="6192"/>
    <n v="1215.433"/>
    <n v="144.21"/>
  </r>
  <r>
    <s v="10 : Electric"/>
    <x v="1"/>
    <x v="2"/>
    <s v="ERES_3T327"/>
    <x v="6193"/>
    <n v="472.73099999999999"/>
    <n v="60.02"/>
  </r>
  <r>
    <s v="10 : Electric"/>
    <x v="1"/>
    <x v="2"/>
    <s v="ERES_3T327"/>
    <x v="6194"/>
    <n v="1952.19"/>
    <n v="208.55"/>
  </r>
  <r>
    <s v="10 : Electric"/>
    <x v="1"/>
    <x v="2"/>
    <s v="ERES_3T327"/>
    <x v="6195"/>
    <n v="502.91500000000002"/>
    <n v="73.03"/>
  </r>
  <r>
    <s v="10 : Electric"/>
    <x v="1"/>
    <x v="2"/>
    <s v="ERES_3T327"/>
    <x v="6196"/>
    <n v="757.11699999999996"/>
    <n v="92.59"/>
  </r>
  <r>
    <s v="10 : Electric"/>
    <x v="1"/>
    <x v="2"/>
    <s v="ERES_3T327"/>
    <x v="6197"/>
    <n v="458.51600000000002"/>
    <n v="55.06"/>
  </r>
  <r>
    <s v="10 : Electric"/>
    <x v="1"/>
    <x v="2"/>
    <s v="ERES_3T327"/>
    <x v="6198"/>
    <n v="1740.2149999999999"/>
    <n v="280.61"/>
  </r>
  <r>
    <s v="10 : Electric"/>
    <x v="1"/>
    <x v="2"/>
    <s v="ERES_3T327"/>
    <x v="6199"/>
    <n v="1471.4939999999999"/>
    <n v="167.15"/>
  </r>
  <r>
    <s v="10 : Electric"/>
    <x v="1"/>
    <x v="2"/>
    <s v="ERES_3T327"/>
    <x v="6200"/>
    <n v="1052.6690000000001"/>
    <n v="118.8"/>
  </r>
  <r>
    <s v="10 : Electric"/>
    <x v="1"/>
    <x v="2"/>
    <s v="ERES_3T327"/>
    <x v="6201"/>
    <n v="1827.3989999999999"/>
    <n v="197.9"/>
  </r>
  <r>
    <s v="10 : Electric"/>
    <x v="1"/>
    <x v="2"/>
    <s v="ERES_3T327"/>
    <x v="6202"/>
    <n v="1227.8879999999999"/>
    <n v="154.94"/>
  </r>
  <r>
    <s v="10 : Electric"/>
    <x v="1"/>
    <x v="2"/>
    <s v="ERES_3T327"/>
    <x v="6203"/>
    <n v="1578.066"/>
    <n v="179.36"/>
  </r>
  <r>
    <s v="10 : Electric"/>
    <x v="1"/>
    <x v="2"/>
    <s v="ERES_3T327"/>
    <x v="6204"/>
    <n v="907.721"/>
    <n v="117.44"/>
  </r>
  <r>
    <s v="10 : Electric"/>
    <x v="1"/>
    <x v="2"/>
    <s v="ERES_3T327"/>
    <x v="6205"/>
    <n v="439.75700000000001"/>
    <n v="57.84"/>
  </r>
  <r>
    <s v="10 : Electric"/>
    <x v="1"/>
    <x v="2"/>
    <s v="ERES_3T327"/>
    <x v="6206"/>
    <n v="771.79899999999998"/>
    <n v="104.23"/>
  </r>
  <r>
    <s v="10 : Electric"/>
    <x v="1"/>
    <x v="2"/>
    <s v="ERES_3T327"/>
    <x v="6207"/>
    <n v="871.51900000000001"/>
    <n v="110.33"/>
  </r>
  <r>
    <s v="10 : Electric"/>
    <x v="1"/>
    <x v="2"/>
    <s v="ERES_3T327"/>
    <x v="6208"/>
    <n v="802.08299999999997"/>
    <n v="101.79"/>
  </r>
  <r>
    <s v="10 : Electric"/>
    <x v="1"/>
    <x v="2"/>
    <s v="ERES_3T327"/>
    <x v="6209"/>
    <n v="3130.8850000000002"/>
    <n v="375.59"/>
  </r>
  <r>
    <s v="10 : Electric"/>
    <x v="1"/>
    <x v="2"/>
    <s v="ERES_3T327"/>
    <x v="6210"/>
    <n v="963.54200000000003"/>
    <n v="111.48"/>
  </r>
  <r>
    <s v="10 : Electric"/>
    <x v="1"/>
    <x v="2"/>
    <s v="ERES_3T327"/>
    <x v="6211"/>
    <n v="865.41099999999994"/>
    <n v="106.82"/>
  </r>
  <r>
    <s v="10 : Electric"/>
    <x v="1"/>
    <x v="2"/>
    <s v="ERES_3T327"/>
    <x v="6212"/>
    <n v="1614.9069999999999"/>
    <n v="184.56"/>
  </r>
  <r>
    <s v="10 : Electric"/>
    <x v="1"/>
    <x v="2"/>
    <s v="ERES_3T327"/>
    <x v="6213"/>
    <n v="1046.0409999999999"/>
    <n v="108.95"/>
  </r>
  <r>
    <s v="10 : Electric"/>
    <x v="1"/>
    <x v="2"/>
    <s v="ERES_3T327"/>
    <x v="6214"/>
    <n v="1886.454"/>
    <n v="232.19"/>
  </r>
  <r>
    <s v="10 : Electric"/>
    <x v="1"/>
    <x v="2"/>
    <s v="ERES_3T327"/>
    <x v="6215"/>
    <n v="496.73200000000003"/>
    <n v="63.38"/>
  </r>
  <r>
    <s v="10 : Electric"/>
    <x v="1"/>
    <x v="2"/>
    <s v="ERES_3T327"/>
    <x v="6216"/>
    <n v="1365.6220000000001"/>
    <n v="151.77000000000001"/>
  </r>
  <r>
    <s v="10 : Electric"/>
    <x v="1"/>
    <x v="2"/>
    <s v="ERES_3T327"/>
    <x v="6217"/>
    <n v="897.26800000000003"/>
    <n v="113.34"/>
  </r>
  <r>
    <s v="10 : Electric"/>
    <x v="1"/>
    <x v="2"/>
    <s v="ERES_3T327"/>
    <x v="6218"/>
    <n v="1046.2719999999999"/>
    <n v="105.86"/>
  </r>
  <r>
    <s v="10 : Electric"/>
    <x v="1"/>
    <x v="2"/>
    <s v="ERES_3T327"/>
    <x v="6219"/>
    <n v="1004.604"/>
    <n v="100.92"/>
  </r>
  <r>
    <s v="10 : Electric"/>
    <x v="1"/>
    <x v="2"/>
    <s v="ERES_3T327"/>
    <x v="6220"/>
    <n v="2180.404"/>
    <n v="265.12"/>
  </r>
  <r>
    <s v="10 : Electric"/>
    <x v="1"/>
    <x v="2"/>
    <s v="ERES_3T327"/>
    <x v="6221"/>
    <n v="878.84699999999998"/>
    <n v="108.15"/>
  </r>
  <r>
    <s v="10 : Electric"/>
    <x v="1"/>
    <x v="2"/>
    <s v="ERES_3T327"/>
    <x v="6222"/>
    <n v="1726.85"/>
    <n v="204.9"/>
  </r>
  <r>
    <s v="10 : Electric"/>
    <x v="1"/>
    <x v="2"/>
    <s v="ERES_3T327"/>
    <x v="6223"/>
    <n v="716.25300000000004"/>
    <n v="86.54"/>
  </r>
  <r>
    <s v="10 : Electric"/>
    <x v="1"/>
    <x v="2"/>
    <s v="ERES_3T327"/>
    <x v="6224"/>
    <n v="499.18200000000002"/>
    <n v="64.430000000000007"/>
  </r>
  <r>
    <s v="10 : Electric"/>
    <x v="1"/>
    <x v="2"/>
    <s v="ERES_3T327"/>
    <x v="6225"/>
    <n v="886.13800000000003"/>
    <n v="120.98"/>
  </r>
  <r>
    <s v="10 : Electric"/>
    <x v="1"/>
    <x v="2"/>
    <s v="ERES_3T327"/>
    <x v="6226"/>
    <n v="849.63900000000001"/>
    <n v="82.41"/>
  </r>
  <r>
    <s v="10 : Electric"/>
    <x v="1"/>
    <x v="2"/>
    <s v="ERES_3T327"/>
    <x v="6227"/>
    <n v="631.84500000000003"/>
    <n v="73.930000000000007"/>
  </r>
  <r>
    <s v="10 : Electric"/>
    <x v="1"/>
    <x v="2"/>
    <s v="ERES_3T327"/>
    <x v="6228"/>
    <n v="1702.287"/>
    <n v="205.1"/>
  </r>
  <r>
    <s v="10 : Electric"/>
    <x v="1"/>
    <x v="2"/>
    <s v="ERES_3T327"/>
    <x v="6229"/>
    <n v="1150.4280000000001"/>
    <n v="131.27000000000001"/>
  </r>
  <r>
    <s v="10 : Electric"/>
    <x v="1"/>
    <x v="2"/>
    <s v="ERES_3T327"/>
    <x v="6230"/>
    <n v="1440.2829999999999"/>
    <n v="149.44"/>
  </r>
  <r>
    <s v="10 : Electric"/>
    <x v="1"/>
    <x v="2"/>
    <s v="ERES_3T327"/>
    <x v="6231"/>
    <n v="1307.1959999999999"/>
    <n v="147.1"/>
  </r>
  <r>
    <s v="10 : Electric"/>
    <x v="1"/>
    <x v="2"/>
    <s v="ERES_3T327"/>
    <x v="6232"/>
    <n v="1018.888"/>
    <n v="149.82"/>
  </r>
  <r>
    <s v="10 : Electric"/>
    <x v="1"/>
    <x v="2"/>
    <s v="ERES_3T327"/>
    <x v="6233"/>
    <n v="700.51099999999997"/>
    <n v="87.86"/>
  </r>
  <r>
    <s v="10 : Electric"/>
    <x v="1"/>
    <x v="2"/>
    <s v="ERES_3T327"/>
    <x v="6234"/>
    <n v="724.62699999999995"/>
    <n v="88.38"/>
  </r>
  <r>
    <s v="10 : Electric"/>
    <x v="1"/>
    <x v="2"/>
    <s v="ERES_3T327"/>
    <x v="6235"/>
    <n v="1346.8689999999999"/>
    <n v="162.16999999999999"/>
  </r>
  <r>
    <s v="10 : Electric"/>
    <x v="1"/>
    <x v="2"/>
    <s v="ERES_3T327"/>
    <x v="6236"/>
    <n v="917.39499999999998"/>
    <n v="110.92"/>
  </r>
  <r>
    <s v="10 : Electric"/>
    <x v="1"/>
    <x v="2"/>
    <s v="ERES_3T327"/>
    <x v="6237"/>
    <n v="660.08500000000004"/>
    <n v="79.59"/>
  </r>
  <r>
    <s v="10 : Electric"/>
    <x v="1"/>
    <x v="2"/>
    <s v="ERES_3T327"/>
    <x v="6238"/>
    <n v="890.70500000000004"/>
    <n v="94.71"/>
  </r>
  <r>
    <s v="10 : Electric"/>
    <x v="1"/>
    <x v="2"/>
    <s v="ERES_3T327"/>
    <x v="6239"/>
    <n v="2469.7260000000001"/>
    <n v="313.81"/>
  </r>
  <r>
    <s v="10 : Electric"/>
    <x v="1"/>
    <x v="2"/>
    <s v="ERES_3T327"/>
    <x v="6240"/>
    <n v="660.803"/>
    <n v="68.989999999999995"/>
  </r>
  <r>
    <s v="10 : Electric"/>
    <x v="1"/>
    <x v="2"/>
    <s v="ERES_3T327"/>
    <x v="6241"/>
    <n v="1194.192"/>
    <n v="117.75"/>
  </r>
  <r>
    <s v="10 : Electric"/>
    <x v="1"/>
    <x v="2"/>
    <s v="ERES_3T327"/>
    <x v="6242"/>
    <n v="1195.037"/>
    <n v="139.30000000000001"/>
  </r>
  <r>
    <s v="10 : Electric"/>
    <x v="1"/>
    <x v="2"/>
    <s v="ERES_3T327"/>
    <x v="6243"/>
    <n v="594.89099999999996"/>
    <n v="72.069999999999993"/>
  </r>
  <r>
    <s v="10 : Electric"/>
    <x v="1"/>
    <x v="2"/>
    <s v="ERES_3T327"/>
    <x v="6244"/>
    <n v="960.12099999999998"/>
    <n v="93.03"/>
  </r>
  <r>
    <s v="10 : Electric"/>
    <x v="1"/>
    <x v="2"/>
    <s v="ERES_3T327"/>
    <x v="6245"/>
    <n v="1240.1479999999999"/>
    <n v="141.6"/>
  </r>
  <r>
    <s v="10 : Electric"/>
    <x v="1"/>
    <x v="2"/>
    <s v="ERES_3T327"/>
    <x v="6246"/>
    <n v="1643.1110000000001"/>
    <n v="194.06"/>
  </r>
  <r>
    <s v="10 : Electric"/>
    <x v="1"/>
    <x v="2"/>
    <s v="ERES_3T327"/>
    <x v="6247"/>
    <n v="921.37199999999996"/>
    <n v="114.7"/>
  </r>
  <r>
    <s v="10 : Electric"/>
    <x v="1"/>
    <x v="2"/>
    <s v="ERES_3T327"/>
    <x v="6248"/>
    <n v="2517.3609999999999"/>
    <n v="329.64"/>
  </r>
  <r>
    <s v="10 : Electric"/>
    <x v="1"/>
    <x v="2"/>
    <s v="ERES_3T327"/>
    <x v="6249"/>
    <n v="867.07500000000005"/>
    <n v="87.97"/>
  </r>
  <r>
    <s v="10 : Electric"/>
    <x v="1"/>
    <x v="2"/>
    <s v="ERES_3T327"/>
    <x v="6250"/>
    <n v="804.38699999999994"/>
    <n v="97.57"/>
  </r>
  <r>
    <s v="10 : Electric"/>
    <x v="1"/>
    <x v="2"/>
    <s v="ERES_3T327"/>
    <x v="6251"/>
    <n v="788.65599999999995"/>
    <n v="107.81"/>
  </r>
  <r>
    <s v="10 : Electric"/>
    <x v="1"/>
    <x v="2"/>
    <s v="ERES_3T327"/>
    <x v="6252"/>
    <n v="2913.4459999999999"/>
    <n v="310.57"/>
  </r>
  <r>
    <s v="10 : Electric"/>
    <x v="1"/>
    <x v="2"/>
    <s v="ERES_3T327"/>
    <x v="6253"/>
    <n v="2487.5459999999998"/>
    <n v="279.69"/>
  </r>
  <r>
    <s v="10 : Electric"/>
    <x v="1"/>
    <x v="2"/>
    <s v="ERES_3T327"/>
    <x v="6254"/>
    <n v="4231.5200000000004"/>
    <n v="505.78"/>
  </r>
  <r>
    <s v="10 : Electric"/>
    <x v="1"/>
    <x v="2"/>
    <s v="ERES_3T327"/>
    <x v="6255"/>
    <n v="1777.5530000000001"/>
    <n v="190.79"/>
  </r>
  <r>
    <s v="10 : Electric"/>
    <x v="1"/>
    <x v="2"/>
    <s v="ERES_3T327"/>
    <x v="6256"/>
    <n v="1576.7270000000001"/>
    <n v="204.04"/>
  </r>
  <r>
    <s v="10 : Electric"/>
    <x v="1"/>
    <x v="2"/>
    <s v="ERES_3T327"/>
    <x v="6257"/>
    <n v="1693.3240000000001"/>
    <n v="160.29"/>
  </r>
  <r>
    <s v="10 : Electric"/>
    <x v="1"/>
    <x v="2"/>
    <s v="ERES_3T327"/>
    <x v="6258"/>
    <n v="2224.6469999999999"/>
    <n v="233.33"/>
  </r>
  <r>
    <s v="10 : Electric"/>
    <x v="1"/>
    <x v="2"/>
    <s v="ERES_3T327"/>
    <x v="6259"/>
    <n v="234.154"/>
    <n v="30.73"/>
  </r>
  <r>
    <s v="10 : Electric"/>
    <x v="1"/>
    <x v="2"/>
    <s v="ERES_3T327"/>
    <x v="6260"/>
    <n v="799.03"/>
    <n v="85.19"/>
  </r>
  <r>
    <s v="10 : Electric"/>
    <x v="1"/>
    <x v="2"/>
    <s v="ERES_3T327"/>
    <x v="6261"/>
    <n v="1116.3230000000001"/>
    <n v="135.26"/>
  </r>
  <r>
    <s v="10 : Electric"/>
    <x v="1"/>
    <x v="2"/>
    <s v="ERES_3T327"/>
    <x v="6262"/>
    <n v="1498.1559999999999"/>
    <n v="177.94"/>
  </r>
  <r>
    <s v="10 : Electric"/>
    <x v="1"/>
    <x v="2"/>
    <s v="ERES_3T327"/>
    <x v="6263"/>
    <n v="767.53899999999999"/>
    <n v="108.87"/>
  </r>
  <r>
    <s v="10 : Electric"/>
    <x v="1"/>
    <x v="2"/>
    <s v="ERES_3T327"/>
    <x v="6264"/>
    <n v="1836.58"/>
    <n v="237.26"/>
  </r>
  <r>
    <s v="10 : Electric"/>
    <x v="1"/>
    <x v="2"/>
    <s v="ERES_3T327"/>
    <x v="6265"/>
    <n v="862.93600000000004"/>
    <n v="98.07"/>
  </r>
  <r>
    <s v="10 : Electric"/>
    <x v="1"/>
    <x v="2"/>
    <s v="ERES_3T327"/>
    <x v="6266"/>
    <n v="649.88599999999997"/>
    <n v="92.24"/>
  </r>
  <r>
    <s v="10 : Electric"/>
    <x v="1"/>
    <x v="2"/>
    <s v="ERES_3T327"/>
    <x v="6267"/>
    <n v="871.02"/>
    <n v="95.15"/>
  </r>
  <r>
    <s v="10 : Electric"/>
    <x v="1"/>
    <x v="2"/>
    <s v="ERES_3T327"/>
    <x v="6268"/>
    <n v="1307.28"/>
    <n v="130.41999999999999"/>
  </r>
  <r>
    <s v="10 : Electric"/>
    <x v="1"/>
    <x v="2"/>
    <s v="ERES_3T327"/>
    <x v="6269"/>
    <n v="600.51900000000001"/>
    <n v="76.19"/>
  </r>
  <r>
    <s v="10 : Electric"/>
    <x v="1"/>
    <x v="2"/>
    <s v="ERES_3T327"/>
    <x v="6270"/>
    <n v="1401.953"/>
    <n v="198.97"/>
  </r>
  <r>
    <s v="10 : Electric"/>
    <x v="1"/>
    <x v="2"/>
    <s v="ERES_3T327"/>
    <x v="6271"/>
    <n v="1970.0219999999999"/>
    <n v="266.86"/>
  </r>
  <r>
    <s v="10 : Electric"/>
    <x v="1"/>
    <x v="2"/>
    <s v="ERES_3T327"/>
    <x v="6272"/>
    <n v="1105.3109999999999"/>
    <n v="139.61000000000001"/>
  </r>
  <r>
    <s v="10 : Electric"/>
    <x v="1"/>
    <x v="2"/>
    <s v="ERES_3T327"/>
    <x v="6273"/>
    <n v="1161.7760000000001"/>
    <n v="125.97"/>
  </r>
  <r>
    <s v="10 : Electric"/>
    <x v="1"/>
    <x v="2"/>
    <s v="ERES_3T327"/>
    <x v="6274"/>
    <n v="620.80700000000002"/>
    <n v="82.35"/>
  </r>
  <r>
    <s v="10 : Electric"/>
    <x v="1"/>
    <x v="2"/>
    <s v="ERES_3T327"/>
    <x v="6275"/>
    <n v="1000.981"/>
    <n v="134.6"/>
  </r>
  <r>
    <s v="10 : Electric"/>
    <x v="1"/>
    <x v="2"/>
    <s v="ERES_3T327"/>
    <x v="6276"/>
    <n v="871.12300000000005"/>
    <n v="90.92"/>
  </r>
  <r>
    <s v="10 : Electric"/>
    <x v="1"/>
    <x v="2"/>
    <s v="ERES_3T327"/>
    <x v="6277"/>
    <n v="1181.5319999999999"/>
    <n v="142.53"/>
  </r>
  <r>
    <s v="10 : Electric"/>
    <x v="1"/>
    <x v="2"/>
    <s v="ERES_3T327"/>
    <x v="6278"/>
    <n v="977.37699999999995"/>
    <n v="143.44999999999999"/>
  </r>
  <r>
    <s v="10 : Electric"/>
    <x v="1"/>
    <x v="2"/>
    <s v="ERES_3T327"/>
    <x v="6279"/>
    <n v="1325.365"/>
    <n v="165.66"/>
  </r>
  <r>
    <s v="10 : Electric"/>
    <x v="1"/>
    <x v="2"/>
    <s v="ERES_3T327"/>
    <x v="6280"/>
    <n v="446.649"/>
    <n v="62.73"/>
  </r>
  <r>
    <s v="10 : Electric"/>
    <x v="1"/>
    <x v="2"/>
    <s v="ERES_3T327"/>
    <x v="6281"/>
    <n v="451.14499999999998"/>
    <n v="55.5"/>
  </r>
  <r>
    <s v="10 : Electric"/>
    <x v="1"/>
    <x v="2"/>
    <s v="ERES_3T327"/>
    <x v="6282"/>
    <n v="2475.0520000000001"/>
    <n v="338.25"/>
  </r>
  <r>
    <s v="10 : Electric"/>
    <x v="1"/>
    <x v="2"/>
    <s v="ERES_3T327"/>
    <x v="6283"/>
    <n v="1586.2439999999999"/>
    <n v="190.84"/>
  </r>
  <r>
    <s v="10 : Electric"/>
    <x v="1"/>
    <x v="2"/>
    <s v="ERES_3T327"/>
    <x v="6284"/>
    <n v="435.94900000000001"/>
    <n v="50.56"/>
  </r>
  <r>
    <s v="10 : Electric"/>
    <x v="1"/>
    <x v="2"/>
    <s v="ERES_3T327"/>
    <x v="6285"/>
    <n v="986.46799999999996"/>
    <n v="129.26"/>
  </r>
  <r>
    <s v="10 : Electric"/>
    <x v="1"/>
    <x v="2"/>
    <s v="ERES_3T327"/>
    <x v="6286"/>
    <n v="1369.981"/>
    <n v="129.86000000000001"/>
  </r>
  <r>
    <s v="10 : Electric"/>
    <x v="1"/>
    <x v="2"/>
    <s v="ERES_3T327"/>
    <x v="6287"/>
    <n v="462.029"/>
    <n v="57.3"/>
  </r>
  <r>
    <s v="10 : Electric"/>
    <x v="1"/>
    <x v="2"/>
    <s v="ERES_3T327"/>
    <x v="6288"/>
    <n v="823.35799999999995"/>
    <n v="119.26"/>
  </r>
  <r>
    <s v="10 : Electric"/>
    <x v="1"/>
    <x v="2"/>
    <s v="ERES_3T327"/>
    <x v="6289"/>
    <n v="878.52499999999998"/>
    <n v="110.15"/>
  </r>
  <r>
    <s v="10 : Electric"/>
    <x v="1"/>
    <x v="2"/>
    <s v="ERES_3T327"/>
    <x v="6290"/>
    <n v="976.92100000000005"/>
    <n v="103.79"/>
  </r>
  <r>
    <s v="10 : Electric"/>
    <x v="1"/>
    <x v="2"/>
    <s v="ERES_3T327"/>
    <x v="6291"/>
    <n v="1207.0709999999999"/>
    <n v="126.31"/>
  </r>
  <r>
    <s v="10 : Electric"/>
    <x v="1"/>
    <x v="2"/>
    <s v="ERES_3T327"/>
    <x v="6292"/>
    <n v="1323.335"/>
    <n v="162.4"/>
  </r>
  <r>
    <s v="10 : Electric"/>
    <x v="1"/>
    <x v="2"/>
    <s v="ERES_3T327"/>
    <x v="6293"/>
    <n v="726.726"/>
    <n v="97.68"/>
  </r>
  <r>
    <s v="10 : Electric"/>
    <x v="1"/>
    <x v="2"/>
    <s v="ERES_3T327"/>
    <x v="6294"/>
    <n v="2167.5819999999999"/>
    <n v="264.56"/>
  </r>
  <r>
    <s v="10 : Electric"/>
    <x v="1"/>
    <x v="2"/>
    <s v="ERES_3T327"/>
    <x v="6295"/>
    <n v="1213.6790000000001"/>
    <n v="135.79"/>
  </r>
  <r>
    <s v="10 : Electric"/>
    <x v="1"/>
    <x v="2"/>
    <s v="ERES_3T327"/>
    <x v="6296"/>
    <n v="823.83100000000002"/>
    <n v="81.96"/>
  </r>
  <r>
    <s v="10 : Electric"/>
    <x v="1"/>
    <x v="2"/>
    <s v="ERES_3T327"/>
    <x v="6297"/>
    <n v="1655.046"/>
    <n v="221.45"/>
  </r>
  <r>
    <s v="10 : Electric"/>
    <x v="1"/>
    <x v="2"/>
    <s v="ERES_3T327"/>
    <x v="6298"/>
    <n v="562.03800000000001"/>
    <n v="72.27"/>
  </r>
  <r>
    <s v="10 : Electric"/>
    <x v="1"/>
    <x v="2"/>
    <s v="ERES_3T327"/>
    <x v="6299"/>
    <n v="652.94000000000005"/>
    <n v="78.97"/>
  </r>
  <r>
    <s v="10 : Electric"/>
    <x v="1"/>
    <x v="2"/>
    <s v="ERES_3T327"/>
    <x v="6300"/>
    <n v="836.38199999999995"/>
    <n v="105.49"/>
  </r>
  <r>
    <s v="10 : Electric"/>
    <x v="1"/>
    <x v="2"/>
    <s v="ERES_3T327"/>
    <x v="6301"/>
    <n v="698.95600000000002"/>
    <n v="85.62"/>
  </r>
  <r>
    <s v="10 : Electric"/>
    <x v="1"/>
    <x v="2"/>
    <s v="ERES_3T327"/>
    <x v="6302"/>
    <n v="1469.068"/>
    <n v="179.35"/>
  </r>
  <r>
    <s v="10 : Electric"/>
    <x v="1"/>
    <x v="2"/>
    <s v="ERES_3T327"/>
    <x v="6303"/>
    <n v="597.35599999999999"/>
    <n v="62.3"/>
  </r>
  <r>
    <s v="10 : Electric"/>
    <x v="1"/>
    <x v="2"/>
    <s v="ERES_3T327"/>
    <x v="6304"/>
    <n v="1219.78"/>
    <n v="138.96"/>
  </r>
  <r>
    <s v="10 : Electric"/>
    <x v="1"/>
    <x v="2"/>
    <s v="ERES_3T327"/>
    <x v="6305"/>
    <n v="1176.7429999999999"/>
    <n v="124.73"/>
  </r>
  <r>
    <s v="10 : Electric"/>
    <x v="1"/>
    <x v="2"/>
    <s v="ERES_3T327"/>
    <x v="6306"/>
    <n v="554.78099999999995"/>
    <n v="69.64"/>
  </r>
  <r>
    <s v="10 : Electric"/>
    <x v="1"/>
    <x v="2"/>
    <s v="ERES_3T327"/>
    <x v="6307"/>
    <n v="813.24800000000005"/>
    <n v="104.38"/>
  </r>
  <r>
    <s v="10 : Electric"/>
    <x v="1"/>
    <x v="2"/>
    <s v="ERES_3T327"/>
    <x v="6308"/>
    <n v="1527.29"/>
    <n v="177.34"/>
  </r>
  <r>
    <s v="10 : Electric"/>
    <x v="1"/>
    <x v="2"/>
    <s v="ERES_3T327"/>
    <x v="6309"/>
    <n v="434.43200000000002"/>
    <n v="50.94"/>
  </r>
  <r>
    <s v="10 : Electric"/>
    <x v="1"/>
    <x v="2"/>
    <s v="ERES_3T327"/>
    <x v="6310"/>
    <n v="1020.174"/>
    <n v="109.24"/>
  </r>
  <r>
    <s v="10 : Electric"/>
    <x v="1"/>
    <x v="2"/>
    <s v="ERES_3T327"/>
    <x v="6311"/>
    <n v="1979.1089999999999"/>
    <n v="272.61"/>
  </r>
  <r>
    <s v="10 : Electric"/>
    <x v="1"/>
    <x v="2"/>
    <s v="ERES_3T327"/>
    <x v="6312"/>
    <n v="1681.52"/>
    <n v="193.15"/>
  </r>
  <r>
    <s v="10 : Electric"/>
    <x v="1"/>
    <x v="2"/>
    <s v="ERES_3T327"/>
    <x v="6313"/>
    <n v="833.72199999999998"/>
    <n v="119.82"/>
  </r>
  <r>
    <s v="10 : Electric"/>
    <x v="1"/>
    <x v="2"/>
    <s v="ERES_3T327"/>
    <x v="6314"/>
    <n v="1532.2190000000001"/>
    <n v="166.81"/>
  </r>
  <r>
    <s v="10 : Electric"/>
    <x v="1"/>
    <x v="2"/>
    <s v="ERES_3T327"/>
    <x v="6315"/>
    <n v="904.37400000000002"/>
    <n v="98.12"/>
  </r>
  <r>
    <s v="10 : Electric"/>
    <x v="1"/>
    <x v="2"/>
    <s v="ERES_3T327"/>
    <x v="6316"/>
    <n v="367.66500000000002"/>
    <n v="38.94"/>
  </r>
  <r>
    <s v="10 : Electric"/>
    <x v="1"/>
    <x v="2"/>
    <s v="ERES_3T327"/>
    <x v="6317"/>
    <n v="554.05700000000002"/>
    <n v="71.08"/>
  </r>
  <r>
    <s v="10 : Electric"/>
    <x v="1"/>
    <x v="2"/>
    <s v="ERES_3T327"/>
    <x v="6318"/>
    <n v="834.00400000000002"/>
    <n v="98.59"/>
  </r>
  <r>
    <s v="10 : Electric"/>
    <x v="1"/>
    <x v="2"/>
    <s v="ERES_3T327"/>
    <x v="6319"/>
    <n v="1699.3630000000001"/>
    <n v="184.07"/>
  </r>
  <r>
    <s v="10 : Electric"/>
    <x v="1"/>
    <x v="2"/>
    <s v="ERES_3T327"/>
    <x v="6320"/>
    <n v="2361.0160000000001"/>
    <n v="247.99"/>
  </r>
  <r>
    <s v="10 : Electric"/>
    <x v="1"/>
    <x v="2"/>
    <s v="ERES_3T327"/>
    <x v="6321"/>
    <n v="392.125"/>
    <n v="54.96"/>
  </r>
  <r>
    <s v="10 : Electric"/>
    <x v="1"/>
    <x v="2"/>
    <s v="ERES_3T327"/>
    <x v="6322"/>
    <n v="1045.499"/>
    <n v="101.7"/>
  </r>
  <r>
    <s v="10 : Electric"/>
    <x v="1"/>
    <x v="2"/>
    <s v="ERES_3T327"/>
    <x v="6323"/>
    <n v="893.79399999999998"/>
    <n v="108.02"/>
  </r>
  <r>
    <s v="10 : Electric"/>
    <x v="1"/>
    <x v="2"/>
    <s v="ERES_3T327"/>
    <x v="6324"/>
    <n v="844.82"/>
    <n v="106.91"/>
  </r>
  <r>
    <s v="10 : Electric"/>
    <x v="1"/>
    <x v="2"/>
    <s v="ERES_3T327"/>
    <x v="6325"/>
    <n v="854.65"/>
    <n v="88.68"/>
  </r>
  <r>
    <s v="10 : Electric"/>
    <x v="1"/>
    <x v="2"/>
    <s v="ERES_3T327"/>
    <x v="6326"/>
    <n v="786.41399999999999"/>
    <n v="94.56"/>
  </r>
  <r>
    <s v="10 : Electric"/>
    <x v="1"/>
    <x v="2"/>
    <s v="ERES_3T327"/>
    <x v="6327"/>
    <n v="1135.617"/>
    <n v="165.19"/>
  </r>
  <r>
    <s v="10 : Electric"/>
    <x v="1"/>
    <x v="2"/>
    <s v="ERES_3T327"/>
    <x v="6328"/>
    <n v="2101.2689999999998"/>
    <n v="232.36"/>
  </r>
  <r>
    <s v="10 : Electric"/>
    <x v="1"/>
    <x v="2"/>
    <s v="ERES_3T327"/>
    <x v="6329"/>
    <n v="1151.9359999999999"/>
    <n v="150.44"/>
  </r>
  <r>
    <s v="10 : Electric"/>
    <x v="1"/>
    <x v="2"/>
    <s v="ERES_3T327"/>
    <x v="6330"/>
    <n v="1392.63"/>
    <n v="192.18"/>
  </r>
  <r>
    <s v="10 : Electric"/>
    <x v="1"/>
    <x v="2"/>
    <s v="ERES_3T327"/>
    <x v="6331"/>
    <n v="1114.4849999999999"/>
    <n v="118.9"/>
  </r>
  <r>
    <s v="10 : Electric"/>
    <x v="1"/>
    <x v="2"/>
    <s v="ERES_3T327"/>
    <x v="6332"/>
    <n v="1172.713"/>
    <n v="121.22"/>
  </r>
  <r>
    <s v="10 : Electric"/>
    <x v="1"/>
    <x v="2"/>
    <s v="ERES_3T327"/>
    <x v="6333"/>
    <n v="1634.098"/>
    <n v="214.87"/>
  </r>
  <r>
    <s v="10 : Electric"/>
    <x v="1"/>
    <x v="2"/>
    <s v="ERES_3T327"/>
    <x v="6334"/>
    <n v="1083.953"/>
    <n v="124.85"/>
  </r>
  <r>
    <s v="10 : Electric"/>
    <x v="1"/>
    <x v="2"/>
    <s v="ERES_3T327"/>
    <x v="6335"/>
    <n v="2297.2950000000001"/>
    <n v="319.58"/>
  </r>
  <r>
    <s v="10 : Electric"/>
    <x v="1"/>
    <x v="2"/>
    <s v="ERES_3T327"/>
    <x v="6336"/>
    <n v="3063.4169999999999"/>
    <n v="335.84"/>
  </r>
  <r>
    <s v="10 : Electric"/>
    <x v="1"/>
    <x v="2"/>
    <s v="ERES_3T327"/>
    <x v="6337"/>
    <n v="684.06200000000001"/>
    <n v="88.03"/>
  </r>
  <r>
    <s v="10 : Electric"/>
    <x v="1"/>
    <x v="2"/>
    <s v="ERES_3T327"/>
    <x v="6338"/>
    <n v="829.96199999999999"/>
    <n v="110.59"/>
  </r>
  <r>
    <s v="10 : Electric"/>
    <x v="1"/>
    <x v="2"/>
    <s v="ERES_3T327"/>
    <x v="6339"/>
    <n v="1478.336"/>
    <n v="187"/>
  </r>
  <r>
    <s v="10 : Electric"/>
    <x v="1"/>
    <x v="2"/>
    <s v="ERES_3T327"/>
    <x v="6340"/>
    <n v="904.44200000000001"/>
    <n v="100.66"/>
  </r>
  <r>
    <s v="10 : Electric"/>
    <x v="1"/>
    <x v="2"/>
    <s v="ERES_3T327"/>
    <x v="6341"/>
    <n v="998.8"/>
    <n v="124.77"/>
  </r>
  <r>
    <s v="10 : Electric"/>
    <x v="1"/>
    <x v="2"/>
    <s v="ERES_3T327"/>
    <x v="6342"/>
    <n v="1038.0170000000001"/>
    <n v="133.77000000000001"/>
  </r>
  <r>
    <s v="10 : Electric"/>
    <x v="1"/>
    <x v="2"/>
    <s v="ERES_3T327"/>
    <x v="6343"/>
    <n v="1094.5550000000001"/>
    <n v="123.49"/>
  </r>
  <r>
    <s v="10 : Electric"/>
    <x v="1"/>
    <x v="2"/>
    <s v="ERES_3T327"/>
    <x v="6344"/>
    <n v="962.173"/>
    <n v="104.98"/>
  </r>
  <r>
    <s v="10 : Electric"/>
    <x v="1"/>
    <x v="2"/>
    <s v="ERES_3T327"/>
    <x v="6345"/>
    <n v="2543.8380000000002"/>
    <n v="332.71"/>
  </r>
  <r>
    <s v="10 : Electric"/>
    <x v="1"/>
    <x v="2"/>
    <s v="ERES_3T327"/>
    <x v="6346"/>
    <n v="1028.44"/>
    <n v="124.85"/>
  </r>
  <r>
    <s v="10 : Electric"/>
    <x v="1"/>
    <x v="2"/>
    <s v="ERES_3T327"/>
    <x v="6347"/>
    <n v="1927.867"/>
    <n v="210.08"/>
  </r>
  <r>
    <s v="10 : Electric"/>
    <x v="1"/>
    <x v="2"/>
    <s v="ERES_3T327"/>
    <x v="6348"/>
    <n v="2915.913"/>
    <n v="373.48"/>
  </r>
  <r>
    <s v="10 : Electric"/>
    <x v="1"/>
    <x v="2"/>
    <s v="ERES_3T327"/>
    <x v="6349"/>
    <n v="1886.508"/>
    <n v="205.98"/>
  </r>
  <r>
    <s v="10 : Electric"/>
    <x v="1"/>
    <x v="2"/>
    <s v="ERES_3T327"/>
    <x v="6350"/>
    <n v="666.18799999999999"/>
    <n v="68.38"/>
  </r>
  <r>
    <s v="10 : Electric"/>
    <x v="1"/>
    <x v="2"/>
    <s v="ERES_3T327"/>
    <x v="6351"/>
    <n v="1049.817"/>
    <n v="114.54"/>
  </r>
  <r>
    <s v="10 : Electric"/>
    <x v="1"/>
    <x v="2"/>
    <s v="ERES_3T327"/>
    <x v="6352"/>
    <n v="364.28199999999998"/>
    <n v="45.8"/>
  </r>
  <r>
    <s v="10 : Electric"/>
    <x v="1"/>
    <x v="2"/>
    <s v="ERES_3T327"/>
    <x v="6353"/>
    <n v="3489.335"/>
    <n v="414.88"/>
  </r>
  <r>
    <s v="10 : Electric"/>
    <x v="1"/>
    <x v="2"/>
    <s v="ERES_3T327"/>
    <x v="6354"/>
    <n v="459.32499999999999"/>
    <n v="54.68"/>
  </r>
  <r>
    <s v="10 : Electric"/>
    <x v="1"/>
    <x v="2"/>
    <s v="ERES_3T327"/>
    <x v="6355"/>
    <n v="1302.17"/>
    <n v="170.89"/>
  </r>
  <r>
    <s v="10 : Electric"/>
    <x v="1"/>
    <x v="2"/>
    <s v="ERES_3T327"/>
    <x v="6356"/>
    <n v="1544.1089999999999"/>
    <n v="159.99"/>
  </r>
  <r>
    <s v="10 : Electric"/>
    <x v="1"/>
    <x v="2"/>
    <s v="ERES_3T327"/>
    <x v="6357"/>
    <n v="1646.6780000000001"/>
    <n v="201.21"/>
  </r>
  <r>
    <s v="10 : Electric"/>
    <x v="1"/>
    <x v="2"/>
    <s v="ERES_3T327"/>
    <x v="6358"/>
    <n v="1181.6010000000001"/>
    <n v="134.93"/>
  </r>
  <r>
    <s v="10 : Electric"/>
    <x v="1"/>
    <x v="2"/>
    <s v="ERES_3T327"/>
    <x v="6359"/>
    <n v="987.95799999999997"/>
    <n v="111.6"/>
  </r>
  <r>
    <s v="10 : Electric"/>
    <x v="1"/>
    <x v="2"/>
    <s v="ERES_3T327"/>
    <x v="6360"/>
    <n v="1002.115"/>
    <n v="86.05"/>
  </r>
  <r>
    <s v="10 : Electric"/>
    <x v="1"/>
    <x v="2"/>
    <s v="ERES_3T327"/>
    <x v="6361"/>
    <n v="1566.2139999999999"/>
    <n v="220.11"/>
  </r>
  <r>
    <s v="10 : Electric"/>
    <x v="1"/>
    <x v="2"/>
    <s v="ERES_3T327"/>
    <x v="6362"/>
    <n v="1957.57"/>
    <n v="210.05"/>
  </r>
  <r>
    <s v="10 : Electric"/>
    <x v="1"/>
    <x v="2"/>
    <s v="ERES_3T327"/>
    <x v="6363"/>
    <n v="590.029"/>
    <n v="65.77"/>
  </r>
  <r>
    <s v="10 : Electric"/>
    <x v="1"/>
    <x v="2"/>
    <s v="ERES_3T327"/>
    <x v="6364"/>
    <n v="2554.7460000000001"/>
    <n v="317.22000000000003"/>
  </r>
  <r>
    <s v="10 : Electric"/>
    <x v="1"/>
    <x v="2"/>
    <s v="ERES_3T327"/>
    <x v="6365"/>
    <n v="1296.979"/>
    <n v="142.1"/>
  </r>
  <r>
    <s v="10 : Electric"/>
    <x v="1"/>
    <x v="2"/>
    <s v="ERES_3T327"/>
    <x v="6366"/>
    <n v="1311.83"/>
    <n v="167.17"/>
  </r>
  <r>
    <s v="10 : Electric"/>
    <x v="1"/>
    <x v="2"/>
    <s v="ERES_3T327"/>
    <x v="6367"/>
    <n v="1171.7729999999999"/>
    <n v="127.63"/>
  </r>
  <r>
    <s v="10 : Electric"/>
    <x v="1"/>
    <x v="2"/>
    <s v="ERES_3T327"/>
    <x v="6368"/>
    <n v="445.928"/>
    <n v="55.77"/>
  </r>
  <r>
    <s v="10 : Electric"/>
    <x v="1"/>
    <x v="2"/>
    <s v="ERES_3T327"/>
    <x v="6369"/>
    <n v="1035.098"/>
    <n v="118.36"/>
  </r>
  <r>
    <s v="10 : Electric"/>
    <x v="1"/>
    <x v="2"/>
    <s v="ERES_3T327"/>
    <x v="6370"/>
    <n v="871.05700000000002"/>
    <n v="119.99"/>
  </r>
  <r>
    <s v="10 : Electric"/>
    <x v="1"/>
    <x v="2"/>
    <s v="ERES_3T327"/>
    <x v="6371"/>
    <n v="861.86900000000003"/>
    <n v="96.27"/>
  </r>
  <r>
    <s v="10 : Electric"/>
    <x v="1"/>
    <x v="2"/>
    <s v="ERES_3T327"/>
    <x v="6372"/>
    <n v="408.34199999999998"/>
    <n v="50.77"/>
  </r>
  <r>
    <s v="10 : Electric"/>
    <x v="1"/>
    <x v="2"/>
    <s v="ERES_3T327"/>
    <x v="6373"/>
    <n v="1962.8889999999999"/>
    <n v="253.34"/>
  </r>
  <r>
    <s v="10 : Electric"/>
    <x v="1"/>
    <x v="2"/>
    <s v="ERES_3T327"/>
    <x v="6374"/>
    <n v="1416.694"/>
    <n v="191.53"/>
  </r>
  <r>
    <s v="10 : Electric"/>
    <x v="1"/>
    <x v="2"/>
    <s v="ERES_3T327"/>
    <x v="6375"/>
    <n v="700.88199999999995"/>
    <n v="78.72"/>
  </r>
  <r>
    <s v="10 : Electric"/>
    <x v="1"/>
    <x v="2"/>
    <s v="ERES_3T327"/>
    <x v="6376"/>
    <n v="534.17100000000005"/>
    <n v="64.67"/>
  </r>
  <r>
    <s v="10 : Electric"/>
    <x v="1"/>
    <x v="2"/>
    <s v="ERES_3T327"/>
    <x v="6377"/>
    <n v="2641.732"/>
    <n v="286.31"/>
  </r>
  <r>
    <s v="10 : Electric"/>
    <x v="1"/>
    <x v="2"/>
    <s v="ERES_3T327"/>
    <x v="6378"/>
    <n v="1100.0989999999999"/>
    <n v="136.78"/>
  </r>
  <r>
    <s v="10 : Electric"/>
    <x v="1"/>
    <x v="2"/>
    <s v="ERES_3T327"/>
    <x v="6379"/>
    <n v="957.60799999999995"/>
    <n v="125.94"/>
  </r>
  <r>
    <s v="10 : Electric"/>
    <x v="1"/>
    <x v="2"/>
    <s v="ERES_3T327"/>
    <x v="6380"/>
    <n v="1307.7139999999999"/>
    <n v="151.47"/>
  </r>
  <r>
    <s v="10 : Electric"/>
    <x v="1"/>
    <x v="2"/>
    <s v="ERES_3T327"/>
    <x v="6381"/>
    <n v="2545.6410000000001"/>
    <n v="318.18"/>
  </r>
  <r>
    <s v="10 : Electric"/>
    <x v="1"/>
    <x v="2"/>
    <s v="ERES_3T327"/>
    <x v="6382"/>
    <n v="1330.3240000000001"/>
    <n v="156.97"/>
  </r>
  <r>
    <s v="10 : Electric"/>
    <x v="1"/>
    <x v="2"/>
    <s v="ERES_3T327"/>
    <x v="6383"/>
    <n v="1338.1489999999999"/>
    <n v="165.31"/>
  </r>
  <r>
    <s v="10 : Electric"/>
    <x v="1"/>
    <x v="2"/>
    <s v="ERES_3T327"/>
    <x v="6384"/>
    <n v="1823.377"/>
    <n v="225.47"/>
  </r>
  <r>
    <s v="10 : Electric"/>
    <x v="1"/>
    <x v="2"/>
    <s v="ERES_3T327"/>
    <x v="6385"/>
    <n v="1093.8420000000001"/>
    <n v="132.49"/>
  </r>
  <r>
    <s v="10 : Electric"/>
    <x v="1"/>
    <x v="2"/>
    <s v="ERES_3T327"/>
    <x v="6386"/>
    <n v="474.13600000000002"/>
    <n v="59.23"/>
  </r>
  <r>
    <s v="10 : Electric"/>
    <x v="1"/>
    <x v="2"/>
    <s v="ERES_3T327"/>
    <x v="6387"/>
    <n v="2143.5070000000001"/>
    <n v="278.14"/>
  </r>
  <r>
    <s v="10 : Electric"/>
    <x v="1"/>
    <x v="2"/>
    <s v="ERES_3T327"/>
    <x v="6388"/>
    <n v="1662.355"/>
    <n v="193.6"/>
  </r>
  <r>
    <s v="10 : Electric"/>
    <x v="1"/>
    <x v="2"/>
    <s v="ERES_3T327"/>
    <x v="6389"/>
    <n v="1512.06"/>
    <n v="186.85"/>
  </r>
  <r>
    <s v="10 : Electric"/>
    <x v="1"/>
    <x v="2"/>
    <s v="ERES_3T327"/>
    <x v="6390"/>
    <n v="1587.615"/>
    <n v="149.76"/>
  </r>
  <r>
    <s v="10 : Electric"/>
    <x v="1"/>
    <x v="2"/>
    <s v="ERES_3T327"/>
    <x v="6391"/>
    <n v="1110.1590000000001"/>
    <n v="140.55000000000001"/>
  </r>
  <r>
    <s v="10 : Electric"/>
    <x v="1"/>
    <x v="2"/>
    <s v="ERES_3T327"/>
    <x v="6392"/>
    <n v="1319.577"/>
    <n v="139.65"/>
  </r>
  <r>
    <s v="10 : Electric"/>
    <x v="1"/>
    <x v="2"/>
    <s v="ERES_3T327"/>
    <x v="6393"/>
    <n v="1696.502"/>
    <n v="182.77"/>
  </r>
  <r>
    <s v="10 : Electric"/>
    <x v="1"/>
    <x v="2"/>
    <s v="ERES_3T327"/>
    <x v="6394"/>
    <n v="504.44099999999997"/>
    <n v="54.84"/>
  </r>
  <r>
    <s v="10 : Electric"/>
    <x v="1"/>
    <x v="2"/>
    <s v="ERES_3T327"/>
    <x v="6395"/>
    <n v="1029.087"/>
    <n v="154.05000000000001"/>
  </r>
  <r>
    <s v="10 : Electric"/>
    <x v="1"/>
    <x v="2"/>
    <s v="ERES_3T327"/>
    <x v="6396"/>
    <n v="854.35"/>
    <n v="118.1"/>
  </r>
  <r>
    <s v="10 : Electric"/>
    <x v="1"/>
    <x v="2"/>
    <s v="ERES_3T327"/>
    <x v="6397"/>
    <n v="1128.731"/>
    <n v="119.37"/>
  </r>
  <r>
    <s v="10 : Electric"/>
    <x v="1"/>
    <x v="2"/>
    <s v="ERES_3T327"/>
    <x v="6398"/>
    <n v="2419.0830000000001"/>
    <n v="240.67"/>
  </r>
  <r>
    <s v="10 : Electric"/>
    <x v="1"/>
    <x v="2"/>
    <s v="ERES_3T327"/>
    <x v="6399"/>
    <n v="1972.048"/>
    <n v="235.5"/>
  </r>
  <r>
    <s v="10 : Electric"/>
    <x v="1"/>
    <x v="2"/>
    <s v="ERES_3T327"/>
    <x v="6400"/>
    <n v="1019.828"/>
    <n v="112.73"/>
  </r>
  <r>
    <s v="10 : Electric"/>
    <x v="1"/>
    <x v="2"/>
    <s v="ERES_3T327"/>
    <x v="6401"/>
    <n v="1544.97"/>
    <n v="183.09"/>
  </r>
  <r>
    <s v="10 : Electric"/>
    <x v="1"/>
    <x v="2"/>
    <s v="ERES_3T327"/>
    <x v="6402"/>
    <n v="627.66"/>
    <n v="85.65"/>
  </r>
  <r>
    <s v="10 : Electric"/>
    <x v="1"/>
    <x v="2"/>
    <s v="ERES_3T327"/>
    <x v="6403"/>
    <n v="635.52700000000004"/>
    <n v="62.73"/>
  </r>
  <r>
    <s v="10 : Electric"/>
    <x v="1"/>
    <x v="2"/>
    <s v="ERES_3T327"/>
    <x v="6404"/>
    <n v="739.875"/>
    <n v="103.93"/>
  </r>
  <r>
    <s v="10 : Electric"/>
    <x v="1"/>
    <x v="2"/>
    <s v="ERES_3T327"/>
    <x v="6405"/>
    <n v="639.85699999999997"/>
    <n v="74.12"/>
  </r>
  <r>
    <s v="10 : Electric"/>
    <x v="1"/>
    <x v="2"/>
    <s v="ERES_3T327"/>
    <x v="6406"/>
    <n v="861.94600000000003"/>
    <n v="115.22"/>
  </r>
  <r>
    <s v="10 : Electric"/>
    <x v="1"/>
    <x v="2"/>
    <s v="ERES_3T327"/>
    <x v="6407"/>
    <n v="589.71299999999997"/>
    <n v="62.6"/>
  </r>
  <r>
    <s v="10 : Electric"/>
    <x v="1"/>
    <x v="2"/>
    <s v="ERES_3T327"/>
    <x v="6408"/>
    <n v="1148.3699999999999"/>
    <n v="108.33"/>
  </r>
  <r>
    <s v="10 : Electric"/>
    <x v="1"/>
    <x v="2"/>
    <s v="ERES_3T327"/>
    <x v="6409"/>
    <n v="2302.4940000000001"/>
    <n v="355.43"/>
  </r>
  <r>
    <s v="10 : Electric"/>
    <x v="1"/>
    <x v="2"/>
    <s v="ERES_3T327"/>
    <x v="6410"/>
    <n v="1790.61"/>
    <n v="199.36"/>
  </r>
  <r>
    <s v="10 : Electric"/>
    <x v="1"/>
    <x v="2"/>
    <s v="ERES_3T327"/>
    <x v="6411"/>
    <n v="1243.2239999999999"/>
    <n v="148.53"/>
  </r>
  <r>
    <s v="10 : Electric"/>
    <x v="1"/>
    <x v="2"/>
    <s v="ERES_3T327"/>
    <x v="6412"/>
    <n v="1840.37"/>
    <n v="217.47"/>
  </r>
  <r>
    <s v="10 : Electric"/>
    <x v="1"/>
    <x v="2"/>
    <s v="ERES_3T327"/>
    <x v="6413"/>
    <n v="380.37099999999998"/>
    <n v="51.05"/>
  </r>
  <r>
    <s v="10 : Electric"/>
    <x v="1"/>
    <x v="2"/>
    <s v="ERES_3T327"/>
    <x v="6414"/>
    <n v="2638.076"/>
    <n v="314.16000000000003"/>
  </r>
  <r>
    <s v="10 : Electric"/>
    <x v="1"/>
    <x v="2"/>
    <s v="ERES_3T327"/>
    <x v="6415"/>
    <n v="1481.268"/>
    <n v="180.48"/>
  </r>
  <r>
    <s v="10 : Electric"/>
    <x v="1"/>
    <x v="2"/>
    <s v="ERES_3T327"/>
    <x v="6416"/>
    <n v="1593.999"/>
    <n v="151.18"/>
  </r>
  <r>
    <s v="10 : Electric"/>
    <x v="1"/>
    <x v="2"/>
    <s v="ERES_3T327"/>
    <x v="6417"/>
    <n v="907.11599999999999"/>
    <n v="99.93"/>
  </r>
  <r>
    <s v="10 : Electric"/>
    <x v="1"/>
    <x v="2"/>
    <s v="ERES_3T327"/>
    <x v="6418"/>
    <n v="1730.058"/>
    <n v="165.97"/>
  </r>
  <r>
    <s v="10 : Electric"/>
    <x v="1"/>
    <x v="2"/>
    <s v="ERES_3T327"/>
    <x v="6419"/>
    <n v="2592.33"/>
    <n v="338.34"/>
  </r>
  <r>
    <s v="10 : Electric"/>
    <x v="1"/>
    <x v="2"/>
    <s v="ERES_3T327"/>
    <x v="6420"/>
    <n v="1944.0609999999999"/>
    <n v="190.45"/>
  </r>
  <r>
    <s v="10 : Electric"/>
    <x v="1"/>
    <x v="2"/>
    <s v="ERES_3T327"/>
    <x v="6421"/>
    <n v="1149.1410000000001"/>
    <n v="130.38"/>
  </r>
  <r>
    <s v="10 : Electric"/>
    <x v="1"/>
    <x v="2"/>
    <s v="ERES_3T327"/>
    <x v="6422"/>
    <n v="1282.329"/>
    <n v="148.66999999999999"/>
  </r>
  <r>
    <s v="10 : Electric"/>
    <x v="1"/>
    <x v="2"/>
    <s v="ERES_3T327"/>
    <x v="6423"/>
    <n v="1509.6030000000001"/>
    <n v="159.28"/>
  </r>
  <r>
    <s v="10 : Electric"/>
    <x v="1"/>
    <x v="2"/>
    <s v="ERES_3T327"/>
    <x v="6424"/>
    <n v="606.98299999999995"/>
    <n v="72.349999999999994"/>
  </r>
  <r>
    <s v="10 : Electric"/>
    <x v="1"/>
    <x v="2"/>
    <s v="ERES_3T327"/>
    <x v="6425"/>
    <n v="3253.518"/>
    <n v="399.37"/>
  </r>
  <r>
    <s v="10 : Electric"/>
    <x v="1"/>
    <x v="2"/>
    <s v="ERES_3T327"/>
    <x v="6426"/>
    <n v="1180.4159999999999"/>
    <n v="123.59"/>
  </r>
  <r>
    <s v="10 : Electric"/>
    <x v="1"/>
    <x v="2"/>
    <s v="ERES_3T327"/>
    <x v="6427"/>
    <n v="933.11199999999997"/>
    <n v="110.69"/>
  </r>
  <r>
    <s v="10 : Electric"/>
    <x v="1"/>
    <x v="2"/>
    <s v="ERES_3T327"/>
    <x v="6428"/>
    <n v="666.05499999999995"/>
    <n v="72.39"/>
  </r>
  <r>
    <s v="10 : Electric"/>
    <x v="1"/>
    <x v="2"/>
    <s v="ERES_3T327"/>
    <x v="6429"/>
    <n v="1607.8219999999999"/>
    <n v="184.74"/>
  </r>
  <r>
    <s v="10 : Electric"/>
    <x v="1"/>
    <x v="2"/>
    <s v="ERES_3T327"/>
    <x v="6430"/>
    <n v="1541.866"/>
    <n v="164.23"/>
  </r>
  <r>
    <s v="10 : Electric"/>
    <x v="1"/>
    <x v="2"/>
    <s v="ERES_3T327"/>
    <x v="6431"/>
    <n v="807.68299999999999"/>
    <n v="93.62"/>
  </r>
  <r>
    <s v="10 : Electric"/>
    <x v="1"/>
    <x v="2"/>
    <s v="ERES_3T327"/>
    <x v="6432"/>
    <n v="409.61500000000001"/>
    <n v="54.2"/>
  </r>
  <r>
    <s v="10 : Electric"/>
    <x v="1"/>
    <x v="2"/>
    <s v="ERES_3T327"/>
    <x v="6433"/>
    <n v="4370.7169999999996"/>
    <n v="506.07"/>
  </r>
  <r>
    <s v="10 : Electric"/>
    <x v="1"/>
    <x v="2"/>
    <s v="ERES_3T327"/>
    <x v="6434"/>
    <n v="803.54100000000005"/>
    <n v="100.5"/>
  </r>
  <r>
    <s v="10 : Electric"/>
    <x v="1"/>
    <x v="2"/>
    <s v="ERES_3T327"/>
    <x v="6435"/>
    <n v="828.99900000000002"/>
    <n v="100.44"/>
  </r>
  <r>
    <s v="10 : Electric"/>
    <x v="1"/>
    <x v="2"/>
    <s v="ERES_3T327"/>
    <x v="6436"/>
    <n v="1027.693"/>
    <n v="121.82"/>
  </r>
  <r>
    <s v="10 : Electric"/>
    <x v="1"/>
    <x v="2"/>
    <s v="ERES_3T327"/>
    <x v="6437"/>
    <n v="104.521"/>
    <n v="13.07"/>
  </r>
  <r>
    <s v="10 : Electric"/>
    <x v="1"/>
    <x v="2"/>
    <s v="ERES_3T327"/>
    <x v="6438"/>
    <n v="2212.3359999999998"/>
    <n v="277.13"/>
  </r>
  <r>
    <s v="10 : Electric"/>
    <x v="1"/>
    <x v="2"/>
    <s v="ERES_3T327"/>
    <x v="6439"/>
    <n v="512.51700000000005"/>
    <n v="66.040000000000006"/>
  </r>
  <r>
    <s v="10 : Electric"/>
    <x v="1"/>
    <x v="2"/>
    <s v="ERES_3T327"/>
    <x v="6440"/>
    <n v="683.73400000000004"/>
    <n v="71"/>
  </r>
  <r>
    <s v="10 : Electric"/>
    <x v="1"/>
    <x v="2"/>
    <s v="ERES_3T327"/>
    <x v="6441"/>
    <n v="1677.0319999999999"/>
    <n v="201.99"/>
  </r>
  <r>
    <s v="10 : Electric"/>
    <x v="1"/>
    <x v="2"/>
    <s v="ERES_3T327"/>
    <x v="6442"/>
    <n v="1441.26"/>
    <n v="158.1"/>
  </r>
  <r>
    <s v="10 : Electric"/>
    <x v="1"/>
    <x v="2"/>
    <s v="ERES_3T327"/>
    <x v="6443"/>
    <n v="1945.191"/>
    <n v="261.37"/>
  </r>
  <r>
    <s v="10 : Electric"/>
    <x v="1"/>
    <x v="2"/>
    <s v="ERES_3T327"/>
    <x v="6444"/>
    <n v="1743.6610000000001"/>
    <n v="210.93"/>
  </r>
  <r>
    <s v="10 : Electric"/>
    <x v="1"/>
    <x v="2"/>
    <s v="ERES_3T327"/>
    <x v="6445"/>
    <n v="1523.038"/>
    <n v="178.4"/>
  </r>
  <r>
    <s v="10 : Electric"/>
    <x v="1"/>
    <x v="2"/>
    <s v="ERES_3T327"/>
    <x v="6446"/>
    <n v="818.87"/>
    <n v="86.1"/>
  </r>
  <r>
    <s v="10 : Electric"/>
    <x v="1"/>
    <x v="2"/>
    <s v="ERES_3T327"/>
    <x v="6447"/>
    <n v="2549.9839999999999"/>
    <n v="268.26"/>
  </r>
  <r>
    <s v="10 : Electric"/>
    <x v="1"/>
    <x v="2"/>
    <s v="ERES_3T327"/>
    <x v="6448"/>
    <n v="667.53599999999994"/>
    <n v="79.66"/>
  </r>
  <r>
    <s v="10 : Electric"/>
    <x v="1"/>
    <x v="2"/>
    <s v="ERES_3T327"/>
    <x v="6449"/>
    <n v="889.66600000000005"/>
    <n v="100.11"/>
  </r>
  <r>
    <s v="10 : Electric"/>
    <x v="1"/>
    <x v="2"/>
    <s v="ERES_3T327"/>
    <x v="6450"/>
    <n v="635.49"/>
    <n v="72.569999999999993"/>
  </r>
  <r>
    <s v="10 : Electric"/>
    <x v="1"/>
    <x v="2"/>
    <s v="ERES_3T327"/>
    <x v="6451"/>
    <n v="963.15499999999997"/>
    <n v="114.67"/>
  </r>
  <r>
    <s v="10 : Electric"/>
    <x v="1"/>
    <x v="2"/>
    <s v="ERES_3T327"/>
    <x v="6452"/>
    <n v="1148.8710000000001"/>
    <n v="117.54"/>
  </r>
  <r>
    <s v="10 : Electric"/>
    <x v="1"/>
    <x v="2"/>
    <s v="ERES_3T327"/>
    <x v="6453"/>
    <n v="630.82899999999995"/>
    <n v="70.44"/>
  </r>
  <r>
    <s v="10 : Electric"/>
    <x v="1"/>
    <x v="2"/>
    <s v="ERES_3T327"/>
    <x v="6454"/>
    <n v="726.12300000000005"/>
    <n v="80.89"/>
  </r>
  <r>
    <s v="10 : Electric"/>
    <x v="1"/>
    <x v="2"/>
    <s v="ERES_3T327"/>
    <x v="6455"/>
    <n v="1606.9870000000001"/>
    <n v="177.52"/>
  </r>
  <r>
    <s v="10 : Electric"/>
    <x v="1"/>
    <x v="2"/>
    <s v="ERES_3T327"/>
    <x v="6456"/>
    <n v="583.84699999999998"/>
    <n v="63.06"/>
  </r>
  <r>
    <s v="10 : Electric"/>
    <x v="1"/>
    <x v="2"/>
    <s v="ERES_3T327"/>
    <x v="6457"/>
    <n v="1211.3810000000001"/>
    <n v="163.02000000000001"/>
  </r>
  <r>
    <s v="10 : Electric"/>
    <x v="1"/>
    <x v="2"/>
    <s v="ERES_3T327"/>
    <x v="6458"/>
    <n v="967.94399999999996"/>
    <n v="105.57"/>
  </r>
  <r>
    <s v="10 : Electric"/>
    <x v="1"/>
    <x v="2"/>
    <s v="ERES_3T327"/>
    <x v="6459"/>
    <n v="1034.7850000000001"/>
    <n v="127.74"/>
  </r>
  <r>
    <s v="10 : Electric"/>
    <x v="1"/>
    <x v="2"/>
    <s v="ERES_3T327"/>
    <x v="6460"/>
    <n v="1843.0309999999999"/>
    <n v="204.53"/>
  </r>
  <r>
    <s v="10 : Electric"/>
    <x v="1"/>
    <x v="2"/>
    <s v="ERES_3T327"/>
    <x v="6461"/>
    <n v="512.70000000000005"/>
    <n v="61.97"/>
  </r>
  <r>
    <s v="10 : Electric"/>
    <x v="1"/>
    <x v="2"/>
    <s v="ERES_3T327"/>
    <x v="6462"/>
    <n v="665.41700000000003"/>
    <n v="77.91"/>
  </r>
  <r>
    <s v="10 : Electric"/>
    <x v="1"/>
    <x v="2"/>
    <s v="ERES_3T327"/>
    <x v="6463"/>
    <n v="2576.4430000000002"/>
    <n v="333.85"/>
  </r>
  <r>
    <s v="10 : Electric"/>
    <x v="1"/>
    <x v="2"/>
    <s v="ERES_3T327"/>
    <x v="6464"/>
    <n v="1144.443"/>
    <n v="118.91"/>
  </r>
  <r>
    <s v="10 : Electric"/>
    <x v="1"/>
    <x v="2"/>
    <s v="ERES_3T327"/>
    <x v="6465"/>
    <n v="2298.4670000000001"/>
    <n v="306.83"/>
  </r>
  <r>
    <s v="10 : Electric"/>
    <x v="1"/>
    <x v="2"/>
    <s v="ERES_3T327"/>
    <x v="6466"/>
    <n v="757.37"/>
    <n v="90.4"/>
  </r>
  <r>
    <s v="10 : Electric"/>
    <x v="1"/>
    <x v="2"/>
    <s v="ERES_3T327"/>
    <x v="6467"/>
    <n v="587.05399999999997"/>
    <n v="72.459999999999994"/>
  </r>
  <r>
    <s v="10 : Electric"/>
    <x v="1"/>
    <x v="2"/>
    <s v="ERES_3T327"/>
    <x v="6468"/>
    <n v="3137.81"/>
    <n v="398.2"/>
  </r>
  <r>
    <s v="10 : Electric"/>
    <x v="1"/>
    <x v="2"/>
    <s v="ERES_3T327"/>
    <x v="6469"/>
    <n v="1330.1320000000001"/>
    <n v="160.84"/>
  </r>
  <r>
    <s v="10 : Electric"/>
    <x v="1"/>
    <x v="2"/>
    <s v="ERES_3T327"/>
    <x v="6470"/>
    <n v="800.52700000000004"/>
    <n v="101.4"/>
  </r>
  <r>
    <s v="10 : Electric"/>
    <x v="1"/>
    <x v="2"/>
    <s v="ERES_3T327"/>
    <x v="6471"/>
    <n v="396.37400000000002"/>
    <n v="49.3"/>
  </r>
  <r>
    <s v="10 : Electric"/>
    <x v="1"/>
    <x v="2"/>
    <s v="ERES_3T327"/>
    <x v="6472"/>
    <n v="1830.2650000000001"/>
    <n v="223.59"/>
  </r>
  <r>
    <s v="10 : Electric"/>
    <x v="1"/>
    <x v="2"/>
    <s v="ERES_3T327"/>
    <x v="6473"/>
    <n v="1853.1420000000001"/>
    <n v="225.83"/>
  </r>
  <r>
    <s v="10 : Electric"/>
    <x v="1"/>
    <x v="2"/>
    <s v="ERES_3T327"/>
    <x v="6474"/>
    <n v="1676.231"/>
    <n v="235.49"/>
  </r>
  <r>
    <s v="10 : Electric"/>
    <x v="1"/>
    <x v="2"/>
    <s v="ERES_3T327"/>
    <x v="6475"/>
    <n v="1123.8620000000001"/>
    <n v="127.25"/>
  </r>
  <r>
    <s v="10 : Electric"/>
    <x v="1"/>
    <x v="2"/>
    <s v="ERES_3T327"/>
    <x v="6476"/>
    <n v="1029.5139999999999"/>
    <n v="122.87"/>
  </r>
  <r>
    <s v="10 : Electric"/>
    <x v="1"/>
    <x v="2"/>
    <s v="ERES_3T327"/>
    <x v="6477"/>
    <n v="407.077"/>
    <n v="48.46"/>
  </r>
  <r>
    <s v="10 : Electric"/>
    <x v="1"/>
    <x v="2"/>
    <s v="ERES_3T327"/>
    <x v="6478"/>
    <n v="980.64499999999998"/>
    <n v="112.12"/>
  </r>
  <r>
    <s v="10 : Electric"/>
    <x v="1"/>
    <x v="2"/>
    <s v="ERES_3T327"/>
    <x v="6479"/>
    <n v="206.84"/>
    <n v="25.86"/>
  </r>
  <r>
    <s v="10 : Electric"/>
    <x v="1"/>
    <x v="2"/>
    <s v="ERES_3T327"/>
    <x v="6480"/>
    <n v="996.12599999999998"/>
    <n v="135.26"/>
  </r>
  <r>
    <s v="10 : Electric"/>
    <x v="1"/>
    <x v="2"/>
    <s v="ERES_3T327"/>
    <x v="6481"/>
    <n v="1624.902"/>
    <n v="211.5"/>
  </r>
  <r>
    <s v="10 : Electric"/>
    <x v="1"/>
    <x v="2"/>
    <s v="ERES_3T327"/>
    <x v="6482"/>
    <n v="314.983"/>
    <n v="42.65"/>
  </r>
  <r>
    <s v="10 : Electric"/>
    <x v="1"/>
    <x v="2"/>
    <s v="ERES_3T327"/>
    <x v="6483"/>
    <n v="910.34900000000005"/>
    <n v="105.12"/>
  </r>
  <r>
    <s v="10 : Electric"/>
    <x v="1"/>
    <x v="2"/>
    <s v="ERES_3T327"/>
    <x v="6484"/>
    <n v="4979.6009999999997"/>
    <n v="592.28"/>
  </r>
  <r>
    <s v="10 : Electric"/>
    <x v="1"/>
    <x v="2"/>
    <s v="ERES_3T327"/>
    <x v="6485"/>
    <n v="1250.817"/>
    <n v="172.89"/>
  </r>
  <r>
    <s v="10 : Electric"/>
    <x v="1"/>
    <x v="2"/>
    <s v="ERES_3T327"/>
    <x v="6486"/>
    <n v="1292.3910000000001"/>
    <n v="167.45"/>
  </r>
  <r>
    <s v="10 : Electric"/>
    <x v="1"/>
    <x v="2"/>
    <s v="ERES_3T327"/>
    <x v="6487"/>
    <n v="1141.2950000000001"/>
    <n v="144.6"/>
  </r>
  <r>
    <s v="10 : Electric"/>
    <x v="1"/>
    <x v="2"/>
    <s v="ERES_3T327"/>
    <x v="6488"/>
    <n v="1527.2270000000001"/>
    <n v="180.9"/>
  </r>
  <r>
    <s v="10 : Electric"/>
    <x v="1"/>
    <x v="2"/>
    <s v="ERES_3T327"/>
    <x v="6489"/>
    <n v="747.58399999999995"/>
    <n v="84.18"/>
  </r>
  <r>
    <s v="10 : Electric"/>
    <x v="1"/>
    <x v="2"/>
    <s v="ERES_3T327"/>
    <x v="6490"/>
    <n v="940.39700000000005"/>
    <n v="114.29"/>
  </r>
  <r>
    <s v="10 : Electric"/>
    <x v="1"/>
    <x v="2"/>
    <s v="ERES_3T327"/>
    <x v="6491"/>
    <n v="1391.203"/>
    <n v="153.9"/>
  </r>
  <r>
    <s v="10 : Electric"/>
    <x v="1"/>
    <x v="2"/>
    <s v="ERES_3T327"/>
    <x v="6492"/>
    <n v="1628.11"/>
    <n v="203.48"/>
  </r>
  <r>
    <s v="10 : Electric"/>
    <x v="1"/>
    <x v="2"/>
    <s v="ERES_3T327"/>
    <x v="6493"/>
    <n v="1263.6379999999999"/>
    <n v="138.44999999999999"/>
  </r>
  <r>
    <s v="10 : Electric"/>
    <x v="1"/>
    <x v="2"/>
    <s v="ERES_3T327"/>
    <x v="6494"/>
    <n v="1328.9469999999999"/>
    <n v="133.19"/>
  </r>
  <r>
    <s v="10 : Electric"/>
    <x v="1"/>
    <x v="2"/>
    <s v="ERES_3T327"/>
    <x v="6495"/>
    <n v="386.73099999999999"/>
    <n v="48.07"/>
  </r>
  <r>
    <s v="10 : Electric"/>
    <x v="1"/>
    <x v="2"/>
    <s v="ERES_3T327"/>
    <x v="6496"/>
    <n v="854.76400000000001"/>
    <n v="89.34"/>
  </r>
  <r>
    <s v="10 : Electric"/>
    <x v="1"/>
    <x v="2"/>
    <s v="ERES_3T327"/>
    <x v="6497"/>
    <n v="1057.057"/>
    <n v="128.62"/>
  </r>
  <r>
    <s v="10 : Electric"/>
    <x v="1"/>
    <x v="2"/>
    <s v="ERES_3T327"/>
    <x v="6498"/>
    <n v="944.30399999999997"/>
    <n v="106.13"/>
  </r>
  <r>
    <s v="10 : Electric"/>
    <x v="1"/>
    <x v="2"/>
    <s v="ERES_3T327"/>
    <x v="6499"/>
    <n v="1149.924"/>
    <n v="136.52000000000001"/>
  </r>
  <r>
    <s v="10 : Electric"/>
    <x v="1"/>
    <x v="2"/>
    <s v="ERES_3T327"/>
    <x v="6500"/>
    <n v="1266.7329999999999"/>
    <n v="157.11000000000001"/>
  </r>
  <r>
    <s v="10 : Electric"/>
    <x v="1"/>
    <x v="2"/>
    <s v="ERES_3T327"/>
    <x v="6501"/>
    <n v="1326.0129999999999"/>
    <n v="136.62"/>
  </r>
  <r>
    <s v="10 : Electric"/>
    <x v="1"/>
    <x v="2"/>
    <s v="ERES_3T327"/>
    <x v="6502"/>
    <n v="2054.6039999999998"/>
    <n v="263.39999999999998"/>
  </r>
  <r>
    <s v="10 : Electric"/>
    <x v="1"/>
    <x v="2"/>
    <s v="ERES_3T327"/>
    <x v="6503"/>
    <n v="549.77700000000004"/>
    <n v="59.6"/>
  </r>
  <r>
    <s v="10 : Electric"/>
    <x v="1"/>
    <x v="2"/>
    <s v="ERES_3T327"/>
    <x v="6504"/>
    <n v="1768.7909999999999"/>
    <n v="218.28"/>
  </r>
  <r>
    <s v="10 : Electric"/>
    <x v="1"/>
    <x v="2"/>
    <s v="ERES_3T327"/>
    <x v="6505"/>
    <n v="2718.3"/>
    <n v="310.14999999999998"/>
  </r>
  <r>
    <s v="10 : Electric"/>
    <x v="1"/>
    <x v="2"/>
    <s v="ERES_3T327"/>
    <x v="6506"/>
    <n v="1324.2670000000001"/>
    <n v="156.38999999999999"/>
  </r>
  <r>
    <s v="10 : Electric"/>
    <x v="1"/>
    <x v="2"/>
    <s v="ERES_3T327"/>
    <x v="6507"/>
    <n v="1245.8"/>
    <n v="136.88999999999999"/>
  </r>
  <r>
    <s v="10 : Electric"/>
    <x v="1"/>
    <x v="2"/>
    <s v="ERES_3T327"/>
    <x v="6508"/>
    <n v="945.41899999999998"/>
    <n v="132.75"/>
  </r>
  <r>
    <s v="10 : Electric"/>
    <x v="1"/>
    <x v="2"/>
    <s v="ERES_3T327"/>
    <x v="6509"/>
    <n v="399.03800000000001"/>
    <n v="52.13"/>
  </r>
  <r>
    <s v="10 : Electric"/>
    <x v="1"/>
    <x v="2"/>
    <s v="ERES_3T327"/>
    <x v="6510"/>
    <n v="659.31899999999996"/>
    <n v="76.47"/>
  </r>
  <r>
    <s v="10 : Electric"/>
    <x v="1"/>
    <x v="2"/>
    <s v="ERES_3T327"/>
    <x v="6511"/>
    <n v="1139.9290000000001"/>
    <n v="166.62"/>
  </r>
  <r>
    <s v="10 : Electric"/>
    <x v="1"/>
    <x v="2"/>
    <s v="ERES_3T327"/>
    <x v="6512"/>
    <n v="1032.355"/>
    <n v="157.16999999999999"/>
  </r>
  <r>
    <s v="10 : Electric"/>
    <x v="1"/>
    <x v="2"/>
    <s v="ERES_3T327"/>
    <x v="6513"/>
    <n v="1008.475"/>
    <n v="111.02"/>
  </r>
  <r>
    <s v="10 : Electric"/>
    <x v="1"/>
    <x v="2"/>
    <s v="ERES_3T327"/>
    <x v="6514"/>
    <n v="1070.0630000000001"/>
    <n v="112.95"/>
  </r>
  <r>
    <s v="10 : Electric"/>
    <x v="1"/>
    <x v="2"/>
    <s v="ERES_3T327"/>
    <x v="6515"/>
    <n v="1446.758"/>
    <n v="140.66999999999999"/>
  </r>
  <r>
    <s v="10 : Electric"/>
    <x v="1"/>
    <x v="2"/>
    <s v="ERES_3T327"/>
    <x v="6516"/>
    <n v="813.31"/>
    <n v="89.22"/>
  </r>
  <r>
    <s v="10 : Electric"/>
    <x v="1"/>
    <x v="2"/>
    <s v="ERES_3T327"/>
    <x v="6517"/>
    <n v="1322.8969999999999"/>
    <n v="139.77000000000001"/>
  </r>
  <r>
    <s v="10 : Electric"/>
    <x v="1"/>
    <x v="2"/>
    <s v="ERES_3T327"/>
    <x v="6518"/>
    <n v="875.06899999999996"/>
    <n v="107.39"/>
  </r>
  <r>
    <s v="10 : Electric"/>
    <x v="1"/>
    <x v="2"/>
    <s v="ERES_3T327"/>
    <x v="6519"/>
    <n v="2313.1379999999999"/>
    <n v="299.77999999999997"/>
  </r>
  <r>
    <s v="10 : Electric"/>
    <x v="1"/>
    <x v="2"/>
    <s v="ERES_3T327"/>
    <x v="6520"/>
    <n v="4374.4759999999997"/>
    <n v="539.54"/>
  </r>
  <r>
    <s v="10 : Electric"/>
    <x v="1"/>
    <x v="2"/>
    <s v="ERES_3T327"/>
    <x v="6521"/>
    <n v="1198.162"/>
    <n v="113.96"/>
  </r>
  <r>
    <s v="10 : Electric"/>
    <x v="1"/>
    <x v="2"/>
    <s v="ERES_3T327"/>
    <x v="6522"/>
    <n v="461.19799999999998"/>
    <n v="57.4"/>
  </r>
  <r>
    <s v="10 : Electric"/>
    <x v="1"/>
    <x v="2"/>
    <s v="ERES_3T327"/>
    <x v="6523"/>
    <n v="1250.5550000000001"/>
    <n v="121.24"/>
  </r>
  <r>
    <s v="10 : Electric"/>
    <x v="1"/>
    <x v="2"/>
    <s v="ERES_3T327"/>
    <x v="6524"/>
    <n v="1203.797"/>
    <n v="156.82"/>
  </r>
  <r>
    <s v="10 : Electric"/>
    <x v="1"/>
    <x v="2"/>
    <s v="ERES_3T327"/>
    <x v="6525"/>
    <n v="1225.8910000000001"/>
    <n v="160.63999999999999"/>
  </r>
  <r>
    <s v="10 : Electric"/>
    <x v="1"/>
    <x v="2"/>
    <s v="ERES_3T327"/>
    <x v="6526"/>
    <n v="359.33100000000002"/>
    <n v="42.09"/>
  </r>
  <r>
    <s v="10 : Electric"/>
    <x v="1"/>
    <x v="2"/>
    <s v="ERES_3T327"/>
    <x v="6527"/>
    <n v="1120.01"/>
    <n v="115.43"/>
  </r>
  <r>
    <s v="10 : Electric"/>
    <x v="1"/>
    <x v="2"/>
    <s v="ERES_3T327"/>
    <x v="6528"/>
    <n v="1489.0519999999999"/>
    <n v="192.21"/>
  </r>
  <r>
    <s v="10 : Electric"/>
    <x v="1"/>
    <x v="2"/>
    <s v="ERES_3T327"/>
    <x v="6529"/>
    <n v="997.11199999999997"/>
    <n v="125.19"/>
  </r>
  <r>
    <s v="10 : Electric"/>
    <x v="1"/>
    <x v="2"/>
    <s v="ERES_3T327"/>
    <x v="6530"/>
    <n v="5151.6549999999997"/>
    <n v="651.27"/>
  </r>
  <r>
    <s v="10 : Electric"/>
    <x v="1"/>
    <x v="2"/>
    <s v="ERES_3T327"/>
    <x v="6531"/>
    <n v="1868.1320000000001"/>
    <n v="217.04"/>
  </r>
  <r>
    <s v="10 : Electric"/>
    <x v="1"/>
    <x v="2"/>
    <s v="ERES_3T327"/>
    <x v="6532"/>
    <n v="839.25300000000004"/>
    <n v="110.14"/>
  </r>
  <r>
    <s v="10 : Electric"/>
    <x v="1"/>
    <x v="2"/>
    <s v="ERES_3T327"/>
    <x v="6533"/>
    <n v="1223.9749999999999"/>
    <n v="120.17"/>
  </r>
  <r>
    <s v="10 : Electric"/>
    <x v="1"/>
    <x v="2"/>
    <s v="ERES_3T327"/>
    <x v="6534"/>
    <n v="594.29899999999998"/>
    <n v="53.36"/>
  </r>
  <r>
    <s v="10 : Electric"/>
    <x v="1"/>
    <x v="2"/>
    <s v="ERES_3T327"/>
    <x v="6535"/>
    <n v="749.10599999999999"/>
    <n v="87.4"/>
  </r>
  <r>
    <s v="10 : Electric"/>
    <x v="1"/>
    <x v="2"/>
    <s v="ERES_3T327"/>
    <x v="6536"/>
    <n v="1214.269"/>
    <n v="163.44999999999999"/>
  </r>
  <r>
    <s v="10 : Electric"/>
    <x v="1"/>
    <x v="2"/>
    <s v="ERES_3T327"/>
    <x v="6537"/>
    <n v="585.30700000000002"/>
    <n v="54.32"/>
  </r>
  <r>
    <s v="10 : Electric"/>
    <x v="1"/>
    <x v="2"/>
    <s v="ERES_3T327"/>
    <x v="6538"/>
    <n v="3883.9780000000001"/>
    <n v="407.79"/>
  </r>
  <r>
    <s v="10 : Electric"/>
    <x v="1"/>
    <x v="2"/>
    <s v="ERES_3T327"/>
    <x v="6539"/>
    <n v="2240.9850000000001"/>
    <n v="262.8"/>
  </r>
  <r>
    <s v="10 : Electric"/>
    <x v="1"/>
    <x v="2"/>
    <s v="ERES_3T327"/>
    <x v="6540"/>
    <n v="1791.0650000000001"/>
    <n v="211.17"/>
  </r>
  <r>
    <s v="10 : Electric"/>
    <x v="1"/>
    <x v="2"/>
    <s v="ERES_3T327"/>
    <x v="6541"/>
    <n v="692.91099999999994"/>
    <n v="83.88"/>
  </r>
  <r>
    <s v="10 : Electric"/>
    <x v="1"/>
    <x v="2"/>
    <s v="ERES_3T327"/>
    <x v="6542"/>
    <n v="1389.9480000000001"/>
    <n v="149.9"/>
  </r>
  <r>
    <s v="10 : Electric"/>
    <x v="1"/>
    <x v="2"/>
    <s v="ERES_3T327"/>
    <x v="6543"/>
    <n v="799.63300000000004"/>
    <n v="94.82"/>
  </r>
  <r>
    <s v="10 : Electric"/>
    <x v="1"/>
    <x v="2"/>
    <s v="ERES_3T327"/>
    <x v="6544"/>
    <n v="1655.7819999999999"/>
    <n v="170.7"/>
  </r>
  <r>
    <s v="10 : Electric"/>
    <x v="1"/>
    <x v="2"/>
    <s v="ERES_3T327"/>
    <x v="6545"/>
    <n v="823.3"/>
    <n v="86.95"/>
  </r>
  <r>
    <s v="10 : Electric"/>
    <x v="1"/>
    <x v="2"/>
    <s v="ERES_3T327"/>
    <x v="6546"/>
    <n v="1726.692"/>
    <n v="239.95"/>
  </r>
  <r>
    <s v="10 : Electric"/>
    <x v="1"/>
    <x v="2"/>
    <s v="ERES_3T327"/>
    <x v="6547"/>
    <n v="1070.43"/>
    <n v="114.5"/>
  </r>
  <r>
    <s v="10 : Electric"/>
    <x v="1"/>
    <x v="2"/>
    <s v="ERES_3T327"/>
    <x v="6548"/>
    <n v="364.96100000000001"/>
    <n v="53.02"/>
  </r>
  <r>
    <s v="10 : Electric"/>
    <x v="1"/>
    <x v="2"/>
    <s v="ERES_3T327"/>
    <x v="6549"/>
    <n v="848.29200000000003"/>
    <n v="87.89"/>
  </r>
  <r>
    <s v="10 : Electric"/>
    <x v="1"/>
    <x v="2"/>
    <s v="ERES_3T327"/>
    <x v="6550"/>
    <n v="1160.8979999999999"/>
    <n v="154.09"/>
  </r>
  <r>
    <s v="10 : Electric"/>
    <x v="1"/>
    <x v="2"/>
    <s v="ERES_3T327"/>
    <x v="6551"/>
    <n v="1454.0840000000001"/>
    <n v="171.48"/>
  </r>
  <r>
    <s v="10 : Electric"/>
    <x v="1"/>
    <x v="2"/>
    <s v="ERES_3T327"/>
    <x v="6552"/>
    <n v="3930.2689999999998"/>
    <n v="503.5"/>
  </r>
  <r>
    <s v="10 : Electric"/>
    <x v="1"/>
    <x v="2"/>
    <s v="ERES_3T327"/>
    <x v="6553"/>
    <n v="3583.3429999999998"/>
    <n v="427.59"/>
  </r>
  <r>
    <s v="10 : Electric"/>
    <x v="1"/>
    <x v="2"/>
    <s v="ERES_3T327"/>
    <x v="6554"/>
    <n v="583.78200000000004"/>
    <n v="70.91"/>
  </r>
  <r>
    <s v="10 : Electric"/>
    <x v="1"/>
    <x v="2"/>
    <s v="ERES_3T327"/>
    <x v="6555"/>
    <n v="825.35500000000002"/>
    <n v="113.55"/>
  </r>
  <r>
    <s v="10 : Electric"/>
    <x v="1"/>
    <x v="2"/>
    <s v="ERES_3T327"/>
    <x v="6556"/>
    <n v="1622.038"/>
    <n v="199.03"/>
  </r>
  <r>
    <s v="10 : Electric"/>
    <x v="1"/>
    <x v="2"/>
    <s v="ERES_3T327"/>
    <x v="6557"/>
    <n v="2036.2660000000001"/>
    <n v="246.94"/>
  </r>
  <r>
    <s v="10 : Electric"/>
    <x v="1"/>
    <x v="2"/>
    <s v="ERES_3T327"/>
    <x v="6558"/>
    <n v="590.74400000000003"/>
    <n v="72.88"/>
  </r>
  <r>
    <s v="10 : Electric"/>
    <x v="1"/>
    <x v="2"/>
    <s v="ERES_3T327"/>
    <x v="6559"/>
    <n v="534.577"/>
    <n v="51.25"/>
  </r>
  <r>
    <s v="10 : Electric"/>
    <x v="1"/>
    <x v="2"/>
    <s v="ERES_3T327"/>
    <x v="6560"/>
    <n v="1256.4849999999999"/>
    <n v="136.33000000000001"/>
  </r>
  <r>
    <s v="10 : Electric"/>
    <x v="1"/>
    <x v="2"/>
    <s v="ERES_3T327"/>
    <x v="6561"/>
    <n v="1367.6569999999999"/>
    <n v="159.05000000000001"/>
  </r>
  <r>
    <s v="10 : Electric"/>
    <x v="1"/>
    <x v="2"/>
    <s v="ERES_3T327"/>
    <x v="6562"/>
    <n v="1973.8489999999999"/>
    <n v="244.2"/>
  </r>
  <r>
    <s v="10 : Electric"/>
    <x v="1"/>
    <x v="2"/>
    <s v="ERES_3T327"/>
    <x v="6563"/>
    <n v="2567.6089999999999"/>
    <n v="289.47000000000003"/>
  </r>
  <r>
    <s v="10 : Electric"/>
    <x v="1"/>
    <x v="2"/>
    <s v="ERES_3T327"/>
    <x v="6564"/>
    <n v="735.64800000000002"/>
    <n v="86.48"/>
  </r>
  <r>
    <s v="10 : Electric"/>
    <x v="1"/>
    <x v="2"/>
    <s v="ERES_3T327"/>
    <x v="6565"/>
    <n v="681.37699999999995"/>
    <n v="74.34"/>
  </r>
  <r>
    <s v="10 : Electric"/>
    <x v="1"/>
    <x v="2"/>
    <s v="ERES_3T327"/>
    <x v="6566"/>
    <n v="1527.7660000000001"/>
    <n v="195.13"/>
  </r>
  <r>
    <s v="10 : Electric"/>
    <x v="1"/>
    <x v="2"/>
    <s v="ERES_3T327"/>
    <x v="6567"/>
    <n v="1509.885"/>
    <n v="166.35"/>
  </r>
  <r>
    <s v="10 : Electric"/>
    <x v="1"/>
    <x v="2"/>
    <s v="ERES_3T327"/>
    <x v="6568"/>
    <n v="1519.5609999999999"/>
    <n v="191.16"/>
  </r>
  <r>
    <s v="10 : Electric"/>
    <x v="1"/>
    <x v="2"/>
    <s v="ERES_3T327"/>
    <x v="6569"/>
    <n v="1075.0650000000001"/>
    <n v="136.13"/>
  </r>
  <r>
    <s v="10 : Electric"/>
    <x v="1"/>
    <x v="2"/>
    <s v="ERES_3T327"/>
    <x v="6570"/>
    <n v="1067.114"/>
    <n v="131.63999999999999"/>
  </r>
  <r>
    <s v="10 : Electric"/>
    <x v="1"/>
    <x v="2"/>
    <s v="ERES_3T327"/>
    <x v="6571"/>
    <n v="1053.31"/>
    <n v="144.28"/>
  </r>
  <r>
    <s v="10 : Electric"/>
    <x v="1"/>
    <x v="2"/>
    <s v="ERES_3T327"/>
    <x v="6572"/>
    <n v="1078.335"/>
    <n v="124.68"/>
  </r>
  <r>
    <s v="10 : Electric"/>
    <x v="1"/>
    <x v="2"/>
    <s v="ERES_3T327"/>
    <x v="6573"/>
    <n v="1351.8130000000001"/>
    <n v="148.13"/>
  </r>
  <r>
    <s v="10 : Electric"/>
    <x v="1"/>
    <x v="2"/>
    <s v="ERES_3T327"/>
    <x v="6574"/>
    <n v="1047.145"/>
    <n v="115.77"/>
  </r>
  <r>
    <s v="10 : Electric"/>
    <x v="1"/>
    <x v="2"/>
    <s v="ERES_3T327"/>
    <x v="6575"/>
    <n v="3902.8690000000001"/>
    <n v="470.19"/>
  </r>
  <r>
    <s v="10 : Electric"/>
    <x v="1"/>
    <x v="2"/>
    <s v="ERES_3T327"/>
    <x v="6576"/>
    <n v="803.99199999999996"/>
    <n v="87.75"/>
  </r>
  <r>
    <s v="10 : Electric"/>
    <x v="1"/>
    <x v="2"/>
    <s v="ERES_3T327"/>
    <x v="6577"/>
    <n v="617.29499999999996"/>
    <n v="68.41"/>
  </r>
  <r>
    <s v="10 : Electric"/>
    <x v="1"/>
    <x v="2"/>
    <s v="ERES_3T327"/>
    <x v="6578"/>
    <n v="718.16300000000001"/>
    <n v="94.04"/>
  </r>
  <r>
    <s v="10 : Electric"/>
    <x v="1"/>
    <x v="2"/>
    <s v="ERES_3T327"/>
    <x v="6579"/>
    <n v="2132.453"/>
    <n v="280.89999999999998"/>
  </r>
  <r>
    <s v="10 : Electric"/>
    <x v="1"/>
    <x v="2"/>
    <s v="ERES_3T327"/>
    <x v="6580"/>
    <n v="1009.901"/>
    <n v="107.39"/>
  </r>
  <r>
    <s v="10 : Electric"/>
    <x v="1"/>
    <x v="2"/>
    <s v="ERES_3T327"/>
    <x v="6581"/>
    <n v="794.42100000000005"/>
    <n v="99.55"/>
  </r>
  <r>
    <s v="10 : Electric"/>
    <x v="1"/>
    <x v="2"/>
    <s v="ERES_3T327"/>
    <x v="6582"/>
    <n v="1001.364"/>
    <n v="118.36"/>
  </r>
  <r>
    <s v="10 : Electric"/>
    <x v="1"/>
    <x v="2"/>
    <s v="ERES_3T327"/>
    <x v="6583"/>
    <n v="1512.7339999999999"/>
    <n v="196.54"/>
  </r>
  <r>
    <s v="10 : Electric"/>
    <x v="1"/>
    <x v="2"/>
    <s v="ERES_3T327"/>
    <x v="6584"/>
    <n v="939.93899999999996"/>
    <n v="115.42"/>
  </r>
  <r>
    <s v="10 : Electric"/>
    <x v="1"/>
    <x v="2"/>
    <s v="ERES_3T327"/>
    <x v="6585"/>
    <n v="942.84299999999996"/>
    <n v="122.12"/>
  </r>
  <r>
    <s v="10 : Electric"/>
    <x v="1"/>
    <x v="2"/>
    <s v="ERES_3T327"/>
    <x v="6586"/>
    <n v="3013.5369999999998"/>
    <n v="368.2"/>
  </r>
  <r>
    <s v="10 : Electric"/>
    <x v="1"/>
    <x v="2"/>
    <s v="ERES_3T327"/>
    <x v="6587"/>
    <n v="1556.7670000000001"/>
    <n v="161.06"/>
  </r>
  <r>
    <s v="10 : Electric"/>
    <x v="1"/>
    <x v="2"/>
    <s v="ERES_3T327"/>
    <x v="6588"/>
    <n v="2125.25"/>
    <n v="229.33"/>
  </r>
  <r>
    <s v="10 : Electric"/>
    <x v="1"/>
    <x v="2"/>
    <s v="ERES_3T327"/>
    <x v="6589"/>
    <n v="1274.6410000000001"/>
    <n v="136.65"/>
  </r>
  <r>
    <s v="10 : Electric"/>
    <x v="1"/>
    <x v="2"/>
    <s v="ERES_3T327"/>
    <x v="6590"/>
    <n v="1957.558"/>
    <n v="231.88"/>
  </r>
  <r>
    <s v="10 : Electric"/>
    <x v="1"/>
    <x v="2"/>
    <s v="ERES_3T327"/>
    <x v="6591"/>
    <n v="1188.527"/>
    <n v="160.76"/>
  </r>
  <r>
    <s v="10 : Electric"/>
    <x v="1"/>
    <x v="2"/>
    <s v="ERES_3T327"/>
    <x v="6592"/>
    <n v="653.75900000000001"/>
    <n v="92"/>
  </r>
  <r>
    <s v="10 : Electric"/>
    <x v="1"/>
    <x v="2"/>
    <s v="ERES_3T327"/>
    <x v="6593"/>
    <n v="2556.9279999999999"/>
    <n v="319.17"/>
  </r>
  <r>
    <s v="10 : Electric"/>
    <x v="1"/>
    <x v="2"/>
    <s v="ERES_3T327"/>
    <x v="6594"/>
    <n v="1418.2270000000001"/>
    <n v="178.85"/>
  </r>
  <r>
    <s v="10 : Electric"/>
    <x v="1"/>
    <x v="2"/>
    <s v="ERES_3T327"/>
    <x v="6595"/>
    <n v="289.75"/>
    <n v="38.380000000000003"/>
  </r>
  <r>
    <s v="10 : Electric"/>
    <x v="1"/>
    <x v="2"/>
    <s v="ERES_3T327"/>
    <x v="6596"/>
    <n v="285.24200000000002"/>
    <n v="37.33"/>
  </r>
  <r>
    <s v="10 : Electric"/>
    <x v="1"/>
    <x v="2"/>
    <s v="ERES_3T327"/>
    <x v="6597"/>
    <n v="676.875"/>
    <n v="70.12"/>
  </r>
  <r>
    <s v="10 : Electric"/>
    <x v="1"/>
    <x v="2"/>
    <s v="ERES_3T327"/>
    <x v="6598"/>
    <n v="1902.7159999999999"/>
    <n v="193.13"/>
  </r>
  <r>
    <s v="10 : Electric"/>
    <x v="1"/>
    <x v="2"/>
    <s v="ERES_3T327"/>
    <x v="6599"/>
    <n v="818.39400000000001"/>
    <n v="122.69"/>
  </r>
  <r>
    <s v="10 : Electric"/>
    <x v="1"/>
    <x v="2"/>
    <s v="ERES_3T327"/>
    <x v="6600"/>
    <n v="3504.384"/>
    <n v="430.94"/>
  </r>
  <r>
    <s v="10 : Electric"/>
    <x v="1"/>
    <x v="2"/>
    <s v="ERES_3T327"/>
    <x v="6601"/>
    <n v="859.25900000000001"/>
    <n v="104.07"/>
  </r>
  <r>
    <s v="10 : Electric"/>
    <x v="1"/>
    <x v="2"/>
    <s v="ERES_3T327"/>
    <x v="6602"/>
    <n v="768.93100000000004"/>
    <n v="91.32"/>
  </r>
  <r>
    <s v="10 : Electric"/>
    <x v="1"/>
    <x v="2"/>
    <s v="ERES_3T327"/>
    <x v="6603"/>
    <n v="910.67200000000003"/>
    <n v="112.66"/>
  </r>
  <r>
    <s v="10 : Electric"/>
    <x v="1"/>
    <x v="2"/>
    <s v="ERES_3T327"/>
    <x v="6604"/>
    <n v="856.56500000000005"/>
    <n v="93.19"/>
  </r>
  <r>
    <s v="10 : Electric"/>
    <x v="1"/>
    <x v="2"/>
    <s v="ERES_3T327"/>
    <x v="6605"/>
    <n v="958.63599999999997"/>
    <n v="95.27"/>
  </r>
  <r>
    <s v="10 : Electric"/>
    <x v="1"/>
    <x v="2"/>
    <s v="ERES_3T327"/>
    <x v="6606"/>
    <n v="649.07299999999998"/>
    <n v="66.81"/>
  </r>
  <r>
    <s v="10 : Electric"/>
    <x v="1"/>
    <x v="2"/>
    <s v="ERES_3T327"/>
    <x v="6607"/>
    <n v="1096.0070000000001"/>
    <n v="138.16"/>
  </r>
  <r>
    <s v="10 : Electric"/>
    <x v="1"/>
    <x v="2"/>
    <s v="ERES_3T327"/>
    <x v="6608"/>
    <n v="272.59399999999999"/>
    <n v="33.33"/>
  </r>
  <r>
    <s v="10 : Electric"/>
    <x v="1"/>
    <x v="2"/>
    <s v="ERES_3T327"/>
    <x v="6609"/>
    <n v="958.29499999999996"/>
    <n v="123.57"/>
  </r>
  <r>
    <s v="10 : Electric"/>
    <x v="1"/>
    <x v="2"/>
    <s v="ERES_3T327"/>
    <x v="6610"/>
    <n v="496.62599999999998"/>
    <n v="53.05"/>
  </r>
  <r>
    <s v="10 : Electric"/>
    <x v="1"/>
    <x v="2"/>
    <s v="ERES_3T327"/>
    <x v="6611"/>
    <n v="2378.29"/>
    <n v="316.75"/>
  </r>
  <r>
    <s v="10 : Electric"/>
    <x v="1"/>
    <x v="2"/>
    <s v="ERES_3T327"/>
    <x v="6612"/>
    <n v="1994.9010000000001"/>
    <n v="205.62"/>
  </r>
  <r>
    <s v="10 : Electric"/>
    <x v="1"/>
    <x v="2"/>
    <s v="ERES_3T327"/>
    <x v="6613"/>
    <n v="1289.0409999999999"/>
    <n v="185.39"/>
  </r>
  <r>
    <s v="10 : Electric"/>
    <x v="1"/>
    <x v="2"/>
    <s v="ERES_3T327"/>
    <x v="6614"/>
    <n v="2035.5519999999999"/>
    <n v="241.84"/>
  </r>
  <r>
    <s v="10 : Electric"/>
    <x v="1"/>
    <x v="2"/>
    <s v="ERES_3T327"/>
    <x v="6615"/>
    <n v="1453.579"/>
    <n v="149.26"/>
  </r>
  <r>
    <s v="10 : Electric"/>
    <x v="1"/>
    <x v="2"/>
    <s v="ERES_3T327"/>
    <x v="6616"/>
    <n v="1046.681"/>
    <n v="121.92"/>
  </r>
  <r>
    <s v="10 : Electric"/>
    <x v="1"/>
    <x v="2"/>
    <s v="ERES_3T327"/>
    <x v="6617"/>
    <n v="770.38099999999997"/>
    <n v="106.42"/>
  </r>
  <r>
    <s v="10 : Electric"/>
    <x v="1"/>
    <x v="2"/>
    <s v="ERES_3T327"/>
    <x v="6618"/>
    <n v="1486.2460000000001"/>
    <n v="223.29"/>
  </r>
  <r>
    <s v="10 : Electric"/>
    <x v="1"/>
    <x v="2"/>
    <s v="ERES_3T327"/>
    <x v="6619"/>
    <n v="619.70500000000004"/>
    <n v="64.41"/>
  </r>
  <r>
    <s v="10 : Electric"/>
    <x v="1"/>
    <x v="2"/>
    <s v="ERES_3T327"/>
    <x v="6620"/>
    <n v="583.20000000000005"/>
    <n v="59.33"/>
  </r>
  <r>
    <s v="10 : Electric"/>
    <x v="1"/>
    <x v="2"/>
    <s v="ERES_3T327"/>
    <x v="6621"/>
    <n v="378.61700000000002"/>
    <n v="50.78"/>
  </r>
  <r>
    <s v="10 : Electric"/>
    <x v="1"/>
    <x v="2"/>
    <s v="ERES_3T327"/>
    <x v="6622"/>
    <n v="1113.2660000000001"/>
    <n v="140.11000000000001"/>
  </r>
  <r>
    <s v="10 : Electric"/>
    <x v="1"/>
    <x v="2"/>
    <s v="ERES_3T327"/>
    <x v="6623"/>
    <n v="1489.326"/>
    <n v="193.39"/>
  </r>
  <r>
    <s v="10 : Electric"/>
    <x v="1"/>
    <x v="2"/>
    <s v="ERES_3T327"/>
    <x v="6624"/>
    <n v="1118.5450000000001"/>
    <n v="139.87"/>
  </r>
  <r>
    <s v="10 : Electric"/>
    <x v="1"/>
    <x v="2"/>
    <s v="ERES_3T327"/>
    <x v="6625"/>
    <n v="1694.4069999999999"/>
    <n v="188.83"/>
  </r>
  <r>
    <s v="10 : Electric"/>
    <x v="1"/>
    <x v="2"/>
    <s v="ERES_3T327"/>
    <x v="6626"/>
    <n v="1093.1659999999999"/>
    <n v="140.09"/>
  </r>
  <r>
    <s v="10 : Electric"/>
    <x v="1"/>
    <x v="2"/>
    <s v="ERES_3T327"/>
    <x v="6627"/>
    <n v="3882.694"/>
    <n v="455.94"/>
  </r>
  <r>
    <s v="10 : Electric"/>
    <x v="1"/>
    <x v="2"/>
    <s v="ERES_3T327"/>
    <x v="6628"/>
    <n v="934.54499999999996"/>
    <n v="97.62"/>
  </r>
  <r>
    <s v="10 : Electric"/>
    <x v="1"/>
    <x v="2"/>
    <s v="ERES_3T327"/>
    <x v="6629"/>
    <n v="768.83299999999997"/>
    <n v="84.29"/>
  </r>
  <r>
    <s v="10 : Electric"/>
    <x v="1"/>
    <x v="2"/>
    <s v="ERES_3T327"/>
    <x v="6630"/>
    <n v="1868.181"/>
    <n v="220.03"/>
  </r>
  <r>
    <s v="10 : Electric"/>
    <x v="1"/>
    <x v="2"/>
    <s v="ERES_3T327"/>
    <x v="6631"/>
    <n v="1080.3920000000001"/>
    <n v="114.09"/>
  </r>
  <r>
    <s v="10 : Electric"/>
    <x v="1"/>
    <x v="2"/>
    <s v="ERES_3T327"/>
    <x v="6632"/>
    <n v="1067.2650000000001"/>
    <n v="136.94"/>
  </r>
  <r>
    <s v="10 : Electric"/>
    <x v="1"/>
    <x v="2"/>
    <s v="ERES_3T327"/>
    <x v="6633"/>
    <n v="969.9"/>
    <n v="99.6"/>
  </r>
  <r>
    <s v="10 : Electric"/>
    <x v="1"/>
    <x v="2"/>
    <s v="ERES_3T327"/>
    <x v="6634"/>
    <n v="1741.2239999999999"/>
    <n v="230.57"/>
  </r>
  <r>
    <s v="10 : Electric"/>
    <x v="1"/>
    <x v="2"/>
    <s v="ERES_3T327"/>
    <x v="6635"/>
    <n v="1349.0360000000001"/>
    <n v="158.51"/>
  </r>
  <r>
    <s v="10 : Electric"/>
    <x v="1"/>
    <x v="2"/>
    <s v="ERES_3T327"/>
    <x v="6636"/>
    <n v="1176.6949999999999"/>
    <n v="149.01"/>
  </r>
  <r>
    <s v="10 : Electric"/>
    <x v="1"/>
    <x v="2"/>
    <s v="ERES_3T327"/>
    <x v="6637"/>
    <n v="1670.6890000000001"/>
    <n v="165.7"/>
  </r>
  <r>
    <s v="10 : Electric"/>
    <x v="1"/>
    <x v="2"/>
    <s v="ERES_3T327"/>
    <x v="6638"/>
    <n v="394.435"/>
    <n v="41.19"/>
  </r>
  <r>
    <s v="10 : Electric"/>
    <x v="1"/>
    <x v="2"/>
    <s v="ERES_3T327"/>
    <x v="6639"/>
    <n v="754.78800000000001"/>
    <n v="79.48"/>
  </r>
  <r>
    <s v="10 : Electric"/>
    <x v="1"/>
    <x v="2"/>
    <s v="ERES_3T327"/>
    <x v="6640"/>
    <n v="626.48299999999995"/>
    <n v="74.09"/>
  </r>
  <r>
    <s v="10 : Electric"/>
    <x v="1"/>
    <x v="2"/>
    <s v="ERES_3T327"/>
    <x v="6641"/>
    <n v="1441.4459999999999"/>
    <n v="150.77000000000001"/>
  </r>
  <r>
    <s v="10 : Electric"/>
    <x v="1"/>
    <x v="2"/>
    <s v="ERES_3T327"/>
    <x v="6642"/>
    <n v="1264.7529999999999"/>
    <n v="129.44"/>
  </r>
  <r>
    <s v="10 : Electric"/>
    <x v="1"/>
    <x v="2"/>
    <s v="ERES_3T327"/>
    <x v="6643"/>
    <n v="2916.239"/>
    <n v="307.91000000000003"/>
  </r>
  <r>
    <s v="10 : Electric"/>
    <x v="1"/>
    <x v="2"/>
    <s v="ERES_3T327"/>
    <x v="6644"/>
    <n v="336.98500000000001"/>
    <n v="41.54"/>
  </r>
  <r>
    <s v="10 : Electric"/>
    <x v="1"/>
    <x v="2"/>
    <s v="ERES_3T327"/>
    <x v="6645"/>
    <n v="1455.7570000000001"/>
    <n v="131.16999999999999"/>
  </r>
  <r>
    <s v="10 : Electric"/>
    <x v="1"/>
    <x v="2"/>
    <s v="ERES_3T327"/>
    <x v="6646"/>
    <n v="1368.9860000000001"/>
    <n v="163.86"/>
  </r>
  <r>
    <s v="10 : Electric"/>
    <x v="1"/>
    <x v="2"/>
    <s v="ERES_3T327"/>
    <x v="6647"/>
    <n v="1056.97"/>
    <n v="150.19999999999999"/>
  </r>
  <r>
    <s v="10 : Electric"/>
    <x v="1"/>
    <x v="2"/>
    <s v="ERES_3T327"/>
    <x v="6648"/>
    <n v="1417.598"/>
    <n v="139.58000000000001"/>
  </r>
  <r>
    <s v="10 : Electric"/>
    <x v="1"/>
    <x v="2"/>
    <s v="ERES_3T327"/>
    <x v="6649"/>
    <n v="1016.9930000000001"/>
    <n v="139"/>
  </r>
  <r>
    <s v="10 : Electric"/>
    <x v="1"/>
    <x v="2"/>
    <s v="ERES_3T327"/>
    <x v="6650"/>
    <n v="832.31"/>
    <n v="88.96"/>
  </r>
  <r>
    <s v="10 : Electric"/>
    <x v="1"/>
    <x v="2"/>
    <s v="ERES_3T327"/>
    <x v="6651"/>
    <n v="1309.5540000000001"/>
    <n v="181.85"/>
  </r>
  <r>
    <s v="10 : Electric"/>
    <x v="1"/>
    <x v="2"/>
    <s v="ERES_3T327"/>
    <x v="6652"/>
    <n v="248.559"/>
    <n v="30.29"/>
  </r>
  <r>
    <s v="10 : Electric"/>
    <x v="1"/>
    <x v="2"/>
    <s v="ERES_3T327"/>
    <x v="6653"/>
    <n v="475.81400000000002"/>
    <n v="49.14"/>
  </r>
  <r>
    <s v="10 : Electric"/>
    <x v="1"/>
    <x v="2"/>
    <s v="ERES_3T327"/>
    <x v="6654"/>
    <n v="1021.683"/>
    <n v="106.3"/>
  </r>
  <r>
    <s v="10 : Electric"/>
    <x v="1"/>
    <x v="2"/>
    <s v="ERES_3T327"/>
    <x v="6655"/>
    <n v="1037.8530000000001"/>
    <n v="118.85"/>
  </r>
  <r>
    <s v="10 : Electric"/>
    <x v="1"/>
    <x v="2"/>
    <s v="ERES_3T327"/>
    <x v="6656"/>
    <n v="191.029"/>
    <n v="21.05"/>
  </r>
  <r>
    <s v="10 : Electric"/>
    <x v="1"/>
    <x v="2"/>
    <s v="ERES_3T327"/>
    <x v="6657"/>
    <n v="995.73199999999997"/>
    <n v="103.75"/>
  </r>
  <r>
    <s v="10 : Electric"/>
    <x v="1"/>
    <x v="2"/>
    <s v="ERES_3T327"/>
    <x v="6658"/>
    <n v="350.99200000000002"/>
    <n v="44.69"/>
  </r>
  <r>
    <s v="10 : Electric"/>
    <x v="1"/>
    <x v="2"/>
    <s v="ERES_3T327"/>
    <x v="6659"/>
    <n v="570.59199999999998"/>
    <n v="79.91"/>
  </r>
  <r>
    <s v="10 : Electric"/>
    <x v="1"/>
    <x v="2"/>
    <s v="ERES_3T327"/>
    <x v="6660"/>
    <n v="1459.223"/>
    <n v="129.30000000000001"/>
  </r>
  <r>
    <s v="10 : Electric"/>
    <x v="1"/>
    <x v="2"/>
    <s v="ERES_3T327"/>
    <x v="6661"/>
    <n v="1307.1279999999999"/>
    <n v="179.49"/>
  </r>
  <r>
    <s v="10 : Electric"/>
    <x v="2"/>
    <x v="0"/>
    <s v="ERES_2T307"/>
    <x v="6662"/>
    <n v="1820.326"/>
    <n v="237.26"/>
  </r>
  <r>
    <s v="10 : Electric"/>
    <x v="2"/>
    <x v="0"/>
    <s v="ERES_2T307"/>
    <x v="5"/>
    <n v="412.387"/>
    <n v="50.54"/>
  </r>
  <r>
    <s v="10 : Electric"/>
    <x v="2"/>
    <x v="0"/>
    <s v="ERES_2T307"/>
    <x v="6663"/>
    <n v="720.24699999999996"/>
    <n v="91.17"/>
  </r>
  <r>
    <s v="10 : Electric"/>
    <x v="2"/>
    <x v="0"/>
    <s v="ERES_2T307"/>
    <x v="6"/>
    <n v="470.85599999999999"/>
    <n v="60.99"/>
  </r>
  <r>
    <s v="10 : Electric"/>
    <x v="2"/>
    <x v="0"/>
    <s v="ERES_2T307"/>
    <x v="7"/>
    <n v="815.99"/>
    <n v="100.22"/>
  </r>
  <r>
    <s v="10 : Electric"/>
    <x v="2"/>
    <x v="0"/>
    <s v="ERES_2T307"/>
    <x v="8"/>
    <n v="943.41200000000003"/>
    <n v="127.69"/>
  </r>
  <r>
    <s v="10 : Electric"/>
    <x v="2"/>
    <x v="0"/>
    <s v="ERES_2T307"/>
    <x v="9"/>
    <n v="1688.4079999999999"/>
    <n v="212.26"/>
  </r>
  <r>
    <s v="10 : Electric"/>
    <x v="2"/>
    <x v="0"/>
    <s v="ERES_2T307"/>
    <x v="10"/>
    <n v="753.80600000000004"/>
    <n v="101.62"/>
  </r>
  <r>
    <s v="10 : Electric"/>
    <x v="2"/>
    <x v="0"/>
    <s v="ERES_2T307"/>
    <x v="11"/>
    <n v="737.47699999999998"/>
    <n v="91.96"/>
  </r>
  <r>
    <s v="10 : Electric"/>
    <x v="2"/>
    <x v="0"/>
    <s v="ERES_2T307"/>
    <x v="12"/>
    <n v="531.09900000000005"/>
    <n v="69.02"/>
  </r>
  <r>
    <s v="10 : Electric"/>
    <x v="2"/>
    <x v="0"/>
    <s v="ERES_2T307"/>
    <x v="13"/>
    <n v="1320.7760000000001"/>
    <n v="170.54"/>
  </r>
  <r>
    <s v="10 : Electric"/>
    <x v="2"/>
    <x v="0"/>
    <s v="ERES_2T307"/>
    <x v="14"/>
    <n v="510.49299999999999"/>
    <n v="63"/>
  </r>
  <r>
    <s v="10 : Electric"/>
    <x v="2"/>
    <x v="0"/>
    <s v="ERES_2T307"/>
    <x v="15"/>
    <n v="1601.076"/>
    <n v="219.85"/>
  </r>
  <r>
    <s v="10 : Electric"/>
    <x v="2"/>
    <x v="0"/>
    <s v="ERES_2T307"/>
    <x v="16"/>
    <n v="857.86400000000003"/>
    <n v="117.93"/>
  </r>
  <r>
    <s v="10 : Electric"/>
    <x v="2"/>
    <x v="0"/>
    <s v="ERES_2T307"/>
    <x v="17"/>
    <n v="756.14800000000002"/>
    <n v="97.43"/>
  </r>
  <r>
    <s v="10 : Electric"/>
    <x v="2"/>
    <x v="0"/>
    <s v="ERES_2T307"/>
    <x v="6664"/>
    <n v="1337.028"/>
    <n v="175.73"/>
  </r>
  <r>
    <s v="10 : Electric"/>
    <x v="2"/>
    <x v="0"/>
    <s v="ERES_2T307"/>
    <x v="18"/>
    <n v="606.42899999999997"/>
    <n v="80.05"/>
  </r>
  <r>
    <s v="10 : Electric"/>
    <x v="2"/>
    <x v="0"/>
    <s v="ERES_2T307"/>
    <x v="19"/>
    <n v="1164.3989999999999"/>
    <n v="154.78"/>
  </r>
  <r>
    <s v="10 : Electric"/>
    <x v="2"/>
    <x v="0"/>
    <s v="ERES_2T307"/>
    <x v="20"/>
    <n v="441.83199999999999"/>
    <n v="55.29"/>
  </r>
  <r>
    <s v="10 : Electric"/>
    <x v="2"/>
    <x v="0"/>
    <s v="ERES_2T307"/>
    <x v="21"/>
    <n v="818.09"/>
    <n v="116.48"/>
  </r>
  <r>
    <s v="10 : Electric"/>
    <x v="2"/>
    <x v="0"/>
    <s v="ERES_2T307"/>
    <x v="6665"/>
    <n v="1658.607"/>
    <n v="216.63"/>
  </r>
  <r>
    <s v="10 : Electric"/>
    <x v="2"/>
    <x v="0"/>
    <s v="ERES_2T307"/>
    <x v="22"/>
    <n v="393.774"/>
    <n v="53.61"/>
  </r>
  <r>
    <s v="10 : Electric"/>
    <x v="2"/>
    <x v="0"/>
    <s v="ERES_2T307"/>
    <x v="23"/>
    <n v="2510.107"/>
    <n v="313.26"/>
  </r>
  <r>
    <s v="10 : Electric"/>
    <x v="2"/>
    <x v="0"/>
    <s v="ERES_2T307"/>
    <x v="24"/>
    <n v="1801.8"/>
    <n v="233.5"/>
  </r>
  <r>
    <s v="10 : Electric"/>
    <x v="2"/>
    <x v="0"/>
    <s v="ERES_2T307"/>
    <x v="6666"/>
    <n v="829.28800000000001"/>
    <n v="106.43"/>
  </r>
  <r>
    <s v="10 : Electric"/>
    <x v="2"/>
    <x v="0"/>
    <s v="ERES_2T307"/>
    <x v="25"/>
    <n v="1496.5119999999999"/>
    <n v="191.34"/>
  </r>
  <r>
    <s v="10 : Electric"/>
    <x v="2"/>
    <x v="0"/>
    <s v="ERES_2T307"/>
    <x v="26"/>
    <n v="958.08699999999999"/>
    <n v="131.65"/>
  </r>
  <r>
    <s v="10 : Electric"/>
    <x v="2"/>
    <x v="0"/>
    <s v="ERES_2T307"/>
    <x v="28"/>
    <n v="1676.5509999999999"/>
    <n v="203.43"/>
  </r>
  <r>
    <s v="10 : Electric"/>
    <x v="2"/>
    <x v="0"/>
    <s v="ERES_2T307"/>
    <x v="29"/>
    <n v="1152.5239999999999"/>
    <n v="144.58000000000001"/>
  </r>
  <r>
    <s v="10 : Electric"/>
    <x v="2"/>
    <x v="0"/>
    <s v="ERES_2T307"/>
    <x v="6667"/>
    <n v="1760.981"/>
    <n v="216.92"/>
  </r>
  <r>
    <s v="10 : Electric"/>
    <x v="2"/>
    <x v="0"/>
    <s v="ERES_2T307"/>
    <x v="6668"/>
    <n v="362.64299999999997"/>
    <n v="48.53"/>
  </r>
  <r>
    <s v="10 : Electric"/>
    <x v="2"/>
    <x v="0"/>
    <s v="ERES_2T307"/>
    <x v="6669"/>
    <n v="653.84699999999998"/>
    <n v="77.88"/>
  </r>
  <r>
    <s v="10 : Electric"/>
    <x v="2"/>
    <x v="0"/>
    <s v="ERES_2T307"/>
    <x v="6670"/>
    <n v="754.66"/>
    <n v="96.08"/>
  </r>
  <r>
    <s v="10 : Electric"/>
    <x v="2"/>
    <x v="0"/>
    <s v="ERES_2T307"/>
    <x v="6671"/>
    <n v="2600.2429999999999"/>
    <n v="335.09"/>
  </r>
  <r>
    <s v="10 : Electric"/>
    <x v="2"/>
    <x v="0"/>
    <s v="ERES_2T307"/>
    <x v="30"/>
    <n v="849.83799999999997"/>
    <n v="119.94"/>
  </r>
  <r>
    <s v="10 : Electric"/>
    <x v="2"/>
    <x v="0"/>
    <s v="ERES_2T307"/>
    <x v="6672"/>
    <n v="1406.143"/>
    <n v="180.88"/>
  </r>
  <r>
    <s v="10 : Electric"/>
    <x v="2"/>
    <x v="0"/>
    <s v="ERES_2T307"/>
    <x v="31"/>
    <n v="1182.444"/>
    <n v="145.88999999999999"/>
  </r>
  <r>
    <s v="10 : Electric"/>
    <x v="2"/>
    <x v="0"/>
    <s v="ERES_2T307"/>
    <x v="32"/>
    <n v="2285.5120000000002"/>
    <n v="291.75"/>
  </r>
  <r>
    <s v="10 : Electric"/>
    <x v="2"/>
    <x v="0"/>
    <s v="ERES_2T307"/>
    <x v="33"/>
    <n v="731.14499999999998"/>
    <n v="91.83"/>
  </r>
  <r>
    <s v="10 : Electric"/>
    <x v="2"/>
    <x v="0"/>
    <s v="ERES_2T307"/>
    <x v="34"/>
    <n v="1236.3230000000001"/>
    <n v="152.72"/>
  </r>
  <r>
    <s v="10 : Electric"/>
    <x v="2"/>
    <x v="0"/>
    <s v="ERES_2T307"/>
    <x v="6673"/>
    <n v="770.84199999999998"/>
    <n v="83.38"/>
  </r>
  <r>
    <s v="10 : Electric"/>
    <x v="2"/>
    <x v="0"/>
    <s v="ERES_2T307"/>
    <x v="35"/>
    <n v="2590.982"/>
    <n v="309.02999999999997"/>
  </r>
  <r>
    <s v="10 : Electric"/>
    <x v="2"/>
    <x v="0"/>
    <s v="ERES_2T307"/>
    <x v="6674"/>
    <n v="1956.597"/>
    <n v="224.03"/>
  </r>
  <r>
    <s v="10 : Electric"/>
    <x v="2"/>
    <x v="0"/>
    <s v="ERES_2T307"/>
    <x v="36"/>
    <n v="1656.3579999999999"/>
    <n v="208.41"/>
  </r>
  <r>
    <s v="10 : Electric"/>
    <x v="2"/>
    <x v="0"/>
    <s v="ERES_2T307"/>
    <x v="37"/>
    <n v="687.39400000000001"/>
    <n v="87.33"/>
  </r>
  <r>
    <s v="10 : Electric"/>
    <x v="2"/>
    <x v="0"/>
    <s v="ERES_2T307"/>
    <x v="38"/>
    <n v="1152.8340000000001"/>
    <n v="157.4"/>
  </r>
  <r>
    <s v="10 : Electric"/>
    <x v="2"/>
    <x v="0"/>
    <s v="ERES_2T307"/>
    <x v="6675"/>
    <n v="779.75900000000001"/>
    <n v="96.51"/>
  </r>
  <r>
    <s v="10 : Electric"/>
    <x v="2"/>
    <x v="0"/>
    <s v="ERES_2T307"/>
    <x v="39"/>
    <n v="142.73099999999999"/>
    <n v="18.190000000000001"/>
  </r>
  <r>
    <s v="10 : Electric"/>
    <x v="2"/>
    <x v="0"/>
    <s v="ERES_2T307"/>
    <x v="6676"/>
    <n v="496.31"/>
    <n v="65.569999999999993"/>
  </r>
  <r>
    <s v="10 : Electric"/>
    <x v="2"/>
    <x v="0"/>
    <s v="ERES_2T307"/>
    <x v="6677"/>
    <n v="734.88099999999997"/>
    <n v="90.55"/>
  </r>
  <r>
    <s v="10 : Electric"/>
    <x v="2"/>
    <x v="0"/>
    <s v="ERES_2T307"/>
    <x v="40"/>
    <n v="840.93"/>
    <n v="102.74"/>
  </r>
  <r>
    <s v="10 : Electric"/>
    <x v="2"/>
    <x v="0"/>
    <s v="ERES_2T307"/>
    <x v="41"/>
    <n v="1482.9760000000001"/>
    <n v="191.72"/>
  </r>
  <r>
    <s v="10 : Electric"/>
    <x v="2"/>
    <x v="0"/>
    <s v="ERES_2T307"/>
    <x v="42"/>
    <n v="770.33799999999997"/>
    <n v="102.64"/>
  </r>
  <r>
    <s v="10 : Electric"/>
    <x v="2"/>
    <x v="0"/>
    <s v="ERES_2T307"/>
    <x v="43"/>
    <n v="735.52300000000002"/>
    <n v="95.26"/>
  </r>
  <r>
    <s v="10 : Electric"/>
    <x v="2"/>
    <x v="0"/>
    <s v="ERES_2T307"/>
    <x v="44"/>
    <n v="1573.3309999999999"/>
    <n v="189.27"/>
  </r>
  <r>
    <s v="10 : Electric"/>
    <x v="2"/>
    <x v="0"/>
    <s v="ERES_2T307"/>
    <x v="45"/>
    <n v="1292.546"/>
    <n v="144.59"/>
  </r>
  <r>
    <s v="10 : Electric"/>
    <x v="2"/>
    <x v="0"/>
    <s v="ERES_2T307"/>
    <x v="46"/>
    <n v="527.43299999999999"/>
    <n v="71.599999999999994"/>
  </r>
  <r>
    <s v="10 : Electric"/>
    <x v="2"/>
    <x v="0"/>
    <s v="ERES_2T307"/>
    <x v="47"/>
    <n v="1424.107"/>
    <n v="183.28"/>
  </r>
  <r>
    <s v="10 : Electric"/>
    <x v="2"/>
    <x v="0"/>
    <s v="ERES_2T307"/>
    <x v="48"/>
    <n v="662.553"/>
    <n v="83.78"/>
  </r>
  <r>
    <s v="10 : Electric"/>
    <x v="2"/>
    <x v="0"/>
    <s v="ERES_2T307"/>
    <x v="49"/>
    <n v="365.30399999999997"/>
    <n v="45.18"/>
  </r>
  <r>
    <s v="10 : Electric"/>
    <x v="2"/>
    <x v="0"/>
    <s v="ERES_2T307"/>
    <x v="50"/>
    <n v="1278.923"/>
    <n v="156.58000000000001"/>
  </r>
  <r>
    <s v="10 : Electric"/>
    <x v="2"/>
    <x v="0"/>
    <s v="ERES_2T307"/>
    <x v="51"/>
    <n v="390.673"/>
    <n v="54.03"/>
  </r>
  <r>
    <s v="10 : Electric"/>
    <x v="2"/>
    <x v="0"/>
    <s v="ERES_2T307"/>
    <x v="52"/>
    <n v="467.26299999999998"/>
    <n v="58.16"/>
  </r>
  <r>
    <s v="10 : Electric"/>
    <x v="2"/>
    <x v="0"/>
    <s v="ERES_2T307"/>
    <x v="53"/>
    <n v="663.91600000000005"/>
    <n v="84.2"/>
  </r>
  <r>
    <s v="10 : Electric"/>
    <x v="2"/>
    <x v="0"/>
    <s v="ERES_2T307"/>
    <x v="54"/>
    <n v="1837.798"/>
    <n v="259.55"/>
  </r>
  <r>
    <s v="10 : Electric"/>
    <x v="2"/>
    <x v="0"/>
    <s v="ERES_2T307"/>
    <x v="6678"/>
    <n v="1466.0319999999999"/>
    <n v="189.92"/>
  </r>
  <r>
    <s v="10 : Electric"/>
    <x v="2"/>
    <x v="0"/>
    <s v="ERES_2T307"/>
    <x v="56"/>
    <n v="1474.7239999999999"/>
    <n v="182.54"/>
  </r>
  <r>
    <s v="10 : Electric"/>
    <x v="2"/>
    <x v="0"/>
    <s v="ERES_2T307"/>
    <x v="6679"/>
    <n v="1288.7360000000001"/>
    <n v="176.37"/>
  </r>
  <r>
    <s v="10 : Electric"/>
    <x v="2"/>
    <x v="0"/>
    <s v="ERES_2T307"/>
    <x v="57"/>
    <n v="2972.4250000000002"/>
    <n v="376.73"/>
  </r>
  <r>
    <s v="10 : Electric"/>
    <x v="2"/>
    <x v="0"/>
    <s v="ERES_2T307"/>
    <x v="58"/>
    <n v="975.44600000000003"/>
    <n v="124.85"/>
  </r>
  <r>
    <s v="10 : Electric"/>
    <x v="2"/>
    <x v="0"/>
    <s v="ERES_2T307"/>
    <x v="59"/>
    <n v="813.06200000000001"/>
    <n v="103.55"/>
  </r>
  <r>
    <s v="10 : Electric"/>
    <x v="2"/>
    <x v="0"/>
    <s v="ERES_2T307"/>
    <x v="60"/>
    <n v="1794.9970000000001"/>
    <n v="190.68"/>
  </r>
  <r>
    <s v="10 : Electric"/>
    <x v="2"/>
    <x v="0"/>
    <s v="ERES_2T307"/>
    <x v="61"/>
    <n v="422.95100000000002"/>
    <n v="58.65"/>
  </r>
  <r>
    <s v="10 : Electric"/>
    <x v="2"/>
    <x v="0"/>
    <s v="ERES_2T307"/>
    <x v="62"/>
    <n v="1558.364"/>
    <n v="210.26"/>
  </r>
  <r>
    <s v="10 : Electric"/>
    <x v="2"/>
    <x v="0"/>
    <s v="ERES_2T307"/>
    <x v="63"/>
    <n v="1614.298"/>
    <n v="215.23"/>
  </r>
  <r>
    <s v="10 : Electric"/>
    <x v="2"/>
    <x v="0"/>
    <s v="ERES_2T307"/>
    <x v="64"/>
    <n v="305.23399999999998"/>
    <n v="35.89"/>
  </r>
  <r>
    <s v="10 : Electric"/>
    <x v="2"/>
    <x v="0"/>
    <s v="ERES_2T307"/>
    <x v="65"/>
    <n v="3789.2669999999998"/>
    <n v="437.7"/>
  </r>
  <r>
    <s v="10 : Electric"/>
    <x v="2"/>
    <x v="0"/>
    <s v="ERES_2T307"/>
    <x v="66"/>
    <n v="876.24699999999996"/>
    <n v="105.95"/>
  </r>
  <r>
    <s v="10 : Electric"/>
    <x v="2"/>
    <x v="0"/>
    <s v="ERES_2T307"/>
    <x v="67"/>
    <n v="350.77"/>
    <n v="46.21"/>
  </r>
  <r>
    <s v="10 : Electric"/>
    <x v="2"/>
    <x v="0"/>
    <s v="ERES_2T307"/>
    <x v="68"/>
    <n v="1831.174"/>
    <n v="190.55"/>
  </r>
  <r>
    <s v="10 : Electric"/>
    <x v="2"/>
    <x v="0"/>
    <s v="ERES_2T307"/>
    <x v="69"/>
    <n v="912.14800000000002"/>
    <n v="113.16"/>
  </r>
  <r>
    <s v="10 : Electric"/>
    <x v="2"/>
    <x v="0"/>
    <s v="ERES_2T307"/>
    <x v="70"/>
    <n v="209.351"/>
    <n v="25.83"/>
  </r>
  <r>
    <s v="10 : Electric"/>
    <x v="2"/>
    <x v="0"/>
    <s v="ERES_2T307"/>
    <x v="71"/>
    <n v="2208.2579999999998"/>
    <n v="285.20999999999998"/>
  </r>
  <r>
    <s v="10 : Electric"/>
    <x v="2"/>
    <x v="0"/>
    <s v="ERES_2T307"/>
    <x v="72"/>
    <n v="1950.2660000000001"/>
    <n v="248.46"/>
  </r>
  <r>
    <s v="10 : Electric"/>
    <x v="2"/>
    <x v="0"/>
    <s v="ERES_2T307"/>
    <x v="6680"/>
    <n v="902.64599999999996"/>
    <n v="122.51"/>
  </r>
  <r>
    <s v="10 : Electric"/>
    <x v="2"/>
    <x v="0"/>
    <s v="ERES_2T307"/>
    <x v="73"/>
    <n v="719.63900000000001"/>
    <n v="94.2"/>
  </r>
  <r>
    <s v="10 : Electric"/>
    <x v="2"/>
    <x v="0"/>
    <s v="ERES_2T307"/>
    <x v="74"/>
    <n v="2544.3090000000002"/>
    <n v="343.57"/>
  </r>
  <r>
    <s v="10 : Electric"/>
    <x v="2"/>
    <x v="0"/>
    <s v="ERES_2T307"/>
    <x v="75"/>
    <n v="962.553"/>
    <n v="134.55000000000001"/>
  </r>
  <r>
    <s v="10 : Electric"/>
    <x v="2"/>
    <x v="0"/>
    <s v="ERES_2T307"/>
    <x v="6681"/>
    <n v="1074.951"/>
    <n v="142.03"/>
  </r>
  <r>
    <s v="10 : Electric"/>
    <x v="2"/>
    <x v="0"/>
    <s v="ERES_2T307"/>
    <x v="76"/>
    <n v="929.62300000000005"/>
    <n v="113.84"/>
  </r>
  <r>
    <s v="10 : Electric"/>
    <x v="2"/>
    <x v="0"/>
    <s v="ERES_2T307"/>
    <x v="6682"/>
    <n v="343.21100000000001"/>
    <n v="46.6"/>
  </r>
  <r>
    <s v="10 : Electric"/>
    <x v="2"/>
    <x v="0"/>
    <s v="ERES_2T307"/>
    <x v="77"/>
    <n v="887.78300000000002"/>
    <n v="133.07"/>
  </r>
  <r>
    <s v="10 : Electric"/>
    <x v="2"/>
    <x v="0"/>
    <s v="ERES_2T307"/>
    <x v="78"/>
    <n v="1600.712"/>
    <n v="195.66"/>
  </r>
  <r>
    <s v="10 : Electric"/>
    <x v="2"/>
    <x v="0"/>
    <s v="ERES_2T307"/>
    <x v="79"/>
    <n v="2648.366"/>
    <n v="345.27"/>
  </r>
  <r>
    <s v="10 : Electric"/>
    <x v="2"/>
    <x v="0"/>
    <s v="ERES_2T307"/>
    <x v="80"/>
    <n v="209.30099999999999"/>
    <n v="26.52"/>
  </r>
  <r>
    <s v="10 : Electric"/>
    <x v="2"/>
    <x v="0"/>
    <s v="ERES_2T307"/>
    <x v="81"/>
    <n v="631.89599999999996"/>
    <n v="83.77"/>
  </r>
  <r>
    <s v="10 : Electric"/>
    <x v="2"/>
    <x v="0"/>
    <s v="ERES_2T307"/>
    <x v="6683"/>
    <n v="717.47299999999996"/>
    <n v="98.97"/>
  </r>
  <r>
    <s v="10 : Electric"/>
    <x v="2"/>
    <x v="0"/>
    <s v="ERES_2T307"/>
    <x v="82"/>
    <n v="3268.8440000000001"/>
    <n v="413.29"/>
  </r>
  <r>
    <s v="10 : Electric"/>
    <x v="2"/>
    <x v="0"/>
    <s v="ERES_2T307"/>
    <x v="83"/>
    <n v="2128.5859999999998"/>
    <n v="276.24"/>
  </r>
  <r>
    <s v="10 : Electric"/>
    <x v="2"/>
    <x v="0"/>
    <s v="ERES_2T307"/>
    <x v="84"/>
    <n v="1511.9359999999999"/>
    <n v="160.30000000000001"/>
  </r>
  <r>
    <s v="10 : Electric"/>
    <x v="2"/>
    <x v="0"/>
    <s v="ERES_2T307"/>
    <x v="85"/>
    <n v="1440.047"/>
    <n v="209.5"/>
  </r>
  <r>
    <s v="10 : Electric"/>
    <x v="2"/>
    <x v="0"/>
    <s v="ERES_2T307"/>
    <x v="6684"/>
    <n v="1393.0530000000001"/>
    <n v="174"/>
  </r>
  <r>
    <s v="10 : Electric"/>
    <x v="2"/>
    <x v="0"/>
    <s v="ERES_2T307"/>
    <x v="86"/>
    <n v="577.98800000000006"/>
    <n v="73.83"/>
  </r>
  <r>
    <s v="10 : Electric"/>
    <x v="2"/>
    <x v="0"/>
    <s v="ERES_2T307"/>
    <x v="87"/>
    <n v="623.76"/>
    <n v="83.34"/>
  </r>
  <r>
    <s v="10 : Electric"/>
    <x v="2"/>
    <x v="0"/>
    <s v="ERES_2T307"/>
    <x v="88"/>
    <n v="1184.739"/>
    <n v="160.59"/>
  </r>
  <r>
    <s v="10 : Electric"/>
    <x v="2"/>
    <x v="0"/>
    <s v="ERES_2T307"/>
    <x v="89"/>
    <n v="1593.893"/>
    <n v="199.94"/>
  </r>
  <r>
    <s v="10 : Electric"/>
    <x v="2"/>
    <x v="0"/>
    <s v="ERES_2T307"/>
    <x v="90"/>
    <n v="1011.053"/>
    <n v="127.06"/>
  </r>
  <r>
    <s v="10 : Electric"/>
    <x v="2"/>
    <x v="0"/>
    <s v="ERES_2T307"/>
    <x v="91"/>
    <n v="1110.42"/>
    <n v="156.34"/>
  </r>
  <r>
    <s v="10 : Electric"/>
    <x v="2"/>
    <x v="0"/>
    <s v="ERES_2T307"/>
    <x v="92"/>
    <n v="439.61700000000002"/>
    <n v="57.95"/>
  </r>
  <r>
    <s v="10 : Electric"/>
    <x v="2"/>
    <x v="0"/>
    <s v="ERES_2T307"/>
    <x v="93"/>
    <n v="854.15300000000002"/>
    <n v="118.69"/>
  </r>
  <r>
    <s v="10 : Electric"/>
    <x v="2"/>
    <x v="0"/>
    <s v="ERES_2T307"/>
    <x v="94"/>
    <n v="1683.5119999999999"/>
    <n v="178.69"/>
  </r>
  <r>
    <s v="10 : Electric"/>
    <x v="2"/>
    <x v="0"/>
    <s v="ERES_2T307"/>
    <x v="95"/>
    <n v="301.32299999999998"/>
    <n v="34.229999999999997"/>
  </r>
  <r>
    <s v="10 : Electric"/>
    <x v="2"/>
    <x v="0"/>
    <s v="ERES_2T307"/>
    <x v="96"/>
    <n v="1241.28"/>
    <n v="140.21"/>
  </r>
  <r>
    <s v="10 : Electric"/>
    <x v="2"/>
    <x v="0"/>
    <s v="ERES_2T307"/>
    <x v="97"/>
    <n v="1076.46"/>
    <n v="143.16"/>
  </r>
  <r>
    <s v="10 : Electric"/>
    <x v="2"/>
    <x v="0"/>
    <s v="ERES_2T307"/>
    <x v="98"/>
    <n v="617.923"/>
    <n v="80"/>
  </r>
  <r>
    <s v="10 : Electric"/>
    <x v="2"/>
    <x v="0"/>
    <s v="ERES_2T307"/>
    <x v="99"/>
    <n v="5560.6210000000001"/>
    <n v="698.68"/>
  </r>
  <r>
    <s v="10 : Electric"/>
    <x v="2"/>
    <x v="0"/>
    <s v="ERES_2T307"/>
    <x v="6685"/>
    <n v="4812.6570000000002"/>
    <n v="599.22"/>
  </r>
  <r>
    <s v="10 : Electric"/>
    <x v="2"/>
    <x v="0"/>
    <s v="ERES_2T307"/>
    <x v="100"/>
    <n v="2669.5720000000001"/>
    <n v="334.5"/>
  </r>
  <r>
    <s v="10 : Electric"/>
    <x v="2"/>
    <x v="0"/>
    <s v="ERES_2T307"/>
    <x v="6686"/>
    <n v="1523.9880000000001"/>
    <n v="186.68"/>
  </r>
  <r>
    <s v="10 : Electric"/>
    <x v="2"/>
    <x v="0"/>
    <s v="ERES_2T307"/>
    <x v="6687"/>
    <n v="969.83500000000004"/>
    <n v="118.41"/>
  </r>
  <r>
    <s v="10 : Electric"/>
    <x v="2"/>
    <x v="0"/>
    <s v="ERES_2T307"/>
    <x v="101"/>
    <n v="707.57"/>
    <n v="93.24"/>
  </r>
  <r>
    <s v="10 : Electric"/>
    <x v="2"/>
    <x v="0"/>
    <s v="ERES_2T307"/>
    <x v="102"/>
    <n v="3481.308"/>
    <n v="436.34"/>
  </r>
  <r>
    <s v="10 : Electric"/>
    <x v="2"/>
    <x v="0"/>
    <s v="ERES_2T307"/>
    <x v="6688"/>
    <n v="1095.3399999999999"/>
    <n v="134.41"/>
  </r>
  <r>
    <s v="10 : Electric"/>
    <x v="2"/>
    <x v="0"/>
    <s v="ERES_2T307"/>
    <x v="103"/>
    <n v="1529.8810000000001"/>
    <n v="192.29"/>
  </r>
  <r>
    <s v="10 : Electric"/>
    <x v="2"/>
    <x v="0"/>
    <s v="ERES_2T307"/>
    <x v="6689"/>
    <n v="848.05799999999999"/>
    <n v="114.73"/>
  </r>
  <r>
    <s v="10 : Electric"/>
    <x v="2"/>
    <x v="0"/>
    <s v="ERES_2T307"/>
    <x v="104"/>
    <n v="1501.46"/>
    <n v="195.18"/>
  </r>
  <r>
    <s v="10 : Electric"/>
    <x v="2"/>
    <x v="0"/>
    <s v="ERES_2T307"/>
    <x v="6690"/>
    <n v="792.21500000000003"/>
    <n v="105.29"/>
  </r>
  <r>
    <s v="10 : Electric"/>
    <x v="2"/>
    <x v="0"/>
    <s v="ERES_2T307"/>
    <x v="105"/>
    <n v="1231.2829999999999"/>
    <n v="157.37"/>
  </r>
  <r>
    <s v="10 : Electric"/>
    <x v="2"/>
    <x v="0"/>
    <s v="ERES_2T307"/>
    <x v="106"/>
    <n v="2476.0279999999998"/>
    <n v="325.14999999999998"/>
  </r>
  <r>
    <s v="10 : Electric"/>
    <x v="2"/>
    <x v="0"/>
    <s v="ERES_2T307"/>
    <x v="107"/>
    <n v="928.476"/>
    <n v="110.25"/>
  </r>
  <r>
    <s v="10 : Electric"/>
    <x v="2"/>
    <x v="0"/>
    <s v="ERES_2T307"/>
    <x v="6691"/>
    <n v="590.43600000000004"/>
    <n v="73.41"/>
  </r>
  <r>
    <s v="10 : Electric"/>
    <x v="2"/>
    <x v="0"/>
    <s v="ERES_2T307"/>
    <x v="108"/>
    <n v="964.07799999999997"/>
    <n v="121.78"/>
  </r>
  <r>
    <s v="10 : Electric"/>
    <x v="2"/>
    <x v="0"/>
    <s v="ERES_2T307"/>
    <x v="109"/>
    <n v="724.42100000000005"/>
    <n v="74.61"/>
  </r>
  <r>
    <s v="10 : Electric"/>
    <x v="2"/>
    <x v="0"/>
    <s v="ERES_2T307"/>
    <x v="110"/>
    <n v="519.47900000000004"/>
    <n v="70.69"/>
  </r>
  <r>
    <s v="10 : Electric"/>
    <x v="2"/>
    <x v="0"/>
    <s v="ERES_2T307"/>
    <x v="111"/>
    <n v="2834.4180000000001"/>
    <n v="364.35"/>
  </r>
  <r>
    <s v="10 : Electric"/>
    <x v="2"/>
    <x v="0"/>
    <s v="ERES_2T307"/>
    <x v="6692"/>
    <n v="482.40899999999999"/>
    <n v="65.83"/>
  </r>
  <r>
    <s v="10 : Electric"/>
    <x v="2"/>
    <x v="0"/>
    <s v="ERES_2T307"/>
    <x v="6693"/>
    <n v="453.44200000000001"/>
    <n v="58.33"/>
  </r>
  <r>
    <s v="10 : Electric"/>
    <x v="2"/>
    <x v="0"/>
    <s v="ERES_2T307"/>
    <x v="112"/>
    <n v="817.50300000000004"/>
    <n v="93.06"/>
  </r>
  <r>
    <s v="10 : Electric"/>
    <x v="2"/>
    <x v="0"/>
    <s v="ERES_2T307"/>
    <x v="113"/>
    <n v="1123.47"/>
    <n v="145.24"/>
  </r>
  <r>
    <s v="10 : Electric"/>
    <x v="2"/>
    <x v="0"/>
    <s v="ERES_2T307"/>
    <x v="114"/>
    <n v="365.93099999999998"/>
    <n v="49.2"/>
  </r>
  <r>
    <s v="10 : Electric"/>
    <x v="2"/>
    <x v="0"/>
    <s v="ERES_2T307"/>
    <x v="6694"/>
    <n v="1457.5719999999999"/>
    <n v="233.99"/>
  </r>
  <r>
    <s v="10 : Electric"/>
    <x v="2"/>
    <x v="0"/>
    <s v="ERES_2T307"/>
    <x v="6695"/>
    <n v="865.03499999999997"/>
    <n v="110.4"/>
  </r>
  <r>
    <s v="10 : Electric"/>
    <x v="2"/>
    <x v="0"/>
    <s v="ERES_2T307"/>
    <x v="115"/>
    <n v="458.78800000000001"/>
    <n v="62.07"/>
  </r>
  <r>
    <s v="10 : Electric"/>
    <x v="2"/>
    <x v="0"/>
    <s v="ERES_2T307"/>
    <x v="6696"/>
    <n v="707.38699999999994"/>
    <n v="98.05"/>
  </r>
  <r>
    <s v="10 : Electric"/>
    <x v="2"/>
    <x v="0"/>
    <s v="ERES_2T307"/>
    <x v="116"/>
    <n v="1520.6880000000001"/>
    <n v="155.68"/>
  </r>
  <r>
    <s v="10 : Electric"/>
    <x v="2"/>
    <x v="0"/>
    <s v="ERES_2T307"/>
    <x v="117"/>
    <n v="891.96299999999997"/>
    <n v="125.24"/>
  </r>
  <r>
    <s v="10 : Electric"/>
    <x v="2"/>
    <x v="0"/>
    <s v="ERES_2T307"/>
    <x v="6697"/>
    <n v="1820.9739999999999"/>
    <n v="195.22"/>
  </r>
  <r>
    <s v="10 : Electric"/>
    <x v="2"/>
    <x v="0"/>
    <s v="ERES_2T307"/>
    <x v="118"/>
    <n v="655.11300000000006"/>
    <n v="82.1"/>
  </r>
  <r>
    <s v="10 : Electric"/>
    <x v="2"/>
    <x v="0"/>
    <s v="ERES_2T307"/>
    <x v="119"/>
    <n v="724.30200000000002"/>
    <n v="98.16"/>
  </r>
  <r>
    <s v="10 : Electric"/>
    <x v="2"/>
    <x v="0"/>
    <s v="ERES_2T307"/>
    <x v="6698"/>
    <n v="482.58800000000002"/>
    <n v="59.81"/>
  </r>
  <r>
    <s v="10 : Electric"/>
    <x v="2"/>
    <x v="0"/>
    <s v="ERES_2T307"/>
    <x v="6699"/>
    <n v="1649.7550000000001"/>
    <n v="218.51"/>
  </r>
  <r>
    <s v="10 : Electric"/>
    <x v="2"/>
    <x v="0"/>
    <s v="ERES_2T307"/>
    <x v="120"/>
    <n v="774.20699999999999"/>
    <n v="95.26"/>
  </r>
  <r>
    <s v="10 : Electric"/>
    <x v="2"/>
    <x v="0"/>
    <s v="ERES_2T307"/>
    <x v="121"/>
    <n v="785.11199999999997"/>
    <n v="97.65"/>
  </r>
  <r>
    <s v="10 : Electric"/>
    <x v="2"/>
    <x v="0"/>
    <s v="ERES_2T307"/>
    <x v="6700"/>
    <n v="1159.835"/>
    <n v="148.71"/>
  </r>
  <r>
    <s v="10 : Electric"/>
    <x v="2"/>
    <x v="0"/>
    <s v="ERES_2T307"/>
    <x v="122"/>
    <n v="552.29600000000005"/>
    <n v="67.67"/>
  </r>
  <r>
    <s v="10 : Electric"/>
    <x v="2"/>
    <x v="0"/>
    <s v="ERES_2T307"/>
    <x v="6701"/>
    <n v="1342.31"/>
    <n v="177.66"/>
  </r>
  <r>
    <s v="10 : Electric"/>
    <x v="2"/>
    <x v="0"/>
    <s v="ERES_2T307"/>
    <x v="6702"/>
    <n v="401.286"/>
    <n v="50.49"/>
  </r>
  <r>
    <s v="10 : Electric"/>
    <x v="2"/>
    <x v="0"/>
    <s v="ERES_2T307"/>
    <x v="6703"/>
    <n v="1950.1869999999999"/>
    <n v="271.49"/>
  </r>
  <r>
    <s v="10 : Electric"/>
    <x v="2"/>
    <x v="0"/>
    <s v="ERES_2T307"/>
    <x v="123"/>
    <n v="474.58499999999998"/>
    <n v="61.76"/>
  </r>
  <r>
    <s v="10 : Electric"/>
    <x v="2"/>
    <x v="0"/>
    <s v="ERES_2T307"/>
    <x v="124"/>
    <n v="479.8"/>
    <n v="64.209999999999994"/>
  </r>
  <r>
    <s v="10 : Electric"/>
    <x v="2"/>
    <x v="0"/>
    <s v="ERES_2T307"/>
    <x v="125"/>
    <n v="776.16200000000003"/>
    <n v="100.91"/>
  </r>
  <r>
    <s v="10 : Electric"/>
    <x v="2"/>
    <x v="0"/>
    <s v="ERES_2T307"/>
    <x v="126"/>
    <n v="1866.9770000000001"/>
    <n v="234.24"/>
  </r>
  <r>
    <s v="10 : Electric"/>
    <x v="2"/>
    <x v="0"/>
    <s v="ERES_2T307"/>
    <x v="6704"/>
    <n v="724.81600000000003"/>
    <n v="95.87"/>
  </r>
  <r>
    <s v="10 : Electric"/>
    <x v="2"/>
    <x v="0"/>
    <s v="ERES_2T307"/>
    <x v="127"/>
    <n v="1923.636"/>
    <n v="216.32"/>
  </r>
  <r>
    <s v="10 : Electric"/>
    <x v="2"/>
    <x v="0"/>
    <s v="ERES_2T307"/>
    <x v="128"/>
    <n v="1902.972"/>
    <n v="244.02"/>
  </r>
  <r>
    <s v="10 : Electric"/>
    <x v="2"/>
    <x v="0"/>
    <s v="ERES_2T307"/>
    <x v="129"/>
    <n v="131.28899999999999"/>
    <n v="16.72"/>
  </r>
  <r>
    <s v="10 : Electric"/>
    <x v="2"/>
    <x v="0"/>
    <s v="ERES_2T307"/>
    <x v="130"/>
    <n v="2232.8719999999998"/>
    <n v="281.81"/>
  </r>
  <r>
    <s v="10 : Electric"/>
    <x v="2"/>
    <x v="0"/>
    <s v="ERES_2T307"/>
    <x v="131"/>
    <n v="2113.962"/>
    <n v="268.12"/>
  </r>
  <r>
    <s v="10 : Electric"/>
    <x v="2"/>
    <x v="0"/>
    <s v="ERES_2T307"/>
    <x v="132"/>
    <n v="1003.2329999999999"/>
    <n v="131.44999999999999"/>
  </r>
  <r>
    <s v="10 : Electric"/>
    <x v="2"/>
    <x v="0"/>
    <s v="ERES_2T307"/>
    <x v="6705"/>
    <n v="1026.6500000000001"/>
    <n v="125.32"/>
  </r>
  <r>
    <s v="10 : Electric"/>
    <x v="2"/>
    <x v="0"/>
    <s v="ERES_2T307"/>
    <x v="6706"/>
    <n v="473.03800000000001"/>
    <n v="59.82"/>
  </r>
  <r>
    <s v="10 : Electric"/>
    <x v="2"/>
    <x v="0"/>
    <s v="ERES_2T307"/>
    <x v="6707"/>
    <n v="2283.5479999999998"/>
    <n v="288.54000000000002"/>
  </r>
  <r>
    <s v="10 : Electric"/>
    <x v="2"/>
    <x v="0"/>
    <s v="ERES_2T307"/>
    <x v="133"/>
    <n v="532.98500000000001"/>
    <n v="60.96"/>
  </r>
  <r>
    <s v="10 : Electric"/>
    <x v="2"/>
    <x v="0"/>
    <s v="ERES_2T307"/>
    <x v="134"/>
    <n v="743.98199999999997"/>
    <n v="100.1"/>
  </r>
  <r>
    <s v="10 : Electric"/>
    <x v="2"/>
    <x v="0"/>
    <s v="ERES_2T307"/>
    <x v="135"/>
    <n v="2813.951"/>
    <n v="394.57"/>
  </r>
  <r>
    <s v="10 : Electric"/>
    <x v="2"/>
    <x v="0"/>
    <s v="ERES_2T307"/>
    <x v="136"/>
    <n v="1840.8019999999999"/>
    <n v="257.77"/>
  </r>
  <r>
    <s v="10 : Electric"/>
    <x v="2"/>
    <x v="0"/>
    <s v="ERES_2T307"/>
    <x v="137"/>
    <n v="1095.259"/>
    <n v="130.19999999999999"/>
  </r>
  <r>
    <s v="10 : Electric"/>
    <x v="2"/>
    <x v="0"/>
    <s v="ERES_2T307"/>
    <x v="138"/>
    <n v="414.72699999999998"/>
    <n v="56.65"/>
  </r>
  <r>
    <s v="10 : Electric"/>
    <x v="2"/>
    <x v="0"/>
    <s v="ERES_2T307"/>
    <x v="140"/>
    <n v="624.26900000000001"/>
    <n v="79.42"/>
  </r>
  <r>
    <s v="10 : Electric"/>
    <x v="2"/>
    <x v="0"/>
    <s v="ERES_2T307"/>
    <x v="6708"/>
    <n v="372.98399999999998"/>
    <n v="45.77"/>
  </r>
  <r>
    <s v="10 : Electric"/>
    <x v="2"/>
    <x v="0"/>
    <s v="ERES_2T307"/>
    <x v="141"/>
    <n v="660.21900000000005"/>
    <n v="86.3"/>
  </r>
  <r>
    <s v="10 : Electric"/>
    <x v="2"/>
    <x v="0"/>
    <s v="ERES_2T307"/>
    <x v="6709"/>
    <n v="421.87599999999998"/>
    <n v="54.8"/>
  </r>
  <r>
    <s v="10 : Electric"/>
    <x v="2"/>
    <x v="0"/>
    <s v="ERES_2T307"/>
    <x v="142"/>
    <n v="1999.5160000000001"/>
    <n v="265.73"/>
  </r>
  <r>
    <s v="10 : Electric"/>
    <x v="2"/>
    <x v="0"/>
    <s v="ERES_2T307"/>
    <x v="143"/>
    <n v="1051.8420000000001"/>
    <n v="131.69"/>
  </r>
  <r>
    <s v="10 : Electric"/>
    <x v="2"/>
    <x v="0"/>
    <s v="ERES_2T307"/>
    <x v="144"/>
    <n v="526.00900000000001"/>
    <n v="65.95"/>
  </r>
  <r>
    <s v="10 : Electric"/>
    <x v="2"/>
    <x v="0"/>
    <s v="ERES_2T307"/>
    <x v="6710"/>
    <n v="1638.816"/>
    <n v="216.91"/>
  </r>
  <r>
    <s v="10 : Electric"/>
    <x v="2"/>
    <x v="0"/>
    <s v="ERES_2T307"/>
    <x v="145"/>
    <n v="1719.835"/>
    <n v="192.98"/>
  </r>
  <r>
    <s v="10 : Electric"/>
    <x v="2"/>
    <x v="0"/>
    <s v="ERES_2T307"/>
    <x v="6711"/>
    <n v="1408.8889999999999"/>
    <n v="184.28"/>
  </r>
  <r>
    <s v="10 : Electric"/>
    <x v="2"/>
    <x v="0"/>
    <s v="ERES_2T307"/>
    <x v="6712"/>
    <n v="468.08"/>
    <n v="63.84"/>
  </r>
  <r>
    <s v="10 : Electric"/>
    <x v="2"/>
    <x v="0"/>
    <s v="ERES_2T307"/>
    <x v="146"/>
    <n v="1417.4369999999999"/>
    <n v="175.09"/>
  </r>
  <r>
    <s v="10 : Electric"/>
    <x v="2"/>
    <x v="0"/>
    <s v="ERES_2T307"/>
    <x v="147"/>
    <n v="262.38099999999997"/>
    <n v="31.52"/>
  </r>
  <r>
    <s v="10 : Electric"/>
    <x v="2"/>
    <x v="0"/>
    <s v="ERES_2T307"/>
    <x v="148"/>
    <n v="2654.8910000000001"/>
    <n v="284.95"/>
  </r>
  <r>
    <s v="10 : Electric"/>
    <x v="2"/>
    <x v="0"/>
    <s v="ERES_2T307"/>
    <x v="149"/>
    <n v="1335.672"/>
    <n v="170.38"/>
  </r>
  <r>
    <s v="10 : Electric"/>
    <x v="2"/>
    <x v="0"/>
    <s v="ERES_2T307"/>
    <x v="150"/>
    <n v="381.44900000000001"/>
    <n v="48.91"/>
  </r>
  <r>
    <s v="10 : Electric"/>
    <x v="2"/>
    <x v="0"/>
    <s v="ERES_2T307"/>
    <x v="6713"/>
    <n v="659.91899999999998"/>
    <n v="102.59"/>
  </r>
  <r>
    <s v="10 : Electric"/>
    <x v="2"/>
    <x v="0"/>
    <s v="ERES_2T307"/>
    <x v="151"/>
    <n v="428.221"/>
    <n v="48.86"/>
  </r>
  <r>
    <s v="10 : Electric"/>
    <x v="2"/>
    <x v="0"/>
    <s v="ERES_2T307"/>
    <x v="6714"/>
    <n v="2520.7959999999998"/>
    <n v="392.28"/>
  </r>
  <r>
    <s v="10 : Electric"/>
    <x v="2"/>
    <x v="0"/>
    <s v="ERES_2T307"/>
    <x v="152"/>
    <n v="616.995"/>
    <n v="80.150000000000006"/>
  </r>
  <r>
    <s v="10 : Electric"/>
    <x v="2"/>
    <x v="0"/>
    <s v="ERES_2T307"/>
    <x v="153"/>
    <n v="893.13300000000004"/>
    <n v="98.88"/>
  </r>
  <r>
    <s v="10 : Electric"/>
    <x v="2"/>
    <x v="0"/>
    <s v="ERES_2T307"/>
    <x v="154"/>
    <n v="521.26700000000005"/>
    <n v="69.22"/>
  </r>
  <r>
    <s v="10 : Electric"/>
    <x v="2"/>
    <x v="0"/>
    <s v="ERES_2T307"/>
    <x v="6715"/>
    <n v="959.52800000000002"/>
    <n v="130.38999999999999"/>
  </r>
  <r>
    <s v="10 : Electric"/>
    <x v="2"/>
    <x v="0"/>
    <s v="ERES_2T307"/>
    <x v="6716"/>
    <n v="1363.2860000000001"/>
    <n v="177.34"/>
  </r>
  <r>
    <s v="10 : Electric"/>
    <x v="2"/>
    <x v="0"/>
    <s v="ERES_2T307"/>
    <x v="155"/>
    <n v="2864.6970000000001"/>
    <n v="348.62"/>
  </r>
  <r>
    <s v="10 : Electric"/>
    <x v="2"/>
    <x v="0"/>
    <s v="ERES_2T307"/>
    <x v="6717"/>
    <n v="1042.5550000000001"/>
    <n v="130.82"/>
  </r>
  <r>
    <s v="10 : Electric"/>
    <x v="2"/>
    <x v="0"/>
    <s v="ERES_2T307"/>
    <x v="156"/>
    <n v="987.92499999999995"/>
    <n v="124.83"/>
  </r>
  <r>
    <s v="10 : Electric"/>
    <x v="2"/>
    <x v="0"/>
    <s v="ERES_2T307"/>
    <x v="157"/>
    <n v="1696.4749999999999"/>
    <n v="227.45"/>
  </r>
  <r>
    <s v="10 : Electric"/>
    <x v="2"/>
    <x v="0"/>
    <s v="ERES_2T307"/>
    <x v="158"/>
    <n v="1531.713"/>
    <n v="187.85"/>
  </r>
  <r>
    <s v="10 : Electric"/>
    <x v="2"/>
    <x v="0"/>
    <s v="ERES_2T307"/>
    <x v="6718"/>
    <n v="1901.2909999999999"/>
    <n v="248.58"/>
  </r>
  <r>
    <s v="10 : Electric"/>
    <x v="2"/>
    <x v="0"/>
    <s v="ERES_2T307"/>
    <x v="159"/>
    <n v="206.595"/>
    <n v="26.99"/>
  </r>
  <r>
    <s v="10 : Electric"/>
    <x v="2"/>
    <x v="0"/>
    <s v="ERES_2T307"/>
    <x v="160"/>
    <n v="1091.982"/>
    <n v="129.52000000000001"/>
  </r>
  <r>
    <s v="10 : Electric"/>
    <x v="2"/>
    <x v="0"/>
    <s v="ERES_2T307"/>
    <x v="161"/>
    <n v="1720.5989999999999"/>
    <n v="203.75"/>
  </r>
  <r>
    <s v="10 : Electric"/>
    <x v="2"/>
    <x v="0"/>
    <s v="ERES_2T307"/>
    <x v="162"/>
    <n v="1629.7370000000001"/>
    <n v="193.36"/>
  </r>
  <r>
    <s v="10 : Electric"/>
    <x v="2"/>
    <x v="0"/>
    <s v="ERES_2T307"/>
    <x v="6719"/>
    <n v="1387.971"/>
    <n v="169.43"/>
  </r>
  <r>
    <s v="10 : Electric"/>
    <x v="2"/>
    <x v="0"/>
    <s v="ERES_2T307"/>
    <x v="163"/>
    <n v="532.78399999999999"/>
    <n v="76.06"/>
  </r>
  <r>
    <s v="10 : Electric"/>
    <x v="2"/>
    <x v="0"/>
    <s v="ERES_2T307"/>
    <x v="164"/>
    <n v="954.41899999999998"/>
    <n v="122.06"/>
  </r>
  <r>
    <s v="10 : Electric"/>
    <x v="2"/>
    <x v="0"/>
    <s v="ERES_2T307"/>
    <x v="165"/>
    <n v="859.77200000000005"/>
    <n v="91.32"/>
  </r>
  <r>
    <s v="10 : Electric"/>
    <x v="2"/>
    <x v="0"/>
    <s v="ERES_2T307"/>
    <x v="166"/>
    <n v="1256.3589999999999"/>
    <n v="160.38999999999999"/>
  </r>
  <r>
    <s v="10 : Electric"/>
    <x v="2"/>
    <x v="0"/>
    <s v="ERES_2T307"/>
    <x v="167"/>
    <n v="1202.9069999999999"/>
    <n v="135.13"/>
  </r>
  <r>
    <s v="10 : Electric"/>
    <x v="2"/>
    <x v="0"/>
    <s v="ERES_2T307"/>
    <x v="168"/>
    <n v="3258.866"/>
    <n v="441.46"/>
  </r>
  <r>
    <s v="10 : Electric"/>
    <x v="2"/>
    <x v="0"/>
    <s v="ERES_2T307"/>
    <x v="169"/>
    <n v="1502.0830000000001"/>
    <n v="175.42"/>
  </r>
  <r>
    <s v="10 : Electric"/>
    <x v="2"/>
    <x v="0"/>
    <s v="ERES_2T307"/>
    <x v="170"/>
    <n v="1320.8309999999999"/>
    <n v="155.66999999999999"/>
  </r>
  <r>
    <s v="10 : Electric"/>
    <x v="2"/>
    <x v="0"/>
    <s v="ERES_2T307"/>
    <x v="6720"/>
    <n v="1219.1890000000001"/>
    <n v="164.44"/>
  </r>
  <r>
    <s v="10 : Electric"/>
    <x v="2"/>
    <x v="0"/>
    <s v="ERES_2T307"/>
    <x v="171"/>
    <n v="2021.481"/>
    <n v="275.97000000000003"/>
  </r>
  <r>
    <s v="10 : Electric"/>
    <x v="2"/>
    <x v="0"/>
    <s v="ERES_2T307"/>
    <x v="6721"/>
    <n v="2448.5239999999999"/>
    <n v="320.06"/>
  </r>
  <r>
    <s v="10 : Electric"/>
    <x v="2"/>
    <x v="0"/>
    <s v="ERES_2T307"/>
    <x v="172"/>
    <n v="924.33399999999995"/>
    <n v="117.08"/>
  </r>
  <r>
    <s v="10 : Electric"/>
    <x v="2"/>
    <x v="0"/>
    <s v="ERES_2T307"/>
    <x v="6722"/>
    <n v="2049.4279999999999"/>
    <n v="275.23"/>
  </r>
  <r>
    <s v="10 : Electric"/>
    <x v="2"/>
    <x v="0"/>
    <s v="ERES_2T307"/>
    <x v="173"/>
    <n v="968.32100000000003"/>
    <n v="136.9"/>
  </r>
  <r>
    <s v="10 : Electric"/>
    <x v="2"/>
    <x v="0"/>
    <s v="ERES_2T307"/>
    <x v="174"/>
    <n v="1940.8869999999999"/>
    <n v="269.88"/>
  </r>
  <r>
    <s v="10 : Electric"/>
    <x v="2"/>
    <x v="0"/>
    <s v="ERES_2T307"/>
    <x v="175"/>
    <n v="655.81"/>
    <n v="80.62"/>
  </r>
  <r>
    <s v="10 : Electric"/>
    <x v="2"/>
    <x v="0"/>
    <s v="ERES_2T307"/>
    <x v="176"/>
    <n v="1832.5440000000001"/>
    <n v="249.78"/>
  </r>
  <r>
    <s v="10 : Electric"/>
    <x v="2"/>
    <x v="0"/>
    <s v="ERES_2T307"/>
    <x v="177"/>
    <n v="974.21900000000005"/>
    <n v="125.18"/>
  </r>
  <r>
    <s v="10 : Electric"/>
    <x v="2"/>
    <x v="0"/>
    <s v="ERES_2T307"/>
    <x v="178"/>
    <n v="1372.4960000000001"/>
    <n v="173.8"/>
  </r>
  <r>
    <s v="10 : Electric"/>
    <x v="2"/>
    <x v="0"/>
    <s v="ERES_2T307"/>
    <x v="179"/>
    <n v="1483.2809999999999"/>
    <n v="189.53"/>
  </r>
  <r>
    <s v="10 : Electric"/>
    <x v="2"/>
    <x v="0"/>
    <s v="ERES_2T307"/>
    <x v="180"/>
    <n v="1134.9580000000001"/>
    <n v="132.13"/>
  </r>
  <r>
    <s v="10 : Electric"/>
    <x v="2"/>
    <x v="0"/>
    <s v="ERES_2T307"/>
    <x v="181"/>
    <n v="1444.944"/>
    <n v="180.96"/>
  </r>
  <r>
    <s v="10 : Electric"/>
    <x v="2"/>
    <x v="0"/>
    <s v="ERES_2T307"/>
    <x v="6723"/>
    <n v="3005.8110000000001"/>
    <n v="374.35"/>
  </r>
  <r>
    <s v="10 : Electric"/>
    <x v="2"/>
    <x v="0"/>
    <s v="ERES_2T307"/>
    <x v="182"/>
    <n v="743.29"/>
    <n v="94.5"/>
  </r>
  <r>
    <s v="10 : Electric"/>
    <x v="2"/>
    <x v="0"/>
    <s v="ERES_2T307"/>
    <x v="183"/>
    <n v="2061.8809999999999"/>
    <n v="274.16000000000003"/>
  </r>
  <r>
    <s v="10 : Electric"/>
    <x v="2"/>
    <x v="0"/>
    <s v="ERES_2T307"/>
    <x v="184"/>
    <n v="4551.643"/>
    <n v="586.94000000000005"/>
  </r>
  <r>
    <s v="10 : Electric"/>
    <x v="2"/>
    <x v="0"/>
    <s v="ERES_2T307"/>
    <x v="6724"/>
    <n v="341.79199999999997"/>
    <n v="46.51"/>
  </r>
  <r>
    <s v="10 : Electric"/>
    <x v="2"/>
    <x v="0"/>
    <s v="ERES_2T307"/>
    <x v="185"/>
    <n v="1249.691"/>
    <n v="150.68"/>
  </r>
  <r>
    <s v="10 : Electric"/>
    <x v="2"/>
    <x v="0"/>
    <s v="ERES_2T307"/>
    <x v="186"/>
    <n v="719.30700000000002"/>
    <n v="102.27"/>
  </r>
  <r>
    <s v="10 : Electric"/>
    <x v="2"/>
    <x v="0"/>
    <s v="ERES_2T307"/>
    <x v="187"/>
    <n v="496.07299999999998"/>
    <n v="64.06"/>
  </r>
  <r>
    <s v="10 : Electric"/>
    <x v="2"/>
    <x v="0"/>
    <s v="ERES_2T307"/>
    <x v="188"/>
    <n v="1407.972"/>
    <n v="164.55"/>
  </r>
  <r>
    <s v="10 : Electric"/>
    <x v="2"/>
    <x v="0"/>
    <s v="ERES_2T307"/>
    <x v="189"/>
    <n v="1472.713"/>
    <n v="179.14"/>
  </r>
  <r>
    <s v="10 : Electric"/>
    <x v="2"/>
    <x v="0"/>
    <s v="ERES_2T307"/>
    <x v="6725"/>
    <n v="227.02199999999999"/>
    <n v="31.86"/>
  </r>
  <r>
    <s v="10 : Electric"/>
    <x v="2"/>
    <x v="0"/>
    <s v="ERES_2T307"/>
    <x v="190"/>
    <n v="1095.1849999999999"/>
    <n v="146.30000000000001"/>
  </r>
  <r>
    <s v="10 : Electric"/>
    <x v="2"/>
    <x v="0"/>
    <s v="ERES_2T307"/>
    <x v="6726"/>
    <n v="764.77599999999995"/>
    <n v="98.27"/>
  </r>
  <r>
    <s v="10 : Electric"/>
    <x v="2"/>
    <x v="0"/>
    <s v="ERES_2T307"/>
    <x v="6727"/>
    <n v="529.63400000000001"/>
    <n v="69.819999999999993"/>
  </r>
  <r>
    <s v="10 : Electric"/>
    <x v="2"/>
    <x v="0"/>
    <s v="ERES_2T307"/>
    <x v="6728"/>
    <n v="687.46"/>
    <n v="88.7"/>
  </r>
  <r>
    <s v="10 : Electric"/>
    <x v="2"/>
    <x v="0"/>
    <s v="ERES_2T307"/>
    <x v="191"/>
    <n v="1087.673"/>
    <n v="139.96"/>
  </r>
  <r>
    <s v="10 : Electric"/>
    <x v="2"/>
    <x v="0"/>
    <s v="ERES_2T307"/>
    <x v="192"/>
    <n v="2071.3029999999999"/>
    <n v="265.38"/>
  </r>
  <r>
    <s v="10 : Electric"/>
    <x v="2"/>
    <x v="0"/>
    <s v="ERES_2T307"/>
    <x v="6729"/>
    <n v="1001.373"/>
    <n v="103.99"/>
  </r>
  <r>
    <s v="10 : Electric"/>
    <x v="2"/>
    <x v="0"/>
    <s v="ERES_2T307"/>
    <x v="193"/>
    <n v="375.64"/>
    <n v="48.23"/>
  </r>
  <r>
    <s v="10 : Electric"/>
    <x v="2"/>
    <x v="0"/>
    <s v="ERES_2T307"/>
    <x v="194"/>
    <n v="417.51900000000001"/>
    <n v="59.53"/>
  </r>
  <r>
    <s v="10 : Electric"/>
    <x v="2"/>
    <x v="0"/>
    <s v="ERES_2T307"/>
    <x v="6730"/>
    <n v="491.17200000000003"/>
    <n v="67.06"/>
  </r>
  <r>
    <s v="10 : Electric"/>
    <x v="2"/>
    <x v="0"/>
    <s v="ERES_2T307"/>
    <x v="195"/>
    <n v="476.91"/>
    <n v="61.95"/>
  </r>
  <r>
    <s v="10 : Electric"/>
    <x v="2"/>
    <x v="0"/>
    <s v="ERES_2T307"/>
    <x v="6731"/>
    <n v="1950.6420000000001"/>
    <n v="271.76"/>
  </r>
  <r>
    <s v="10 : Electric"/>
    <x v="2"/>
    <x v="0"/>
    <s v="ERES_2T307"/>
    <x v="196"/>
    <n v="266.44600000000003"/>
    <n v="37.43"/>
  </r>
  <r>
    <s v="10 : Electric"/>
    <x v="2"/>
    <x v="0"/>
    <s v="ERES_2T307"/>
    <x v="197"/>
    <n v="1416.8430000000001"/>
    <n v="169.47"/>
  </r>
  <r>
    <s v="10 : Electric"/>
    <x v="2"/>
    <x v="0"/>
    <s v="ERES_2T307"/>
    <x v="198"/>
    <n v="585.41"/>
    <n v="81.849999999999994"/>
  </r>
  <r>
    <s v="10 : Electric"/>
    <x v="2"/>
    <x v="0"/>
    <s v="ERES_2T307"/>
    <x v="199"/>
    <n v="1035.307"/>
    <n v="134.16"/>
  </r>
  <r>
    <s v="10 : Electric"/>
    <x v="2"/>
    <x v="0"/>
    <s v="ERES_2T307"/>
    <x v="6732"/>
    <n v="1701.251"/>
    <n v="222.39"/>
  </r>
  <r>
    <s v="10 : Electric"/>
    <x v="2"/>
    <x v="0"/>
    <s v="ERES_2T307"/>
    <x v="200"/>
    <n v="4557.3230000000003"/>
    <n v="579.66999999999996"/>
  </r>
  <r>
    <s v="10 : Electric"/>
    <x v="2"/>
    <x v="0"/>
    <s v="ERES_2T307"/>
    <x v="201"/>
    <n v="1202.5550000000001"/>
    <n v="135.06"/>
  </r>
  <r>
    <s v="10 : Electric"/>
    <x v="2"/>
    <x v="0"/>
    <s v="ERES_2T307"/>
    <x v="6733"/>
    <n v="547.62599999999998"/>
    <n v="75.22"/>
  </r>
  <r>
    <s v="10 : Electric"/>
    <x v="2"/>
    <x v="0"/>
    <s v="ERES_2T307"/>
    <x v="202"/>
    <n v="2026.2149999999999"/>
    <n v="248.45"/>
  </r>
  <r>
    <s v="10 : Electric"/>
    <x v="2"/>
    <x v="0"/>
    <s v="ERES_2T307"/>
    <x v="6734"/>
    <n v="2984.3760000000002"/>
    <n v="399.21"/>
  </r>
  <r>
    <s v="10 : Electric"/>
    <x v="2"/>
    <x v="0"/>
    <s v="ERES_2T307"/>
    <x v="6735"/>
    <n v="1615.905"/>
    <n v="201.32"/>
  </r>
  <r>
    <s v="10 : Electric"/>
    <x v="2"/>
    <x v="0"/>
    <s v="ERES_2T307"/>
    <x v="203"/>
    <n v="2333.9140000000002"/>
    <n v="303.89999999999998"/>
  </r>
  <r>
    <s v="10 : Electric"/>
    <x v="2"/>
    <x v="0"/>
    <s v="ERES_2T307"/>
    <x v="204"/>
    <n v="1032.019"/>
    <n v="137.72999999999999"/>
  </r>
  <r>
    <s v="10 : Electric"/>
    <x v="2"/>
    <x v="0"/>
    <s v="ERES_2T307"/>
    <x v="205"/>
    <n v="762.56200000000001"/>
    <n v="83.51"/>
  </r>
  <r>
    <s v="10 : Electric"/>
    <x v="2"/>
    <x v="0"/>
    <s v="ERES_2T307"/>
    <x v="6736"/>
    <n v="1261.181"/>
    <n v="162.91"/>
  </r>
  <r>
    <s v="10 : Electric"/>
    <x v="2"/>
    <x v="0"/>
    <s v="ERES_2T307"/>
    <x v="206"/>
    <n v="2182.6129999999998"/>
    <n v="221.23"/>
  </r>
  <r>
    <s v="10 : Electric"/>
    <x v="2"/>
    <x v="0"/>
    <s v="ERES_2T307"/>
    <x v="207"/>
    <n v="466.976"/>
    <n v="63.21"/>
  </r>
  <r>
    <s v="10 : Electric"/>
    <x v="2"/>
    <x v="0"/>
    <s v="ERES_2T307"/>
    <x v="208"/>
    <n v="2467.0529999999999"/>
    <n v="308.68"/>
  </r>
  <r>
    <s v="10 : Electric"/>
    <x v="2"/>
    <x v="0"/>
    <s v="ERES_2T307"/>
    <x v="6737"/>
    <n v="386.68299999999999"/>
    <n v="49.58"/>
  </r>
  <r>
    <s v="10 : Electric"/>
    <x v="2"/>
    <x v="0"/>
    <s v="ERES_2T307"/>
    <x v="209"/>
    <n v="870.58100000000002"/>
    <n v="115.92"/>
  </r>
  <r>
    <s v="10 : Electric"/>
    <x v="2"/>
    <x v="0"/>
    <s v="ERES_2T307"/>
    <x v="210"/>
    <n v="970.91499999999996"/>
    <n v="129.16999999999999"/>
  </r>
  <r>
    <s v="10 : Electric"/>
    <x v="2"/>
    <x v="0"/>
    <s v="ERES_2T307"/>
    <x v="211"/>
    <n v="1772.3989999999999"/>
    <n v="235.95"/>
  </r>
  <r>
    <s v="10 : Electric"/>
    <x v="2"/>
    <x v="0"/>
    <s v="ERES_2T307"/>
    <x v="212"/>
    <n v="229.684"/>
    <n v="29.65"/>
  </r>
  <r>
    <s v="10 : Electric"/>
    <x v="2"/>
    <x v="0"/>
    <s v="ERES_2T307"/>
    <x v="6738"/>
    <n v="1169.472"/>
    <n v="155.24"/>
  </r>
  <r>
    <s v="10 : Electric"/>
    <x v="2"/>
    <x v="0"/>
    <s v="ERES_2T307"/>
    <x v="213"/>
    <n v="1000.4160000000001"/>
    <n v="135.94999999999999"/>
  </r>
  <r>
    <s v="10 : Electric"/>
    <x v="2"/>
    <x v="0"/>
    <s v="ERES_2T307"/>
    <x v="214"/>
    <n v="544.21100000000001"/>
    <n v="74.75"/>
  </r>
  <r>
    <s v="10 : Electric"/>
    <x v="2"/>
    <x v="0"/>
    <s v="ERES_2T307"/>
    <x v="215"/>
    <n v="1195.1659999999999"/>
    <n v="145.01"/>
  </r>
  <r>
    <s v="10 : Electric"/>
    <x v="2"/>
    <x v="0"/>
    <s v="ERES_2T307"/>
    <x v="216"/>
    <n v="1004.261"/>
    <n v="123.45"/>
  </r>
  <r>
    <s v="10 : Electric"/>
    <x v="2"/>
    <x v="0"/>
    <s v="ERES_2T307"/>
    <x v="217"/>
    <n v="1786.057"/>
    <n v="235.38"/>
  </r>
  <r>
    <s v="10 : Electric"/>
    <x v="2"/>
    <x v="0"/>
    <s v="ERES_2T307"/>
    <x v="218"/>
    <n v="1713.1880000000001"/>
    <n v="223.85"/>
  </r>
  <r>
    <s v="10 : Electric"/>
    <x v="2"/>
    <x v="0"/>
    <s v="ERES_2T307"/>
    <x v="219"/>
    <n v="1171.1199999999999"/>
    <n v="159.34"/>
  </r>
  <r>
    <s v="10 : Electric"/>
    <x v="2"/>
    <x v="0"/>
    <s v="ERES_2T307"/>
    <x v="220"/>
    <n v="1398.9659999999999"/>
    <n v="183.69"/>
  </r>
  <r>
    <s v="10 : Electric"/>
    <x v="2"/>
    <x v="0"/>
    <s v="ERES_2T307"/>
    <x v="6739"/>
    <n v="1491.079"/>
    <n v="180.62"/>
  </r>
  <r>
    <s v="10 : Electric"/>
    <x v="2"/>
    <x v="0"/>
    <s v="ERES_2T307"/>
    <x v="221"/>
    <n v="459.27699999999999"/>
    <n v="57.54"/>
  </r>
  <r>
    <s v="10 : Electric"/>
    <x v="2"/>
    <x v="0"/>
    <s v="ERES_2T307"/>
    <x v="222"/>
    <n v="1287.558"/>
    <n v="169.63"/>
  </r>
  <r>
    <s v="10 : Electric"/>
    <x v="2"/>
    <x v="0"/>
    <s v="ERES_2T307"/>
    <x v="223"/>
    <n v="658.00900000000001"/>
    <n v="88.54"/>
  </r>
  <r>
    <s v="10 : Electric"/>
    <x v="2"/>
    <x v="0"/>
    <s v="ERES_2T307"/>
    <x v="224"/>
    <n v="1055.972"/>
    <n v="129.04"/>
  </r>
  <r>
    <s v="10 : Electric"/>
    <x v="2"/>
    <x v="0"/>
    <s v="ERES_2T307"/>
    <x v="225"/>
    <n v="873.03599999999994"/>
    <n v="115.86"/>
  </r>
  <r>
    <s v="10 : Electric"/>
    <x v="2"/>
    <x v="0"/>
    <s v="ERES_2T307"/>
    <x v="226"/>
    <n v="1258.529"/>
    <n v="160.44"/>
  </r>
  <r>
    <s v="10 : Electric"/>
    <x v="2"/>
    <x v="0"/>
    <s v="ERES_2T307"/>
    <x v="6740"/>
    <n v="685.82500000000005"/>
    <n v="97.33"/>
  </r>
  <r>
    <s v="10 : Electric"/>
    <x v="2"/>
    <x v="0"/>
    <s v="ERES_2T307"/>
    <x v="227"/>
    <n v="366.25200000000001"/>
    <n v="52.4"/>
  </r>
  <r>
    <s v="10 : Electric"/>
    <x v="2"/>
    <x v="0"/>
    <s v="ERES_2T307"/>
    <x v="6741"/>
    <n v="952.39499999999998"/>
    <n v="96.71"/>
  </r>
  <r>
    <s v="10 : Electric"/>
    <x v="2"/>
    <x v="0"/>
    <s v="ERES_2T307"/>
    <x v="228"/>
    <n v="592.92100000000005"/>
    <n v="80.5"/>
  </r>
  <r>
    <s v="10 : Electric"/>
    <x v="2"/>
    <x v="0"/>
    <s v="ERES_2T307"/>
    <x v="6742"/>
    <n v="2107.9180000000001"/>
    <n v="283.3"/>
  </r>
  <r>
    <s v="10 : Electric"/>
    <x v="2"/>
    <x v="0"/>
    <s v="ERES_2T307"/>
    <x v="229"/>
    <n v="999.88499999999999"/>
    <n v="132.88999999999999"/>
  </r>
  <r>
    <s v="10 : Electric"/>
    <x v="2"/>
    <x v="0"/>
    <s v="ERES_2T307"/>
    <x v="230"/>
    <n v="1972.3820000000001"/>
    <n v="203.79"/>
  </r>
  <r>
    <s v="10 : Electric"/>
    <x v="2"/>
    <x v="0"/>
    <s v="ERES_2T307"/>
    <x v="6743"/>
    <n v="1127.9369999999999"/>
    <n v="162.44"/>
  </r>
  <r>
    <s v="10 : Electric"/>
    <x v="2"/>
    <x v="0"/>
    <s v="ERES_2T307"/>
    <x v="231"/>
    <n v="383.61399999999998"/>
    <n v="50.03"/>
  </r>
  <r>
    <s v="10 : Electric"/>
    <x v="2"/>
    <x v="0"/>
    <s v="ERES_2T307"/>
    <x v="233"/>
    <n v="1526.2270000000001"/>
    <n v="231.96"/>
  </r>
  <r>
    <s v="10 : Electric"/>
    <x v="2"/>
    <x v="0"/>
    <s v="ERES_2T307"/>
    <x v="234"/>
    <n v="1090.721"/>
    <n v="163.26"/>
  </r>
  <r>
    <s v="10 : Electric"/>
    <x v="2"/>
    <x v="0"/>
    <s v="ERES_2T307"/>
    <x v="235"/>
    <n v="1518.154"/>
    <n v="200.54"/>
  </r>
  <r>
    <s v="10 : Electric"/>
    <x v="2"/>
    <x v="0"/>
    <s v="ERES_2T307"/>
    <x v="236"/>
    <n v="738.03300000000002"/>
    <n v="83.51"/>
  </r>
  <r>
    <s v="10 : Electric"/>
    <x v="2"/>
    <x v="0"/>
    <s v="ERES_2T307"/>
    <x v="237"/>
    <n v="1789.087"/>
    <n v="220.86"/>
  </r>
  <r>
    <s v="10 : Electric"/>
    <x v="2"/>
    <x v="0"/>
    <s v="ERES_2T307"/>
    <x v="238"/>
    <n v="1188.8499999999999"/>
    <n v="158.62"/>
  </r>
  <r>
    <s v="10 : Electric"/>
    <x v="2"/>
    <x v="0"/>
    <s v="ERES_2T307"/>
    <x v="240"/>
    <n v="659.41700000000003"/>
    <n v="84.25"/>
  </r>
  <r>
    <s v="10 : Electric"/>
    <x v="2"/>
    <x v="0"/>
    <s v="ERES_2T307"/>
    <x v="241"/>
    <n v="6200.01"/>
    <n v="707.24"/>
  </r>
  <r>
    <s v="10 : Electric"/>
    <x v="2"/>
    <x v="0"/>
    <s v="ERES_2T307"/>
    <x v="242"/>
    <n v="3414.0949999999998"/>
    <n v="426.26"/>
  </r>
  <r>
    <s v="10 : Electric"/>
    <x v="2"/>
    <x v="0"/>
    <s v="ERES_2T307"/>
    <x v="243"/>
    <n v="1551.46"/>
    <n v="205.04"/>
  </r>
  <r>
    <s v="10 : Electric"/>
    <x v="2"/>
    <x v="0"/>
    <s v="ERES_2T307"/>
    <x v="244"/>
    <n v="560.78300000000002"/>
    <n v="69.39"/>
  </r>
  <r>
    <s v="10 : Electric"/>
    <x v="2"/>
    <x v="0"/>
    <s v="ERES_2T307"/>
    <x v="245"/>
    <n v="644.87199999999996"/>
    <n v="75.22"/>
  </r>
  <r>
    <s v="10 : Electric"/>
    <x v="2"/>
    <x v="0"/>
    <s v="ERES_2T307"/>
    <x v="246"/>
    <n v="1532.194"/>
    <n v="200.5"/>
  </r>
  <r>
    <s v="10 : Electric"/>
    <x v="2"/>
    <x v="0"/>
    <s v="ERES_2T307"/>
    <x v="247"/>
    <n v="1712.1310000000001"/>
    <n v="208.12"/>
  </r>
  <r>
    <s v="10 : Electric"/>
    <x v="2"/>
    <x v="0"/>
    <s v="ERES_2T307"/>
    <x v="248"/>
    <n v="2564.1970000000001"/>
    <n v="320.52"/>
  </r>
  <r>
    <s v="10 : Electric"/>
    <x v="2"/>
    <x v="0"/>
    <s v="ERES_2T307"/>
    <x v="249"/>
    <n v="993.06100000000004"/>
    <n v="132.6"/>
  </r>
  <r>
    <s v="10 : Electric"/>
    <x v="2"/>
    <x v="0"/>
    <s v="ERES_2T307"/>
    <x v="250"/>
    <n v="1885.499"/>
    <n v="272.45"/>
  </r>
  <r>
    <s v="10 : Electric"/>
    <x v="2"/>
    <x v="0"/>
    <s v="ERES_2T307"/>
    <x v="251"/>
    <n v="866.47"/>
    <n v="115.68"/>
  </r>
  <r>
    <s v="10 : Electric"/>
    <x v="2"/>
    <x v="0"/>
    <s v="ERES_2T307"/>
    <x v="6744"/>
    <n v="2809.9969999999998"/>
    <n v="360.55"/>
  </r>
  <r>
    <s v="10 : Electric"/>
    <x v="2"/>
    <x v="0"/>
    <s v="ERES_2T307"/>
    <x v="252"/>
    <n v="1456.15"/>
    <n v="169.95"/>
  </r>
  <r>
    <s v="10 : Electric"/>
    <x v="2"/>
    <x v="0"/>
    <s v="ERES_2T307"/>
    <x v="253"/>
    <n v="1553.461"/>
    <n v="167.86"/>
  </r>
  <r>
    <s v="10 : Electric"/>
    <x v="2"/>
    <x v="0"/>
    <s v="ERES_2T307"/>
    <x v="254"/>
    <n v="1402.3040000000001"/>
    <n v="177.57"/>
  </r>
  <r>
    <s v="10 : Electric"/>
    <x v="2"/>
    <x v="0"/>
    <s v="ERES_2T307"/>
    <x v="255"/>
    <n v="2476.2310000000002"/>
    <n v="322.13"/>
  </r>
  <r>
    <s v="10 : Electric"/>
    <x v="2"/>
    <x v="0"/>
    <s v="ERES_2T307"/>
    <x v="256"/>
    <n v="490.50299999999999"/>
    <n v="61.57"/>
  </r>
  <r>
    <s v="10 : Electric"/>
    <x v="2"/>
    <x v="0"/>
    <s v="ERES_2T307"/>
    <x v="257"/>
    <n v="1715.7619999999999"/>
    <n v="220.73"/>
  </r>
  <r>
    <s v="10 : Electric"/>
    <x v="2"/>
    <x v="0"/>
    <s v="ERES_2T307"/>
    <x v="258"/>
    <n v="902.25800000000004"/>
    <n v="116.03"/>
  </r>
  <r>
    <s v="10 : Electric"/>
    <x v="2"/>
    <x v="0"/>
    <s v="ERES_2T307"/>
    <x v="259"/>
    <n v="827.94799999999998"/>
    <n v="99.55"/>
  </r>
  <r>
    <s v="10 : Electric"/>
    <x v="2"/>
    <x v="0"/>
    <s v="ERES_2T307"/>
    <x v="260"/>
    <n v="2768.3490000000002"/>
    <n v="353.21"/>
  </r>
  <r>
    <s v="10 : Electric"/>
    <x v="2"/>
    <x v="0"/>
    <s v="ERES_2T307"/>
    <x v="6745"/>
    <n v="960.59199999999998"/>
    <n v="115.63"/>
  </r>
  <r>
    <s v="10 : Electric"/>
    <x v="2"/>
    <x v="0"/>
    <s v="ERES_2T307"/>
    <x v="261"/>
    <n v="228.822"/>
    <n v="28.82"/>
  </r>
  <r>
    <s v="10 : Electric"/>
    <x v="2"/>
    <x v="0"/>
    <s v="ERES_2T307"/>
    <x v="262"/>
    <n v="1149.549"/>
    <n v="129.9"/>
  </r>
  <r>
    <s v="10 : Electric"/>
    <x v="2"/>
    <x v="0"/>
    <s v="ERES_2T307"/>
    <x v="6746"/>
    <n v="1210.914"/>
    <n v="169.75"/>
  </r>
  <r>
    <s v="10 : Electric"/>
    <x v="2"/>
    <x v="0"/>
    <s v="ERES_2T307"/>
    <x v="263"/>
    <n v="2023.8330000000001"/>
    <n v="257.76"/>
  </r>
  <r>
    <s v="10 : Electric"/>
    <x v="2"/>
    <x v="0"/>
    <s v="ERES_2T307"/>
    <x v="6747"/>
    <n v="2702.5059999999999"/>
    <n v="337.6"/>
  </r>
  <r>
    <s v="10 : Electric"/>
    <x v="2"/>
    <x v="0"/>
    <s v="ERES_2T307"/>
    <x v="264"/>
    <n v="802.57799999999997"/>
    <n v="95.39"/>
  </r>
  <r>
    <s v="10 : Electric"/>
    <x v="2"/>
    <x v="0"/>
    <s v="ERES_2T307"/>
    <x v="265"/>
    <n v="1172.961"/>
    <n v="143.55000000000001"/>
  </r>
  <r>
    <s v="10 : Electric"/>
    <x v="2"/>
    <x v="0"/>
    <s v="ERES_2T307"/>
    <x v="6748"/>
    <n v="2570.7910000000002"/>
    <n v="317.95"/>
  </r>
  <r>
    <s v="10 : Electric"/>
    <x v="2"/>
    <x v="0"/>
    <s v="ERES_2T307"/>
    <x v="266"/>
    <n v="611.76"/>
    <n v="76.03"/>
  </r>
  <r>
    <s v="10 : Electric"/>
    <x v="2"/>
    <x v="0"/>
    <s v="ERES_2T307"/>
    <x v="6749"/>
    <n v="919.53200000000004"/>
    <n v="113.03"/>
  </r>
  <r>
    <s v="10 : Electric"/>
    <x v="2"/>
    <x v="0"/>
    <s v="ERES_2T307"/>
    <x v="267"/>
    <n v="366.93200000000002"/>
    <n v="46.41"/>
  </r>
  <r>
    <s v="10 : Electric"/>
    <x v="2"/>
    <x v="0"/>
    <s v="ERES_2T307"/>
    <x v="268"/>
    <n v="821.12800000000004"/>
    <n v="107.03"/>
  </r>
  <r>
    <s v="10 : Electric"/>
    <x v="2"/>
    <x v="0"/>
    <s v="ERES_2T307"/>
    <x v="269"/>
    <n v="2825.5929999999998"/>
    <n v="362.17"/>
  </r>
  <r>
    <s v="10 : Electric"/>
    <x v="2"/>
    <x v="0"/>
    <s v="ERES_2T307"/>
    <x v="270"/>
    <n v="1544.213"/>
    <n v="177.2"/>
  </r>
  <r>
    <s v="10 : Electric"/>
    <x v="2"/>
    <x v="0"/>
    <s v="ERES_2T307"/>
    <x v="271"/>
    <n v="748.36199999999997"/>
    <n v="97.83"/>
  </r>
  <r>
    <s v="10 : Electric"/>
    <x v="2"/>
    <x v="0"/>
    <s v="ERES_2T307"/>
    <x v="6750"/>
    <n v="1959.827"/>
    <n v="235.34"/>
  </r>
  <r>
    <s v="10 : Electric"/>
    <x v="2"/>
    <x v="0"/>
    <s v="ERES_2T307"/>
    <x v="272"/>
    <n v="1059.338"/>
    <n v="139.82"/>
  </r>
  <r>
    <s v="10 : Electric"/>
    <x v="2"/>
    <x v="0"/>
    <s v="ERES_2T307"/>
    <x v="273"/>
    <n v="980.92700000000002"/>
    <n v="109.84"/>
  </r>
  <r>
    <s v="10 : Electric"/>
    <x v="2"/>
    <x v="0"/>
    <s v="ERES_2T307"/>
    <x v="6751"/>
    <n v="272.87299999999999"/>
    <n v="30.02"/>
  </r>
  <r>
    <s v="10 : Electric"/>
    <x v="2"/>
    <x v="0"/>
    <s v="ERES_2T307"/>
    <x v="274"/>
    <n v="1702.2059999999999"/>
    <n v="214.65"/>
  </r>
  <r>
    <s v="10 : Electric"/>
    <x v="2"/>
    <x v="0"/>
    <s v="ERES_2T307"/>
    <x v="275"/>
    <n v="377.642"/>
    <n v="48.26"/>
  </r>
  <r>
    <s v="10 : Electric"/>
    <x v="2"/>
    <x v="0"/>
    <s v="ERES_2T307"/>
    <x v="276"/>
    <n v="326.875"/>
    <n v="39.35"/>
  </r>
  <r>
    <s v="10 : Electric"/>
    <x v="2"/>
    <x v="0"/>
    <s v="ERES_2T307"/>
    <x v="277"/>
    <n v="541.00400000000002"/>
    <n v="67.069999999999993"/>
  </r>
  <r>
    <s v="10 : Electric"/>
    <x v="2"/>
    <x v="0"/>
    <s v="ERES_2T307"/>
    <x v="278"/>
    <n v="751.40200000000004"/>
    <n v="99.37"/>
  </r>
  <r>
    <s v="10 : Electric"/>
    <x v="2"/>
    <x v="0"/>
    <s v="ERES_2T307"/>
    <x v="279"/>
    <n v="1494.1389999999999"/>
    <n v="192.42"/>
  </r>
  <r>
    <s v="10 : Electric"/>
    <x v="2"/>
    <x v="0"/>
    <s v="ERES_2T307"/>
    <x v="6752"/>
    <n v="413.161"/>
    <n v="54.8"/>
  </r>
  <r>
    <s v="10 : Electric"/>
    <x v="2"/>
    <x v="0"/>
    <s v="ERES_2T307"/>
    <x v="6753"/>
    <n v="460.827"/>
    <n v="66.09"/>
  </r>
  <r>
    <s v="10 : Electric"/>
    <x v="2"/>
    <x v="0"/>
    <s v="ERES_2T307"/>
    <x v="280"/>
    <n v="1848.598"/>
    <n v="238.56"/>
  </r>
  <r>
    <s v="10 : Electric"/>
    <x v="2"/>
    <x v="0"/>
    <s v="ERES_2T307"/>
    <x v="281"/>
    <n v="404.42500000000001"/>
    <n v="55.51"/>
  </r>
  <r>
    <s v="10 : Electric"/>
    <x v="2"/>
    <x v="0"/>
    <s v="ERES_2T307"/>
    <x v="282"/>
    <n v="1631.9570000000001"/>
    <n v="211.37"/>
  </r>
  <r>
    <s v="10 : Electric"/>
    <x v="2"/>
    <x v="0"/>
    <s v="ERES_2T307"/>
    <x v="283"/>
    <n v="1592.711"/>
    <n v="201.35"/>
  </r>
  <r>
    <s v="10 : Electric"/>
    <x v="2"/>
    <x v="0"/>
    <s v="ERES_2T307"/>
    <x v="284"/>
    <n v="442.18900000000002"/>
    <n v="64.8"/>
  </r>
  <r>
    <s v="10 : Electric"/>
    <x v="2"/>
    <x v="0"/>
    <s v="ERES_2T307"/>
    <x v="285"/>
    <n v="736.31700000000001"/>
    <n v="102.59"/>
  </r>
  <r>
    <s v="10 : Electric"/>
    <x v="2"/>
    <x v="0"/>
    <s v="ERES_2T307"/>
    <x v="286"/>
    <n v="3016.3739999999998"/>
    <n v="395.99"/>
  </r>
  <r>
    <s v="10 : Electric"/>
    <x v="2"/>
    <x v="0"/>
    <s v="ERES_2T307"/>
    <x v="6754"/>
    <n v="1494.3309999999999"/>
    <n v="203.11"/>
  </r>
  <r>
    <s v="10 : Electric"/>
    <x v="2"/>
    <x v="0"/>
    <s v="ERES_2T307"/>
    <x v="287"/>
    <n v="975.42"/>
    <n v="117.69"/>
  </r>
  <r>
    <s v="10 : Electric"/>
    <x v="2"/>
    <x v="0"/>
    <s v="ERES_2T307"/>
    <x v="6755"/>
    <n v="532.10299999999995"/>
    <n v="67.72"/>
  </r>
  <r>
    <s v="10 : Electric"/>
    <x v="2"/>
    <x v="0"/>
    <s v="ERES_2T307"/>
    <x v="288"/>
    <n v="486.762"/>
    <n v="75.39"/>
  </r>
  <r>
    <s v="10 : Electric"/>
    <x v="2"/>
    <x v="0"/>
    <s v="ERES_2T307"/>
    <x v="6756"/>
    <n v="814.36500000000001"/>
    <n v="101.56"/>
  </r>
  <r>
    <s v="10 : Electric"/>
    <x v="2"/>
    <x v="0"/>
    <s v="ERES_2T307"/>
    <x v="289"/>
    <n v="818.755"/>
    <n v="103.71"/>
  </r>
  <r>
    <s v="10 : Electric"/>
    <x v="2"/>
    <x v="0"/>
    <s v="ERES_2T307"/>
    <x v="6757"/>
    <n v="1758.6969999999999"/>
    <n v="198.85"/>
  </r>
  <r>
    <s v="10 : Electric"/>
    <x v="2"/>
    <x v="0"/>
    <s v="ERES_2T307"/>
    <x v="290"/>
    <n v="2081.308"/>
    <n v="250.11"/>
  </r>
  <r>
    <s v="10 : Electric"/>
    <x v="2"/>
    <x v="0"/>
    <s v="ERES_2T307"/>
    <x v="291"/>
    <n v="687.23199999999997"/>
    <n v="90.89"/>
  </r>
  <r>
    <s v="10 : Electric"/>
    <x v="2"/>
    <x v="0"/>
    <s v="ERES_2T307"/>
    <x v="292"/>
    <n v="885.02300000000002"/>
    <n v="109.15"/>
  </r>
  <r>
    <s v="10 : Electric"/>
    <x v="2"/>
    <x v="0"/>
    <s v="ERES_2T307"/>
    <x v="293"/>
    <n v="402.255"/>
    <n v="56.39"/>
  </r>
  <r>
    <s v="10 : Electric"/>
    <x v="2"/>
    <x v="0"/>
    <s v="ERES_2T307"/>
    <x v="294"/>
    <n v="560.08799999999997"/>
    <n v="68.88"/>
  </r>
  <r>
    <s v="10 : Electric"/>
    <x v="2"/>
    <x v="0"/>
    <s v="ERES_2T307"/>
    <x v="295"/>
    <n v="339.38200000000001"/>
    <n v="44.47"/>
  </r>
  <r>
    <s v="10 : Electric"/>
    <x v="2"/>
    <x v="0"/>
    <s v="ERES_2T307"/>
    <x v="296"/>
    <n v="307.43099999999998"/>
    <n v="40.18"/>
  </r>
  <r>
    <s v="10 : Electric"/>
    <x v="2"/>
    <x v="0"/>
    <s v="ERES_2T307"/>
    <x v="297"/>
    <n v="1370.4359999999999"/>
    <n v="165.55"/>
  </r>
  <r>
    <s v="10 : Electric"/>
    <x v="2"/>
    <x v="0"/>
    <s v="ERES_2T307"/>
    <x v="298"/>
    <n v="379.23099999999999"/>
    <n v="44.54"/>
  </r>
  <r>
    <s v="10 : Electric"/>
    <x v="2"/>
    <x v="0"/>
    <s v="ERES_2T307"/>
    <x v="6758"/>
    <n v="534.80100000000004"/>
    <n v="72.040000000000006"/>
  </r>
  <r>
    <s v="10 : Electric"/>
    <x v="2"/>
    <x v="0"/>
    <s v="ERES_2T307"/>
    <x v="299"/>
    <n v="1529.777"/>
    <n v="168.44"/>
  </r>
  <r>
    <s v="10 : Electric"/>
    <x v="2"/>
    <x v="0"/>
    <s v="ERES_2T307"/>
    <x v="300"/>
    <n v="705.41300000000001"/>
    <n v="90.57"/>
  </r>
  <r>
    <s v="10 : Electric"/>
    <x v="2"/>
    <x v="0"/>
    <s v="ERES_2T307"/>
    <x v="301"/>
    <n v="1340.1659999999999"/>
    <n v="175.26"/>
  </r>
  <r>
    <s v="10 : Electric"/>
    <x v="2"/>
    <x v="0"/>
    <s v="ERES_2T307"/>
    <x v="6759"/>
    <n v="3518.0059999999999"/>
    <n v="410.99"/>
  </r>
  <r>
    <s v="10 : Electric"/>
    <x v="2"/>
    <x v="0"/>
    <s v="ERES_2T307"/>
    <x v="302"/>
    <n v="1422.3309999999999"/>
    <n v="187.56"/>
  </r>
  <r>
    <s v="10 : Electric"/>
    <x v="2"/>
    <x v="0"/>
    <s v="ERES_2T307"/>
    <x v="303"/>
    <n v="1748.5709999999999"/>
    <n v="202.01"/>
  </r>
  <r>
    <s v="10 : Electric"/>
    <x v="2"/>
    <x v="0"/>
    <s v="ERES_2T307"/>
    <x v="304"/>
    <n v="1636.0889999999999"/>
    <n v="204.32"/>
  </r>
  <r>
    <s v="10 : Electric"/>
    <x v="2"/>
    <x v="0"/>
    <s v="ERES_2T307"/>
    <x v="305"/>
    <n v="759.73199999999997"/>
    <n v="94.45"/>
  </r>
  <r>
    <s v="10 : Electric"/>
    <x v="2"/>
    <x v="0"/>
    <s v="ERES_2T307"/>
    <x v="306"/>
    <n v="406.96"/>
    <n v="53.64"/>
  </r>
  <r>
    <s v="10 : Electric"/>
    <x v="2"/>
    <x v="0"/>
    <s v="ERES_2T307"/>
    <x v="307"/>
    <n v="1658.808"/>
    <n v="229.66"/>
  </r>
  <r>
    <s v="10 : Electric"/>
    <x v="2"/>
    <x v="0"/>
    <s v="ERES_2T307"/>
    <x v="308"/>
    <n v="1237.317"/>
    <n v="163.38"/>
  </r>
  <r>
    <s v="10 : Electric"/>
    <x v="2"/>
    <x v="0"/>
    <s v="ERES_2T307"/>
    <x v="309"/>
    <n v="995.46199999999999"/>
    <n v="138.29"/>
  </r>
  <r>
    <s v="10 : Electric"/>
    <x v="2"/>
    <x v="0"/>
    <s v="ERES_2T307"/>
    <x v="310"/>
    <n v="1403.692"/>
    <n v="187.69"/>
  </r>
  <r>
    <s v="10 : Electric"/>
    <x v="2"/>
    <x v="0"/>
    <s v="ERES_2T307"/>
    <x v="311"/>
    <n v="601.57100000000003"/>
    <n v="69.84"/>
  </r>
  <r>
    <s v="10 : Electric"/>
    <x v="2"/>
    <x v="0"/>
    <s v="ERES_2T307"/>
    <x v="312"/>
    <n v="716.85799999999995"/>
    <n v="92.95"/>
  </r>
  <r>
    <s v="10 : Electric"/>
    <x v="2"/>
    <x v="0"/>
    <s v="ERES_2T307"/>
    <x v="6760"/>
    <n v="551.95699999999999"/>
    <n v="69.09"/>
  </r>
  <r>
    <s v="10 : Electric"/>
    <x v="2"/>
    <x v="0"/>
    <s v="ERES_2T307"/>
    <x v="313"/>
    <n v="418.56299999999999"/>
    <n v="53.57"/>
  </r>
  <r>
    <s v="10 : Electric"/>
    <x v="2"/>
    <x v="0"/>
    <s v="ERES_2T307"/>
    <x v="314"/>
    <n v="2197.0419999999999"/>
    <n v="220.61"/>
  </r>
  <r>
    <s v="10 : Electric"/>
    <x v="2"/>
    <x v="0"/>
    <s v="ERES_2T307"/>
    <x v="315"/>
    <n v="777.13099999999997"/>
    <n v="95.92"/>
  </r>
  <r>
    <s v="10 : Electric"/>
    <x v="2"/>
    <x v="0"/>
    <s v="ERES_2T307"/>
    <x v="316"/>
    <n v="3207.933"/>
    <n v="436.34"/>
  </r>
  <r>
    <s v="10 : Electric"/>
    <x v="2"/>
    <x v="0"/>
    <s v="ERES_2T307"/>
    <x v="317"/>
    <n v="896.75400000000002"/>
    <n v="107.41"/>
  </r>
  <r>
    <s v="10 : Electric"/>
    <x v="2"/>
    <x v="0"/>
    <s v="ERES_2T307"/>
    <x v="318"/>
    <n v="782.91200000000003"/>
    <n v="103.2"/>
  </r>
  <r>
    <s v="10 : Electric"/>
    <x v="2"/>
    <x v="0"/>
    <s v="ERES_2T307"/>
    <x v="6761"/>
    <n v="574.62"/>
    <n v="80.05"/>
  </r>
  <r>
    <s v="10 : Electric"/>
    <x v="2"/>
    <x v="0"/>
    <s v="ERES_2T307"/>
    <x v="6762"/>
    <n v="807.82299999999998"/>
    <n v="104.05"/>
  </r>
  <r>
    <s v="10 : Electric"/>
    <x v="2"/>
    <x v="0"/>
    <s v="ERES_2T307"/>
    <x v="319"/>
    <n v="775.05200000000002"/>
    <n v="68.55"/>
  </r>
  <r>
    <s v="10 : Electric"/>
    <x v="2"/>
    <x v="0"/>
    <s v="ERES_2T307"/>
    <x v="6763"/>
    <n v="473.01799999999997"/>
    <n v="63.8"/>
  </r>
  <r>
    <s v="10 : Electric"/>
    <x v="2"/>
    <x v="0"/>
    <s v="ERES_2T307"/>
    <x v="320"/>
    <n v="581.29200000000003"/>
    <n v="78.58"/>
  </r>
  <r>
    <s v="10 : Electric"/>
    <x v="2"/>
    <x v="0"/>
    <s v="ERES_2T307"/>
    <x v="6764"/>
    <n v="1571.5160000000001"/>
    <n v="194.07"/>
  </r>
  <r>
    <s v="10 : Electric"/>
    <x v="2"/>
    <x v="0"/>
    <s v="ERES_2T307"/>
    <x v="321"/>
    <n v="816.87"/>
    <n v="109.25"/>
  </r>
  <r>
    <s v="10 : Electric"/>
    <x v="2"/>
    <x v="0"/>
    <s v="ERES_2T307"/>
    <x v="322"/>
    <n v="2691.47"/>
    <n v="368.1"/>
  </r>
  <r>
    <s v="10 : Electric"/>
    <x v="2"/>
    <x v="0"/>
    <s v="ERES_2T307"/>
    <x v="323"/>
    <n v="685.43700000000001"/>
    <n v="86.85"/>
  </r>
  <r>
    <s v="10 : Electric"/>
    <x v="2"/>
    <x v="0"/>
    <s v="ERES_2T307"/>
    <x v="324"/>
    <n v="343.18599999999998"/>
    <n v="47.7"/>
  </r>
  <r>
    <s v="10 : Electric"/>
    <x v="2"/>
    <x v="0"/>
    <s v="ERES_2T307"/>
    <x v="325"/>
    <n v="4154.0630000000001"/>
    <n v="486.88"/>
  </r>
  <r>
    <s v="10 : Electric"/>
    <x v="2"/>
    <x v="0"/>
    <s v="ERES_2T307"/>
    <x v="6765"/>
    <n v="2400.0590000000002"/>
    <n v="301.24"/>
  </r>
  <r>
    <s v="10 : Electric"/>
    <x v="2"/>
    <x v="0"/>
    <s v="ERES_2T307"/>
    <x v="326"/>
    <n v="1000.8819999999999"/>
    <n v="132.27000000000001"/>
  </r>
  <r>
    <s v="10 : Electric"/>
    <x v="2"/>
    <x v="0"/>
    <s v="ERES_2T307"/>
    <x v="327"/>
    <n v="3102.4319999999998"/>
    <n v="375.46"/>
  </r>
  <r>
    <s v="10 : Electric"/>
    <x v="2"/>
    <x v="0"/>
    <s v="ERES_2T307"/>
    <x v="328"/>
    <n v="360.92899999999997"/>
    <n v="46.88"/>
  </r>
  <r>
    <s v="10 : Electric"/>
    <x v="2"/>
    <x v="0"/>
    <s v="ERES_2T307"/>
    <x v="329"/>
    <n v="1405.202"/>
    <n v="189.02"/>
  </r>
  <r>
    <s v="10 : Electric"/>
    <x v="2"/>
    <x v="0"/>
    <s v="ERES_2T307"/>
    <x v="6766"/>
    <n v="1772.5329999999999"/>
    <n v="227.64"/>
  </r>
  <r>
    <s v="10 : Electric"/>
    <x v="2"/>
    <x v="0"/>
    <s v="ERES_2T307"/>
    <x v="330"/>
    <n v="379.77100000000002"/>
    <n v="50.85"/>
  </r>
  <r>
    <s v="10 : Electric"/>
    <x v="2"/>
    <x v="0"/>
    <s v="ERES_2T307"/>
    <x v="331"/>
    <n v="2855.33"/>
    <n v="409.35"/>
  </r>
  <r>
    <s v="10 : Electric"/>
    <x v="2"/>
    <x v="0"/>
    <s v="ERES_2T307"/>
    <x v="332"/>
    <n v="1144.212"/>
    <n v="146.79"/>
  </r>
  <r>
    <s v="10 : Electric"/>
    <x v="2"/>
    <x v="0"/>
    <s v="ERES_2T307"/>
    <x v="333"/>
    <n v="1387.3209999999999"/>
    <n v="201.59"/>
  </r>
  <r>
    <s v="10 : Electric"/>
    <x v="2"/>
    <x v="0"/>
    <s v="ERES_2T307"/>
    <x v="6767"/>
    <n v="402.45"/>
    <n v="57.35"/>
  </r>
  <r>
    <s v="10 : Electric"/>
    <x v="2"/>
    <x v="0"/>
    <s v="ERES_2T307"/>
    <x v="334"/>
    <n v="772.50900000000001"/>
    <n v="100.71"/>
  </r>
  <r>
    <s v="10 : Electric"/>
    <x v="2"/>
    <x v="0"/>
    <s v="ERES_2T307"/>
    <x v="335"/>
    <n v="601.27"/>
    <n v="78.14"/>
  </r>
  <r>
    <s v="10 : Electric"/>
    <x v="2"/>
    <x v="0"/>
    <s v="ERES_2T307"/>
    <x v="336"/>
    <n v="1303.681"/>
    <n v="180.53"/>
  </r>
  <r>
    <s v="10 : Electric"/>
    <x v="2"/>
    <x v="0"/>
    <s v="ERES_2T307"/>
    <x v="337"/>
    <n v="1573.596"/>
    <n v="192.3"/>
  </r>
  <r>
    <s v="10 : Electric"/>
    <x v="2"/>
    <x v="0"/>
    <s v="ERES_2T307"/>
    <x v="338"/>
    <n v="815.25099999999998"/>
    <n v="111.41"/>
  </r>
  <r>
    <s v="10 : Electric"/>
    <x v="2"/>
    <x v="0"/>
    <s v="ERES_2T307"/>
    <x v="339"/>
    <n v="783.09299999999996"/>
    <n v="100.29"/>
  </r>
  <r>
    <s v="10 : Electric"/>
    <x v="2"/>
    <x v="0"/>
    <s v="ERES_2T307"/>
    <x v="340"/>
    <n v="814.36099999999999"/>
    <n v="98.97"/>
  </r>
  <r>
    <s v="10 : Electric"/>
    <x v="2"/>
    <x v="0"/>
    <s v="ERES_2T307"/>
    <x v="341"/>
    <n v="1053.578"/>
    <n v="135.29"/>
  </r>
  <r>
    <s v="10 : Electric"/>
    <x v="2"/>
    <x v="0"/>
    <s v="ERES_2T307"/>
    <x v="6768"/>
    <n v="539.524"/>
    <n v="68.430000000000007"/>
  </r>
  <r>
    <s v="10 : Electric"/>
    <x v="2"/>
    <x v="0"/>
    <s v="ERES_2T307"/>
    <x v="342"/>
    <n v="1446.6189999999999"/>
    <n v="186.79"/>
  </r>
  <r>
    <s v="10 : Electric"/>
    <x v="2"/>
    <x v="0"/>
    <s v="ERES_2T307"/>
    <x v="6769"/>
    <n v="2362.1309999999999"/>
    <n v="329.12"/>
  </r>
  <r>
    <s v="10 : Electric"/>
    <x v="2"/>
    <x v="0"/>
    <s v="ERES_2T307"/>
    <x v="343"/>
    <n v="1368.905"/>
    <n v="162.22"/>
  </r>
  <r>
    <s v="10 : Electric"/>
    <x v="2"/>
    <x v="0"/>
    <s v="ERES_2T307"/>
    <x v="344"/>
    <n v="674.39700000000005"/>
    <n v="75.3"/>
  </r>
  <r>
    <s v="10 : Electric"/>
    <x v="2"/>
    <x v="0"/>
    <s v="ERES_2T307"/>
    <x v="345"/>
    <n v="891.80100000000004"/>
    <n v="113.97"/>
  </r>
  <r>
    <s v="10 : Electric"/>
    <x v="2"/>
    <x v="0"/>
    <s v="ERES_2T307"/>
    <x v="346"/>
    <n v="984.31100000000004"/>
    <n v="120.83"/>
  </r>
  <r>
    <s v="10 : Electric"/>
    <x v="2"/>
    <x v="0"/>
    <s v="ERES_2T307"/>
    <x v="6770"/>
    <n v="1895.723"/>
    <n v="256.51"/>
  </r>
  <r>
    <s v="10 : Electric"/>
    <x v="2"/>
    <x v="0"/>
    <s v="ERES_2T307"/>
    <x v="347"/>
    <n v="1276.2339999999999"/>
    <n v="139.22999999999999"/>
  </r>
  <r>
    <s v="10 : Electric"/>
    <x v="2"/>
    <x v="0"/>
    <s v="ERES_2T307"/>
    <x v="348"/>
    <n v="2064.5770000000002"/>
    <n v="269.97000000000003"/>
  </r>
  <r>
    <s v="10 : Electric"/>
    <x v="2"/>
    <x v="0"/>
    <s v="ERES_2T307"/>
    <x v="6771"/>
    <n v="1059.2449999999999"/>
    <n v="127.35"/>
  </r>
  <r>
    <s v="10 : Electric"/>
    <x v="2"/>
    <x v="0"/>
    <s v="ERES_2T307"/>
    <x v="6772"/>
    <n v="1700.0319999999999"/>
    <n v="209.18"/>
  </r>
  <r>
    <s v="10 : Electric"/>
    <x v="2"/>
    <x v="0"/>
    <s v="ERES_2T307"/>
    <x v="6773"/>
    <n v="2010.431"/>
    <n v="265.45999999999998"/>
  </r>
  <r>
    <s v="10 : Electric"/>
    <x v="2"/>
    <x v="0"/>
    <s v="ERES_2T307"/>
    <x v="6774"/>
    <n v="847.76400000000001"/>
    <n v="110.23"/>
  </r>
  <r>
    <s v="10 : Electric"/>
    <x v="2"/>
    <x v="0"/>
    <s v="ERES_2T307"/>
    <x v="349"/>
    <n v="185.595"/>
    <n v="24.51"/>
  </r>
  <r>
    <s v="10 : Electric"/>
    <x v="2"/>
    <x v="0"/>
    <s v="ERES_2T307"/>
    <x v="6775"/>
    <n v="978.072"/>
    <n v="127.72"/>
  </r>
  <r>
    <s v="10 : Electric"/>
    <x v="2"/>
    <x v="0"/>
    <s v="ERES_2T307"/>
    <x v="6776"/>
    <n v="2896.087"/>
    <n v="356.32"/>
  </r>
  <r>
    <s v="10 : Electric"/>
    <x v="2"/>
    <x v="0"/>
    <s v="ERES_2T307"/>
    <x v="6777"/>
    <n v="916.25199999999995"/>
    <n v="127.21"/>
  </r>
  <r>
    <s v="10 : Electric"/>
    <x v="2"/>
    <x v="0"/>
    <s v="ERES_2T307"/>
    <x v="6778"/>
    <n v="1207.672"/>
    <n v="140.24"/>
  </r>
  <r>
    <s v="10 : Electric"/>
    <x v="2"/>
    <x v="0"/>
    <s v="ERES_2T307"/>
    <x v="6779"/>
    <n v="764.67"/>
    <n v="110.17"/>
  </r>
  <r>
    <s v="10 : Electric"/>
    <x v="2"/>
    <x v="0"/>
    <s v="ERES_2T307"/>
    <x v="350"/>
    <n v="857.98500000000001"/>
    <n v="125.28"/>
  </r>
  <r>
    <s v="10 : Electric"/>
    <x v="2"/>
    <x v="0"/>
    <s v="ERES_2T307"/>
    <x v="6780"/>
    <n v="1394.479"/>
    <n v="196.99"/>
  </r>
  <r>
    <s v="10 : Electric"/>
    <x v="2"/>
    <x v="0"/>
    <s v="ERES_2T307"/>
    <x v="351"/>
    <n v="1255.7080000000001"/>
    <n v="163.59"/>
  </r>
  <r>
    <s v="10 : Electric"/>
    <x v="2"/>
    <x v="0"/>
    <s v="ERES_2T307"/>
    <x v="6781"/>
    <n v="4624.1779999999999"/>
    <n v="548.11"/>
  </r>
  <r>
    <s v="10 : Electric"/>
    <x v="2"/>
    <x v="0"/>
    <s v="ERES_2T307"/>
    <x v="352"/>
    <n v="171.053"/>
    <n v="21.39"/>
  </r>
  <r>
    <s v="10 : Electric"/>
    <x v="2"/>
    <x v="0"/>
    <s v="ERES_2T307"/>
    <x v="353"/>
    <n v="1753.952"/>
    <n v="227.74"/>
  </r>
  <r>
    <s v="10 : Electric"/>
    <x v="2"/>
    <x v="0"/>
    <s v="ERES_2T307"/>
    <x v="354"/>
    <n v="1658.42"/>
    <n v="209.48"/>
  </r>
  <r>
    <s v="10 : Electric"/>
    <x v="2"/>
    <x v="0"/>
    <s v="ERES_2T307"/>
    <x v="355"/>
    <n v="770.76099999999997"/>
    <n v="95.99"/>
  </r>
  <r>
    <s v="10 : Electric"/>
    <x v="2"/>
    <x v="0"/>
    <s v="ERES_2T307"/>
    <x v="356"/>
    <n v="1400.953"/>
    <n v="181.35"/>
  </r>
  <r>
    <s v="10 : Electric"/>
    <x v="2"/>
    <x v="0"/>
    <s v="ERES_2T307"/>
    <x v="357"/>
    <n v="1640.434"/>
    <n v="202.1"/>
  </r>
  <r>
    <s v="10 : Electric"/>
    <x v="2"/>
    <x v="0"/>
    <s v="ERES_2T307"/>
    <x v="6782"/>
    <n v="440.1"/>
    <n v="55.64"/>
  </r>
  <r>
    <s v="10 : Electric"/>
    <x v="2"/>
    <x v="0"/>
    <s v="ERES_2T307"/>
    <x v="358"/>
    <n v="1706.231"/>
    <n v="235.56"/>
  </r>
  <r>
    <s v="10 : Electric"/>
    <x v="2"/>
    <x v="0"/>
    <s v="ERES_2T307"/>
    <x v="6783"/>
    <n v="1129.3510000000001"/>
    <n v="146.56"/>
  </r>
  <r>
    <s v="10 : Electric"/>
    <x v="2"/>
    <x v="0"/>
    <s v="ERES_2T307"/>
    <x v="359"/>
    <n v="1251.8989999999999"/>
    <n v="132.94999999999999"/>
  </r>
  <r>
    <s v="10 : Electric"/>
    <x v="2"/>
    <x v="0"/>
    <s v="ERES_2T307"/>
    <x v="361"/>
    <n v="1842.6869999999999"/>
    <n v="219.31"/>
  </r>
  <r>
    <s v="10 : Electric"/>
    <x v="2"/>
    <x v="0"/>
    <s v="ERES_2T307"/>
    <x v="362"/>
    <n v="2948.7919999999999"/>
    <n v="389.25"/>
  </r>
  <r>
    <s v="10 : Electric"/>
    <x v="2"/>
    <x v="0"/>
    <s v="ERES_2T307"/>
    <x v="363"/>
    <n v="323.94299999999998"/>
    <n v="41.74"/>
  </r>
  <r>
    <s v="10 : Electric"/>
    <x v="2"/>
    <x v="0"/>
    <s v="ERES_2T307"/>
    <x v="364"/>
    <n v="1647.0530000000001"/>
    <n v="209.37"/>
  </r>
  <r>
    <s v="10 : Electric"/>
    <x v="2"/>
    <x v="0"/>
    <s v="ERES_2T307"/>
    <x v="6784"/>
    <n v="500.78300000000002"/>
    <n v="65.319999999999993"/>
  </r>
  <r>
    <s v="10 : Electric"/>
    <x v="2"/>
    <x v="0"/>
    <s v="ERES_2T307"/>
    <x v="365"/>
    <n v="1266.721"/>
    <n v="162.99"/>
  </r>
  <r>
    <s v="10 : Electric"/>
    <x v="2"/>
    <x v="0"/>
    <s v="ERES_2T307"/>
    <x v="366"/>
    <n v="2514.5970000000002"/>
    <n v="310.60000000000002"/>
  </r>
  <r>
    <s v="10 : Electric"/>
    <x v="2"/>
    <x v="0"/>
    <s v="ERES_2T307"/>
    <x v="6785"/>
    <n v="924.63599999999997"/>
    <n v="100.65"/>
  </r>
  <r>
    <s v="10 : Electric"/>
    <x v="2"/>
    <x v="0"/>
    <s v="ERES_2T307"/>
    <x v="6786"/>
    <n v="1905.2090000000001"/>
    <n v="250.27"/>
  </r>
  <r>
    <s v="10 : Electric"/>
    <x v="2"/>
    <x v="0"/>
    <s v="ERES_2T307"/>
    <x v="6787"/>
    <n v="1459.854"/>
    <n v="187.02"/>
  </r>
  <r>
    <s v="10 : Electric"/>
    <x v="2"/>
    <x v="0"/>
    <s v="ERES_2T307"/>
    <x v="367"/>
    <n v="555.64"/>
    <n v="72.78"/>
  </r>
  <r>
    <s v="10 : Electric"/>
    <x v="2"/>
    <x v="0"/>
    <s v="ERES_2T307"/>
    <x v="6788"/>
    <n v="2343.116"/>
    <n v="289.19"/>
  </r>
  <r>
    <s v="10 : Electric"/>
    <x v="2"/>
    <x v="0"/>
    <s v="ERES_2T307"/>
    <x v="368"/>
    <n v="1584.7639999999999"/>
    <n v="200.91"/>
  </r>
  <r>
    <s v="10 : Electric"/>
    <x v="2"/>
    <x v="0"/>
    <s v="ERES_2T307"/>
    <x v="369"/>
    <n v="761.04100000000005"/>
    <n v="96.94"/>
  </r>
  <r>
    <s v="10 : Electric"/>
    <x v="2"/>
    <x v="0"/>
    <s v="ERES_2T307"/>
    <x v="370"/>
    <n v="734.88599999999997"/>
    <n v="98.87"/>
  </r>
  <r>
    <s v="10 : Electric"/>
    <x v="2"/>
    <x v="0"/>
    <s v="ERES_2T307"/>
    <x v="371"/>
    <n v="1310.223"/>
    <n v="174.61"/>
  </r>
  <r>
    <s v="10 : Electric"/>
    <x v="2"/>
    <x v="0"/>
    <s v="ERES_2T307"/>
    <x v="372"/>
    <n v="336.673"/>
    <n v="44.57"/>
  </r>
  <r>
    <s v="10 : Electric"/>
    <x v="2"/>
    <x v="0"/>
    <s v="ERES_2T307"/>
    <x v="6789"/>
    <n v="333.25200000000001"/>
    <n v="46.32"/>
  </r>
  <r>
    <s v="10 : Electric"/>
    <x v="2"/>
    <x v="0"/>
    <s v="ERES_2T307"/>
    <x v="373"/>
    <n v="476.95400000000001"/>
    <n v="59.72"/>
  </r>
  <r>
    <s v="10 : Electric"/>
    <x v="2"/>
    <x v="0"/>
    <s v="ERES_2T307"/>
    <x v="374"/>
    <n v="525.79399999999998"/>
    <n v="69.540000000000006"/>
  </r>
  <r>
    <s v="10 : Electric"/>
    <x v="2"/>
    <x v="0"/>
    <s v="ERES_2T307"/>
    <x v="375"/>
    <n v="810.22299999999996"/>
    <n v="103.22"/>
  </r>
  <r>
    <s v="10 : Electric"/>
    <x v="2"/>
    <x v="0"/>
    <s v="ERES_2T307"/>
    <x v="376"/>
    <n v="1350.309"/>
    <n v="168.11"/>
  </r>
  <r>
    <s v="10 : Electric"/>
    <x v="2"/>
    <x v="0"/>
    <s v="ERES_2T307"/>
    <x v="377"/>
    <n v="538.27300000000002"/>
    <n v="65.42"/>
  </r>
  <r>
    <s v="10 : Electric"/>
    <x v="2"/>
    <x v="0"/>
    <s v="ERES_2T307"/>
    <x v="6790"/>
    <n v="4287.4679999999998"/>
    <n v="518.99"/>
  </r>
  <r>
    <s v="10 : Electric"/>
    <x v="2"/>
    <x v="0"/>
    <s v="ERES_2T307"/>
    <x v="378"/>
    <n v="982.17499999999995"/>
    <n v="145.12"/>
  </r>
  <r>
    <s v="10 : Electric"/>
    <x v="2"/>
    <x v="0"/>
    <s v="ERES_2T307"/>
    <x v="379"/>
    <n v="980.18899999999996"/>
    <n v="133.25"/>
  </r>
  <r>
    <s v="10 : Electric"/>
    <x v="2"/>
    <x v="0"/>
    <s v="ERES_2T307"/>
    <x v="6791"/>
    <n v="215.09399999999999"/>
    <n v="30.62"/>
  </r>
  <r>
    <s v="10 : Electric"/>
    <x v="2"/>
    <x v="0"/>
    <s v="ERES_2T307"/>
    <x v="380"/>
    <n v="1127.5219999999999"/>
    <n v="151.02000000000001"/>
  </r>
  <r>
    <s v="10 : Electric"/>
    <x v="2"/>
    <x v="0"/>
    <s v="ERES_2T307"/>
    <x v="381"/>
    <n v="474.488"/>
    <n v="60.9"/>
  </r>
  <r>
    <s v="10 : Electric"/>
    <x v="2"/>
    <x v="0"/>
    <s v="ERES_2T307"/>
    <x v="6792"/>
    <n v="983.46900000000005"/>
    <n v="125.33"/>
  </r>
  <r>
    <s v="10 : Electric"/>
    <x v="2"/>
    <x v="0"/>
    <s v="ERES_2T307"/>
    <x v="6793"/>
    <n v="296.73200000000003"/>
    <n v="38.03"/>
  </r>
  <r>
    <s v="10 : Electric"/>
    <x v="2"/>
    <x v="0"/>
    <s v="ERES_2T307"/>
    <x v="382"/>
    <n v="302.32499999999999"/>
    <n v="39.299999999999997"/>
  </r>
  <r>
    <s v="10 : Electric"/>
    <x v="2"/>
    <x v="0"/>
    <s v="ERES_2T307"/>
    <x v="383"/>
    <n v="492.95400000000001"/>
    <n v="53.11"/>
  </r>
  <r>
    <s v="10 : Electric"/>
    <x v="2"/>
    <x v="0"/>
    <s v="ERES_2T307"/>
    <x v="384"/>
    <n v="515.41600000000005"/>
    <n v="66.48"/>
  </r>
  <r>
    <s v="10 : Electric"/>
    <x v="2"/>
    <x v="0"/>
    <s v="ERES_2T307"/>
    <x v="385"/>
    <n v="2218.1509999999998"/>
    <n v="284.48"/>
  </r>
  <r>
    <s v="10 : Electric"/>
    <x v="2"/>
    <x v="0"/>
    <s v="ERES_2T307"/>
    <x v="386"/>
    <n v="875.09400000000005"/>
    <n v="109.33"/>
  </r>
  <r>
    <s v="10 : Electric"/>
    <x v="2"/>
    <x v="0"/>
    <s v="ERES_2T307"/>
    <x v="387"/>
    <n v="1817.752"/>
    <n v="232.96"/>
  </r>
  <r>
    <s v="10 : Electric"/>
    <x v="2"/>
    <x v="0"/>
    <s v="ERES_2T307"/>
    <x v="388"/>
    <n v="1273.1099999999999"/>
    <n v="157.27000000000001"/>
  </r>
  <r>
    <s v="10 : Electric"/>
    <x v="2"/>
    <x v="0"/>
    <s v="ERES_2T307"/>
    <x v="389"/>
    <n v="408.24200000000002"/>
    <n v="52.26"/>
  </r>
  <r>
    <s v="10 : Electric"/>
    <x v="2"/>
    <x v="0"/>
    <s v="ERES_2T307"/>
    <x v="390"/>
    <n v="268.93599999999998"/>
    <n v="34.93"/>
  </r>
  <r>
    <s v="10 : Electric"/>
    <x v="2"/>
    <x v="0"/>
    <s v="ERES_2T307"/>
    <x v="6794"/>
    <n v="363.89299999999997"/>
    <n v="46.81"/>
  </r>
  <r>
    <s v="10 : Electric"/>
    <x v="2"/>
    <x v="0"/>
    <s v="ERES_2T307"/>
    <x v="391"/>
    <n v="413.089"/>
    <n v="52.22"/>
  </r>
  <r>
    <s v="10 : Electric"/>
    <x v="2"/>
    <x v="0"/>
    <s v="ERES_2T307"/>
    <x v="392"/>
    <n v="2303.7829999999999"/>
    <n v="291.77999999999997"/>
  </r>
  <r>
    <s v="10 : Electric"/>
    <x v="2"/>
    <x v="0"/>
    <s v="ERES_2T307"/>
    <x v="393"/>
    <n v="368.89299999999997"/>
    <n v="49.8"/>
  </r>
  <r>
    <s v="10 : Electric"/>
    <x v="2"/>
    <x v="0"/>
    <s v="ERES_2T307"/>
    <x v="394"/>
    <n v="634.05200000000002"/>
    <n v="85.53"/>
  </r>
  <r>
    <s v="10 : Electric"/>
    <x v="2"/>
    <x v="0"/>
    <s v="ERES_2T307"/>
    <x v="395"/>
    <n v="485.26299999999998"/>
    <n v="65.3"/>
  </r>
  <r>
    <s v="10 : Electric"/>
    <x v="2"/>
    <x v="0"/>
    <s v="ERES_2T307"/>
    <x v="396"/>
    <n v="1897.155"/>
    <n v="255.78"/>
  </r>
  <r>
    <s v="10 : Electric"/>
    <x v="2"/>
    <x v="0"/>
    <s v="ERES_2T307"/>
    <x v="6795"/>
    <n v="963.31799999999998"/>
    <n v="117.77"/>
  </r>
  <r>
    <s v="10 : Electric"/>
    <x v="2"/>
    <x v="0"/>
    <s v="ERES_2T307"/>
    <x v="397"/>
    <n v="1002.812"/>
    <n v="123.51"/>
  </r>
  <r>
    <s v="10 : Electric"/>
    <x v="2"/>
    <x v="0"/>
    <s v="ERES_2T307"/>
    <x v="398"/>
    <n v="1508.4079999999999"/>
    <n v="176.56"/>
  </r>
  <r>
    <s v="10 : Electric"/>
    <x v="2"/>
    <x v="0"/>
    <s v="ERES_2T307"/>
    <x v="399"/>
    <n v="424.40100000000001"/>
    <n v="52.12"/>
  </r>
  <r>
    <s v="10 : Electric"/>
    <x v="2"/>
    <x v="0"/>
    <s v="ERES_2T307"/>
    <x v="400"/>
    <n v="859.81600000000003"/>
    <n v="105.05"/>
  </r>
  <r>
    <s v="10 : Electric"/>
    <x v="2"/>
    <x v="0"/>
    <s v="ERES_2T307"/>
    <x v="6796"/>
    <n v="432.56299999999999"/>
    <n v="53.72"/>
  </r>
  <r>
    <s v="10 : Electric"/>
    <x v="2"/>
    <x v="0"/>
    <s v="ERES_2T307"/>
    <x v="401"/>
    <n v="415.19799999999998"/>
    <n v="54.15"/>
  </r>
  <r>
    <s v="10 : Electric"/>
    <x v="2"/>
    <x v="0"/>
    <s v="ERES_2T307"/>
    <x v="402"/>
    <n v="684.62400000000002"/>
    <n v="87.38"/>
  </r>
  <r>
    <s v="10 : Electric"/>
    <x v="2"/>
    <x v="0"/>
    <s v="ERES_2T307"/>
    <x v="403"/>
    <n v="1246.2429999999999"/>
    <n v="150.13"/>
  </r>
  <r>
    <s v="10 : Electric"/>
    <x v="2"/>
    <x v="0"/>
    <s v="ERES_2T307"/>
    <x v="404"/>
    <n v="756.76499999999999"/>
    <n v="103.1"/>
  </r>
  <r>
    <s v="10 : Electric"/>
    <x v="2"/>
    <x v="0"/>
    <s v="ERES_2T307"/>
    <x v="405"/>
    <n v="983.69200000000001"/>
    <n v="120.9"/>
  </r>
  <r>
    <s v="10 : Electric"/>
    <x v="2"/>
    <x v="0"/>
    <s v="ERES_2T307"/>
    <x v="406"/>
    <n v="851.27200000000005"/>
    <n v="82.5"/>
  </r>
  <r>
    <s v="10 : Electric"/>
    <x v="2"/>
    <x v="0"/>
    <s v="ERES_2T307"/>
    <x v="407"/>
    <n v="798.12400000000002"/>
    <n v="102.67"/>
  </r>
  <r>
    <s v="10 : Electric"/>
    <x v="2"/>
    <x v="0"/>
    <s v="ERES_2T307"/>
    <x v="408"/>
    <n v="1928.1610000000001"/>
    <n v="280.79000000000002"/>
  </r>
  <r>
    <s v="10 : Electric"/>
    <x v="2"/>
    <x v="0"/>
    <s v="ERES_2T307"/>
    <x v="409"/>
    <n v="841.71699999999998"/>
    <n v="101.77"/>
  </r>
  <r>
    <s v="10 : Electric"/>
    <x v="2"/>
    <x v="0"/>
    <s v="ERES_2T307"/>
    <x v="6797"/>
    <n v="323.81200000000001"/>
    <n v="41.9"/>
  </r>
  <r>
    <s v="10 : Electric"/>
    <x v="2"/>
    <x v="0"/>
    <s v="ERES_2T307"/>
    <x v="6798"/>
    <n v="2442.29"/>
    <n v="314.06"/>
  </r>
  <r>
    <s v="10 : Electric"/>
    <x v="2"/>
    <x v="0"/>
    <s v="ERES_2T307"/>
    <x v="410"/>
    <n v="3847.752"/>
    <n v="557.07000000000005"/>
  </r>
  <r>
    <s v="10 : Electric"/>
    <x v="2"/>
    <x v="0"/>
    <s v="ERES_2T307"/>
    <x v="6799"/>
    <n v="486.20299999999997"/>
    <n v="62.51"/>
  </r>
  <r>
    <s v="10 : Electric"/>
    <x v="2"/>
    <x v="0"/>
    <s v="ERES_2T307"/>
    <x v="411"/>
    <n v="507.62"/>
    <n v="64.209999999999994"/>
  </r>
  <r>
    <s v="10 : Electric"/>
    <x v="2"/>
    <x v="0"/>
    <s v="ERES_2T307"/>
    <x v="412"/>
    <n v="2157.7649999999999"/>
    <n v="279.62"/>
  </r>
  <r>
    <s v="10 : Electric"/>
    <x v="2"/>
    <x v="0"/>
    <s v="ERES_2T307"/>
    <x v="413"/>
    <n v="1087.009"/>
    <n v="134.56"/>
  </r>
  <r>
    <s v="10 : Electric"/>
    <x v="2"/>
    <x v="0"/>
    <s v="ERES_2T307"/>
    <x v="414"/>
    <n v="1366.6010000000001"/>
    <n v="192.41"/>
  </r>
  <r>
    <s v="10 : Electric"/>
    <x v="2"/>
    <x v="0"/>
    <s v="ERES_2T307"/>
    <x v="6800"/>
    <n v="2240.527"/>
    <n v="277"/>
  </r>
  <r>
    <s v="10 : Electric"/>
    <x v="2"/>
    <x v="0"/>
    <s v="ERES_2T307"/>
    <x v="415"/>
    <n v="1327.106"/>
    <n v="167.1"/>
  </r>
  <r>
    <s v="10 : Electric"/>
    <x v="2"/>
    <x v="0"/>
    <s v="ERES_2T307"/>
    <x v="6801"/>
    <n v="984.43899999999996"/>
    <n v="128.9"/>
  </r>
  <r>
    <s v="10 : Electric"/>
    <x v="2"/>
    <x v="0"/>
    <s v="ERES_2T307"/>
    <x v="6802"/>
    <n v="799.78399999999999"/>
    <n v="102.33"/>
  </r>
  <r>
    <s v="10 : Electric"/>
    <x v="2"/>
    <x v="0"/>
    <s v="ERES_2T307"/>
    <x v="416"/>
    <n v="1236.492"/>
    <n v="133.22999999999999"/>
  </r>
  <r>
    <s v="10 : Electric"/>
    <x v="2"/>
    <x v="0"/>
    <s v="ERES_2T307"/>
    <x v="417"/>
    <n v="217.33"/>
    <n v="27.01"/>
  </r>
  <r>
    <s v="10 : Electric"/>
    <x v="2"/>
    <x v="0"/>
    <s v="ERES_2T307"/>
    <x v="418"/>
    <n v="2185.1880000000001"/>
    <n v="269.01"/>
  </r>
  <r>
    <s v="10 : Electric"/>
    <x v="2"/>
    <x v="0"/>
    <s v="ERES_2T307"/>
    <x v="419"/>
    <n v="1408.1579999999999"/>
    <n v="176.6"/>
  </r>
  <r>
    <s v="10 : Electric"/>
    <x v="2"/>
    <x v="0"/>
    <s v="ERES_2T307"/>
    <x v="420"/>
    <n v="848.35699999999997"/>
    <n v="98"/>
  </r>
  <r>
    <s v="10 : Electric"/>
    <x v="2"/>
    <x v="0"/>
    <s v="ERES_2T307"/>
    <x v="6803"/>
    <n v="3018.48"/>
    <n v="395.01"/>
  </r>
  <r>
    <s v="10 : Electric"/>
    <x v="2"/>
    <x v="0"/>
    <s v="ERES_2T307"/>
    <x v="421"/>
    <n v="452.99799999999999"/>
    <n v="63.65"/>
  </r>
  <r>
    <s v="10 : Electric"/>
    <x v="2"/>
    <x v="0"/>
    <s v="ERES_2T307"/>
    <x v="422"/>
    <n v="1285.885"/>
    <n v="151.15"/>
  </r>
  <r>
    <s v="10 : Electric"/>
    <x v="2"/>
    <x v="0"/>
    <s v="ERES_2T307"/>
    <x v="423"/>
    <n v="1910.3119999999999"/>
    <n v="225.35"/>
  </r>
  <r>
    <s v="10 : Electric"/>
    <x v="2"/>
    <x v="0"/>
    <s v="ERES_2T307"/>
    <x v="424"/>
    <n v="895.8"/>
    <n v="104.81"/>
  </r>
  <r>
    <s v="10 : Electric"/>
    <x v="2"/>
    <x v="0"/>
    <s v="ERES_2T307"/>
    <x v="425"/>
    <n v="1393.3430000000001"/>
    <n v="172.11"/>
  </r>
  <r>
    <s v="10 : Electric"/>
    <x v="2"/>
    <x v="0"/>
    <s v="ERES_2T307"/>
    <x v="426"/>
    <n v="799.12"/>
    <n v="113.23"/>
  </r>
  <r>
    <s v="10 : Electric"/>
    <x v="2"/>
    <x v="0"/>
    <s v="ERES_2T307"/>
    <x v="427"/>
    <n v="1473.81"/>
    <n v="187.11"/>
  </r>
  <r>
    <s v="10 : Electric"/>
    <x v="2"/>
    <x v="0"/>
    <s v="ERES_2T307"/>
    <x v="428"/>
    <n v="239.55"/>
    <n v="30.3"/>
  </r>
  <r>
    <s v="10 : Electric"/>
    <x v="2"/>
    <x v="0"/>
    <s v="ERES_2T307"/>
    <x v="429"/>
    <n v="1795.51"/>
    <n v="239.37"/>
  </r>
  <r>
    <s v="10 : Electric"/>
    <x v="2"/>
    <x v="0"/>
    <s v="ERES_2T307"/>
    <x v="430"/>
    <n v="541.827"/>
    <n v="68.55"/>
  </r>
  <r>
    <s v="10 : Electric"/>
    <x v="2"/>
    <x v="0"/>
    <s v="ERES_2T307"/>
    <x v="431"/>
    <n v="5192.9399999999996"/>
    <n v="629.78"/>
  </r>
  <r>
    <s v="10 : Electric"/>
    <x v="2"/>
    <x v="0"/>
    <s v="ERES_2T307"/>
    <x v="432"/>
    <n v="1503.633"/>
    <n v="166.08"/>
  </r>
  <r>
    <s v="10 : Electric"/>
    <x v="2"/>
    <x v="0"/>
    <s v="ERES_2T307"/>
    <x v="433"/>
    <n v="521.745"/>
    <n v="66.599999999999994"/>
  </r>
  <r>
    <s v="10 : Electric"/>
    <x v="2"/>
    <x v="0"/>
    <s v="ERES_2T307"/>
    <x v="434"/>
    <n v="699.721"/>
    <n v="82.49"/>
  </r>
  <r>
    <s v="10 : Electric"/>
    <x v="2"/>
    <x v="0"/>
    <s v="ERES_2T307"/>
    <x v="6804"/>
    <n v="988.77499999999998"/>
    <n v="128.41999999999999"/>
  </r>
  <r>
    <s v="10 : Electric"/>
    <x v="2"/>
    <x v="0"/>
    <s v="ERES_2T307"/>
    <x v="435"/>
    <n v="852.79"/>
    <n v="113.87"/>
  </r>
  <r>
    <s v="10 : Electric"/>
    <x v="2"/>
    <x v="0"/>
    <s v="ERES_2T307"/>
    <x v="6805"/>
    <n v="1808.1980000000001"/>
    <n v="260.77999999999997"/>
  </r>
  <r>
    <s v="10 : Electric"/>
    <x v="2"/>
    <x v="0"/>
    <s v="ERES_2T307"/>
    <x v="6806"/>
    <n v="854.84100000000001"/>
    <n v="121.63"/>
  </r>
  <r>
    <s v="10 : Electric"/>
    <x v="2"/>
    <x v="0"/>
    <s v="ERES_2T307"/>
    <x v="436"/>
    <n v="1259.396"/>
    <n v="177.8"/>
  </r>
  <r>
    <s v="10 : Electric"/>
    <x v="2"/>
    <x v="0"/>
    <s v="ERES_2T307"/>
    <x v="438"/>
    <n v="1093.2529999999999"/>
    <n v="129.30000000000001"/>
  </r>
  <r>
    <s v="10 : Electric"/>
    <x v="2"/>
    <x v="0"/>
    <s v="ERES_2T307"/>
    <x v="6807"/>
    <n v="5801.9440000000004"/>
    <n v="750.54"/>
  </r>
  <r>
    <s v="10 : Electric"/>
    <x v="2"/>
    <x v="0"/>
    <s v="ERES_2T307"/>
    <x v="6808"/>
    <n v="743.42700000000002"/>
    <n v="90.3"/>
  </r>
  <r>
    <s v="10 : Electric"/>
    <x v="2"/>
    <x v="0"/>
    <s v="ERES_2T307"/>
    <x v="439"/>
    <n v="1768.2090000000001"/>
    <n v="227.22"/>
  </r>
  <r>
    <s v="10 : Electric"/>
    <x v="2"/>
    <x v="0"/>
    <s v="ERES_2T307"/>
    <x v="440"/>
    <n v="807.77200000000005"/>
    <n v="101.83"/>
  </r>
  <r>
    <s v="10 : Electric"/>
    <x v="2"/>
    <x v="0"/>
    <s v="ERES_2T307"/>
    <x v="6809"/>
    <n v="529.33500000000004"/>
    <n v="69.2"/>
  </r>
  <r>
    <s v="10 : Electric"/>
    <x v="2"/>
    <x v="0"/>
    <s v="ERES_2T307"/>
    <x v="441"/>
    <n v="1158.925"/>
    <n v="153.01"/>
  </r>
  <r>
    <s v="10 : Electric"/>
    <x v="2"/>
    <x v="0"/>
    <s v="ERES_2T307"/>
    <x v="442"/>
    <n v="1891.021"/>
    <n v="253.96"/>
  </r>
  <r>
    <s v="10 : Electric"/>
    <x v="2"/>
    <x v="0"/>
    <s v="ERES_2T307"/>
    <x v="443"/>
    <n v="900.02099999999996"/>
    <n v="123.27"/>
  </r>
  <r>
    <s v="10 : Electric"/>
    <x v="2"/>
    <x v="0"/>
    <s v="ERES_2T307"/>
    <x v="6810"/>
    <n v="449.18200000000002"/>
    <n v="56.23"/>
  </r>
  <r>
    <s v="10 : Electric"/>
    <x v="2"/>
    <x v="0"/>
    <s v="ERES_2T307"/>
    <x v="444"/>
    <n v="508.53899999999999"/>
    <n v="64.88"/>
  </r>
  <r>
    <s v="10 : Electric"/>
    <x v="2"/>
    <x v="0"/>
    <s v="ERES_2T307"/>
    <x v="6811"/>
    <n v="491.25900000000001"/>
    <n v="63.3"/>
  </r>
  <r>
    <s v="10 : Electric"/>
    <x v="2"/>
    <x v="0"/>
    <s v="ERES_2T307"/>
    <x v="445"/>
    <n v="1557.702"/>
    <n v="201.64"/>
  </r>
  <r>
    <s v="10 : Electric"/>
    <x v="2"/>
    <x v="0"/>
    <s v="ERES_2T307"/>
    <x v="446"/>
    <n v="1756.184"/>
    <n v="226.96"/>
  </r>
  <r>
    <s v="10 : Electric"/>
    <x v="2"/>
    <x v="0"/>
    <s v="ERES_2T307"/>
    <x v="447"/>
    <n v="612.35400000000004"/>
    <n v="88.06"/>
  </r>
  <r>
    <s v="10 : Electric"/>
    <x v="2"/>
    <x v="0"/>
    <s v="ERES_2T307"/>
    <x v="448"/>
    <n v="1032.914"/>
    <n v="154.24"/>
  </r>
  <r>
    <s v="10 : Electric"/>
    <x v="2"/>
    <x v="0"/>
    <s v="ERES_2T307"/>
    <x v="449"/>
    <n v="865.75599999999997"/>
    <n v="111.17"/>
  </r>
  <r>
    <s v="10 : Electric"/>
    <x v="2"/>
    <x v="0"/>
    <s v="ERES_2T307"/>
    <x v="450"/>
    <n v="918.50599999999997"/>
    <n v="123.08"/>
  </r>
  <r>
    <s v="10 : Electric"/>
    <x v="2"/>
    <x v="0"/>
    <s v="ERES_2T307"/>
    <x v="451"/>
    <n v="463.839"/>
    <n v="58.98"/>
  </r>
  <r>
    <s v="10 : Electric"/>
    <x v="2"/>
    <x v="0"/>
    <s v="ERES_2T307"/>
    <x v="452"/>
    <n v="2171.5300000000002"/>
    <n v="276.07"/>
  </r>
  <r>
    <s v="10 : Electric"/>
    <x v="2"/>
    <x v="0"/>
    <s v="ERES_2T307"/>
    <x v="6812"/>
    <n v="667.62099999999998"/>
    <n v="92.04"/>
  </r>
  <r>
    <s v="10 : Electric"/>
    <x v="2"/>
    <x v="0"/>
    <s v="ERES_2T307"/>
    <x v="453"/>
    <n v="1096.6759999999999"/>
    <n v="142.69"/>
  </r>
  <r>
    <s v="10 : Electric"/>
    <x v="2"/>
    <x v="0"/>
    <s v="ERES_2T307"/>
    <x v="454"/>
    <n v="2573.0650000000001"/>
    <n v="312.44"/>
  </r>
  <r>
    <s v="10 : Electric"/>
    <x v="2"/>
    <x v="0"/>
    <s v="ERES_2T307"/>
    <x v="455"/>
    <n v="824.41499999999996"/>
    <n v="108.39"/>
  </r>
  <r>
    <s v="10 : Electric"/>
    <x v="2"/>
    <x v="0"/>
    <s v="ERES_2T307"/>
    <x v="456"/>
    <n v="460.28800000000001"/>
    <n v="62.37"/>
  </r>
  <r>
    <s v="10 : Electric"/>
    <x v="2"/>
    <x v="0"/>
    <s v="ERES_2T307"/>
    <x v="6813"/>
    <n v="2226.2629999999999"/>
    <n v="228.76"/>
  </r>
  <r>
    <s v="10 : Electric"/>
    <x v="2"/>
    <x v="0"/>
    <s v="ERES_2T307"/>
    <x v="457"/>
    <n v="973.48199999999997"/>
    <n v="131.16999999999999"/>
  </r>
  <r>
    <s v="10 : Electric"/>
    <x v="2"/>
    <x v="0"/>
    <s v="ERES_2T307"/>
    <x v="458"/>
    <n v="1816.8530000000001"/>
    <n v="223.69"/>
  </r>
  <r>
    <s v="10 : Electric"/>
    <x v="2"/>
    <x v="0"/>
    <s v="ERES_2T307"/>
    <x v="459"/>
    <n v="692.221"/>
    <n v="87.16"/>
  </r>
  <r>
    <s v="10 : Electric"/>
    <x v="2"/>
    <x v="0"/>
    <s v="ERES_2T307"/>
    <x v="460"/>
    <n v="490.50099999999998"/>
    <n v="66.42"/>
  </r>
  <r>
    <s v="10 : Electric"/>
    <x v="2"/>
    <x v="0"/>
    <s v="ERES_2T307"/>
    <x v="6814"/>
    <n v="577.09500000000003"/>
    <n v="78.41"/>
  </r>
  <r>
    <s v="10 : Electric"/>
    <x v="2"/>
    <x v="0"/>
    <s v="ERES_2T307"/>
    <x v="461"/>
    <n v="870.75800000000004"/>
    <n v="110.9"/>
  </r>
  <r>
    <s v="10 : Electric"/>
    <x v="2"/>
    <x v="0"/>
    <s v="ERES_2T307"/>
    <x v="6815"/>
    <n v="598.03700000000003"/>
    <n v="81.63"/>
  </r>
  <r>
    <s v="10 : Electric"/>
    <x v="2"/>
    <x v="0"/>
    <s v="ERES_2T307"/>
    <x v="6816"/>
    <n v="596.053"/>
    <n v="71.14"/>
  </r>
  <r>
    <s v="10 : Electric"/>
    <x v="2"/>
    <x v="0"/>
    <s v="ERES_2T307"/>
    <x v="6817"/>
    <n v="2185.674"/>
    <n v="281.63"/>
  </r>
  <r>
    <s v="10 : Electric"/>
    <x v="2"/>
    <x v="0"/>
    <s v="ERES_2T307"/>
    <x v="462"/>
    <n v="2686.4720000000002"/>
    <n v="348.81"/>
  </r>
  <r>
    <s v="10 : Electric"/>
    <x v="2"/>
    <x v="0"/>
    <s v="ERES_2T307"/>
    <x v="463"/>
    <n v="645.29499999999996"/>
    <n v="88.22"/>
  </r>
  <r>
    <s v="10 : Electric"/>
    <x v="2"/>
    <x v="0"/>
    <s v="ERES_2T307"/>
    <x v="464"/>
    <n v="870.45299999999997"/>
    <n v="121.33"/>
  </r>
  <r>
    <s v="10 : Electric"/>
    <x v="2"/>
    <x v="0"/>
    <s v="ERES_2T307"/>
    <x v="465"/>
    <n v="836.03300000000002"/>
    <n v="115.39"/>
  </r>
  <r>
    <s v="10 : Electric"/>
    <x v="2"/>
    <x v="0"/>
    <s v="ERES_2T307"/>
    <x v="6818"/>
    <n v="1993.7719999999999"/>
    <n v="243.42"/>
  </r>
  <r>
    <s v="10 : Electric"/>
    <x v="2"/>
    <x v="0"/>
    <s v="ERES_2T307"/>
    <x v="466"/>
    <n v="1097.6389999999999"/>
    <n v="129.26"/>
  </r>
  <r>
    <s v="10 : Electric"/>
    <x v="2"/>
    <x v="0"/>
    <s v="ERES_2T307"/>
    <x v="467"/>
    <n v="541.34799999999996"/>
    <n v="69.33"/>
  </r>
  <r>
    <s v="10 : Electric"/>
    <x v="2"/>
    <x v="0"/>
    <s v="ERES_2T307"/>
    <x v="468"/>
    <n v="438.21499999999997"/>
    <n v="55.29"/>
  </r>
  <r>
    <s v="10 : Electric"/>
    <x v="2"/>
    <x v="0"/>
    <s v="ERES_2T307"/>
    <x v="469"/>
    <n v="3526.998"/>
    <n v="456.79"/>
  </r>
  <r>
    <s v="10 : Electric"/>
    <x v="2"/>
    <x v="0"/>
    <s v="ERES_2T307"/>
    <x v="470"/>
    <n v="1272.5260000000001"/>
    <n v="163.07"/>
  </r>
  <r>
    <s v="10 : Electric"/>
    <x v="2"/>
    <x v="0"/>
    <s v="ERES_2T307"/>
    <x v="471"/>
    <n v="845.51700000000005"/>
    <n v="105.05"/>
  </r>
  <r>
    <s v="10 : Electric"/>
    <x v="2"/>
    <x v="0"/>
    <s v="ERES_2T307"/>
    <x v="472"/>
    <n v="977.84799999999996"/>
    <n v="118.85"/>
  </r>
  <r>
    <s v="10 : Electric"/>
    <x v="2"/>
    <x v="0"/>
    <s v="ERES_2T307"/>
    <x v="474"/>
    <n v="806.43100000000004"/>
    <n v="103.11"/>
  </r>
  <r>
    <s v="10 : Electric"/>
    <x v="2"/>
    <x v="0"/>
    <s v="ERES_2T307"/>
    <x v="6819"/>
    <n v="1581.9179999999999"/>
    <n v="228.55"/>
  </r>
  <r>
    <s v="10 : Electric"/>
    <x v="2"/>
    <x v="0"/>
    <s v="ERES_2T307"/>
    <x v="6820"/>
    <n v="845.33399999999995"/>
    <n v="114.94"/>
  </r>
  <r>
    <s v="10 : Electric"/>
    <x v="2"/>
    <x v="0"/>
    <s v="ERES_2T307"/>
    <x v="475"/>
    <n v="512.9"/>
    <n v="67.39"/>
  </r>
  <r>
    <s v="10 : Electric"/>
    <x v="2"/>
    <x v="0"/>
    <s v="ERES_2T307"/>
    <x v="6821"/>
    <n v="567.04399999999998"/>
    <n v="71.61"/>
  </r>
  <r>
    <s v="10 : Electric"/>
    <x v="2"/>
    <x v="0"/>
    <s v="ERES_2T307"/>
    <x v="476"/>
    <n v="938.35"/>
    <n v="118.72"/>
  </r>
  <r>
    <s v="10 : Electric"/>
    <x v="2"/>
    <x v="0"/>
    <s v="ERES_2T307"/>
    <x v="477"/>
    <n v="334.56400000000002"/>
    <n v="41.33"/>
  </r>
  <r>
    <s v="10 : Electric"/>
    <x v="2"/>
    <x v="0"/>
    <s v="ERES_2T307"/>
    <x v="478"/>
    <n v="2332.203"/>
    <n v="292.45999999999998"/>
  </r>
  <r>
    <s v="10 : Electric"/>
    <x v="2"/>
    <x v="0"/>
    <s v="ERES_2T307"/>
    <x v="6822"/>
    <n v="1867.098"/>
    <n v="241.53"/>
  </r>
  <r>
    <s v="10 : Electric"/>
    <x v="2"/>
    <x v="0"/>
    <s v="ERES_2T307"/>
    <x v="6823"/>
    <n v="862.32500000000005"/>
    <n v="113"/>
  </r>
  <r>
    <s v="10 : Electric"/>
    <x v="2"/>
    <x v="0"/>
    <s v="ERES_2T307"/>
    <x v="6824"/>
    <n v="661.00699999999995"/>
    <n v="92.14"/>
  </r>
  <r>
    <s v="10 : Electric"/>
    <x v="2"/>
    <x v="0"/>
    <s v="ERES_2T307"/>
    <x v="479"/>
    <n v="827.928"/>
    <n v="100.84"/>
  </r>
  <r>
    <s v="10 : Electric"/>
    <x v="2"/>
    <x v="0"/>
    <s v="ERES_2T307"/>
    <x v="6825"/>
    <n v="1396.6690000000001"/>
    <n v="175.03"/>
  </r>
  <r>
    <s v="10 : Electric"/>
    <x v="2"/>
    <x v="0"/>
    <s v="ERES_2T307"/>
    <x v="6826"/>
    <n v="1876.89"/>
    <n v="207.47"/>
  </r>
  <r>
    <s v="10 : Electric"/>
    <x v="2"/>
    <x v="0"/>
    <s v="ERES_2T307"/>
    <x v="480"/>
    <n v="3253.7020000000002"/>
    <n v="422.28"/>
  </r>
  <r>
    <s v="10 : Electric"/>
    <x v="2"/>
    <x v="0"/>
    <s v="ERES_2T307"/>
    <x v="481"/>
    <n v="383.31400000000002"/>
    <n v="50.89"/>
  </r>
  <r>
    <s v="10 : Electric"/>
    <x v="2"/>
    <x v="0"/>
    <s v="ERES_2T307"/>
    <x v="6827"/>
    <n v="781.41200000000003"/>
    <n v="94.31"/>
  </r>
  <r>
    <s v="10 : Electric"/>
    <x v="2"/>
    <x v="0"/>
    <s v="ERES_2T307"/>
    <x v="482"/>
    <n v="1467.8810000000001"/>
    <n v="193.41"/>
  </r>
  <r>
    <s v="10 : Electric"/>
    <x v="2"/>
    <x v="0"/>
    <s v="ERES_2T307"/>
    <x v="6828"/>
    <n v="615.25300000000004"/>
    <n v="68.28"/>
  </r>
  <r>
    <s v="10 : Electric"/>
    <x v="2"/>
    <x v="0"/>
    <s v="ERES_2T307"/>
    <x v="484"/>
    <n v="1589.498"/>
    <n v="198.06"/>
  </r>
  <r>
    <s v="10 : Electric"/>
    <x v="2"/>
    <x v="0"/>
    <s v="ERES_2T307"/>
    <x v="6829"/>
    <n v="1840.8420000000001"/>
    <n v="231.69"/>
  </r>
  <r>
    <s v="10 : Electric"/>
    <x v="2"/>
    <x v="0"/>
    <s v="ERES_2T307"/>
    <x v="6830"/>
    <n v="567.12900000000002"/>
    <n v="76.31"/>
  </r>
  <r>
    <s v="10 : Electric"/>
    <x v="2"/>
    <x v="0"/>
    <s v="ERES_2T307"/>
    <x v="6831"/>
    <n v="1417.8720000000001"/>
    <n v="196.66"/>
  </r>
  <r>
    <s v="10 : Electric"/>
    <x v="2"/>
    <x v="0"/>
    <s v="ERES_2T307"/>
    <x v="485"/>
    <n v="938.22699999999998"/>
    <n v="118.53"/>
  </r>
  <r>
    <s v="10 : Electric"/>
    <x v="2"/>
    <x v="0"/>
    <s v="ERES_2T307"/>
    <x v="486"/>
    <n v="1287.098"/>
    <n v="182.9"/>
  </r>
  <r>
    <s v="10 : Electric"/>
    <x v="2"/>
    <x v="0"/>
    <s v="ERES_2T307"/>
    <x v="6832"/>
    <n v="3561.915"/>
    <n v="441.69"/>
  </r>
  <r>
    <s v="10 : Electric"/>
    <x v="2"/>
    <x v="0"/>
    <s v="ERES_2T307"/>
    <x v="487"/>
    <n v="2657.527"/>
    <n v="327.85"/>
  </r>
  <r>
    <s v="10 : Electric"/>
    <x v="2"/>
    <x v="0"/>
    <s v="ERES_2T307"/>
    <x v="488"/>
    <n v="550.24699999999996"/>
    <n v="68.58"/>
  </r>
  <r>
    <s v="10 : Electric"/>
    <x v="2"/>
    <x v="0"/>
    <s v="ERES_2T307"/>
    <x v="489"/>
    <n v="3189.931"/>
    <n v="405.91"/>
  </r>
  <r>
    <s v="10 : Electric"/>
    <x v="2"/>
    <x v="0"/>
    <s v="ERES_2T307"/>
    <x v="490"/>
    <n v="862.36699999999996"/>
    <n v="110.64"/>
  </r>
  <r>
    <s v="10 : Electric"/>
    <x v="2"/>
    <x v="0"/>
    <s v="ERES_2T307"/>
    <x v="491"/>
    <n v="668.79499999999996"/>
    <n v="81.430000000000007"/>
  </r>
  <r>
    <s v="10 : Electric"/>
    <x v="2"/>
    <x v="0"/>
    <s v="ERES_2T307"/>
    <x v="492"/>
    <n v="1418.5"/>
    <n v="183.48"/>
  </r>
  <r>
    <s v="10 : Electric"/>
    <x v="2"/>
    <x v="0"/>
    <s v="ERES_2T307"/>
    <x v="493"/>
    <n v="971.22"/>
    <n v="128.44999999999999"/>
  </r>
  <r>
    <s v="10 : Electric"/>
    <x v="2"/>
    <x v="0"/>
    <s v="ERES_2T307"/>
    <x v="494"/>
    <n v="996.32100000000003"/>
    <n v="90.29"/>
  </r>
  <r>
    <s v="10 : Electric"/>
    <x v="2"/>
    <x v="0"/>
    <s v="ERES_2T307"/>
    <x v="495"/>
    <n v="708.47299999999996"/>
    <n v="89.75"/>
  </r>
  <r>
    <s v="10 : Electric"/>
    <x v="2"/>
    <x v="0"/>
    <s v="ERES_2T307"/>
    <x v="496"/>
    <n v="519.38199999999995"/>
    <n v="78.63"/>
  </r>
  <r>
    <s v="10 : Electric"/>
    <x v="2"/>
    <x v="0"/>
    <s v="ERES_2T307"/>
    <x v="6833"/>
    <n v="1176.7809999999999"/>
    <n v="168.16"/>
  </r>
  <r>
    <s v="10 : Electric"/>
    <x v="2"/>
    <x v="0"/>
    <s v="ERES_2T307"/>
    <x v="497"/>
    <n v="2445.125"/>
    <n v="299.18"/>
  </r>
  <r>
    <s v="10 : Electric"/>
    <x v="2"/>
    <x v="0"/>
    <s v="ERES_2T307"/>
    <x v="498"/>
    <n v="3121.0509999999999"/>
    <n v="381.09"/>
  </r>
  <r>
    <s v="10 : Electric"/>
    <x v="2"/>
    <x v="0"/>
    <s v="ERES_2T307"/>
    <x v="6834"/>
    <n v="1050.127"/>
    <n v="124.48"/>
  </r>
  <r>
    <s v="10 : Electric"/>
    <x v="2"/>
    <x v="0"/>
    <s v="ERES_2T307"/>
    <x v="6835"/>
    <n v="1464.701"/>
    <n v="193.54"/>
  </r>
  <r>
    <s v="10 : Electric"/>
    <x v="2"/>
    <x v="0"/>
    <s v="ERES_2T307"/>
    <x v="499"/>
    <n v="1134.6130000000001"/>
    <n v="140.06"/>
  </r>
  <r>
    <s v="10 : Electric"/>
    <x v="2"/>
    <x v="0"/>
    <s v="ERES_2T307"/>
    <x v="500"/>
    <n v="1679.904"/>
    <n v="220.56"/>
  </r>
  <r>
    <s v="10 : Electric"/>
    <x v="2"/>
    <x v="0"/>
    <s v="ERES_2T307"/>
    <x v="501"/>
    <n v="795.69600000000003"/>
    <n v="112.81"/>
  </r>
  <r>
    <s v="10 : Electric"/>
    <x v="2"/>
    <x v="0"/>
    <s v="ERES_2T307"/>
    <x v="502"/>
    <n v="1639.2809999999999"/>
    <n v="218.32"/>
  </r>
  <r>
    <s v="10 : Electric"/>
    <x v="2"/>
    <x v="0"/>
    <s v="ERES_2T307"/>
    <x v="6836"/>
    <n v="1147.085"/>
    <n v="125.54"/>
  </r>
  <r>
    <s v="10 : Electric"/>
    <x v="2"/>
    <x v="0"/>
    <s v="ERES_2T307"/>
    <x v="503"/>
    <n v="241.29400000000001"/>
    <n v="29.7"/>
  </r>
  <r>
    <s v="10 : Electric"/>
    <x v="2"/>
    <x v="0"/>
    <s v="ERES_2T307"/>
    <x v="6837"/>
    <n v="2380.4659999999999"/>
    <n v="288.49"/>
  </r>
  <r>
    <s v="10 : Electric"/>
    <x v="2"/>
    <x v="0"/>
    <s v="ERES_2T307"/>
    <x v="6838"/>
    <n v="1208.271"/>
    <n v="164.45"/>
  </r>
  <r>
    <s v="10 : Electric"/>
    <x v="2"/>
    <x v="0"/>
    <s v="ERES_2T307"/>
    <x v="504"/>
    <n v="1447.4739999999999"/>
    <n v="166.94"/>
  </r>
  <r>
    <s v="10 : Electric"/>
    <x v="2"/>
    <x v="0"/>
    <s v="ERES_2T307"/>
    <x v="6839"/>
    <n v="494.05399999999997"/>
    <n v="52.84"/>
  </r>
  <r>
    <s v="10 : Electric"/>
    <x v="2"/>
    <x v="0"/>
    <s v="ERES_2T307"/>
    <x v="505"/>
    <n v="947.55"/>
    <n v="113.79"/>
  </r>
  <r>
    <s v="10 : Electric"/>
    <x v="2"/>
    <x v="0"/>
    <s v="ERES_2T307"/>
    <x v="506"/>
    <n v="1008.997"/>
    <n v="129.57"/>
  </r>
  <r>
    <s v="10 : Electric"/>
    <x v="2"/>
    <x v="0"/>
    <s v="ERES_2T307"/>
    <x v="507"/>
    <n v="1064.981"/>
    <n v="133.66"/>
  </r>
  <r>
    <s v="10 : Electric"/>
    <x v="2"/>
    <x v="0"/>
    <s v="ERES_2T307"/>
    <x v="6840"/>
    <n v="1528.855"/>
    <n v="187.74"/>
  </r>
  <r>
    <s v="10 : Electric"/>
    <x v="2"/>
    <x v="0"/>
    <s v="ERES_2T307"/>
    <x v="6841"/>
    <n v="1522.7850000000001"/>
    <n v="192.04"/>
  </r>
  <r>
    <s v="10 : Electric"/>
    <x v="2"/>
    <x v="0"/>
    <s v="ERES_2T307"/>
    <x v="508"/>
    <n v="570.97400000000005"/>
    <n v="75.08"/>
  </r>
  <r>
    <s v="10 : Electric"/>
    <x v="2"/>
    <x v="0"/>
    <s v="ERES_2T307"/>
    <x v="6842"/>
    <n v="376.91300000000001"/>
    <n v="48.21"/>
  </r>
  <r>
    <s v="10 : Electric"/>
    <x v="2"/>
    <x v="0"/>
    <s v="ERES_2T307"/>
    <x v="509"/>
    <n v="959.40899999999999"/>
    <n v="115.15"/>
  </r>
  <r>
    <s v="10 : Electric"/>
    <x v="2"/>
    <x v="0"/>
    <s v="ERES_2T307"/>
    <x v="510"/>
    <n v="642.59699999999998"/>
    <n v="81.84"/>
  </r>
  <r>
    <s v="10 : Electric"/>
    <x v="2"/>
    <x v="0"/>
    <s v="ERES_2T307"/>
    <x v="6843"/>
    <n v="972.17700000000002"/>
    <n v="132.25"/>
  </r>
  <r>
    <s v="10 : Electric"/>
    <x v="2"/>
    <x v="0"/>
    <s v="ERES_2T307"/>
    <x v="511"/>
    <n v="1155.059"/>
    <n v="170.18"/>
  </r>
  <r>
    <s v="10 : Electric"/>
    <x v="2"/>
    <x v="0"/>
    <s v="ERES_2T307"/>
    <x v="512"/>
    <n v="302.14800000000002"/>
    <n v="39.869999999999997"/>
  </r>
  <r>
    <s v="10 : Electric"/>
    <x v="2"/>
    <x v="0"/>
    <s v="ERES_2T307"/>
    <x v="6844"/>
    <n v="659.85299999999995"/>
    <n v="83.56"/>
  </r>
  <r>
    <s v="10 : Electric"/>
    <x v="2"/>
    <x v="0"/>
    <s v="ERES_2T307"/>
    <x v="513"/>
    <n v="1074.348"/>
    <n v="101.29"/>
  </r>
  <r>
    <s v="10 : Electric"/>
    <x v="2"/>
    <x v="0"/>
    <s v="ERES_2T307"/>
    <x v="514"/>
    <n v="470.18799999999999"/>
    <n v="53.67"/>
  </r>
  <r>
    <s v="10 : Electric"/>
    <x v="2"/>
    <x v="0"/>
    <s v="ERES_2T307"/>
    <x v="515"/>
    <n v="1760.7660000000001"/>
    <n v="199.51"/>
  </r>
  <r>
    <s v="10 : Electric"/>
    <x v="2"/>
    <x v="0"/>
    <s v="ERES_2T307"/>
    <x v="516"/>
    <n v="1299.8050000000001"/>
    <n v="154.1"/>
  </r>
  <r>
    <s v="10 : Electric"/>
    <x v="2"/>
    <x v="0"/>
    <s v="ERES_2T307"/>
    <x v="517"/>
    <n v="1719.2149999999999"/>
    <n v="220.76"/>
  </r>
  <r>
    <s v="10 : Electric"/>
    <x v="2"/>
    <x v="0"/>
    <s v="ERES_2T307"/>
    <x v="518"/>
    <n v="1422.825"/>
    <n v="180.25"/>
  </r>
  <r>
    <s v="10 : Electric"/>
    <x v="2"/>
    <x v="0"/>
    <s v="ERES_2T307"/>
    <x v="519"/>
    <n v="3982.306"/>
    <n v="536.08000000000004"/>
  </r>
  <r>
    <s v="10 : Electric"/>
    <x v="2"/>
    <x v="0"/>
    <s v="ERES_2T307"/>
    <x v="520"/>
    <n v="1255.492"/>
    <n v="161.16"/>
  </r>
  <r>
    <s v="10 : Electric"/>
    <x v="2"/>
    <x v="0"/>
    <s v="ERES_2T307"/>
    <x v="521"/>
    <n v="502.07499999999999"/>
    <n v="62.59"/>
  </r>
  <r>
    <s v="10 : Electric"/>
    <x v="2"/>
    <x v="0"/>
    <s v="ERES_2T307"/>
    <x v="522"/>
    <n v="863.90099999999995"/>
    <n v="114.67"/>
  </r>
  <r>
    <s v="10 : Electric"/>
    <x v="2"/>
    <x v="0"/>
    <s v="ERES_2T307"/>
    <x v="523"/>
    <n v="300.14400000000001"/>
    <n v="32.35"/>
  </r>
  <r>
    <s v="10 : Electric"/>
    <x v="2"/>
    <x v="0"/>
    <s v="ERES_2T307"/>
    <x v="524"/>
    <n v="717.98699999999997"/>
    <n v="95.48"/>
  </r>
  <r>
    <s v="10 : Electric"/>
    <x v="2"/>
    <x v="0"/>
    <s v="ERES_2T307"/>
    <x v="6845"/>
    <n v="706.58399999999995"/>
    <n v="98.58"/>
  </r>
  <r>
    <s v="10 : Electric"/>
    <x v="2"/>
    <x v="0"/>
    <s v="ERES_2T307"/>
    <x v="525"/>
    <n v="2249.0830000000001"/>
    <n v="281.62"/>
  </r>
  <r>
    <s v="10 : Electric"/>
    <x v="2"/>
    <x v="0"/>
    <s v="ERES_2T307"/>
    <x v="526"/>
    <n v="775.49900000000002"/>
    <n v="101.18"/>
  </r>
  <r>
    <s v="10 : Electric"/>
    <x v="2"/>
    <x v="0"/>
    <s v="ERES_2T307"/>
    <x v="6846"/>
    <n v="2055.8049999999998"/>
    <n v="268.17"/>
  </r>
  <r>
    <s v="10 : Electric"/>
    <x v="2"/>
    <x v="0"/>
    <s v="ERES_2T307"/>
    <x v="6847"/>
    <n v="712.61"/>
    <n v="91.37"/>
  </r>
  <r>
    <s v="10 : Electric"/>
    <x v="2"/>
    <x v="0"/>
    <s v="ERES_2T307"/>
    <x v="6848"/>
    <n v="864.10699999999997"/>
    <n v="117.02"/>
  </r>
  <r>
    <s v="10 : Electric"/>
    <x v="2"/>
    <x v="0"/>
    <s v="ERES_2T307"/>
    <x v="528"/>
    <n v="685.89700000000005"/>
    <n v="87.48"/>
  </r>
  <r>
    <s v="10 : Electric"/>
    <x v="2"/>
    <x v="0"/>
    <s v="ERES_2T307"/>
    <x v="529"/>
    <n v="4249.6729999999998"/>
    <n v="583.95000000000005"/>
  </r>
  <r>
    <s v="10 : Electric"/>
    <x v="2"/>
    <x v="0"/>
    <s v="ERES_2T307"/>
    <x v="530"/>
    <n v="266.10500000000002"/>
    <n v="35.56"/>
  </r>
  <r>
    <s v="10 : Electric"/>
    <x v="2"/>
    <x v="0"/>
    <s v="ERES_2T307"/>
    <x v="531"/>
    <n v="1707.559"/>
    <n v="214.31"/>
  </r>
  <r>
    <s v="10 : Electric"/>
    <x v="2"/>
    <x v="0"/>
    <s v="ERES_2T307"/>
    <x v="532"/>
    <n v="1105.96"/>
    <n v="136.51"/>
  </r>
  <r>
    <s v="10 : Electric"/>
    <x v="2"/>
    <x v="0"/>
    <s v="ERES_2T307"/>
    <x v="6849"/>
    <n v="207.37899999999999"/>
    <n v="27.02"/>
  </r>
  <r>
    <s v="10 : Electric"/>
    <x v="2"/>
    <x v="0"/>
    <s v="ERES_2T307"/>
    <x v="6850"/>
    <n v="1273.9929999999999"/>
    <n v="170.56"/>
  </r>
  <r>
    <s v="10 : Electric"/>
    <x v="2"/>
    <x v="0"/>
    <s v="ERES_2T307"/>
    <x v="533"/>
    <n v="634.18299999999999"/>
    <n v="81.61"/>
  </r>
  <r>
    <s v="10 : Electric"/>
    <x v="2"/>
    <x v="0"/>
    <s v="ERES_2T307"/>
    <x v="534"/>
    <n v="1639.9929999999999"/>
    <n v="194.96"/>
  </r>
  <r>
    <s v="10 : Electric"/>
    <x v="2"/>
    <x v="0"/>
    <s v="ERES_2T307"/>
    <x v="535"/>
    <n v="1627.104"/>
    <n v="211.85"/>
  </r>
  <r>
    <s v="10 : Electric"/>
    <x v="2"/>
    <x v="0"/>
    <s v="ERES_2T307"/>
    <x v="536"/>
    <n v="1288.2760000000001"/>
    <n v="166.17"/>
  </r>
  <r>
    <s v="10 : Electric"/>
    <x v="2"/>
    <x v="0"/>
    <s v="ERES_2T307"/>
    <x v="6851"/>
    <n v="2541.605"/>
    <n v="330.27"/>
  </r>
  <r>
    <s v="10 : Electric"/>
    <x v="2"/>
    <x v="0"/>
    <s v="ERES_2T307"/>
    <x v="537"/>
    <n v="1003.547"/>
    <n v="119.53"/>
  </r>
  <r>
    <s v="10 : Electric"/>
    <x v="2"/>
    <x v="0"/>
    <s v="ERES_2T307"/>
    <x v="538"/>
    <n v="1131.7170000000001"/>
    <n v="154.09"/>
  </r>
  <r>
    <s v="10 : Electric"/>
    <x v="2"/>
    <x v="0"/>
    <s v="ERES_2T307"/>
    <x v="539"/>
    <n v="535.346"/>
    <n v="73.569999999999993"/>
  </r>
  <r>
    <s v="10 : Electric"/>
    <x v="2"/>
    <x v="0"/>
    <s v="ERES_2T307"/>
    <x v="540"/>
    <n v="1475.1369999999999"/>
    <n v="196.47"/>
  </r>
  <r>
    <s v="10 : Electric"/>
    <x v="2"/>
    <x v="0"/>
    <s v="ERES_2T307"/>
    <x v="541"/>
    <n v="571.97900000000004"/>
    <n v="80.02"/>
  </r>
  <r>
    <s v="10 : Electric"/>
    <x v="2"/>
    <x v="0"/>
    <s v="ERES_2T307"/>
    <x v="542"/>
    <n v="590.87800000000004"/>
    <n v="73.66"/>
  </r>
  <r>
    <s v="10 : Electric"/>
    <x v="2"/>
    <x v="0"/>
    <s v="ERES_2T307"/>
    <x v="543"/>
    <n v="891.678"/>
    <n v="112.96"/>
  </r>
  <r>
    <s v="10 : Electric"/>
    <x v="2"/>
    <x v="0"/>
    <s v="ERES_2T307"/>
    <x v="6852"/>
    <n v="685.45699999999999"/>
    <n v="88.5"/>
  </r>
  <r>
    <s v="10 : Electric"/>
    <x v="2"/>
    <x v="0"/>
    <s v="ERES_2T307"/>
    <x v="544"/>
    <n v="822.52200000000005"/>
    <n v="112.38"/>
  </r>
  <r>
    <s v="10 : Electric"/>
    <x v="2"/>
    <x v="0"/>
    <s v="ERES_2T307"/>
    <x v="6853"/>
    <n v="455.74400000000003"/>
    <n v="60.37"/>
  </r>
  <r>
    <s v="10 : Electric"/>
    <x v="2"/>
    <x v="0"/>
    <s v="ERES_2T307"/>
    <x v="6854"/>
    <n v="1158.808"/>
    <n v="143.16"/>
  </r>
  <r>
    <s v="10 : Electric"/>
    <x v="2"/>
    <x v="0"/>
    <s v="ERES_2T307"/>
    <x v="545"/>
    <n v="1189.518"/>
    <n v="157.33000000000001"/>
  </r>
  <r>
    <s v="10 : Electric"/>
    <x v="2"/>
    <x v="0"/>
    <s v="ERES_2T307"/>
    <x v="546"/>
    <n v="550.65599999999995"/>
    <n v="71.05"/>
  </r>
  <r>
    <s v="10 : Electric"/>
    <x v="2"/>
    <x v="0"/>
    <s v="ERES_2T307"/>
    <x v="547"/>
    <n v="756.548"/>
    <n v="100.98"/>
  </r>
  <r>
    <s v="10 : Electric"/>
    <x v="2"/>
    <x v="0"/>
    <s v="ERES_2T307"/>
    <x v="548"/>
    <n v="716.45399999999995"/>
    <n v="99.5"/>
  </r>
  <r>
    <s v="10 : Electric"/>
    <x v="2"/>
    <x v="0"/>
    <s v="ERES_2T307"/>
    <x v="549"/>
    <n v="980.28300000000002"/>
    <n v="140.21"/>
  </r>
  <r>
    <s v="10 : Electric"/>
    <x v="2"/>
    <x v="0"/>
    <s v="ERES_2T307"/>
    <x v="550"/>
    <n v="1149.5630000000001"/>
    <n v="122.69"/>
  </r>
  <r>
    <s v="10 : Electric"/>
    <x v="2"/>
    <x v="0"/>
    <s v="ERES_2T307"/>
    <x v="551"/>
    <n v="1012.08"/>
    <n v="129.65"/>
  </r>
  <r>
    <s v="10 : Electric"/>
    <x v="2"/>
    <x v="0"/>
    <s v="ERES_2T307"/>
    <x v="6855"/>
    <n v="704.16499999999996"/>
    <n v="90.39"/>
  </r>
  <r>
    <s v="10 : Electric"/>
    <x v="2"/>
    <x v="0"/>
    <s v="ERES_2T307"/>
    <x v="6856"/>
    <n v="1067.931"/>
    <n v="131.49"/>
  </r>
  <r>
    <s v="10 : Electric"/>
    <x v="2"/>
    <x v="0"/>
    <s v="ERES_2T307"/>
    <x v="552"/>
    <n v="840.298"/>
    <n v="112.2"/>
  </r>
  <r>
    <s v="10 : Electric"/>
    <x v="2"/>
    <x v="0"/>
    <s v="ERES_2T307"/>
    <x v="553"/>
    <n v="1495.8440000000001"/>
    <n v="187.88"/>
  </r>
  <r>
    <s v="10 : Electric"/>
    <x v="2"/>
    <x v="0"/>
    <s v="ERES_2T307"/>
    <x v="554"/>
    <n v="857.58"/>
    <n v="118.14"/>
  </r>
  <r>
    <s v="10 : Electric"/>
    <x v="2"/>
    <x v="0"/>
    <s v="ERES_2T307"/>
    <x v="555"/>
    <n v="1184.0150000000001"/>
    <n v="146.41999999999999"/>
  </r>
  <r>
    <s v="10 : Electric"/>
    <x v="2"/>
    <x v="0"/>
    <s v="ERES_2T307"/>
    <x v="556"/>
    <n v="824.32399999999996"/>
    <n v="104.86"/>
  </r>
  <r>
    <s v="10 : Electric"/>
    <x v="2"/>
    <x v="0"/>
    <s v="ERES_2T307"/>
    <x v="557"/>
    <n v="974.99800000000005"/>
    <n v="131.18"/>
  </r>
  <r>
    <s v="10 : Electric"/>
    <x v="2"/>
    <x v="0"/>
    <s v="ERES_2T307"/>
    <x v="558"/>
    <n v="1793.4110000000001"/>
    <n v="258.91000000000003"/>
  </r>
  <r>
    <s v="10 : Electric"/>
    <x v="2"/>
    <x v="0"/>
    <s v="ERES_2T307"/>
    <x v="559"/>
    <n v="573.10699999999997"/>
    <n v="81.16"/>
  </r>
  <r>
    <s v="10 : Electric"/>
    <x v="2"/>
    <x v="0"/>
    <s v="ERES_2T307"/>
    <x v="6857"/>
    <n v="1576.62"/>
    <n v="213.02"/>
  </r>
  <r>
    <s v="10 : Electric"/>
    <x v="2"/>
    <x v="0"/>
    <s v="ERES_2T307"/>
    <x v="560"/>
    <n v="531.95399999999995"/>
    <n v="69.05"/>
  </r>
  <r>
    <s v="10 : Electric"/>
    <x v="2"/>
    <x v="0"/>
    <s v="ERES_2T307"/>
    <x v="6858"/>
    <n v="505.75"/>
    <n v="70.09"/>
  </r>
  <r>
    <s v="10 : Electric"/>
    <x v="2"/>
    <x v="0"/>
    <s v="ERES_2T307"/>
    <x v="561"/>
    <n v="675.505"/>
    <n v="87.92"/>
  </r>
  <r>
    <s v="10 : Electric"/>
    <x v="2"/>
    <x v="0"/>
    <s v="ERES_2T307"/>
    <x v="562"/>
    <n v="2200.335"/>
    <n v="290.36"/>
  </r>
  <r>
    <s v="10 : Electric"/>
    <x v="2"/>
    <x v="0"/>
    <s v="ERES_2T307"/>
    <x v="563"/>
    <n v="1174.2180000000001"/>
    <n v="152.66999999999999"/>
  </r>
  <r>
    <s v="10 : Electric"/>
    <x v="2"/>
    <x v="0"/>
    <s v="ERES_2T307"/>
    <x v="564"/>
    <n v="1032.5229999999999"/>
    <n v="113.7"/>
  </r>
  <r>
    <s v="10 : Electric"/>
    <x v="2"/>
    <x v="0"/>
    <s v="ERES_2T307"/>
    <x v="565"/>
    <n v="2091.9470000000001"/>
    <n v="272.42"/>
  </r>
  <r>
    <s v="10 : Electric"/>
    <x v="2"/>
    <x v="0"/>
    <s v="ERES_2T307"/>
    <x v="566"/>
    <n v="895.34900000000005"/>
    <n v="120.26"/>
  </r>
  <r>
    <s v="10 : Electric"/>
    <x v="2"/>
    <x v="0"/>
    <s v="ERES_2T307"/>
    <x v="567"/>
    <n v="2913.8440000000001"/>
    <n v="377.51"/>
  </r>
  <r>
    <s v="10 : Electric"/>
    <x v="2"/>
    <x v="0"/>
    <s v="ERES_2T307"/>
    <x v="6859"/>
    <n v="392.887"/>
    <n v="47.95"/>
  </r>
  <r>
    <s v="10 : Electric"/>
    <x v="2"/>
    <x v="0"/>
    <s v="ERES_2T307"/>
    <x v="6860"/>
    <n v="709.94600000000003"/>
    <n v="87.21"/>
  </r>
  <r>
    <s v="10 : Electric"/>
    <x v="2"/>
    <x v="0"/>
    <s v="ERES_2T307"/>
    <x v="6861"/>
    <n v="1875.3489999999999"/>
    <n v="234.57"/>
  </r>
  <r>
    <s v="10 : Electric"/>
    <x v="2"/>
    <x v="0"/>
    <s v="ERES_2T307"/>
    <x v="568"/>
    <n v="3312.5050000000001"/>
    <n v="412.89"/>
  </r>
  <r>
    <s v="10 : Electric"/>
    <x v="2"/>
    <x v="0"/>
    <s v="ERES_2T307"/>
    <x v="6862"/>
    <n v="358.94099999999997"/>
    <n v="48.02"/>
  </r>
  <r>
    <s v="10 : Electric"/>
    <x v="2"/>
    <x v="0"/>
    <s v="ERES_2T307"/>
    <x v="569"/>
    <n v="470.29500000000002"/>
    <n v="68.03"/>
  </r>
  <r>
    <s v="10 : Electric"/>
    <x v="2"/>
    <x v="0"/>
    <s v="ERES_2T307"/>
    <x v="570"/>
    <n v="725.99800000000005"/>
    <n v="102.49"/>
  </r>
  <r>
    <s v="10 : Electric"/>
    <x v="2"/>
    <x v="0"/>
    <s v="ERES_2T307"/>
    <x v="571"/>
    <n v="368.608"/>
    <n v="44.45"/>
  </r>
  <r>
    <s v="10 : Electric"/>
    <x v="2"/>
    <x v="0"/>
    <s v="ERES_2T307"/>
    <x v="572"/>
    <n v="1259.6510000000001"/>
    <n v="152.76"/>
  </r>
  <r>
    <s v="10 : Electric"/>
    <x v="2"/>
    <x v="0"/>
    <s v="ERES_2T307"/>
    <x v="573"/>
    <n v="777.83699999999999"/>
    <n v="95.04"/>
  </r>
  <r>
    <s v="10 : Electric"/>
    <x v="2"/>
    <x v="0"/>
    <s v="ERES_2T307"/>
    <x v="574"/>
    <n v="685.94100000000003"/>
    <n v="88.18"/>
  </r>
  <r>
    <s v="10 : Electric"/>
    <x v="2"/>
    <x v="0"/>
    <s v="ERES_2T307"/>
    <x v="575"/>
    <n v="1201.258"/>
    <n v="147.19999999999999"/>
  </r>
  <r>
    <s v="10 : Electric"/>
    <x v="2"/>
    <x v="0"/>
    <s v="ERES_2T307"/>
    <x v="6863"/>
    <n v="567.09500000000003"/>
    <n v="71.959999999999994"/>
  </r>
  <r>
    <s v="10 : Electric"/>
    <x v="2"/>
    <x v="0"/>
    <s v="ERES_2T307"/>
    <x v="576"/>
    <n v="365.26499999999999"/>
    <n v="50.54"/>
  </r>
  <r>
    <s v="10 : Electric"/>
    <x v="2"/>
    <x v="0"/>
    <s v="ERES_2T307"/>
    <x v="577"/>
    <n v="1209.606"/>
    <n v="156.11000000000001"/>
  </r>
  <r>
    <s v="10 : Electric"/>
    <x v="2"/>
    <x v="0"/>
    <s v="ERES_2T307"/>
    <x v="578"/>
    <n v="1172.079"/>
    <n v="142.01"/>
  </r>
  <r>
    <s v="10 : Electric"/>
    <x v="2"/>
    <x v="0"/>
    <s v="ERES_2T307"/>
    <x v="579"/>
    <n v="1240.068"/>
    <n v="172.9"/>
  </r>
  <r>
    <s v="10 : Electric"/>
    <x v="2"/>
    <x v="0"/>
    <s v="ERES_2T307"/>
    <x v="580"/>
    <n v="1313.7090000000001"/>
    <n v="122.99"/>
  </r>
  <r>
    <s v="10 : Electric"/>
    <x v="2"/>
    <x v="0"/>
    <s v="ERES_2T307"/>
    <x v="581"/>
    <n v="2918.1840000000002"/>
    <n v="379.9"/>
  </r>
  <r>
    <s v="10 : Electric"/>
    <x v="2"/>
    <x v="0"/>
    <s v="ERES_2T307"/>
    <x v="582"/>
    <n v="1346.127"/>
    <n v="176.81"/>
  </r>
  <r>
    <s v="10 : Electric"/>
    <x v="2"/>
    <x v="0"/>
    <s v="ERES_2T307"/>
    <x v="583"/>
    <n v="1929.4190000000001"/>
    <n v="249.76"/>
  </r>
  <r>
    <s v="10 : Electric"/>
    <x v="2"/>
    <x v="0"/>
    <s v="ERES_2T307"/>
    <x v="584"/>
    <n v="885.72"/>
    <n v="113.67"/>
  </r>
  <r>
    <s v="10 : Electric"/>
    <x v="2"/>
    <x v="0"/>
    <s v="ERES_2T307"/>
    <x v="585"/>
    <n v="812.46199999999999"/>
    <n v="115.48"/>
  </r>
  <r>
    <s v="10 : Electric"/>
    <x v="2"/>
    <x v="0"/>
    <s v="ERES_2T307"/>
    <x v="586"/>
    <n v="334.00700000000001"/>
    <n v="43.39"/>
  </r>
  <r>
    <s v="10 : Electric"/>
    <x v="2"/>
    <x v="0"/>
    <s v="ERES_2T307"/>
    <x v="587"/>
    <n v="2581.6060000000002"/>
    <n v="344.41"/>
  </r>
  <r>
    <s v="10 : Electric"/>
    <x v="2"/>
    <x v="0"/>
    <s v="ERES_2T307"/>
    <x v="6864"/>
    <n v="494.30500000000001"/>
    <n v="55.63"/>
  </r>
  <r>
    <s v="10 : Electric"/>
    <x v="2"/>
    <x v="0"/>
    <s v="ERES_2T307"/>
    <x v="588"/>
    <n v="558.66600000000005"/>
    <n v="69.180000000000007"/>
  </r>
  <r>
    <s v="10 : Electric"/>
    <x v="2"/>
    <x v="0"/>
    <s v="ERES_2T307"/>
    <x v="589"/>
    <n v="906.88400000000001"/>
    <n v="136.01"/>
  </r>
  <r>
    <s v="10 : Electric"/>
    <x v="2"/>
    <x v="0"/>
    <s v="ERES_2T307"/>
    <x v="590"/>
    <n v="2301.895"/>
    <n v="280.66000000000003"/>
  </r>
  <r>
    <s v="10 : Electric"/>
    <x v="2"/>
    <x v="0"/>
    <s v="ERES_2T307"/>
    <x v="591"/>
    <n v="1103.432"/>
    <n v="149.76"/>
  </r>
  <r>
    <s v="10 : Electric"/>
    <x v="2"/>
    <x v="0"/>
    <s v="ERES_2T307"/>
    <x v="6865"/>
    <n v="1332.373"/>
    <n v="171.6"/>
  </r>
  <r>
    <s v="10 : Electric"/>
    <x v="2"/>
    <x v="0"/>
    <s v="ERES_2T307"/>
    <x v="6866"/>
    <n v="1142.3499999999999"/>
    <n v="150.44"/>
  </r>
  <r>
    <s v="10 : Electric"/>
    <x v="2"/>
    <x v="0"/>
    <s v="ERES_2T307"/>
    <x v="592"/>
    <n v="384.072"/>
    <n v="52.05"/>
  </r>
  <r>
    <s v="10 : Electric"/>
    <x v="2"/>
    <x v="0"/>
    <s v="ERES_2T307"/>
    <x v="593"/>
    <n v="1876.405"/>
    <n v="247.79"/>
  </r>
  <r>
    <s v="10 : Electric"/>
    <x v="2"/>
    <x v="0"/>
    <s v="ERES_2T307"/>
    <x v="6867"/>
    <n v="769.94100000000003"/>
    <n v="101.28"/>
  </r>
  <r>
    <s v="10 : Electric"/>
    <x v="2"/>
    <x v="0"/>
    <s v="ERES_2T307"/>
    <x v="594"/>
    <n v="750.327"/>
    <n v="97.29"/>
  </r>
  <r>
    <s v="10 : Electric"/>
    <x v="2"/>
    <x v="0"/>
    <s v="ERES_2T307"/>
    <x v="595"/>
    <n v="527.59199999999998"/>
    <n v="71.099999999999994"/>
  </r>
  <r>
    <s v="10 : Electric"/>
    <x v="2"/>
    <x v="0"/>
    <s v="ERES_2T307"/>
    <x v="596"/>
    <n v="2710.319"/>
    <n v="342.59"/>
  </r>
  <r>
    <s v="10 : Electric"/>
    <x v="2"/>
    <x v="0"/>
    <s v="ERES_2T307"/>
    <x v="597"/>
    <n v="662.61099999999999"/>
    <n v="81.44"/>
  </r>
  <r>
    <s v="10 : Electric"/>
    <x v="2"/>
    <x v="0"/>
    <s v="ERES_2T307"/>
    <x v="6868"/>
    <n v="1652.6179999999999"/>
    <n v="212.32"/>
  </r>
  <r>
    <s v="10 : Electric"/>
    <x v="2"/>
    <x v="0"/>
    <s v="ERES_2T307"/>
    <x v="598"/>
    <n v="1317.3910000000001"/>
    <n v="154.69"/>
  </r>
  <r>
    <s v="10 : Electric"/>
    <x v="2"/>
    <x v="0"/>
    <s v="ERES_2T307"/>
    <x v="599"/>
    <n v="892.18700000000001"/>
    <n v="130.78"/>
  </r>
  <r>
    <s v="10 : Electric"/>
    <x v="2"/>
    <x v="0"/>
    <s v="ERES_2T307"/>
    <x v="6869"/>
    <n v="363.10300000000001"/>
    <n v="48.72"/>
  </r>
  <r>
    <s v="10 : Electric"/>
    <x v="2"/>
    <x v="0"/>
    <s v="ERES_2T307"/>
    <x v="600"/>
    <n v="905.87800000000004"/>
    <n v="100.1"/>
  </r>
  <r>
    <s v="10 : Electric"/>
    <x v="2"/>
    <x v="0"/>
    <s v="ERES_2T307"/>
    <x v="601"/>
    <n v="1988.421"/>
    <n v="252.25"/>
  </r>
  <r>
    <s v="10 : Electric"/>
    <x v="2"/>
    <x v="0"/>
    <s v="ERES_2T307"/>
    <x v="602"/>
    <n v="1219.6679999999999"/>
    <n v="152.4"/>
  </r>
  <r>
    <s v="10 : Electric"/>
    <x v="2"/>
    <x v="0"/>
    <s v="ERES_2T307"/>
    <x v="603"/>
    <n v="293.66800000000001"/>
    <n v="34.57"/>
  </r>
  <r>
    <s v="10 : Electric"/>
    <x v="2"/>
    <x v="0"/>
    <s v="ERES_2T307"/>
    <x v="604"/>
    <n v="654.06100000000004"/>
    <n v="81.25"/>
  </r>
  <r>
    <s v="10 : Electric"/>
    <x v="2"/>
    <x v="0"/>
    <s v="ERES_2T307"/>
    <x v="605"/>
    <n v="859.553"/>
    <n v="103.67"/>
  </r>
  <r>
    <s v="10 : Electric"/>
    <x v="2"/>
    <x v="0"/>
    <s v="ERES_2T307"/>
    <x v="606"/>
    <n v="667.60199999999998"/>
    <n v="88.75"/>
  </r>
  <r>
    <s v="10 : Electric"/>
    <x v="2"/>
    <x v="0"/>
    <s v="ERES_2T307"/>
    <x v="607"/>
    <n v="1282.818"/>
    <n v="171.99"/>
  </r>
  <r>
    <s v="10 : Electric"/>
    <x v="2"/>
    <x v="0"/>
    <s v="ERES_2T307"/>
    <x v="608"/>
    <n v="1347.3030000000001"/>
    <n v="173.02"/>
  </r>
  <r>
    <s v="10 : Electric"/>
    <x v="2"/>
    <x v="0"/>
    <s v="ERES_2T307"/>
    <x v="609"/>
    <n v="2097.3200000000002"/>
    <n v="272.45999999999998"/>
  </r>
  <r>
    <s v="10 : Electric"/>
    <x v="2"/>
    <x v="0"/>
    <s v="ERES_2T307"/>
    <x v="6870"/>
    <n v="2411.4650000000001"/>
    <n v="315.95"/>
  </r>
  <r>
    <s v="10 : Electric"/>
    <x v="2"/>
    <x v="0"/>
    <s v="ERES_2T307"/>
    <x v="6871"/>
    <n v="1118.242"/>
    <n v="135.38999999999999"/>
  </r>
  <r>
    <s v="10 : Electric"/>
    <x v="2"/>
    <x v="0"/>
    <s v="ERES_2T307"/>
    <x v="610"/>
    <n v="1053.0650000000001"/>
    <n v="130.06"/>
  </r>
  <r>
    <s v="10 : Electric"/>
    <x v="2"/>
    <x v="0"/>
    <s v="ERES_2T307"/>
    <x v="6872"/>
    <n v="1257.5540000000001"/>
    <n v="142.12"/>
  </r>
  <r>
    <s v="10 : Electric"/>
    <x v="2"/>
    <x v="0"/>
    <s v="ERES_2T307"/>
    <x v="611"/>
    <n v="6139.6769999999997"/>
    <n v="760.34"/>
  </r>
  <r>
    <s v="10 : Electric"/>
    <x v="2"/>
    <x v="0"/>
    <s v="ERES_2T307"/>
    <x v="612"/>
    <n v="584.46299999999997"/>
    <n v="76.260000000000005"/>
  </r>
  <r>
    <s v="10 : Electric"/>
    <x v="2"/>
    <x v="0"/>
    <s v="ERES_2T307"/>
    <x v="613"/>
    <n v="951.40499999999997"/>
    <n v="127.37"/>
  </r>
  <r>
    <s v="10 : Electric"/>
    <x v="2"/>
    <x v="0"/>
    <s v="ERES_2T307"/>
    <x v="614"/>
    <n v="559.60299999999995"/>
    <n v="59.83"/>
  </r>
  <r>
    <s v="10 : Electric"/>
    <x v="2"/>
    <x v="0"/>
    <s v="ERES_2T307"/>
    <x v="615"/>
    <n v="1086.0640000000001"/>
    <n v="141.38999999999999"/>
  </r>
  <r>
    <s v="10 : Electric"/>
    <x v="2"/>
    <x v="0"/>
    <s v="ERES_2T307"/>
    <x v="6873"/>
    <n v="1008.5410000000001"/>
    <n v="135.41"/>
  </r>
  <r>
    <s v="10 : Electric"/>
    <x v="2"/>
    <x v="0"/>
    <s v="ERES_2T307"/>
    <x v="6874"/>
    <n v="412.48099999999999"/>
    <n v="55.93"/>
  </r>
  <r>
    <s v="10 : Electric"/>
    <x v="2"/>
    <x v="0"/>
    <s v="ERES_2T307"/>
    <x v="616"/>
    <n v="1937.4290000000001"/>
    <n v="233.78"/>
  </r>
  <r>
    <s v="10 : Electric"/>
    <x v="2"/>
    <x v="0"/>
    <s v="ERES_2T307"/>
    <x v="6875"/>
    <n v="564.18299999999999"/>
    <n v="71.8"/>
  </r>
  <r>
    <s v="10 : Electric"/>
    <x v="2"/>
    <x v="0"/>
    <s v="ERES_2T307"/>
    <x v="617"/>
    <n v="564.08399999999995"/>
    <n v="74.77"/>
  </r>
  <r>
    <s v="10 : Electric"/>
    <x v="2"/>
    <x v="0"/>
    <s v="ERES_2T307"/>
    <x v="618"/>
    <n v="681.39599999999996"/>
    <n v="87.09"/>
  </r>
  <r>
    <s v="10 : Electric"/>
    <x v="2"/>
    <x v="0"/>
    <s v="ERES_2T307"/>
    <x v="619"/>
    <n v="1452.1690000000001"/>
    <n v="192.01"/>
  </r>
  <r>
    <s v="10 : Electric"/>
    <x v="2"/>
    <x v="0"/>
    <s v="ERES_2T307"/>
    <x v="620"/>
    <n v="869.55100000000004"/>
    <n v="118"/>
  </r>
  <r>
    <s v="10 : Electric"/>
    <x v="2"/>
    <x v="0"/>
    <s v="ERES_2T307"/>
    <x v="621"/>
    <n v="1068.9359999999999"/>
    <n v="141.15"/>
  </r>
  <r>
    <s v="10 : Electric"/>
    <x v="2"/>
    <x v="0"/>
    <s v="ERES_2T307"/>
    <x v="622"/>
    <n v="1173.1610000000001"/>
    <n v="148.16999999999999"/>
  </r>
  <r>
    <s v="10 : Electric"/>
    <x v="2"/>
    <x v="0"/>
    <s v="ERES_2T307"/>
    <x v="623"/>
    <n v="402.24299999999999"/>
    <n v="51.55"/>
  </r>
  <r>
    <s v="10 : Electric"/>
    <x v="2"/>
    <x v="0"/>
    <s v="ERES_2T307"/>
    <x v="6876"/>
    <n v="733.98"/>
    <n v="97.06"/>
  </r>
  <r>
    <s v="10 : Electric"/>
    <x v="2"/>
    <x v="0"/>
    <s v="ERES_2T307"/>
    <x v="624"/>
    <n v="654.78300000000002"/>
    <n v="84.56"/>
  </r>
  <r>
    <s v="10 : Electric"/>
    <x v="2"/>
    <x v="0"/>
    <s v="ERES_2T307"/>
    <x v="625"/>
    <n v="777.11"/>
    <n v="112.56"/>
  </r>
  <r>
    <s v="10 : Electric"/>
    <x v="2"/>
    <x v="0"/>
    <s v="ERES_2T307"/>
    <x v="6877"/>
    <n v="1369.9739999999999"/>
    <n v="190.86"/>
  </r>
  <r>
    <s v="10 : Electric"/>
    <x v="2"/>
    <x v="0"/>
    <s v="ERES_2T307"/>
    <x v="626"/>
    <n v="3361.8090000000002"/>
    <n v="462.05"/>
  </r>
  <r>
    <s v="10 : Electric"/>
    <x v="2"/>
    <x v="0"/>
    <s v="ERES_2T307"/>
    <x v="627"/>
    <n v="287.12099999999998"/>
    <n v="39.700000000000003"/>
  </r>
  <r>
    <s v="10 : Electric"/>
    <x v="2"/>
    <x v="0"/>
    <s v="ERES_2T307"/>
    <x v="628"/>
    <n v="707.47400000000005"/>
    <n v="93.57"/>
  </r>
  <r>
    <s v="10 : Electric"/>
    <x v="2"/>
    <x v="0"/>
    <s v="ERES_2T307"/>
    <x v="629"/>
    <n v="1436.559"/>
    <n v="176.32"/>
  </r>
  <r>
    <s v="10 : Electric"/>
    <x v="2"/>
    <x v="0"/>
    <s v="ERES_2T307"/>
    <x v="6878"/>
    <n v="1690.374"/>
    <n v="230.48"/>
  </r>
  <r>
    <s v="10 : Electric"/>
    <x v="2"/>
    <x v="0"/>
    <s v="ERES_2T307"/>
    <x v="6879"/>
    <n v="1380.454"/>
    <n v="165.27"/>
  </r>
  <r>
    <s v="10 : Electric"/>
    <x v="2"/>
    <x v="0"/>
    <s v="ERES_2T307"/>
    <x v="630"/>
    <n v="600.57500000000005"/>
    <n v="76.510000000000005"/>
  </r>
  <r>
    <s v="10 : Electric"/>
    <x v="2"/>
    <x v="0"/>
    <s v="ERES_2T307"/>
    <x v="6880"/>
    <n v="924.42700000000002"/>
    <n v="118.76"/>
  </r>
  <r>
    <s v="10 : Electric"/>
    <x v="2"/>
    <x v="0"/>
    <s v="ERES_2T307"/>
    <x v="6881"/>
    <n v="662.202"/>
    <n v="88.69"/>
  </r>
  <r>
    <s v="10 : Electric"/>
    <x v="2"/>
    <x v="0"/>
    <s v="ERES_2T307"/>
    <x v="631"/>
    <n v="959.577"/>
    <n v="114.94"/>
  </r>
  <r>
    <s v="10 : Electric"/>
    <x v="2"/>
    <x v="0"/>
    <s v="ERES_2T307"/>
    <x v="632"/>
    <n v="1255.3330000000001"/>
    <n v="155.91"/>
  </r>
  <r>
    <s v="10 : Electric"/>
    <x v="2"/>
    <x v="0"/>
    <s v="ERES_2T307"/>
    <x v="6882"/>
    <n v="2248.2600000000002"/>
    <n v="279.04000000000002"/>
  </r>
  <r>
    <s v="10 : Electric"/>
    <x v="2"/>
    <x v="0"/>
    <s v="ERES_2T307"/>
    <x v="633"/>
    <n v="1507.0509999999999"/>
    <n v="211.35"/>
  </r>
  <r>
    <s v="10 : Electric"/>
    <x v="2"/>
    <x v="0"/>
    <s v="ERES_2T307"/>
    <x v="634"/>
    <n v="1074.354"/>
    <n v="134.16999999999999"/>
  </r>
  <r>
    <s v="10 : Electric"/>
    <x v="2"/>
    <x v="0"/>
    <s v="ERES_2T307"/>
    <x v="635"/>
    <n v="1675.1880000000001"/>
    <n v="176.84"/>
  </r>
  <r>
    <s v="10 : Electric"/>
    <x v="2"/>
    <x v="0"/>
    <s v="ERES_2T307"/>
    <x v="636"/>
    <n v="784.59"/>
    <n v="101.88"/>
  </r>
  <r>
    <s v="10 : Electric"/>
    <x v="2"/>
    <x v="0"/>
    <s v="ERES_2T307"/>
    <x v="6883"/>
    <n v="2670.78"/>
    <n v="363.15"/>
  </r>
  <r>
    <s v="10 : Electric"/>
    <x v="2"/>
    <x v="0"/>
    <s v="ERES_2T307"/>
    <x v="637"/>
    <n v="874.87699999999995"/>
    <n v="117.26"/>
  </r>
  <r>
    <s v="10 : Electric"/>
    <x v="2"/>
    <x v="0"/>
    <s v="ERES_2T307"/>
    <x v="638"/>
    <n v="1655.2660000000001"/>
    <n v="212.36"/>
  </r>
  <r>
    <s v="10 : Electric"/>
    <x v="2"/>
    <x v="0"/>
    <s v="ERES_2T307"/>
    <x v="639"/>
    <n v="2403.7489999999998"/>
    <n v="303.13"/>
  </r>
  <r>
    <s v="10 : Electric"/>
    <x v="2"/>
    <x v="0"/>
    <s v="ERES_2T307"/>
    <x v="640"/>
    <n v="895.79600000000005"/>
    <n v="119.16"/>
  </r>
  <r>
    <s v="10 : Electric"/>
    <x v="2"/>
    <x v="0"/>
    <s v="ERES_2T307"/>
    <x v="6884"/>
    <n v="2596.904"/>
    <n v="348.66"/>
  </r>
  <r>
    <s v="10 : Electric"/>
    <x v="2"/>
    <x v="0"/>
    <s v="ERES_2T307"/>
    <x v="641"/>
    <n v="433.53"/>
    <n v="57"/>
  </r>
  <r>
    <s v="10 : Electric"/>
    <x v="2"/>
    <x v="0"/>
    <s v="ERES_2T307"/>
    <x v="642"/>
    <n v="1033.249"/>
    <n v="114.35"/>
  </r>
  <r>
    <s v="10 : Electric"/>
    <x v="2"/>
    <x v="0"/>
    <s v="ERES_2T307"/>
    <x v="643"/>
    <n v="2675.0439999999999"/>
    <n v="327.23"/>
  </r>
  <r>
    <s v="10 : Electric"/>
    <x v="2"/>
    <x v="0"/>
    <s v="ERES_2T307"/>
    <x v="6885"/>
    <n v="949.42200000000003"/>
    <n v="140.22999999999999"/>
  </r>
  <r>
    <s v="10 : Electric"/>
    <x v="2"/>
    <x v="0"/>
    <s v="ERES_2T307"/>
    <x v="644"/>
    <n v="1181.252"/>
    <n v="153.46"/>
  </r>
  <r>
    <s v="10 : Electric"/>
    <x v="2"/>
    <x v="0"/>
    <s v="ERES_2T307"/>
    <x v="645"/>
    <n v="855.16"/>
    <n v="107.63"/>
  </r>
  <r>
    <s v="10 : Electric"/>
    <x v="2"/>
    <x v="0"/>
    <s v="ERES_2T307"/>
    <x v="646"/>
    <n v="941.01099999999997"/>
    <n v="122.62"/>
  </r>
  <r>
    <s v="10 : Electric"/>
    <x v="2"/>
    <x v="0"/>
    <s v="ERES_2T307"/>
    <x v="647"/>
    <n v="624.97400000000005"/>
    <n v="81.209999999999994"/>
  </r>
  <r>
    <s v="10 : Electric"/>
    <x v="2"/>
    <x v="0"/>
    <s v="ERES_2T307"/>
    <x v="648"/>
    <n v="1212.7529999999999"/>
    <n v="158.01"/>
  </r>
  <r>
    <s v="10 : Electric"/>
    <x v="2"/>
    <x v="0"/>
    <s v="ERES_2T307"/>
    <x v="649"/>
    <n v="1282.289"/>
    <n v="170.13"/>
  </r>
  <r>
    <s v="10 : Electric"/>
    <x v="2"/>
    <x v="0"/>
    <s v="ERES_2T307"/>
    <x v="6886"/>
    <n v="467.16800000000001"/>
    <n v="62.64"/>
  </r>
  <r>
    <s v="10 : Electric"/>
    <x v="2"/>
    <x v="0"/>
    <s v="ERES_2T307"/>
    <x v="650"/>
    <n v="1275.694"/>
    <n v="149.9"/>
  </r>
  <r>
    <s v="10 : Electric"/>
    <x v="2"/>
    <x v="0"/>
    <s v="ERES_2T307"/>
    <x v="651"/>
    <n v="1253.5039999999999"/>
    <n v="167.56"/>
  </r>
  <r>
    <s v="10 : Electric"/>
    <x v="2"/>
    <x v="0"/>
    <s v="ERES_2T307"/>
    <x v="6887"/>
    <n v="1596.3969999999999"/>
    <n v="187.84"/>
  </r>
  <r>
    <s v="10 : Electric"/>
    <x v="2"/>
    <x v="0"/>
    <s v="ERES_2T307"/>
    <x v="6888"/>
    <n v="688.19299999999998"/>
    <n v="97.16"/>
  </r>
  <r>
    <s v="10 : Electric"/>
    <x v="2"/>
    <x v="0"/>
    <s v="ERES_2T307"/>
    <x v="652"/>
    <n v="489.79599999999999"/>
    <n v="57.46"/>
  </r>
  <r>
    <s v="10 : Electric"/>
    <x v="2"/>
    <x v="0"/>
    <s v="ERES_2T307"/>
    <x v="653"/>
    <n v="928.67600000000004"/>
    <n v="121.1"/>
  </r>
  <r>
    <s v="10 : Electric"/>
    <x v="2"/>
    <x v="0"/>
    <s v="ERES_2T307"/>
    <x v="654"/>
    <n v="361.65199999999999"/>
    <n v="50.2"/>
  </r>
  <r>
    <s v="10 : Electric"/>
    <x v="2"/>
    <x v="0"/>
    <s v="ERES_2T307"/>
    <x v="655"/>
    <n v="336.233"/>
    <n v="41.46"/>
  </r>
  <r>
    <s v="10 : Electric"/>
    <x v="2"/>
    <x v="0"/>
    <s v="ERES_2T307"/>
    <x v="656"/>
    <n v="564.45899999999995"/>
    <n v="76.81"/>
  </r>
  <r>
    <s v="10 : Electric"/>
    <x v="2"/>
    <x v="0"/>
    <s v="ERES_2T307"/>
    <x v="6889"/>
    <n v="2145.1439999999998"/>
    <n v="257.08999999999997"/>
  </r>
  <r>
    <s v="10 : Electric"/>
    <x v="2"/>
    <x v="0"/>
    <s v="ERES_2T307"/>
    <x v="657"/>
    <n v="2221.2640000000001"/>
    <n v="281.16000000000003"/>
  </r>
  <r>
    <s v="10 : Electric"/>
    <x v="2"/>
    <x v="0"/>
    <s v="ERES_2T307"/>
    <x v="6890"/>
    <n v="1428.6949999999999"/>
    <n v="155.83000000000001"/>
  </r>
  <r>
    <s v="10 : Electric"/>
    <x v="2"/>
    <x v="0"/>
    <s v="ERES_2T307"/>
    <x v="658"/>
    <n v="2912.7109999999998"/>
    <n v="371.23"/>
  </r>
  <r>
    <s v="10 : Electric"/>
    <x v="2"/>
    <x v="0"/>
    <s v="ERES_2T307"/>
    <x v="659"/>
    <n v="636.11800000000005"/>
    <n v="82.43"/>
  </r>
  <r>
    <s v="10 : Electric"/>
    <x v="2"/>
    <x v="0"/>
    <s v="ERES_2T307"/>
    <x v="660"/>
    <n v="900.00699999999995"/>
    <n v="98.64"/>
  </r>
  <r>
    <s v="10 : Electric"/>
    <x v="2"/>
    <x v="0"/>
    <s v="ERES_2T307"/>
    <x v="661"/>
    <n v="1122.8599999999999"/>
    <n v="144.46"/>
  </r>
  <r>
    <s v="10 : Electric"/>
    <x v="2"/>
    <x v="0"/>
    <s v="ERES_2T307"/>
    <x v="6891"/>
    <n v="380.20699999999999"/>
    <n v="49.07"/>
  </r>
  <r>
    <s v="10 : Electric"/>
    <x v="2"/>
    <x v="0"/>
    <s v="ERES_2T307"/>
    <x v="662"/>
    <n v="501.47399999999999"/>
    <n v="68.69"/>
  </r>
  <r>
    <s v="10 : Electric"/>
    <x v="2"/>
    <x v="0"/>
    <s v="ERES_2T307"/>
    <x v="663"/>
    <n v="515.17899999999997"/>
    <n v="59.13"/>
  </r>
  <r>
    <s v="10 : Electric"/>
    <x v="2"/>
    <x v="0"/>
    <s v="ERES_2T307"/>
    <x v="664"/>
    <n v="916.11199999999997"/>
    <n v="122.79"/>
  </r>
  <r>
    <s v="10 : Electric"/>
    <x v="2"/>
    <x v="0"/>
    <s v="ERES_2T307"/>
    <x v="665"/>
    <n v="758.51700000000005"/>
    <n v="80.290000000000006"/>
  </r>
  <r>
    <s v="10 : Electric"/>
    <x v="2"/>
    <x v="0"/>
    <s v="ERES_2T307"/>
    <x v="666"/>
    <n v="781.56399999999996"/>
    <n v="92.57"/>
  </r>
  <r>
    <s v="10 : Electric"/>
    <x v="2"/>
    <x v="0"/>
    <s v="ERES_2T307"/>
    <x v="667"/>
    <n v="418.63799999999998"/>
    <n v="50.36"/>
  </r>
  <r>
    <s v="10 : Electric"/>
    <x v="2"/>
    <x v="0"/>
    <s v="ERES_2T307"/>
    <x v="6892"/>
    <n v="638.22699999999998"/>
    <n v="89.09"/>
  </r>
  <r>
    <s v="10 : Electric"/>
    <x v="2"/>
    <x v="0"/>
    <s v="ERES_2T307"/>
    <x v="668"/>
    <n v="331.28199999999998"/>
    <n v="41.11"/>
  </r>
  <r>
    <s v="10 : Electric"/>
    <x v="2"/>
    <x v="0"/>
    <s v="ERES_2T307"/>
    <x v="669"/>
    <n v="2190.5549999999998"/>
    <n v="302.23"/>
  </r>
  <r>
    <s v="10 : Electric"/>
    <x v="2"/>
    <x v="0"/>
    <s v="ERES_2T307"/>
    <x v="670"/>
    <n v="0"/>
    <n v="0"/>
  </r>
  <r>
    <s v="10 : Electric"/>
    <x v="2"/>
    <x v="0"/>
    <s v="ERES_2T307"/>
    <x v="671"/>
    <n v="345.70699999999999"/>
    <n v="50.81"/>
  </r>
  <r>
    <s v="10 : Electric"/>
    <x v="2"/>
    <x v="0"/>
    <s v="ERES_2T307"/>
    <x v="672"/>
    <n v="3275.221"/>
    <n v="419.41"/>
  </r>
  <r>
    <s v="10 : Electric"/>
    <x v="2"/>
    <x v="0"/>
    <s v="ERES_2T307"/>
    <x v="673"/>
    <n v="1007.511"/>
    <n v="111.33"/>
  </r>
  <r>
    <s v="10 : Electric"/>
    <x v="2"/>
    <x v="0"/>
    <s v="ERES_2T307"/>
    <x v="6893"/>
    <n v="2336.1239999999998"/>
    <n v="304.33999999999997"/>
  </r>
  <r>
    <s v="10 : Electric"/>
    <x v="2"/>
    <x v="0"/>
    <s v="ERES_2T307"/>
    <x v="674"/>
    <n v="256.709"/>
    <n v="35.049999999999997"/>
  </r>
  <r>
    <s v="10 : Electric"/>
    <x v="2"/>
    <x v="0"/>
    <s v="ERES_2T307"/>
    <x v="6894"/>
    <n v="582.55499999999995"/>
    <n v="76.81"/>
  </r>
  <r>
    <s v="10 : Electric"/>
    <x v="2"/>
    <x v="0"/>
    <s v="ERES_2T307"/>
    <x v="6895"/>
    <n v="825.54700000000003"/>
    <n v="137.58000000000001"/>
  </r>
  <r>
    <s v="10 : Electric"/>
    <x v="2"/>
    <x v="0"/>
    <s v="ERES_2T307"/>
    <x v="675"/>
    <n v="266.221"/>
    <n v="35.1"/>
  </r>
  <r>
    <s v="10 : Electric"/>
    <x v="2"/>
    <x v="0"/>
    <s v="ERES_2T307"/>
    <x v="676"/>
    <n v="335.726"/>
    <n v="42.1"/>
  </r>
  <r>
    <s v="10 : Electric"/>
    <x v="2"/>
    <x v="0"/>
    <s v="ERES_2T307"/>
    <x v="677"/>
    <n v="846.47"/>
    <n v="109.48"/>
  </r>
  <r>
    <s v="10 : Electric"/>
    <x v="2"/>
    <x v="0"/>
    <s v="ERES_2T307"/>
    <x v="678"/>
    <n v="1345.9369999999999"/>
    <n v="192.84"/>
  </r>
  <r>
    <s v="10 : Electric"/>
    <x v="2"/>
    <x v="0"/>
    <s v="ERES_2T307"/>
    <x v="679"/>
    <n v="760.423"/>
    <n v="106.93"/>
  </r>
  <r>
    <s v="10 : Electric"/>
    <x v="2"/>
    <x v="0"/>
    <s v="ERES_2T307"/>
    <x v="6896"/>
    <n v="1675.3050000000001"/>
    <n v="207.99"/>
  </r>
  <r>
    <s v="10 : Electric"/>
    <x v="2"/>
    <x v="0"/>
    <s v="ERES_2T307"/>
    <x v="680"/>
    <n v="1247.837"/>
    <n v="152.54"/>
  </r>
  <r>
    <s v="10 : Electric"/>
    <x v="2"/>
    <x v="0"/>
    <s v="ERES_2T307"/>
    <x v="681"/>
    <n v="1130.375"/>
    <n v="146.66999999999999"/>
  </r>
  <r>
    <s v="10 : Electric"/>
    <x v="2"/>
    <x v="0"/>
    <s v="ERES_2T307"/>
    <x v="682"/>
    <n v="799.73500000000001"/>
    <n v="97.35"/>
  </r>
  <r>
    <s v="10 : Electric"/>
    <x v="2"/>
    <x v="0"/>
    <s v="ERES_2T307"/>
    <x v="6897"/>
    <n v="271.30500000000001"/>
    <n v="37.520000000000003"/>
  </r>
  <r>
    <s v="10 : Electric"/>
    <x v="2"/>
    <x v="0"/>
    <s v="ERES_2T307"/>
    <x v="683"/>
    <n v="950.70100000000002"/>
    <n v="126.32"/>
  </r>
  <r>
    <s v="10 : Electric"/>
    <x v="2"/>
    <x v="0"/>
    <s v="ERES_2T307"/>
    <x v="684"/>
    <n v="712.04200000000003"/>
    <n v="86.12"/>
  </r>
  <r>
    <s v="10 : Electric"/>
    <x v="2"/>
    <x v="0"/>
    <s v="ERES_2T307"/>
    <x v="685"/>
    <n v="321.13099999999997"/>
    <n v="41.6"/>
  </r>
  <r>
    <s v="10 : Electric"/>
    <x v="2"/>
    <x v="0"/>
    <s v="ERES_2T307"/>
    <x v="686"/>
    <n v="398.84800000000001"/>
    <n v="49.53"/>
  </r>
  <r>
    <s v="10 : Electric"/>
    <x v="2"/>
    <x v="0"/>
    <s v="ERES_2T307"/>
    <x v="687"/>
    <n v="702.572"/>
    <n v="84.91"/>
  </r>
  <r>
    <s v="10 : Electric"/>
    <x v="2"/>
    <x v="0"/>
    <s v="ERES_2T307"/>
    <x v="688"/>
    <n v="1993.3489999999999"/>
    <n v="266.14"/>
  </r>
  <r>
    <s v="10 : Electric"/>
    <x v="2"/>
    <x v="0"/>
    <s v="ERES_2T307"/>
    <x v="689"/>
    <n v="1727.7660000000001"/>
    <n v="228.63"/>
  </r>
  <r>
    <s v="10 : Electric"/>
    <x v="2"/>
    <x v="0"/>
    <s v="ERES_2T307"/>
    <x v="6898"/>
    <n v="1594.3530000000001"/>
    <n v="214"/>
  </r>
  <r>
    <s v="10 : Electric"/>
    <x v="2"/>
    <x v="0"/>
    <s v="ERES_2T307"/>
    <x v="690"/>
    <n v="1215.298"/>
    <n v="163.54"/>
  </r>
  <r>
    <s v="10 : Electric"/>
    <x v="2"/>
    <x v="0"/>
    <s v="ERES_2T307"/>
    <x v="6899"/>
    <n v="1689.8119999999999"/>
    <n v="242.39"/>
  </r>
  <r>
    <s v="10 : Electric"/>
    <x v="2"/>
    <x v="0"/>
    <s v="ERES_2T307"/>
    <x v="691"/>
    <n v="758.45699999999999"/>
    <n v="100.35"/>
  </r>
  <r>
    <s v="10 : Electric"/>
    <x v="2"/>
    <x v="0"/>
    <s v="ERES_2T307"/>
    <x v="692"/>
    <n v="579.01599999999996"/>
    <n v="73.66"/>
  </r>
  <r>
    <s v="10 : Electric"/>
    <x v="2"/>
    <x v="0"/>
    <s v="ERES_2T307"/>
    <x v="693"/>
    <n v="564.04300000000001"/>
    <n v="70.510000000000005"/>
  </r>
  <r>
    <s v="10 : Electric"/>
    <x v="2"/>
    <x v="0"/>
    <s v="ERES_2T307"/>
    <x v="694"/>
    <n v="767.56899999999996"/>
    <n v="92.28"/>
  </r>
  <r>
    <s v="10 : Electric"/>
    <x v="2"/>
    <x v="0"/>
    <s v="ERES_2T307"/>
    <x v="695"/>
    <n v="967.25800000000004"/>
    <n v="121.6"/>
  </r>
  <r>
    <s v="10 : Electric"/>
    <x v="2"/>
    <x v="0"/>
    <s v="ERES_2T307"/>
    <x v="696"/>
    <n v="2247.6419999999998"/>
    <n v="289.23"/>
  </r>
  <r>
    <s v="10 : Electric"/>
    <x v="2"/>
    <x v="0"/>
    <s v="ERES_2T307"/>
    <x v="697"/>
    <n v="1834.444"/>
    <n v="254.88"/>
  </r>
  <r>
    <s v="10 : Electric"/>
    <x v="2"/>
    <x v="0"/>
    <s v="ERES_2T307"/>
    <x v="698"/>
    <n v="403.94900000000001"/>
    <n v="49.55"/>
  </r>
  <r>
    <s v="10 : Electric"/>
    <x v="2"/>
    <x v="0"/>
    <s v="ERES_2T307"/>
    <x v="699"/>
    <n v="2271.0500000000002"/>
    <n v="294.27999999999997"/>
  </r>
  <r>
    <s v="10 : Electric"/>
    <x v="2"/>
    <x v="0"/>
    <s v="ERES_2T307"/>
    <x v="700"/>
    <n v="547.09799999999996"/>
    <n v="72.78"/>
  </r>
  <r>
    <s v="10 : Electric"/>
    <x v="2"/>
    <x v="0"/>
    <s v="ERES_2T307"/>
    <x v="701"/>
    <n v="1503.16"/>
    <n v="216.36"/>
  </r>
  <r>
    <s v="10 : Electric"/>
    <x v="2"/>
    <x v="0"/>
    <s v="ERES_2T307"/>
    <x v="702"/>
    <n v="415.036"/>
    <n v="51.67"/>
  </r>
  <r>
    <s v="10 : Electric"/>
    <x v="2"/>
    <x v="0"/>
    <s v="ERES_2T307"/>
    <x v="703"/>
    <n v="1300.8440000000001"/>
    <n v="145.16999999999999"/>
  </r>
  <r>
    <s v="10 : Electric"/>
    <x v="2"/>
    <x v="0"/>
    <s v="ERES_2T307"/>
    <x v="704"/>
    <n v="636.87800000000004"/>
    <n v="68.290000000000006"/>
  </r>
  <r>
    <s v="10 : Electric"/>
    <x v="2"/>
    <x v="0"/>
    <s v="ERES_2T307"/>
    <x v="705"/>
    <n v="2510.768"/>
    <n v="325.75"/>
  </r>
  <r>
    <s v="10 : Electric"/>
    <x v="2"/>
    <x v="0"/>
    <s v="ERES_2T307"/>
    <x v="706"/>
    <n v="651.18700000000001"/>
    <n v="80.209999999999994"/>
  </r>
  <r>
    <s v="10 : Electric"/>
    <x v="2"/>
    <x v="0"/>
    <s v="ERES_2T307"/>
    <x v="707"/>
    <n v="416.572"/>
    <n v="53.32"/>
  </r>
  <r>
    <s v="10 : Electric"/>
    <x v="2"/>
    <x v="0"/>
    <s v="ERES_2T307"/>
    <x v="708"/>
    <n v="464.95100000000002"/>
    <n v="56.47"/>
  </r>
  <r>
    <s v="10 : Electric"/>
    <x v="2"/>
    <x v="0"/>
    <s v="ERES_2T307"/>
    <x v="6900"/>
    <n v="1376.357"/>
    <n v="167.49"/>
  </r>
  <r>
    <s v="10 : Electric"/>
    <x v="2"/>
    <x v="0"/>
    <s v="ERES_2T307"/>
    <x v="709"/>
    <n v="878.15800000000002"/>
    <n v="109.34"/>
  </r>
  <r>
    <s v="10 : Electric"/>
    <x v="2"/>
    <x v="0"/>
    <s v="ERES_2T307"/>
    <x v="711"/>
    <n v="2593.6170000000002"/>
    <n v="333.45"/>
  </r>
  <r>
    <s v="10 : Electric"/>
    <x v="2"/>
    <x v="0"/>
    <s v="ERES_2T307"/>
    <x v="713"/>
    <n v="840.37800000000004"/>
    <n v="106.41"/>
  </r>
  <r>
    <s v="10 : Electric"/>
    <x v="2"/>
    <x v="0"/>
    <s v="ERES_2T307"/>
    <x v="6901"/>
    <n v="1332.6849999999999"/>
    <n v="167.53"/>
  </r>
  <r>
    <s v="10 : Electric"/>
    <x v="2"/>
    <x v="0"/>
    <s v="ERES_2T307"/>
    <x v="714"/>
    <n v="643.14300000000003"/>
    <n v="74.13"/>
  </r>
  <r>
    <s v="10 : Electric"/>
    <x v="2"/>
    <x v="0"/>
    <s v="ERES_2T307"/>
    <x v="715"/>
    <n v="450.95499999999998"/>
    <n v="52.96"/>
  </r>
  <r>
    <s v="10 : Electric"/>
    <x v="2"/>
    <x v="0"/>
    <s v="ERES_2T307"/>
    <x v="716"/>
    <n v="1836.7429999999999"/>
    <n v="237.33"/>
  </r>
  <r>
    <s v="10 : Electric"/>
    <x v="2"/>
    <x v="0"/>
    <s v="ERES_2T307"/>
    <x v="717"/>
    <n v="845.34199999999998"/>
    <n v="115.3"/>
  </r>
  <r>
    <s v="10 : Electric"/>
    <x v="2"/>
    <x v="0"/>
    <s v="ERES_2T307"/>
    <x v="6902"/>
    <n v="653.822"/>
    <n v="86.45"/>
  </r>
  <r>
    <s v="10 : Electric"/>
    <x v="2"/>
    <x v="0"/>
    <s v="ERES_2T307"/>
    <x v="718"/>
    <n v="1053.4059999999999"/>
    <n v="136.12"/>
  </r>
  <r>
    <s v="10 : Electric"/>
    <x v="2"/>
    <x v="0"/>
    <s v="ERES_2T307"/>
    <x v="719"/>
    <n v="918.84"/>
    <n v="116.53"/>
  </r>
  <r>
    <s v="10 : Electric"/>
    <x v="2"/>
    <x v="0"/>
    <s v="ERES_2T307"/>
    <x v="720"/>
    <n v="1616.3979999999999"/>
    <n v="176.98"/>
  </r>
  <r>
    <s v="10 : Electric"/>
    <x v="2"/>
    <x v="0"/>
    <s v="ERES_2T307"/>
    <x v="721"/>
    <n v="1206.674"/>
    <n v="156.44999999999999"/>
  </r>
  <r>
    <s v="10 : Electric"/>
    <x v="2"/>
    <x v="0"/>
    <s v="ERES_2T307"/>
    <x v="6903"/>
    <n v="2872.047"/>
    <n v="369.53"/>
  </r>
  <r>
    <s v="10 : Electric"/>
    <x v="2"/>
    <x v="0"/>
    <s v="ERES_2T307"/>
    <x v="722"/>
    <n v="2170.8829999999998"/>
    <n v="293.52999999999997"/>
  </r>
  <r>
    <s v="10 : Electric"/>
    <x v="2"/>
    <x v="0"/>
    <s v="ERES_2T307"/>
    <x v="723"/>
    <n v="509.358"/>
    <n v="68.599999999999994"/>
  </r>
  <r>
    <s v="10 : Electric"/>
    <x v="2"/>
    <x v="0"/>
    <s v="ERES_2T307"/>
    <x v="724"/>
    <n v="799.91200000000003"/>
    <n v="103.36"/>
  </r>
  <r>
    <s v="10 : Electric"/>
    <x v="2"/>
    <x v="0"/>
    <s v="ERES_2T307"/>
    <x v="6904"/>
    <n v="1036.681"/>
    <n v="126.59"/>
  </r>
  <r>
    <s v="10 : Electric"/>
    <x v="2"/>
    <x v="0"/>
    <s v="ERES_2T307"/>
    <x v="725"/>
    <n v="1745.7760000000001"/>
    <n v="228.91"/>
  </r>
  <r>
    <s v="10 : Electric"/>
    <x v="2"/>
    <x v="0"/>
    <s v="ERES_2T307"/>
    <x v="726"/>
    <n v="1835.8979999999999"/>
    <n v="235.06"/>
  </r>
  <r>
    <s v="10 : Electric"/>
    <x v="2"/>
    <x v="0"/>
    <s v="ERES_2T307"/>
    <x v="6905"/>
    <n v="291.78699999999998"/>
    <n v="39.94"/>
  </r>
  <r>
    <s v="10 : Electric"/>
    <x v="2"/>
    <x v="0"/>
    <s v="ERES_2T307"/>
    <x v="727"/>
    <n v="1081.479"/>
    <n v="146.01"/>
  </r>
  <r>
    <s v="10 : Electric"/>
    <x v="2"/>
    <x v="0"/>
    <s v="ERES_2T307"/>
    <x v="728"/>
    <n v="906.88599999999997"/>
    <n v="113.08"/>
  </r>
  <r>
    <s v="10 : Electric"/>
    <x v="2"/>
    <x v="0"/>
    <s v="ERES_2T307"/>
    <x v="729"/>
    <n v="551.82799999999997"/>
    <n v="70.319999999999993"/>
  </r>
  <r>
    <s v="10 : Electric"/>
    <x v="2"/>
    <x v="0"/>
    <s v="ERES_2T307"/>
    <x v="6906"/>
    <n v="1507.6869999999999"/>
    <n v="192.84"/>
  </r>
  <r>
    <s v="10 : Electric"/>
    <x v="2"/>
    <x v="0"/>
    <s v="ERES_2T307"/>
    <x v="730"/>
    <n v="567.68700000000001"/>
    <n v="73.86"/>
  </r>
  <r>
    <s v="10 : Electric"/>
    <x v="2"/>
    <x v="0"/>
    <s v="ERES_2T307"/>
    <x v="6907"/>
    <n v="593.45500000000004"/>
    <n v="74.77"/>
  </r>
  <r>
    <s v="10 : Electric"/>
    <x v="2"/>
    <x v="0"/>
    <s v="ERES_2T307"/>
    <x v="731"/>
    <n v="1316.3119999999999"/>
    <n v="165.48"/>
  </r>
  <r>
    <s v="10 : Electric"/>
    <x v="2"/>
    <x v="0"/>
    <s v="ERES_2T307"/>
    <x v="6908"/>
    <n v="379.60599999999999"/>
    <n v="48.4"/>
  </r>
  <r>
    <s v="10 : Electric"/>
    <x v="2"/>
    <x v="0"/>
    <s v="ERES_2T307"/>
    <x v="6909"/>
    <n v="1231.1279999999999"/>
    <n v="128.13999999999999"/>
  </r>
  <r>
    <s v="10 : Electric"/>
    <x v="2"/>
    <x v="0"/>
    <s v="ERES_2T307"/>
    <x v="732"/>
    <n v="1181.684"/>
    <n v="130.4"/>
  </r>
  <r>
    <s v="10 : Electric"/>
    <x v="2"/>
    <x v="0"/>
    <s v="ERES_2T307"/>
    <x v="733"/>
    <n v="1042.0250000000001"/>
    <n v="132.18"/>
  </r>
  <r>
    <s v="10 : Electric"/>
    <x v="2"/>
    <x v="0"/>
    <s v="ERES_2T307"/>
    <x v="734"/>
    <n v="709.41899999999998"/>
    <n v="86.94"/>
  </r>
  <r>
    <s v="10 : Electric"/>
    <x v="2"/>
    <x v="0"/>
    <s v="ERES_2T307"/>
    <x v="735"/>
    <n v="717.51900000000001"/>
    <n v="87.06"/>
  </r>
  <r>
    <s v="10 : Electric"/>
    <x v="2"/>
    <x v="0"/>
    <s v="ERES_2T307"/>
    <x v="736"/>
    <n v="1099.2329999999999"/>
    <n v="138.44"/>
  </r>
  <r>
    <s v="10 : Electric"/>
    <x v="2"/>
    <x v="0"/>
    <s v="ERES_2T307"/>
    <x v="6910"/>
    <n v="2993.2489999999998"/>
    <n v="391.92"/>
  </r>
  <r>
    <s v="10 : Electric"/>
    <x v="2"/>
    <x v="0"/>
    <s v="ERES_2T307"/>
    <x v="737"/>
    <n v="2262.4580000000001"/>
    <n v="285.08"/>
  </r>
  <r>
    <s v="10 : Electric"/>
    <x v="2"/>
    <x v="0"/>
    <s v="ERES_2T307"/>
    <x v="738"/>
    <n v="1503.383"/>
    <n v="196.38"/>
  </r>
  <r>
    <s v="10 : Electric"/>
    <x v="2"/>
    <x v="0"/>
    <s v="ERES_2T307"/>
    <x v="739"/>
    <n v="1174.7090000000001"/>
    <n v="160.52000000000001"/>
  </r>
  <r>
    <s v="10 : Electric"/>
    <x v="2"/>
    <x v="0"/>
    <s v="ERES_2T307"/>
    <x v="740"/>
    <n v="776.47299999999996"/>
    <n v="93.39"/>
  </r>
  <r>
    <s v="10 : Electric"/>
    <x v="2"/>
    <x v="0"/>
    <s v="ERES_2T307"/>
    <x v="6911"/>
    <n v="518.99800000000005"/>
    <n v="72.06"/>
  </r>
  <r>
    <s v="10 : Electric"/>
    <x v="2"/>
    <x v="0"/>
    <s v="ERES_2T307"/>
    <x v="6912"/>
    <n v="954.67399999999998"/>
    <n v="126.43"/>
  </r>
  <r>
    <s v="10 : Electric"/>
    <x v="2"/>
    <x v="0"/>
    <s v="ERES_2T307"/>
    <x v="741"/>
    <n v="1119.9369999999999"/>
    <n v="128.54"/>
  </r>
  <r>
    <s v="10 : Electric"/>
    <x v="2"/>
    <x v="0"/>
    <s v="ERES_2T307"/>
    <x v="742"/>
    <n v="754.78099999999995"/>
    <n v="86.07"/>
  </r>
  <r>
    <s v="10 : Electric"/>
    <x v="2"/>
    <x v="0"/>
    <s v="ERES_2T307"/>
    <x v="743"/>
    <n v="3558.5569999999998"/>
    <n v="504.3"/>
  </r>
  <r>
    <s v="10 : Electric"/>
    <x v="2"/>
    <x v="0"/>
    <s v="ERES_2T307"/>
    <x v="744"/>
    <n v="870.66200000000003"/>
    <n v="117.79"/>
  </r>
  <r>
    <s v="10 : Electric"/>
    <x v="2"/>
    <x v="0"/>
    <s v="ERES_2T307"/>
    <x v="745"/>
    <n v="571.23800000000006"/>
    <n v="79.989999999999995"/>
  </r>
  <r>
    <s v="10 : Electric"/>
    <x v="2"/>
    <x v="0"/>
    <s v="ERES_2T307"/>
    <x v="746"/>
    <n v="2371.1840000000002"/>
    <n v="293.94"/>
  </r>
  <r>
    <s v="10 : Electric"/>
    <x v="2"/>
    <x v="0"/>
    <s v="ERES_2T307"/>
    <x v="6913"/>
    <n v="360.91199999999998"/>
    <n v="52.02"/>
  </r>
  <r>
    <s v="10 : Electric"/>
    <x v="2"/>
    <x v="0"/>
    <s v="ERES_2T307"/>
    <x v="747"/>
    <n v="1265.002"/>
    <n v="154.03"/>
  </r>
  <r>
    <s v="10 : Electric"/>
    <x v="2"/>
    <x v="0"/>
    <s v="ERES_2T307"/>
    <x v="6914"/>
    <n v="433.15800000000002"/>
    <n v="45.11"/>
  </r>
  <r>
    <s v="10 : Electric"/>
    <x v="2"/>
    <x v="0"/>
    <s v="ERES_2T307"/>
    <x v="748"/>
    <n v="0"/>
    <n v="0"/>
  </r>
  <r>
    <s v="10 : Electric"/>
    <x v="2"/>
    <x v="0"/>
    <s v="ERES_2T307"/>
    <x v="6915"/>
    <n v="1020.0170000000001"/>
    <n v="128.07"/>
  </r>
  <r>
    <s v="10 : Electric"/>
    <x v="2"/>
    <x v="0"/>
    <s v="ERES_2T307"/>
    <x v="749"/>
    <n v="2153.2779999999998"/>
    <n v="287.12"/>
  </r>
  <r>
    <s v="10 : Electric"/>
    <x v="2"/>
    <x v="0"/>
    <s v="ERES_2T307"/>
    <x v="750"/>
    <n v="937.25300000000004"/>
    <n v="106.84"/>
  </r>
  <r>
    <s v="10 : Electric"/>
    <x v="2"/>
    <x v="0"/>
    <s v="ERES_2T307"/>
    <x v="751"/>
    <n v="658.78899999999999"/>
    <n v="94.35"/>
  </r>
  <r>
    <s v="10 : Electric"/>
    <x v="2"/>
    <x v="0"/>
    <s v="ERES_2T307"/>
    <x v="752"/>
    <n v="2373.5729999999999"/>
    <n v="292.85000000000002"/>
  </r>
  <r>
    <s v="10 : Electric"/>
    <x v="2"/>
    <x v="0"/>
    <s v="ERES_2T307"/>
    <x v="753"/>
    <n v="1385.0219999999999"/>
    <n v="175.24"/>
  </r>
  <r>
    <s v="10 : Electric"/>
    <x v="2"/>
    <x v="0"/>
    <s v="ERES_2T307"/>
    <x v="754"/>
    <n v="1042.7729999999999"/>
    <n v="116.76"/>
  </r>
  <r>
    <s v="10 : Electric"/>
    <x v="2"/>
    <x v="0"/>
    <s v="ERES_2T307"/>
    <x v="755"/>
    <n v="734.95799999999997"/>
    <n v="100.38"/>
  </r>
  <r>
    <s v="10 : Electric"/>
    <x v="2"/>
    <x v="0"/>
    <s v="ERES_2T307"/>
    <x v="756"/>
    <n v="2507.038"/>
    <n v="347.77"/>
  </r>
  <r>
    <s v="10 : Electric"/>
    <x v="2"/>
    <x v="0"/>
    <s v="ERES_2T307"/>
    <x v="6916"/>
    <n v="2797.4690000000001"/>
    <n v="349.72"/>
  </r>
  <r>
    <s v="10 : Electric"/>
    <x v="2"/>
    <x v="0"/>
    <s v="ERES_2T307"/>
    <x v="6917"/>
    <n v="455.97500000000002"/>
    <n v="55.47"/>
  </r>
  <r>
    <s v="10 : Electric"/>
    <x v="2"/>
    <x v="0"/>
    <s v="ERES_2T307"/>
    <x v="757"/>
    <n v="900.86800000000005"/>
    <n v="116.78"/>
  </r>
  <r>
    <s v="10 : Electric"/>
    <x v="2"/>
    <x v="0"/>
    <s v="ERES_2T307"/>
    <x v="758"/>
    <n v="708.57799999999997"/>
    <n v="91.84"/>
  </r>
  <r>
    <s v="10 : Electric"/>
    <x v="2"/>
    <x v="0"/>
    <s v="ERES_2T307"/>
    <x v="759"/>
    <n v="1118.123"/>
    <n v="143.87"/>
  </r>
  <r>
    <s v="10 : Electric"/>
    <x v="2"/>
    <x v="0"/>
    <s v="ERES_2T307"/>
    <x v="760"/>
    <n v="1720.7940000000001"/>
    <n v="237.23"/>
  </r>
  <r>
    <s v="10 : Electric"/>
    <x v="2"/>
    <x v="0"/>
    <s v="ERES_2T307"/>
    <x v="6918"/>
    <n v="562.99599999999998"/>
    <n v="71.489999999999995"/>
  </r>
  <r>
    <s v="10 : Electric"/>
    <x v="2"/>
    <x v="0"/>
    <s v="ERES_2T307"/>
    <x v="761"/>
    <n v="1077.4000000000001"/>
    <n v="144.34"/>
  </r>
  <r>
    <s v="10 : Electric"/>
    <x v="2"/>
    <x v="0"/>
    <s v="ERES_2T307"/>
    <x v="762"/>
    <n v="1072.7940000000001"/>
    <n v="131.21"/>
  </r>
  <r>
    <s v="10 : Electric"/>
    <x v="2"/>
    <x v="0"/>
    <s v="ERES_2T307"/>
    <x v="763"/>
    <n v="2300.1790000000001"/>
    <n v="305.08999999999997"/>
  </r>
  <r>
    <s v="10 : Electric"/>
    <x v="2"/>
    <x v="0"/>
    <s v="ERES_2T307"/>
    <x v="764"/>
    <n v="2107.8820000000001"/>
    <n v="235.2"/>
  </r>
  <r>
    <s v="10 : Electric"/>
    <x v="2"/>
    <x v="0"/>
    <s v="ERES_2T307"/>
    <x v="6919"/>
    <n v="574.005"/>
    <n v="70.989999999999995"/>
  </r>
  <r>
    <s v="10 : Electric"/>
    <x v="2"/>
    <x v="0"/>
    <s v="ERES_2T307"/>
    <x v="6920"/>
    <n v="530.80700000000002"/>
    <n v="68.83"/>
  </r>
  <r>
    <s v="10 : Electric"/>
    <x v="2"/>
    <x v="0"/>
    <s v="ERES_2T307"/>
    <x v="765"/>
    <n v="1731.797"/>
    <n v="227.01"/>
  </r>
  <r>
    <s v="10 : Electric"/>
    <x v="2"/>
    <x v="0"/>
    <s v="ERES_2T307"/>
    <x v="766"/>
    <n v="1661.6389999999999"/>
    <n v="212.85"/>
  </r>
  <r>
    <s v="10 : Electric"/>
    <x v="2"/>
    <x v="0"/>
    <s v="ERES_2T307"/>
    <x v="6921"/>
    <n v="1757.086"/>
    <n v="212.22"/>
  </r>
  <r>
    <s v="10 : Electric"/>
    <x v="2"/>
    <x v="0"/>
    <s v="ERES_2T307"/>
    <x v="6922"/>
    <n v="2578.7159999999999"/>
    <n v="315.11"/>
  </r>
  <r>
    <s v="10 : Electric"/>
    <x v="2"/>
    <x v="0"/>
    <s v="ERES_2T307"/>
    <x v="767"/>
    <n v="674.78200000000004"/>
    <n v="81.05"/>
  </r>
  <r>
    <s v="10 : Electric"/>
    <x v="2"/>
    <x v="0"/>
    <s v="ERES_2T307"/>
    <x v="768"/>
    <n v="870.75300000000004"/>
    <n v="100.68"/>
  </r>
  <r>
    <s v="10 : Electric"/>
    <x v="2"/>
    <x v="0"/>
    <s v="ERES_2T307"/>
    <x v="6923"/>
    <n v="1607.95"/>
    <n v="201.6"/>
  </r>
  <r>
    <s v="10 : Electric"/>
    <x v="2"/>
    <x v="0"/>
    <s v="ERES_2T307"/>
    <x v="6924"/>
    <n v="1353.106"/>
    <n v="154.18"/>
  </r>
  <r>
    <s v="10 : Electric"/>
    <x v="2"/>
    <x v="0"/>
    <s v="ERES_2T307"/>
    <x v="6925"/>
    <n v="613.04399999999998"/>
    <n v="61.69"/>
  </r>
  <r>
    <s v="10 : Electric"/>
    <x v="2"/>
    <x v="0"/>
    <s v="ERES_2T307"/>
    <x v="769"/>
    <n v="1819.319"/>
    <n v="241.6"/>
  </r>
  <r>
    <s v="10 : Electric"/>
    <x v="2"/>
    <x v="0"/>
    <s v="ERES_2T307"/>
    <x v="770"/>
    <n v="1780.2080000000001"/>
    <n v="196.94"/>
  </r>
  <r>
    <s v="10 : Electric"/>
    <x v="2"/>
    <x v="0"/>
    <s v="ERES_2T307"/>
    <x v="6926"/>
    <n v="652.971"/>
    <n v="98.09"/>
  </r>
  <r>
    <s v="10 : Electric"/>
    <x v="2"/>
    <x v="0"/>
    <s v="ERES_2T307"/>
    <x v="771"/>
    <n v="996.23699999999997"/>
    <n v="123.85"/>
  </r>
  <r>
    <s v="10 : Electric"/>
    <x v="2"/>
    <x v="0"/>
    <s v="ERES_2T307"/>
    <x v="6927"/>
    <n v="1443.5239999999999"/>
    <n v="210.45"/>
  </r>
  <r>
    <s v="10 : Electric"/>
    <x v="2"/>
    <x v="0"/>
    <s v="ERES_2T307"/>
    <x v="6928"/>
    <n v="681.97500000000002"/>
    <n v="95"/>
  </r>
  <r>
    <s v="10 : Electric"/>
    <x v="2"/>
    <x v="0"/>
    <s v="ERES_2T307"/>
    <x v="6929"/>
    <n v="907.5"/>
    <n v="113.28"/>
  </r>
  <r>
    <s v="10 : Electric"/>
    <x v="2"/>
    <x v="0"/>
    <s v="ERES_2T307"/>
    <x v="772"/>
    <n v="677.94799999999998"/>
    <n v="73.62"/>
  </r>
  <r>
    <s v="10 : Electric"/>
    <x v="2"/>
    <x v="0"/>
    <s v="ERES_2T307"/>
    <x v="773"/>
    <n v="951.13699999999994"/>
    <n v="116.24"/>
  </r>
  <r>
    <s v="10 : Electric"/>
    <x v="2"/>
    <x v="0"/>
    <s v="ERES_2T307"/>
    <x v="6930"/>
    <n v="2718.038"/>
    <n v="414.82"/>
  </r>
  <r>
    <s v="10 : Electric"/>
    <x v="2"/>
    <x v="0"/>
    <s v="ERES_2T307"/>
    <x v="6931"/>
    <n v="429.58800000000002"/>
    <n v="55.15"/>
  </r>
  <r>
    <s v="10 : Electric"/>
    <x v="2"/>
    <x v="0"/>
    <s v="ERES_2T307"/>
    <x v="774"/>
    <n v="1690.308"/>
    <n v="238.55"/>
  </r>
  <r>
    <s v="10 : Electric"/>
    <x v="2"/>
    <x v="0"/>
    <s v="ERES_2T307"/>
    <x v="775"/>
    <n v="832.12199999999996"/>
    <n v="103.9"/>
  </r>
  <r>
    <s v="10 : Electric"/>
    <x v="2"/>
    <x v="0"/>
    <s v="ERES_2T307"/>
    <x v="776"/>
    <n v="676.42899999999997"/>
    <n v="86.05"/>
  </r>
  <r>
    <s v="10 : Electric"/>
    <x v="2"/>
    <x v="0"/>
    <s v="ERES_2T307"/>
    <x v="6932"/>
    <n v="1116.6189999999999"/>
    <n v="136.27000000000001"/>
  </r>
  <r>
    <s v="10 : Electric"/>
    <x v="2"/>
    <x v="0"/>
    <s v="ERES_2T307"/>
    <x v="777"/>
    <n v="646.25400000000002"/>
    <n v="78.64"/>
  </r>
  <r>
    <s v="10 : Electric"/>
    <x v="2"/>
    <x v="0"/>
    <s v="ERES_2T307"/>
    <x v="778"/>
    <n v="2294.6889999999999"/>
    <n v="272.62"/>
  </r>
  <r>
    <s v="10 : Electric"/>
    <x v="2"/>
    <x v="0"/>
    <s v="ERES_2T307"/>
    <x v="779"/>
    <n v="1806.2360000000001"/>
    <n v="228.31"/>
  </r>
  <r>
    <s v="10 : Electric"/>
    <x v="2"/>
    <x v="0"/>
    <s v="ERES_2T307"/>
    <x v="780"/>
    <n v="972.98599999999999"/>
    <n v="125.02"/>
  </r>
  <r>
    <s v="10 : Electric"/>
    <x v="2"/>
    <x v="0"/>
    <s v="ERES_2T307"/>
    <x v="781"/>
    <n v="1239.299"/>
    <n v="167.99"/>
  </r>
  <r>
    <s v="10 : Electric"/>
    <x v="2"/>
    <x v="0"/>
    <s v="ERES_2T307"/>
    <x v="782"/>
    <n v="231.65100000000001"/>
    <n v="29.93"/>
  </r>
  <r>
    <s v="10 : Electric"/>
    <x v="2"/>
    <x v="0"/>
    <s v="ERES_2T307"/>
    <x v="783"/>
    <n v="1012.073"/>
    <n v="126.67"/>
  </r>
  <r>
    <s v="10 : Electric"/>
    <x v="2"/>
    <x v="0"/>
    <s v="ERES_2T307"/>
    <x v="6933"/>
    <n v="433.28399999999999"/>
    <n v="55.64"/>
  </r>
  <r>
    <s v="10 : Electric"/>
    <x v="2"/>
    <x v="0"/>
    <s v="ERES_2T307"/>
    <x v="784"/>
    <n v="903.67"/>
    <n v="113.94"/>
  </r>
  <r>
    <s v="10 : Electric"/>
    <x v="2"/>
    <x v="0"/>
    <s v="ERES_2T307"/>
    <x v="6934"/>
    <n v="976.78599999999994"/>
    <n v="110.82"/>
  </r>
  <r>
    <s v="10 : Electric"/>
    <x v="2"/>
    <x v="0"/>
    <s v="ERES_2T307"/>
    <x v="785"/>
    <n v="976.56100000000004"/>
    <n v="123.88"/>
  </r>
  <r>
    <s v="10 : Electric"/>
    <x v="2"/>
    <x v="0"/>
    <s v="ERES_2T307"/>
    <x v="786"/>
    <n v="680.24199999999996"/>
    <n v="86.25"/>
  </r>
  <r>
    <s v="10 : Electric"/>
    <x v="2"/>
    <x v="0"/>
    <s v="ERES_2T307"/>
    <x v="787"/>
    <n v="889.78200000000004"/>
    <n v="108.63"/>
  </r>
  <r>
    <s v="10 : Electric"/>
    <x v="2"/>
    <x v="0"/>
    <s v="ERES_2T307"/>
    <x v="788"/>
    <n v="1730.84"/>
    <n v="193.55"/>
  </r>
  <r>
    <s v="10 : Electric"/>
    <x v="2"/>
    <x v="0"/>
    <s v="ERES_2T307"/>
    <x v="789"/>
    <n v="321.596"/>
    <n v="45.23"/>
  </r>
  <r>
    <s v="10 : Electric"/>
    <x v="2"/>
    <x v="0"/>
    <s v="ERES_2T307"/>
    <x v="790"/>
    <n v="1264.2139999999999"/>
    <n v="122.83"/>
  </r>
  <r>
    <s v="10 : Electric"/>
    <x v="2"/>
    <x v="0"/>
    <s v="ERES_2T307"/>
    <x v="791"/>
    <n v="1832.7049999999999"/>
    <n v="240.24"/>
  </r>
  <r>
    <s v="10 : Electric"/>
    <x v="2"/>
    <x v="0"/>
    <s v="ERES_2T307"/>
    <x v="6935"/>
    <n v="636.36699999999996"/>
    <n v="74.34"/>
  </r>
  <r>
    <s v="10 : Electric"/>
    <x v="2"/>
    <x v="0"/>
    <s v="ERES_2T307"/>
    <x v="792"/>
    <n v="398.88499999999999"/>
    <n v="59.06"/>
  </r>
  <r>
    <s v="10 : Electric"/>
    <x v="2"/>
    <x v="0"/>
    <s v="ERES_2T307"/>
    <x v="793"/>
    <n v="587.548"/>
    <n v="75.88"/>
  </r>
  <r>
    <s v="10 : Electric"/>
    <x v="2"/>
    <x v="0"/>
    <s v="ERES_2T307"/>
    <x v="794"/>
    <n v="498.11599999999999"/>
    <n v="59.23"/>
  </r>
  <r>
    <s v="10 : Electric"/>
    <x v="2"/>
    <x v="0"/>
    <s v="ERES_2T307"/>
    <x v="795"/>
    <n v="741.375"/>
    <n v="103.1"/>
  </r>
  <r>
    <s v="10 : Electric"/>
    <x v="2"/>
    <x v="0"/>
    <s v="ERES_2T307"/>
    <x v="796"/>
    <n v="937.37599999999998"/>
    <n v="109.56"/>
  </r>
  <r>
    <s v="10 : Electric"/>
    <x v="2"/>
    <x v="0"/>
    <s v="ERES_2T307"/>
    <x v="797"/>
    <n v="670.24199999999996"/>
    <n v="92.37"/>
  </r>
  <r>
    <s v="10 : Electric"/>
    <x v="2"/>
    <x v="0"/>
    <s v="ERES_2T307"/>
    <x v="798"/>
    <n v="685.23"/>
    <n v="81.099999999999994"/>
  </r>
  <r>
    <s v="10 : Electric"/>
    <x v="2"/>
    <x v="0"/>
    <s v="ERES_2T307"/>
    <x v="6936"/>
    <n v="1109.1130000000001"/>
    <n v="123.09"/>
  </r>
  <r>
    <s v="10 : Electric"/>
    <x v="2"/>
    <x v="0"/>
    <s v="ERES_2T307"/>
    <x v="799"/>
    <n v="509.51799999999997"/>
    <n v="70.38"/>
  </r>
  <r>
    <s v="10 : Electric"/>
    <x v="2"/>
    <x v="0"/>
    <s v="ERES_2T307"/>
    <x v="800"/>
    <n v="2070.42"/>
    <n v="255.61"/>
  </r>
  <r>
    <s v="10 : Electric"/>
    <x v="2"/>
    <x v="0"/>
    <s v="ERES_2T307"/>
    <x v="801"/>
    <n v="1100.5530000000001"/>
    <n v="149.88999999999999"/>
  </r>
  <r>
    <s v="10 : Electric"/>
    <x v="2"/>
    <x v="0"/>
    <s v="ERES_2T307"/>
    <x v="802"/>
    <n v="538.93399999999997"/>
    <n v="71.81"/>
  </r>
  <r>
    <s v="10 : Electric"/>
    <x v="2"/>
    <x v="0"/>
    <s v="ERES_2T307"/>
    <x v="803"/>
    <n v="1132.2280000000001"/>
    <n v="145.82"/>
  </r>
  <r>
    <s v="10 : Electric"/>
    <x v="2"/>
    <x v="0"/>
    <s v="ERES_2T307"/>
    <x v="6937"/>
    <n v="1329.27"/>
    <n v="173.99"/>
  </r>
  <r>
    <s v="10 : Electric"/>
    <x v="2"/>
    <x v="0"/>
    <s v="ERES_2T307"/>
    <x v="6938"/>
    <n v="1171.2650000000001"/>
    <n v="149.62"/>
  </r>
  <r>
    <s v="10 : Electric"/>
    <x v="2"/>
    <x v="0"/>
    <s v="ERES_2T307"/>
    <x v="804"/>
    <n v="1214.8810000000001"/>
    <n v="157.30000000000001"/>
  </r>
  <r>
    <s v="10 : Electric"/>
    <x v="2"/>
    <x v="0"/>
    <s v="ERES_2T307"/>
    <x v="6939"/>
    <n v="1326.6880000000001"/>
    <n v="134.19"/>
  </r>
  <r>
    <s v="10 : Electric"/>
    <x v="2"/>
    <x v="0"/>
    <s v="ERES_2T307"/>
    <x v="805"/>
    <n v="888.76499999999999"/>
    <n v="105.3"/>
  </r>
  <r>
    <s v="10 : Electric"/>
    <x v="2"/>
    <x v="0"/>
    <s v="ERES_2T307"/>
    <x v="806"/>
    <n v="490.3"/>
    <n v="63.05"/>
  </r>
  <r>
    <s v="10 : Electric"/>
    <x v="2"/>
    <x v="0"/>
    <s v="ERES_2T307"/>
    <x v="807"/>
    <n v="703.65300000000002"/>
    <n v="95.4"/>
  </r>
  <r>
    <s v="10 : Electric"/>
    <x v="2"/>
    <x v="0"/>
    <s v="ERES_2T307"/>
    <x v="808"/>
    <n v="566.67700000000002"/>
    <n v="69.73"/>
  </r>
  <r>
    <s v="10 : Electric"/>
    <x v="2"/>
    <x v="0"/>
    <s v="ERES_2T307"/>
    <x v="809"/>
    <n v="1426.6289999999999"/>
    <n v="153.82"/>
  </r>
  <r>
    <s v="10 : Electric"/>
    <x v="2"/>
    <x v="0"/>
    <s v="ERES_2T307"/>
    <x v="6940"/>
    <n v="2742.0740000000001"/>
    <n v="363.18"/>
  </r>
  <r>
    <s v="10 : Electric"/>
    <x v="2"/>
    <x v="0"/>
    <s v="ERES_2T307"/>
    <x v="810"/>
    <n v="767.70699999999999"/>
    <n v="97.37"/>
  </r>
  <r>
    <s v="10 : Electric"/>
    <x v="2"/>
    <x v="0"/>
    <s v="ERES_2T307"/>
    <x v="811"/>
    <n v="374.51400000000001"/>
    <n v="52.45"/>
  </r>
  <r>
    <s v="10 : Electric"/>
    <x v="2"/>
    <x v="0"/>
    <s v="ERES_2T307"/>
    <x v="812"/>
    <n v="609.98099999999999"/>
    <n v="96.3"/>
  </r>
  <r>
    <s v="10 : Electric"/>
    <x v="2"/>
    <x v="0"/>
    <s v="ERES_2T307"/>
    <x v="6941"/>
    <n v="1579.5150000000001"/>
    <n v="200.54"/>
  </r>
  <r>
    <s v="10 : Electric"/>
    <x v="2"/>
    <x v="0"/>
    <s v="ERES_2T307"/>
    <x v="813"/>
    <n v="1105.1559999999999"/>
    <n v="138.15"/>
  </r>
  <r>
    <s v="10 : Electric"/>
    <x v="2"/>
    <x v="0"/>
    <s v="ERES_2T307"/>
    <x v="814"/>
    <n v="942.505"/>
    <n v="120.81"/>
  </r>
  <r>
    <s v="10 : Electric"/>
    <x v="2"/>
    <x v="0"/>
    <s v="ERES_2T307"/>
    <x v="6942"/>
    <n v="1028.183"/>
    <n v="125.83"/>
  </r>
  <r>
    <s v="10 : Electric"/>
    <x v="2"/>
    <x v="0"/>
    <s v="ERES_2T307"/>
    <x v="815"/>
    <n v="827.63900000000001"/>
    <n v="101.36"/>
  </r>
  <r>
    <s v="10 : Electric"/>
    <x v="2"/>
    <x v="0"/>
    <s v="ERES_2T307"/>
    <x v="816"/>
    <n v="913.40700000000004"/>
    <n v="104.18"/>
  </r>
  <r>
    <s v="10 : Electric"/>
    <x v="2"/>
    <x v="0"/>
    <s v="ERES_2T307"/>
    <x v="817"/>
    <n v="2472.8090000000002"/>
    <n v="306.68"/>
  </r>
  <r>
    <s v="10 : Electric"/>
    <x v="2"/>
    <x v="0"/>
    <s v="ERES_2T307"/>
    <x v="818"/>
    <n v="555.52300000000002"/>
    <n v="70.58"/>
  </r>
  <r>
    <s v="10 : Electric"/>
    <x v="2"/>
    <x v="0"/>
    <s v="ERES_2T307"/>
    <x v="819"/>
    <n v="791.721"/>
    <n v="99.38"/>
  </r>
  <r>
    <s v="10 : Electric"/>
    <x v="2"/>
    <x v="0"/>
    <s v="ERES_2T307"/>
    <x v="820"/>
    <n v="2865.0079999999998"/>
    <n v="351.79"/>
  </r>
  <r>
    <s v="10 : Electric"/>
    <x v="2"/>
    <x v="0"/>
    <s v="ERES_2T307"/>
    <x v="821"/>
    <n v="567.21299999999997"/>
    <n v="70.67"/>
  </r>
  <r>
    <s v="10 : Electric"/>
    <x v="2"/>
    <x v="0"/>
    <s v="ERES_2T307"/>
    <x v="6943"/>
    <n v="796.34299999999996"/>
    <n v="103.24"/>
  </r>
  <r>
    <s v="10 : Electric"/>
    <x v="2"/>
    <x v="0"/>
    <s v="ERES_2T307"/>
    <x v="822"/>
    <n v="1099.674"/>
    <n v="146.16999999999999"/>
  </r>
  <r>
    <s v="10 : Electric"/>
    <x v="2"/>
    <x v="0"/>
    <s v="ERES_2T307"/>
    <x v="6944"/>
    <n v="446.50200000000001"/>
    <n v="58.88"/>
  </r>
  <r>
    <s v="10 : Electric"/>
    <x v="2"/>
    <x v="0"/>
    <s v="ERES_2T307"/>
    <x v="823"/>
    <n v="794.63699999999994"/>
    <n v="104.9"/>
  </r>
  <r>
    <s v="10 : Electric"/>
    <x v="2"/>
    <x v="0"/>
    <s v="ERES_2T307"/>
    <x v="824"/>
    <n v="803.154"/>
    <n v="103.94"/>
  </r>
  <r>
    <s v="10 : Electric"/>
    <x v="2"/>
    <x v="0"/>
    <s v="ERES_2T307"/>
    <x v="825"/>
    <n v="148.95599999999999"/>
    <n v="18.09"/>
  </r>
  <r>
    <s v="10 : Electric"/>
    <x v="2"/>
    <x v="0"/>
    <s v="ERES_2T307"/>
    <x v="826"/>
    <n v="1898.0619999999999"/>
    <n v="271.45"/>
  </r>
  <r>
    <s v="10 : Electric"/>
    <x v="2"/>
    <x v="0"/>
    <s v="ERES_2T307"/>
    <x v="6945"/>
    <n v="886.12199999999996"/>
    <n v="115.92"/>
  </r>
  <r>
    <s v="10 : Electric"/>
    <x v="2"/>
    <x v="0"/>
    <s v="ERES_2T307"/>
    <x v="827"/>
    <n v="1533.3409999999999"/>
    <n v="176.11"/>
  </r>
  <r>
    <s v="10 : Electric"/>
    <x v="2"/>
    <x v="0"/>
    <s v="ERES_2T307"/>
    <x v="828"/>
    <n v="468.51100000000002"/>
    <n v="62.63"/>
  </r>
  <r>
    <s v="10 : Electric"/>
    <x v="2"/>
    <x v="0"/>
    <s v="ERES_2T307"/>
    <x v="829"/>
    <n v="2188.4839999999999"/>
    <n v="233.43"/>
  </r>
  <r>
    <s v="10 : Electric"/>
    <x v="2"/>
    <x v="0"/>
    <s v="ERES_2T307"/>
    <x v="830"/>
    <n v="857.36099999999999"/>
    <n v="101.72"/>
  </r>
  <r>
    <s v="10 : Electric"/>
    <x v="2"/>
    <x v="0"/>
    <s v="ERES_2T307"/>
    <x v="831"/>
    <n v="533.101"/>
    <n v="59.15"/>
  </r>
  <r>
    <s v="10 : Electric"/>
    <x v="2"/>
    <x v="0"/>
    <s v="ERES_2T307"/>
    <x v="6946"/>
    <n v="751.24099999999999"/>
    <n v="114.42"/>
  </r>
  <r>
    <s v="10 : Electric"/>
    <x v="2"/>
    <x v="0"/>
    <s v="ERES_2T307"/>
    <x v="832"/>
    <n v="634.18499999999995"/>
    <n v="83.65"/>
  </r>
  <r>
    <s v="10 : Electric"/>
    <x v="2"/>
    <x v="0"/>
    <s v="ERES_2T307"/>
    <x v="6947"/>
    <n v="751.60400000000004"/>
    <n v="89"/>
  </r>
  <r>
    <s v="10 : Electric"/>
    <x v="2"/>
    <x v="0"/>
    <s v="ERES_2T307"/>
    <x v="833"/>
    <n v="1773.6990000000001"/>
    <n v="226.76"/>
  </r>
  <r>
    <s v="10 : Electric"/>
    <x v="2"/>
    <x v="0"/>
    <s v="ERES_2T307"/>
    <x v="6948"/>
    <n v="484.053"/>
    <n v="65.489999999999995"/>
  </r>
  <r>
    <s v="10 : Electric"/>
    <x v="2"/>
    <x v="0"/>
    <s v="ERES_2T307"/>
    <x v="834"/>
    <n v="1023.941"/>
    <n v="141.97"/>
  </r>
  <r>
    <s v="10 : Electric"/>
    <x v="2"/>
    <x v="0"/>
    <s v="ERES_2T307"/>
    <x v="6949"/>
    <n v="727.56399999999996"/>
    <n v="89"/>
  </r>
  <r>
    <s v="10 : Electric"/>
    <x v="2"/>
    <x v="0"/>
    <s v="ERES_2T307"/>
    <x v="6950"/>
    <n v="1384.2719999999999"/>
    <n v="179.67"/>
  </r>
  <r>
    <s v="10 : Electric"/>
    <x v="2"/>
    <x v="0"/>
    <s v="ERES_2T307"/>
    <x v="835"/>
    <n v="340.42700000000002"/>
    <n v="42.09"/>
  </r>
  <r>
    <s v="10 : Electric"/>
    <x v="2"/>
    <x v="0"/>
    <s v="ERES_2T307"/>
    <x v="836"/>
    <n v="1799.62"/>
    <n v="255.88"/>
  </r>
  <r>
    <s v="10 : Electric"/>
    <x v="2"/>
    <x v="0"/>
    <s v="ERES_2T307"/>
    <x v="837"/>
    <n v="1093.903"/>
    <n v="134.36000000000001"/>
  </r>
  <r>
    <s v="10 : Electric"/>
    <x v="2"/>
    <x v="0"/>
    <s v="ERES_2T307"/>
    <x v="6951"/>
    <n v="2027.838"/>
    <n v="266.06"/>
  </r>
  <r>
    <s v="10 : Electric"/>
    <x v="2"/>
    <x v="0"/>
    <s v="ERES_2T307"/>
    <x v="838"/>
    <n v="547.81799999999998"/>
    <n v="71.55"/>
  </r>
  <r>
    <s v="10 : Electric"/>
    <x v="2"/>
    <x v="0"/>
    <s v="ERES_2T307"/>
    <x v="839"/>
    <n v="401.649"/>
    <n v="51.98"/>
  </r>
  <r>
    <s v="10 : Electric"/>
    <x v="2"/>
    <x v="0"/>
    <s v="ERES_2T307"/>
    <x v="6952"/>
    <n v="1507.836"/>
    <n v="181.75"/>
  </r>
  <r>
    <s v="10 : Electric"/>
    <x v="2"/>
    <x v="0"/>
    <s v="ERES_2T307"/>
    <x v="6953"/>
    <n v="566.42399999999998"/>
    <n v="73.790000000000006"/>
  </r>
  <r>
    <s v="10 : Electric"/>
    <x v="2"/>
    <x v="0"/>
    <s v="ERES_2T307"/>
    <x v="6954"/>
    <n v="1028.2329999999999"/>
    <n v="130.11000000000001"/>
  </r>
  <r>
    <s v="10 : Electric"/>
    <x v="2"/>
    <x v="0"/>
    <s v="ERES_2T307"/>
    <x v="6955"/>
    <n v="2307.35"/>
    <n v="323.52999999999997"/>
  </r>
  <r>
    <s v="10 : Electric"/>
    <x v="2"/>
    <x v="0"/>
    <s v="ERES_2T307"/>
    <x v="840"/>
    <n v="541.35500000000002"/>
    <n v="66.44"/>
  </r>
  <r>
    <s v="10 : Electric"/>
    <x v="2"/>
    <x v="0"/>
    <s v="ERES_2T307"/>
    <x v="841"/>
    <n v="756.15899999999999"/>
    <n v="91.16"/>
  </r>
  <r>
    <s v="10 : Electric"/>
    <x v="2"/>
    <x v="0"/>
    <s v="ERES_2T307"/>
    <x v="6956"/>
    <n v="1078.48"/>
    <n v="131.13"/>
  </r>
  <r>
    <s v="10 : Electric"/>
    <x v="2"/>
    <x v="0"/>
    <s v="ERES_2T307"/>
    <x v="842"/>
    <n v="704.07600000000002"/>
    <n v="96.01"/>
  </r>
  <r>
    <s v="10 : Electric"/>
    <x v="2"/>
    <x v="0"/>
    <s v="ERES_2T307"/>
    <x v="843"/>
    <n v="687.45899999999995"/>
    <n v="95.25"/>
  </r>
  <r>
    <s v="10 : Electric"/>
    <x v="2"/>
    <x v="0"/>
    <s v="ERES_2T307"/>
    <x v="844"/>
    <n v="510.87900000000002"/>
    <n v="67.86"/>
  </r>
  <r>
    <s v="10 : Electric"/>
    <x v="2"/>
    <x v="0"/>
    <s v="ERES_2T307"/>
    <x v="6957"/>
    <n v="710.55799999999999"/>
    <n v="93.55"/>
  </r>
  <r>
    <s v="10 : Electric"/>
    <x v="2"/>
    <x v="0"/>
    <s v="ERES_2T307"/>
    <x v="6958"/>
    <n v="1024.94"/>
    <n v="131.69999999999999"/>
  </r>
  <r>
    <s v="10 : Electric"/>
    <x v="2"/>
    <x v="0"/>
    <s v="ERES_2T307"/>
    <x v="845"/>
    <n v="1788.0409999999999"/>
    <n v="225.97"/>
  </r>
  <r>
    <s v="10 : Electric"/>
    <x v="2"/>
    <x v="0"/>
    <s v="ERES_2T307"/>
    <x v="846"/>
    <n v="1770.3409999999999"/>
    <n v="223.4"/>
  </r>
  <r>
    <s v="10 : Electric"/>
    <x v="2"/>
    <x v="0"/>
    <s v="ERES_2T307"/>
    <x v="6959"/>
    <n v="2114.9059999999999"/>
    <n v="263.94"/>
  </r>
  <r>
    <s v="10 : Electric"/>
    <x v="2"/>
    <x v="0"/>
    <s v="ERES_2T307"/>
    <x v="6960"/>
    <n v="1330.769"/>
    <n v="186.32"/>
  </r>
  <r>
    <s v="10 : Electric"/>
    <x v="2"/>
    <x v="0"/>
    <s v="ERES_2T307"/>
    <x v="6961"/>
    <n v="735.95299999999997"/>
    <n v="96.26"/>
  </r>
  <r>
    <s v="10 : Electric"/>
    <x v="2"/>
    <x v="0"/>
    <s v="ERES_2T307"/>
    <x v="847"/>
    <n v="2462.9479999999999"/>
    <n v="335.05"/>
  </r>
  <r>
    <s v="10 : Electric"/>
    <x v="2"/>
    <x v="0"/>
    <s v="ERES_2T307"/>
    <x v="848"/>
    <n v="1156.28"/>
    <n v="149.19999999999999"/>
  </r>
  <r>
    <s v="10 : Electric"/>
    <x v="2"/>
    <x v="0"/>
    <s v="ERES_2T307"/>
    <x v="6962"/>
    <n v="522.86400000000003"/>
    <n v="54.14"/>
  </r>
  <r>
    <s v="10 : Electric"/>
    <x v="2"/>
    <x v="0"/>
    <s v="ERES_2T307"/>
    <x v="849"/>
    <n v="740.35900000000004"/>
    <n v="96.3"/>
  </r>
  <r>
    <s v="10 : Electric"/>
    <x v="2"/>
    <x v="0"/>
    <s v="ERES_2T307"/>
    <x v="850"/>
    <n v="2388.2130000000002"/>
    <n v="303.8"/>
  </r>
  <r>
    <s v="10 : Electric"/>
    <x v="2"/>
    <x v="0"/>
    <s v="ERES_2T307"/>
    <x v="851"/>
    <n v="732.40700000000004"/>
    <n v="80.849999999999994"/>
  </r>
  <r>
    <s v="10 : Electric"/>
    <x v="2"/>
    <x v="0"/>
    <s v="ERES_2T307"/>
    <x v="852"/>
    <n v="1086.6379999999999"/>
    <n v="151.28"/>
  </r>
  <r>
    <s v="10 : Electric"/>
    <x v="2"/>
    <x v="0"/>
    <s v="ERES_2T307"/>
    <x v="853"/>
    <n v="235.14400000000001"/>
    <n v="30.16"/>
  </r>
  <r>
    <s v="10 : Electric"/>
    <x v="2"/>
    <x v="0"/>
    <s v="ERES_2T307"/>
    <x v="854"/>
    <n v="671.71500000000003"/>
    <n v="84.97"/>
  </r>
  <r>
    <s v="10 : Electric"/>
    <x v="2"/>
    <x v="0"/>
    <s v="ERES_2T307"/>
    <x v="6963"/>
    <n v="746.76"/>
    <n v="88.39"/>
  </r>
  <r>
    <s v="10 : Electric"/>
    <x v="2"/>
    <x v="0"/>
    <s v="ERES_2T307"/>
    <x v="855"/>
    <n v="452.28699999999998"/>
    <n v="60.82"/>
  </r>
  <r>
    <s v="10 : Electric"/>
    <x v="2"/>
    <x v="0"/>
    <s v="ERES_2T307"/>
    <x v="856"/>
    <n v="565.846"/>
    <n v="74.63"/>
  </r>
  <r>
    <s v="10 : Electric"/>
    <x v="2"/>
    <x v="0"/>
    <s v="ERES_2T307"/>
    <x v="857"/>
    <n v="1596.7550000000001"/>
    <n v="182.9"/>
  </r>
  <r>
    <s v="10 : Electric"/>
    <x v="2"/>
    <x v="0"/>
    <s v="ERES_2T307"/>
    <x v="858"/>
    <n v="821.42499999999995"/>
    <n v="93.66"/>
  </r>
  <r>
    <s v="10 : Electric"/>
    <x v="2"/>
    <x v="0"/>
    <s v="ERES_2T307"/>
    <x v="859"/>
    <n v="2245.4830000000002"/>
    <n v="243.62"/>
  </r>
  <r>
    <s v="10 : Electric"/>
    <x v="2"/>
    <x v="0"/>
    <s v="ERES_2T307"/>
    <x v="860"/>
    <n v="509.92599999999999"/>
    <n v="65.2"/>
  </r>
  <r>
    <s v="10 : Electric"/>
    <x v="2"/>
    <x v="0"/>
    <s v="ERES_2T307"/>
    <x v="861"/>
    <n v="1610.4459999999999"/>
    <n v="189.27"/>
  </r>
  <r>
    <s v="10 : Electric"/>
    <x v="2"/>
    <x v="0"/>
    <s v="ERES_2T307"/>
    <x v="862"/>
    <n v="660.48500000000001"/>
    <n v="75.569999999999993"/>
  </r>
  <r>
    <s v="10 : Electric"/>
    <x v="2"/>
    <x v="0"/>
    <s v="ERES_2T307"/>
    <x v="863"/>
    <n v="519.96799999999996"/>
    <n v="68.89"/>
  </r>
  <r>
    <s v="10 : Electric"/>
    <x v="2"/>
    <x v="0"/>
    <s v="ERES_2T307"/>
    <x v="864"/>
    <n v="581.11400000000003"/>
    <n v="77.349999999999994"/>
  </r>
  <r>
    <s v="10 : Electric"/>
    <x v="2"/>
    <x v="0"/>
    <s v="ERES_2T307"/>
    <x v="865"/>
    <n v="946.97699999999998"/>
    <n v="121.65"/>
  </r>
  <r>
    <s v="10 : Electric"/>
    <x v="2"/>
    <x v="0"/>
    <s v="ERES_2T307"/>
    <x v="866"/>
    <n v="451.39499999999998"/>
    <n v="51.43"/>
  </r>
  <r>
    <s v="10 : Electric"/>
    <x v="2"/>
    <x v="0"/>
    <s v="ERES_2T307"/>
    <x v="6964"/>
    <n v="944.00800000000004"/>
    <n v="116.64"/>
  </r>
  <r>
    <s v="10 : Electric"/>
    <x v="2"/>
    <x v="0"/>
    <s v="ERES_2T307"/>
    <x v="6965"/>
    <n v="733.97900000000004"/>
    <n v="91.76"/>
  </r>
  <r>
    <s v="10 : Electric"/>
    <x v="2"/>
    <x v="0"/>
    <s v="ERES_2T307"/>
    <x v="6966"/>
    <n v="860.71400000000006"/>
    <n v="90.5"/>
  </r>
  <r>
    <s v="10 : Electric"/>
    <x v="2"/>
    <x v="0"/>
    <s v="ERES_2T307"/>
    <x v="867"/>
    <n v="551.601"/>
    <n v="72.150000000000006"/>
  </r>
  <r>
    <s v="10 : Electric"/>
    <x v="2"/>
    <x v="0"/>
    <s v="ERES_2T307"/>
    <x v="6967"/>
    <n v="918.94899999999996"/>
    <n v="105.42"/>
  </r>
  <r>
    <s v="10 : Electric"/>
    <x v="2"/>
    <x v="0"/>
    <s v="ERES_2T307"/>
    <x v="868"/>
    <n v="215.571"/>
    <n v="27.76"/>
  </r>
  <r>
    <s v="10 : Electric"/>
    <x v="2"/>
    <x v="0"/>
    <s v="ERES_2T307"/>
    <x v="6968"/>
    <n v="870.95100000000002"/>
    <n v="99.5"/>
  </r>
  <r>
    <s v="10 : Electric"/>
    <x v="2"/>
    <x v="0"/>
    <s v="ERES_2T307"/>
    <x v="869"/>
    <n v="1205.7819999999999"/>
    <n v="175.56"/>
  </r>
  <r>
    <s v="10 : Electric"/>
    <x v="2"/>
    <x v="0"/>
    <s v="ERES_2T307"/>
    <x v="870"/>
    <n v="504.87599999999998"/>
    <n v="78.86"/>
  </r>
  <r>
    <s v="10 : Electric"/>
    <x v="2"/>
    <x v="0"/>
    <s v="ERES_2T307"/>
    <x v="6969"/>
    <n v="727.48800000000006"/>
    <n v="79.209999999999994"/>
  </r>
  <r>
    <s v="10 : Electric"/>
    <x v="2"/>
    <x v="0"/>
    <s v="ERES_2T307"/>
    <x v="871"/>
    <n v="778.98199999999997"/>
    <n v="87.91"/>
  </r>
  <r>
    <s v="10 : Electric"/>
    <x v="2"/>
    <x v="0"/>
    <s v="ERES_2T307"/>
    <x v="872"/>
    <n v="1252.9690000000001"/>
    <n v="139.16999999999999"/>
  </r>
  <r>
    <s v="10 : Electric"/>
    <x v="2"/>
    <x v="0"/>
    <s v="ERES_2T307"/>
    <x v="873"/>
    <n v="1121.6579999999999"/>
    <n v="127.41"/>
  </r>
  <r>
    <s v="10 : Electric"/>
    <x v="2"/>
    <x v="0"/>
    <s v="ERES_2T307"/>
    <x v="874"/>
    <n v="889.10699999999997"/>
    <n v="112.26"/>
  </r>
  <r>
    <s v="10 : Electric"/>
    <x v="2"/>
    <x v="0"/>
    <s v="ERES_2T307"/>
    <x v="875"/>
    <n v="964.73099999999999"/>
    <n v="131.76"/>
  </r>
  <r>
    <s v="10 : Electric"/>
    <x v="2"/>
    <x v="0"/>
    <s v="ERES_2T307"/>
    <x v="6970"/>
    <n v="603.48800000000006"/>
    <n v="80.459999999999994"/>
  </r>
  <r>
    <s v="10 : Electric"/>
    <x v="2"/>
    <x v="0"/>
    <s v="ERES_2T307"/>
    <x v="6971"/>
    <n v="858.72500000000002"/>
    <n v="117.52"/>
  </r>
  <r>
    <s v="10 : Electric"/>
    <x v="2"/>
    <x v="0"/>
    <s v="ERES_2T307"/>
    <x v="876"/>
    <n v="1078.873"/>
    <n v="130.32"/>
  </r>
  <r>
    <s v="10 : Electric"/>
    <x v="2"/>
    <x v="0"/>
    <s v="ERES_2T307"/>
    <x v="877"/>
    <n v="1323.5160000000001"/>
    <n v="167.19"/>
  </r>
  <r>
    <s v="10 : Electric"/>
    <x v="2"/>
    <x v="0"/>
    <s v="ERES_2T307"/>
    <x v="6972"/>
    <n v="854.42899999999997"/>
    <n v="95.06"/>
  </r>
  <r>
    <s v="10 : Electric"/>
    <x v="2"/>
    <x v="0"/>
    <s v="ERES_2T307"/>
    <x v="878"/>
    <n v="338.15100000000001"/>
    <n v="51.81"/>
  </r>
  <r>
    <s v="10 : Electric"/>
    <x v="2"/>
    <x v="0"/>
    <s v="ERES_2T307"/>
    <x v="879"/>
    <n v="2187.498"/>
    <n v="308.57"/>
  </r>
  <r>
    <s v="10 : Electric"/>
    <x v="2"/>
    <x v="0"/>
    <s v="ERES_2T307"/>
    <x v="880"/>
    <n v="702.98500000000001"/>
    <n v="104.03"/>
  </r>
  <r>
    <s v="10 : Electric"/>
    <x v="2"/>
    <x v="0"/>
    <s v="ERES_2T307"/>
    <x v="881"/>
    <n v="1710.4290000000001"/>
    <n v="197.47"/>
  </r>
  <r>
    <s v="10 : Electric"/>
    <x v="2"/>
    <x v="0"/>
    <s v="ERES_2T307"/>
    <x v="882"/>
    <n v="1222.6859999999999"/>
    <n v="178.21"/>
  </r>
  <r>
    <s v="10 : Electric"/>
    <x v="2"/>
    <x v="0"/>
    <s v="ERES_2T307"/>
    <x v="6973"/>
    <n v="643.01900000000001"/>
    <n v="72.209999999999994"/>
  </r>
  <r>
    <s v="10 : Electric"/>
    <x v="2"/>
    <x v="0"/>
    <s v="ERES_2T307"/>
    <x v="883"/>
    <n v="622.94399999999996"/>
    <n v="78.25"/>
  </r>
  <r>
    <s v="10 : Electric"/>
    <x v="2"/>
    <x v="0"/>
    <s v="ERES_2T307"/>
    <x v="6974"/>
    <n v="706.11900000000003"/>
    <n v="97.05"/>
  </r>
  <r>
    <s v="10 : Electric"/>
    <x v="2"/>
    <x v="0"/>
    <s v="ERES_2T307"/>
    <x v="884"/>
    <n v="2824.6610000000001"/>
    <n v="421.37"/>
  </r>
  <r>
    <s v="10 : Electric"/>
    <x v="2"/>
    <x v="0"/>
    <s v="ERES_2T307"/>
    <x v="885"/>
    <n v="2376.1089999999999"/>
    <n v="309.67"/>
  </r>
  <r>
    <s v="10 : Electric"/>
    <x v="2"/>
    <x v="0"/>
    <s v="ERES_2T307"/>
    <x v="886"/>
    <n v="623.83600000000001"/>
    <n v="80.55"/>
  </r>
  <r>
    <s v="10 : Electric"/>
    <x v="2"/>
    <x v="0"/>
    <s v="ERES_2T307"/>
    <x v="6975"/>
    <n v="1126.2180000000001"/>
    <n v="167.07"/>
  </r>
  <r>
    <s v="10 : Electric"/>
    <x v="2"/>
    <x v="0"/>
    <s v="ERES_2T307"/>
    <x v="6976"/>
    <n v="172.642"/>
    <n v="23.21"/>
  </r>
  <r>
    <s v="10 : Electric"/>
    <x v="2"/>
    <x v="0"/>
    <s v="ERES_2T307"/>
    <x v="887"/>
    <n v="2578.8139999999999"/>
    <n v="338.44"/>
  </r>
  <r>
    <s v="10 : Electric"/>
    <x v="2"/>
    <x v="0"/>
    <s v="ERES_2T307"/>
    <x v="888"/>
    <n v="1973.0150000000001"/>
    <n v="259.42"/>
  </r>
  <r>
    <s v="10 : Electric"/>
    <x v="2"/>
    <x v="0"/>
    <s v="ERES_2T307"/>
    <x v="6977"/>
    <n v="1517.6220000000001"/>
    <n v="192.53"/>
  </r>
  <r>
    <s v="10 : Electric"/>
    <x v="2"/>
    <x v="0"/>
    <s v="ERES_2T307"/>
    <x v="889"/>
    <n v="2365.3939999999998"/>
    <n v="297.24"/>
  </r>
  <r>
    <s v="10 : Electric"/>
    <x v="2"/>
    <x v="0"/>
    <s v="ERES_2T307"/>
    <x v="6978"/>
    <n v="1808.0309999999999"/>
    <n v="179.97"/>
  </r>
  <r>
    <s v="10 : Electric"/>
    <x v="2"/>
    <x v="0"/>
    <s v="ERES_2T307"/>
    <x v="890"/>
    <n v="745.42"/>
    <n v="94.31"/>
  </r>
  <r>
    <s v="10 : Electric"/>
    <x v="2"/>
    <x v="0"/>
    <s v="ERES_2T307"/>
    <x v="891"/>
    <n v="516.471"/>
    <n v="67.13"/>
  </r>
  <r>
    <s v="10 : Electric"/>
    <x v="2"/>
    <x v="0"/>
    <s v="ERES_2T307"/>
    <x v="6979"/>
    <n v="2790.3449999999998"/>
    <n v="360.18"/>
  </r>
  <r>
    <s v="10 : Electric"/>
    <x v="2"/>
    <x v="0"/>
    <s v="ERES_2T307"/>
    <x v="892"/>
    <n v="242.214"/>
    <n v="30.66"/>
  </r>
  <r>
    <s v="10 : Electric"/>
    <x v="2"/>
    <x v="0"/>
    <s v="ERES_2T307"/>
    <x v="6980"/>
    <n v="1317.799"/>
    <n v="167.73"/>
  </r>
  <r>
    <s v="10 : Electric"/>
    <x v="2"/>
    <x v="0"/>
    <s v="ERES_2T307"/>
    <x v="6981"/>
    <n v="843.79700000000003"/>
    <n v="91.95"/>
  </r>
  <r>
    <s v="10 : Electric"/>
    <x v="2"/>
    <x v="0"/>
    <s v="ERES_2T307"/>
    <x v="6982"/>
    <n v="954.41300000000001"/>
    <n v="126.32"/>
  </r>
  <r>
    <s v="10 : Electric"/>
    <x v="2"/>
    <x v="0"/>
    <s v="ERES_2T307"/>
    <x v="893"/>
    <n v="407.75599999999997"/>
    <n v="49.71"/>
  </r>
  <r>
    <s v="10 : Electric"/>
    <x v="2"/>
    <x v="0"/>
    <s v="ERES_2T307"/>
    <x v="894"/>
    <n v="433.971"/>
    <n v="56.42"/>
  </r>
  <r>
    <s v="10 : Electric"/>
    <x v="2"/>
    <x v="0"/>
    <s v="ERES_2T307"/>
    <x v="895"/>
    <n v="375.19099999999997"/>
    <n v="47.08"/>
  </r>
  <r>
    <s v="10 : Electric"/>
    <x v="2"/>
    <x v="0"/>
    <s v="ERES_2T307"/>
    <x v="896"/>
    <n v="257.78899999999999"/>
    <n v="32.340000000000003"/>
  </r>
  <r>
    <s v="10 : Electric"/>
    <x v="2"/>
    <x v="0"/>
    <s v="ERES_2T307"/>
    <x v="897"/>
    <n v="863.42200000000003"/>
    <n v="120.83"/>
  </r>
  <r>
    <s v="10 : Electric"/>
    <x v="2"/>
    <x v="0"/>
    <s v="ERES_2T307"/>
    <x v="898"/>
    <n v="183.00800000000001"/>
    <n v="24.2"/>
  </r>
  <r>
    <s v="10 : Electric"/>
    <x v="2"/>
    <x v="0"/>
    <s v="ERES_2T307"/>
    <x v="6983"/>
    <n v="2027.6289999999999"/>
    <n v="277.74"/>
  </r>
  <r>
    <s v="10 : Electric"/>
    <x v="2"/>
    <x v="0"/>
    <s v="ERES_2T307"/>
    <x v="899"/>
    <n v="745.029"/>
    <n v="99"/>
  </r>
  <r>
    <s v="10 : Electric"/>
    <x v="2"/>
    <x v="0"/>
    <s v="ERES_2T307"/>
    <x v="900"/>
    <n v="1768.393"/>
    <n v="238.86"/>
  </r>
  <r>
    <s v="10 : Electric"/>
    <x v="2"/>
    <x v="0"/>
    <s v="ERES_2T307"/>
    <x v="902"/>
    <n v="596.44000000000005"/>
    <n v="76.92"/>
  </r>
  <r>
    <s v="10 : Electric"/>
    <x v="2"/>
    <x v="0"/>
    <s v="ERES_2T307"/>
    <x v="903"/>
    <n v="1352.7809999999999"/>
    <n v="170.15"/>
  </r>
  <r>
    <s v="10 : Electric"/>
    <x v="2"/>
    <x v="0"/>
    <s v="ERES_2T307"/>
    <x v="904"/>
    <n v="1949.163"/>
    <n v="252.54"/>
  </r>
  <r>
    <s v="10 : Electric"/>
    <x v="2"/>
    <x v="0"/>
    <s v="ERES_2T307"/>
    <x v="905"/>
    <n v="1440.9159999999999"/>
    <n v="199.62"/>
  </r>
  <r>
    <s v="10 : Electric"/>
    <x v="2"/>
    <x v="0"/>
    <s v="ERES_2T307"/>
    <x v="906"/>
    <n v="652.49300000000005"/>
    <n v="84.17"/>
  </r>
  <r>
    <s v="10 : Electric"/>
    <x v="2"/>
    <x v="0"/>
    <s v="ERES_2T307"/>
    <x v="907"/>
    <n v="812.83900000000006"/>
    <n v="113.73"/>
  </r>
  <r>
    <s v="10 : Electric"/>
    <x v="2"/>
    <x v="0"/>
    <s v="ERES_2T307"/>
    <x v="908"/>
    <n v="1825.7550000000001"/>
    <n v="236.34"/>
  </r>
  <r>
    <s v="10 : Electric"/>
    <x v="2"/>
    <x v="0"/>
    <s v="ERES_2T307"/>
    <x v="909"/>
    <n v="538.07500000000005"/>
    <n v="71.08"/>
  </r>
  <r>
    <s v="10 : Electric"/>
    <x v="2"/>
    <x v="0"/>
    <s v="ERES_2T307"/>
    <x v="910"/>
    <n v="2529.2649999999999"/>
    <n v="324.07"/>
  </r>
  <r>
    <s v="10 : Electric"/>
    <x v="2"/>
    <x v="0"/>
    <s v="ERES_2T307"/>
    <x v="911"/>
    <n v="773.37699999999995"/>
    <n v="87.25"/>
  </r>
  <r>
    <s v="10 : Electric"/>
    <x v="2"/>
    <x v="0"/>
    <s v="ERES_2T307"/>
    <x v="6984"/>
    <n v="1381.45"/>
    <n v="172.04"/>
  </r>
  <r>
    <s v="10 : Electric"/>
    <x v="2"/>
    <x v="0"/>
    <s v="ERES_2T307"/>
    <x v="912"/>
    <n v="357.05500000000001"/>
    <n v="43.4"/>
  </r>
  <r>
    <s v="10 : Electric"/>
    <x v="2"/>
    <x v="0"/>
    <s v="ERES_2T307"/>
    <x v="6985"/>
    <n v="2153.65"/>
    <n v="246.25"/>
  </r>
  <r>
    <s v="10 : Electric"/>
    <x v="2"/>
    <x v="0"/>
    <s v="ERES_2T307"/>
    <x v="913"/>
    <n v="1318.434"/>
    <n v="152.63999999999999"/>
  </r>
  <r>
    <s v="10 : Electric"/>
    <x v="2"/>
    <x v="0"/>
    <s v="ERES_2T307"/>
    <x v="914"/>
    <n v="152.43199999999999"/>
    <n v="19.28"/>
  </r>
  <r>
    <s v="10 : Electric"/>
    <x v="2"/>
    <x v="0"/>
    <s v="ERES_2T307"/>
    <x v="915"/>
    <n v="1195.04"/>
    <n v="143.38999999999999"/>
  </r>
  <r>
    <s v="10 : Electric"/>
    <x v="2"/>
    <x v="0"/>
    <s v="ERES_2T307"/>
    <x v="916"/>
    <n v="342.46699999999998"/>
    <n v="44.77"/>
  </r>
  <r>
    <s v="10 : Electric"/>
    <x v="2"/>
    <x v="0"/>
    <s v="ERES_2T307"/>
    <x v="917"/>
    <n v="670.98699999999997"/>
    <n v="83.65"/>
  </r>
  <r>
    <s v="10 : Electric"/>
    <x v="2"/>
    <x v="0"/>
    <s v="ERES_2T307"/>
    <x v="918"/>
    <n v="1386.5740000000001"/>
    <n v="153.94"/>
  </r>
  <r>
    <s v="10 : Electric"/>
    <x v="2"/>
    <x v="0"/>
    <s v="ERES_2T307"/>
    <x v="919"/>
    <n v="270.73599999999999"/>
    <n v="37.65"/>
  </r>
  <r>
    <s v="10 : Electric"/>
    <x v="2"/>
    <x v="0"/>
    <s v="ERES_2T307"/>
    <x v="6986"/>
    <n v="1542.91"/>
    <n v="220.05"/>
  </r>
  <r>
    <s v="10 : Electric"/>
    <x v="2"/>
    <x v="0"/>
    <s v="ERES_2T307"/>
    <x v="920"/>
    <n v="2786.4520000000002"/>
    <n v="341.59"/>
  </r>
  <r>
    <s v="10 : Electric"/>
    <x v="2"/>
    <x v="0"/>
    <s v="ERES_2T307"/>
    <x v="921"/>
    <n v="280.71300000000002"/>
    <n v="30.38"/>
  </r>
  <r>
    <s v="10 : Electric"/>
    <x v="2"/>
    <x v="0"/>
    <s v="ERES_2T307"/>
    <x v="923"/>
    <n v="692.33399999999995"/>
    <n v="90.05"/>
  </r>
  <r>
    <s v="10 : Electric"/>
    <x v="2"/>
    <x v="0"/>
    <s v="ERES_2T307"/>
    <x v="924"/>
    <n v="359.53699999999998"/>
    <n v="39.380000000000003"/>
  </r>
  <r>
    <s v="10 : Electric"/>
    <x v="2"/>
    <x v="0"/>
    <s v="ERES_2T307"/>
    <x v="925"/>
    <n v="469.702"/>
    <n v="56.38"/>
  </r>
  <r>
    <s v="10 : Electric"/>
    <x v="2"/>
    <x v="0"/>
    <s v="ERES_2T307"/>
    <x v="926"/>
    <n v="1008.436"/>
    <n v="131.03"/>
  </r>
  <r>
    <s v="10 : Electric"/>
    <x v="2"/>
    <x v="0"/>
    <s v="ERES_2T307"/>
    <x v="927"/>
    <n v="695.28700000000003"/>
    <n v="85.37"/>
  </r>
  <r>
    <s v="10 : Electric"/>
    <x v="2"/>
    <x v="0"/>
    <s v="ERES_2T307"/>
    <x v="928"/>
    <n v="663.50400000000002"/>
    <n v="82.7"/>
  </r>
  <r>
    <s v="10 : Electric"/>
    <x v="2"/>
    <x v="0"/>
    <s v="ERES_2T307"/>
    <x v="929"/>
    <n v="1799.8130000000001"/>
    <n v="250.87"/>
  </r>
  <r>
    <s v="10 : Electric"/>
    <x v="2"/>
    <x v="0"/>
    <s v="ERES_2T307"/>
    <x v="930"/>
    <n v="290.31200000000001"/>
    <n v="39.89"/>
  </r>
  <r>
    <s v="10 : Electric"/>
    <x v="2"/>
    <x v="0"/>
    <s v="ERES_2T307"/>
    <x v="931"/>
    <n v="2411.261"/>
    <n v="320.49"/>
  </r>
  <r>
    <s v="10 : Electric"/>
    <x v="2"/>
    <x v="0"/>
    <s v="ERES_2T307"/>
    <x v="932"/>
    <n v="1442.5319999999999"/>
    <n v="191.11"/>
  </r>
  <r>
    <s v="10 : Electric"/>
    <x v="2"/>
    <x v="0"/>
    <s v="ERES_2T307"/>
    <x v="933"/>
    <n v="626.93299999999999"/>
    <n v="80.78"/>
  </r>
  <r>
    <s v="10 : Electric"/>
    <x v="2"/>
    <x v="0"/>
    <s v="ERES_2T307"/>
    <x v="934"/>
    <n v="794.55499999999995"/>
    <n v="104.18"/>
  </r>
  <r>
    <s v="10 : Electric"/>
    <x v="2"/>
    <x v="0"/>
    <s v="ERES_2T307"/>
    <x v="6987"/>
    <n v="1083.769"/>
    <n v="138.82"/>
  </r>
  <r>
    <s v="10 : Electric"/>
    <x v="2"/>
    <x v="0"/>
    <s v="ERES_2T307"/>
    <x v="935"/>
    <n v="1023.694"/>
    <n v="132.41999999999999"/>
  </r>
  <r>
    <s v="10 : Electric"/>
    <x v="2"/>
    <x v="0"/>
    <s v="ERES_2T307"/>
    <x v="936"/>
    <n v="157.31899999999999"/>
    <n v="22"/>
  </r>
  <r>
    <s v="10 : Electric"/>
    <x v="2"/>
    <x v="0"/>
    <s v="ERES_2T307"/>
    <x v="937"/>
    <n v="1302.9110000000001"/>
    <n v="171.49"/>
  </r>
  <r>
    <s v="10 : Electric"/>
    <x v="2"/>
    <x v="0"/>
    <s v="ERES_2T307"/>
    <x v="938"/>
    <n v="616.96799999999996"/>
    <n v="76.45"/>
  </r>
  <r>
    <s v="10 : Electric"/>
    <x v="2"/>
    <x v="0"/>
    <s v="ERES_2T307"/>
    <x v="939"/>
    <n v="1109.566"/>
    <n v="147.32"/>
  </r>
  <r>
    <s v="10 : Electric"/>
    <x v="2"/>
    <x v="0"/>
    <s v="ERES_2T307"/>
    <x v="940"/>
    <n v="303.125"/>
    <n v="38.04"/>
  </r>
  <r>
    <s v="10 : Electric"/>
    <x v="2"/>
    <x v="0"/>
    <s v="ERES_2T307"/>
    <x v="6988"/>
    <n v="2568.7739999999999"/>
    <n v="321.17"/>
  </r>
  <r>
    <s v="10 : Electric"/>
    <x v="2"/>
    <x v="0"/>
    <s v="ERES_2T307"/>
    <x v="941"/>
    <n v="397.37"/>
    <n v="56.77"/>
  </r>
  <r>
    <s v="10 : Electric"/>
    <x v="2"/>
    <x v="0"/>
    <s v="ERES_2T307"/>
    <x v="942"/>
    <n v="845.68899999999996"/>
    <n v="147.80000000000001"/>
  </r>
  <r>
    <s v="10 : Electric"/>
    <x v="2"/>
    <x v="0"/>
    <s v="ERES_2T307"/>
    <x v="6989"/>
    <n v="1254.1849999999999"/>
    <n v="166.41"/>
  </r>
  <r>
    <s v="10 : Electric"/>
    <x v="2"/>
    <x v="0"/>
    <s v="ERES_2T307"/>
    <x v="943"/>
    <n v="371.09399999999999"/>
    <n v="48.79"/>
  </r>
  <r>
    <s v="10 : Electric"/>
    <x v="2"/>
    <x v="0"/>
    <s v="ERES_2T307"/>
    <x v="6990"/>
    <n v="3183.15"/>
    <n v="400.34"/>
  </r>
  <r>
    <s v="10 : Electric"/>
    <x v="2"/>
    <x v="0"/>
    <s v="ERES_2T307"/>
    <x v="944"/>
    <n v="1289.758"/>
    <n v="169.24"/>
  </r>
  <r>
    <s v="10 : Electric"/>
    <x v="2"/>
    <x v="0"/>
    <s v="ERES_2T307"/>
    <x v="945"/>
    <n v="477.21"/>
    <n v="58.75"/>
  </r>
  <r>
    <s v="10 : Electric"/>
    <x v="2"/>
    <x v="0"/>
    <s v="ERES_2T307"/>
    <x v="6991"/>
    <n v="812.29700000000003"/>
    <n v="118.38"/>
  </r>
  <r>
    <s v="10 : Electric"/>
    <x v="2"/>
    <x v="0"/>
    <s v="ERES_2T307"/>
    <x v="946"/>
    <n v="1428.431"/>
    <n v="195.85"/>
  </r>
  <r>
    <s v="10 : Electric"/>
    <x v="2"/>
    <x v="0"/>
    <s v="ERES_2T307"/>
    <x v="947"/>
    <n v="827.00699999999995"/>
    <n v="111.85"/>
  </r>
  <r>
    <s v="10 : Electric"/>
    <x v="2"/>
    <x v="0"/>
    <s v="ERES_2T307"/>
    <x v="948"/>
    <n v="1750.442"/>
    <n v="237.25"/>
  </r>
  <r>
    <s v="10 : Electric"/>
    <x v="2"/>
    <x v="0"/>
    <s v="ERES_2T307"/>
    <x v="6992"/>
    <n v="735.30499999999995"/>
    <n v="95.96"/>
  </r>
  <r>
    <s v="10 : Electric"/>
    <x v="2"/>
    <x v="0"/>
    <s v="ERES_2T307"/>
    <x v="949"/>
    <n v="1517.72"/>
    <n v="205.48"/>
  </r>
  <r>
    <s v="10 : Electric"/>
    <x v="2"/>
    <x v="0"/>
    <s v="ERES_2T307"/>
    <x v="950"/>
    <n v="1098.7860000000001"/>
    <n v="161.91"/>
  </r>
  <r>
    <s v="10 : Electric"/>
    <x v="2"/>
    <x v="0"/>
    <s v="ERES_2T307"/>
    <x v="6993"/>
    <n v="327.19299999999998"/>
    <n v="41.31"/>
  </r>
  <r>
    <s v="10 : Electric"/>
    <x v="2"/>
    <x v="0"/>
    <s v="ERES_2T307"/>
    <x v="6994"/>
    <n v="1376.671"/>
    <n v="183.26"/>
  </r>
  <r>
    <s v="10 : Electric"/>
    <x v="2"/>
    <x v="0"/>
    <s v="ERES_2T307"/>
    <x v="951"/>
    <n v="419.75200000000001"/>
    <n v="53.37"/>
  </r>
  <r>
    <s v="10 : Electric"/>
    <x v="2"/>
    <x v="0"/>
    <s v="ERES_2T307"/>
    <x v="6995"/>
    <n v="278.59300000000002"/>
    <n v="34.06"/>
  </r>
  <r>
    <s v="10 : Electric"/>
    <x v="2"/>
    <x v="0"/>
    <s v="ERES_2T307"/>
    <x v="6996"/>
    <n v="592.62599999999998"/>
    <n v="78.33"/>
  </r>
  <r>
    <s v="10 : Electric"/>
    <x v="2"/>
    <x v="0"/>
    <s v="ERES_2T307"/>
    <x v="952"/>
    <n v="791.51900000000001"/>
    <n v="101.47"/>
  </r>
  <r>
    <s v="10 : Electric"/>
    <x v="2"/>
    <x v="0"/>
    <s v="ERES_2T307"/>
    <x v="953"/>
    <n v="1171.7560000000001"/>
    <n v="147.47"/>
  </r>
  <r>
    <s v="10 : Electric"/>
    <x v="2"/>
    <x v="0"/>
    <s v="ERES_2T307"/>
    <x v="954"/>
    <n v="1771.999"/>
    <n v="230.69"/>
  </r>
  <r>
    <s v="10 : Electric"/>
    <x v="2"/>
    <x v="0"/>
    <s v="ERES_2T307"/>
    <x v="955"/>
    <n v="1013.393"/>
    <n v="135.75"/>
  </r>
  <r>
    <s v="10 : Electric"/>
    <x v="2"/>
    <x v="0"/>
    <s v="ERES_2T307"/>
    <x v="6997"/>
    <n v="489.06"/>
    <n v="62.79"/>
  </r>
  <r>
    <s v="10 : Electric"/>
    <x v="2"/>
    <x v="0"/>
    <s v="ERES_2T307"/>
    <x v="956"/>
    <n v="759.58699999999999"/>
    <n v="97.72"/>
  </r>
  <r>
    <s v="10 : Electric"/>
    <x v="2"/>
    <x v="0"/>
    <s v="ERES_2T307"/>
    <x v="957"/>
    <n v="302.31400000000002"/>
    <n v="40.24"/>
  </r>
  <r>
    <s v="10 : Electric"/>
    <x v="2"/>
    <x v="0"/>
    <s v="ERES_2T307"/>
    <x v="958"/>
    <n v="558.33799999999997"/>
    <n v="73.08"/>
  </r>
  <r>
    <s v="10 : Electric"/>
    <x v="2"/>
    <x v="0"/>
    <s v="ERES_2T307"/>
    <x v="6998"/>
    <n v="779.44"/>
    <n v="106.56"/>
  </r>
  <r>
    <s v="10 : Electric"/>
    <x v="2"/>
    <x v="0"/>
    <s v="ERES_2T307"/>
    <x v="959"/>
    <n v="1048.944"/>
    <n v="115.31"/>
  </r>
  <r>
    <s v="10 : Electric"/>
    <x v="2"/>
    <x v="0"/>
    <s v="ERES_2T307"/>
    <x v="960"/>
    <n v="793.029"/>
    <n v="95.78"/>
  </r>
  <r>
    <s v="10 : Electric"/>
    <x v="2"/>
    <x v="0"/>
    <s v="ERES_2T307"/>
    <x v="961"/>
    <n v="933.29600000000005"/>
    <n v="108.79"/>
  </r>
  <r>
    <s v="10 : Electric"/>
    <x v="2"/>
    <x v="0"/>
    <s v="ERES_2T307"/>
    <x v="6999"/>
    <n v="895.54499999999996"/>
    <n v="114.55"/>
  </r>
  <r>
    <s v="10 : Electric"/>
    <x v="2"/>
    <x v="0"/>
    <s v="ERES_2T307"/>
    <x v="962"/>
    <n v="1295.8109999999999"/>
    <n v="185.01"/>
  </r>
  <r>
    <s v="10 : Electric"/>
    <x v="2"/>
    <x v="0"/>
    <s v="ERES_2T307"/>
    <x v="963"/>
    <n v="1763.2929999999999"/>
    <n v="208.4"/>
  </r>
  <r>
    <s v="10 : Electric"/>
    <x v="2"/>
    <x v="0"/>
    <s v="ERES_2T307"/>
    <x v="964"/>
    <n v="1765.885"/>
    <n v="238.06"/>
  </r>
  <r>
    <s v="10 : Electric"/>
    <x v="2"/>
    <x v="0"/>
    <s v="ERES_2T307"/>
    <x v="965"/>
    <n v="2793.68"/>
    <n v="340.56"/>
  </r>
  <r>
    <s v="10 : Electric"/>
    <x v="2"/>
    <x v="0"/>
    <s v="ERES_2T307"/>
    <x v="966"/>
    <n v="1122.328"/>
    <n v="169.32"/>
  </r>
  <r>
    <s v="10 : Electric"/>
    <x v="2"/>
    <x v="0"/>
    <s v="ERES_2T307"/>
    <x v="967"/>
    <n v="1639.963"/>
    <n v="208.48"/>
  </r>
  <r>
    <s v="10 : Electric"/>
    <x v="2"/>
    <x v="0"/>
    <s v="ERES_2T307"/>
    <x v="968"/>
    <n v="965.61500000000001"/>
    <n v="122.15"/>
  </r>
  <r>
    <s v="10 : Electric"/>
    <x v="2"/>
    <x v="0"/>
    <s v="ERES_2T307"/>
    <x v="969"/>
    <n v="983.23199999999997"/>
    <n v="125.98"/>
  </r>
  <r>
    <s v="10 : Electric"/>
    <x v="2"/>
    <x v="0"/>
    <s v="ERES_2T307"/>
    <x v="970"/>
    <n v="1310.9159999999999"/>
    <n v="167.56"/>
  </r>
  <r>
    <s v="10 : Electric"/>
    <x v="2"/>
    <x v="0"/>
    <s v="ERES_2T307"/>
    <x v="971"/>
    <n v="718.85699999999997"/>
    <n v="89.93"/>
  </r>
  <r>
    <s v="10 : Electric"/>
    <x v="2"/>
    <x v="0"/>
    <s v="ERES_2T307"/>
    <x v="972"/>
    <n v="558.47500000000002"/>
    <n v="75.72"/>
  </r>
  <r>
    <s v="10 : Electric"/>
    <x v="2"/>
    <x v="0"/>
    <s v="ERES_2T307"/>
    <x v="973"/>
    <n v="438.49700000000001"/>
    <n v="59.26"/>
  </r>
  <r>
    <s v="10 : Electric"/>
    <x v="2"/>
    <x v="0"/>
    <s v="ERES_2T307"/>
    <x v="974"/>
    <n v="622.63599999999997"/>
    <n v="83.5"/>
  </r>
  <r>
    <s v="10 : Electric"/>
    <x v="2"/>
    <x v="0"/>
    <s v="ERES_2T307"/>
    <x v="7000"/>
    <n v="391.59699999999998"/>
    <n v="50.74"/>
  </r>
  <r>
    <s v="10 : Electric"/>
    <x v="2"/>
    <x v="0"/>
    <s v="ERES_2T307"/>
    <x v="7001"/>
    <n v="2464.8629999999998"/>
    <n v="311.98"/>
  </r>
  <r>
    <s v="10 : Electric"/>
    <x v="2"/>
    <x v="0"/>
    <s v="ERES_2T307"/>
    <x v="975"/>
    <n v="4479.2730000000001"/>
    <n v="616.61"/>
  </r>
  <r>
    <s v="10 : Electric"/>
    <x v="2"/>
    <x v="0"/>
    <s v="ERES_2T307"/>
    <x v="976"/>
    <n v="2326.1109999999999"/>
    <n v="298.13"/>
  </r>
  <r>
    <s v="10 : Electric"/>
    <x v="2"/>
    <x v="0"/>
    <s v="ERES_2T307"/>
    <x v="7002"/>
    <n v="1096.039"/>
    <n v="140.57"/>
  </r>
  <r>
    <s v="10 : Electric"/>
    <x v="2"/>
    <x v="0"/>
    <s v="ERES_2T307"/>
    <x v="977"/>
    <n v="1519.144"/>
    <n v="198.69"/>
  </r>
  <r>
    <s v="10 : Electric"/>
    <x v="2"/>
    <x v="0"/>
    <s v="ERES_2T307"/>
    <x v="978"/>
    <n v="190.12799999999999"/>
    <n v="23.59"/>
  </r>
  <r>
    <s v="10 : Electric"/>
    <x v="2"/>
    <x v="0"/>
    <s v="ERES_2T307"/>
    <x v="979"/>
    <n v="1264.847"/>
    <n v="172.23"/>
  </r>
  <r>
    <s v="10 : Electric"/>
    <x v="2"/>
    <x v="0"/>
    <s v="ERES_2T307"/>
    <x v="980"/>
    <n v="412.75299999999999"/>
    <n v="47.93"/>
  </r>
  <r>
    <s v="10 : Electric"/>
    <x v="2"/>
    <x v="0"/>
    <s v="ERES_2T307"/>
    <x v="981"/>
    <n v="1955.0940000000001"/>
    <n v="227.89"/>
  </r>
  <r>
    <s v="10 : Electric"/>
    <x v="2"/>
    <x v="0"/>
    <s v="ERES_2T307"/>
    <x v="7003"/>
    <n v="548.51700000000005"/>
    <n v="84.95"/>
  </r>
  <r>
    <s v="10 : Electric"/>
    <x v="2"/>
    <x v="0"/>
    <s v="ERES_2T307"/>
    <x v="982"/>
    <n v="582.56500000000005"/>
    <n v="71.47"/>
  </r>
  <r>
    <s v="10 : Electric"/>
    <x v="2"/>
    <x v="0"/>
    <s v="ERES_2T307"/>
    <x v="983"/>
    <n v="3381.8090000000002"/>
    <n v="507.08"/>
  </r>
  <r>
    <s v="10 : Electric"/>
    <x v="2"/>
    <x v="0"/>
    <s v="ERES_2T307"/>
    <x v="7004"/>
    <n v="1386.1769999999999"/>
    <n v="173.03"/>
  </r>
  <r>
    <s v="10 : Electric"/>
    <x v="2"/>
    <x v="0"/>
    <s v="ERES_2T307"/>
    <x v="984"/>
    <n v="1835.288"/>
    <n v="240.29"/>
  </r>
  <r>
    <s v="10 : Electric"/>
    <x v="2"/>
    <x v="0"/>
    <s v="ERES_2T307"/>
    <x v="985"/>
    <n v="608.75400000000002"/>
    <n v="84.4"/>
  </r>
  <r>
    <s v="10 : Electric"/>
    <x v="2"/>
    <x v="0"/>
    <s v="ERES_2T307"/>
    <x v="7005"/>
    <n v="369.54599999999999"/>
    <n v="45.64"/>
  </r>
  <r>
    <s v="10 : Electric"/>
    <x v="2"/>
    <x v="0"/>
    <s v="ERES_2T307"/>
    <x v="7006"/>
    <n v="4268.3010000000004"/>
    <n v="531.5"/>
  </r>
  <r>
    <s v="10 : Electric"/>
    <x v="2"/>
    <x v="0"/>
    <s v="ERES_2T307"/>
    <x v="986"/>
    <n v="669.45500000000004"/>
    <n v="100.53"/>
  </r>
  <r>
    <s v="10 : Electric"/>
    <x v="2"/>
    <x v="0"/>
    <s v="ERES_2T307"/>
    <x v="7007"/>
    <n v="835.96"/>
    <n v="122.12"/>
  </r>
  <r>
    <s v="10 : Electric"/>
    <x v="2"/>
    <x v="0"/>
    <s v="ERES_2T307"/>
    <x v="987"/>
    <n v="1959.895"/>
    <n v="257.08"/>
  </r>
  <r>
    <s v="10 : Electric"/>
    <x v="2"/>
    <x v="0"/>
    <s v="ERES_2T307"/>
    <x v="988"/>
    <n v="788.05899999999997"/>
    <n v="95.37"/>
  </r>
  <r>
    <s v="10 : Electric"/>
    <x v="2"/>
    <x v="0"/>
    <s v="ERES_2T307"/>
    <x v="989"/>
    <n v="1578.4929999999999"/>
    <n v="173.43"/>
  </r>
  <r>
    <s v="10 : Electric"/>
    <x v="2"/>
    <x v="0"/>
    <s v="ERES_2T307"/>
    <x v="990"/>
    <n v="684.48900000000003"/>
    <n v="89.94"/>
  </r>
  <r>
    <s v="10 : Electric"/>
    <x v="2"/>
    <x v="0"/>
    <s v="ERES_2T307"/>
    <x v="7008"/>
    <n v="538.66600000000005"/>
    <n v="71.25"/>
  </r>
  <r>
    <s v="10 : Electric"/>
    <x v="2"/>
    <x v="0"/>
    <s v="ERES_2T307"/>
    <x v="991"/>
    <n v="2026.1179999999999"/>
    <n v="271.70999999999998"/>
  </r>
  <r>
    <s v="10 : Electric"/>
    <x v="2"/>
    <x v="0"/>
    <s v="ERES_2T307"/>
    <x v="992"/>
    <n v="615.26499999999999"/>
    <n v="72.430000000000007"/>
  </r>
  <r>
    <s v="10 : Electric"/>
    <x v="2"/>
    <x v="0"/>
    <s v="ERES_2T307"/>
    <x v="993"/>
    <n v="850.38599999999997"/>
    <n v="96.2"/>
  </r>
  <r>
    <s v="10 : Electric"/>
    <x v="2"/>
    <x v="0"/>
    <s v="ERES_2T307"/>
    <x v="7009"/>
    <n v="1495.2380000000001"/>
    <n v="210.84"/>
  </r>
  <r>
    <s v="10 : Electric"/>
    <x v="2"/>
    <x v="0"/>
    <s v="ERES_2T307"/>
    <x v="994"/>
    <n v="558.42100000000005"/>
    <n v="73.540000000000006"/>
  </r>
  <r>
    <s v="10 : Electric"/>
    <x v="2"/>
    <x v="0"/>
    <s v="ERES_2T307"/>
    <x v="7010"/>
    <n v="992.21699999999998"/>
    <n v="122.9"/>
  </r>
  <r>
    <s v="10 : Electric"/>
    <x v="2"/>
    <x v="0"/>
    <s v="ERES_2T307"/>
    <x v="995"/>
    <n v="1269.835"/>
    <n v="168.69"/>
  </r>
  <r>
    <s v="10 : Electric"/>
    <x v="2"/>
    <x v="0"/>
    <s v="ERES_2T307"/>
    <x v="996"/>
    <n v="687.02"/>
    <n v="75.180000000000007"/>
  </r>
  <r>
    <s v="10 : Electric"/>
    <x v="2"/>
    <x v="0"/>
    <s v="ERES_2T307"/>
    <x v="997"/>
    <n v="1809.5840000000001"/>
    <n v="179.04"/>
  </r>
  <r>
    <s v="10 : Electric"/>
    <x v="2"/>
    <x v="0"/>
    <s v="ERES_2T307"/>
    <x v="998"/>
    <n v="1599.8530000000001"/>
    <n v="204.7"/>
  </r>
  <r>
    <s v="10 : Electric"/>
    <x v="2"/>
    <x v="0"/>
    <s v="ERES_2T307"/>
    <x v="999"/>
    <n v="1259.787"/>
    <n v="163.72999999999999"/>
  </r>
  <r>
    <s v="10 : Electric"/>
    <x v="2"/>
    <x v="0"/>
    <s v="ERES_2T307"/>
    <x v="1000"/>
    <n v="1691.3009999999999"/>
    <n v="209.31"/>
  </r>
  <r>
    <s v="10 : Electric"/>
    <x v="2"/>
    <x v="0"/>
    <s v="ERES_2T307"/>
    <x v="1001"/>
    <n v="529.59299999999996"/>
    <n v="63.63"/>
  </r>
  <r>
    <s v="10 : Electric"/>
    <x v="2"/>
    <x v="0"/>
    <s v="ERES_2T307"/>
    <x v="1002"/>
    <n v="1199.5909999999999"/>
    <n v="150.78"/>
  </r>
  <r>
    <s v="10 : Electric"/>
    <x v="2"/>
    <x v="0"/>
    <s v="ERES_2T307"/>
    <x v="1003"/>
    <n v="983.09500000000003"/>
    <n v="107.7"/>
  </r>
  <r>
    <s v="10 : Electric"/>
    <x v="2"/>
    <x v="0"/>
    <s v="ERES_2T307"/>
    <x v="1004"/>
    <n v="874.82799999999997"/>
    <n v="101.27"/>
  </r>
  <r>
    <s v="10 : Electric"/>
    <x v="2"/>
    <x v="0"/>
    <s v="ERES_2T307"/>
    <x v="7011"/>
    <n v="1395.6569999999999"/>
    <n v="207.17"/>
  </r>
  <r>
    <s v="10 : Electric"/>
    <x v="2"/>
    <x v="0"/>
    <s v="ERES_2T307"/>
    <x v="1005"/>
    <n v="1320.59"/>
    <n v="166.17"/>
  </r>
  <r>
    <s v="10 : Electric"/>
    <x v="2"/>
    <x v="0"/>
    <s v="ERES_2T307"/>
    <x v="1006"/>
    <n v="658.35699999999997"/>
    <n v="90.42"/>
  </r>
  <r>
    <s v="10 : Electric"/>
    <x v="2"/>
    <x v="0"/>
    <s v="ERES_2T307"/>
    <x v="1007"/>
    <n v="811.40899999999999"/>
    <n v="91.11"/>
  </r>
  <r>
    <s v="10 : Electric"/>
    <x v="2"/>
    <x v="0"/>
    <s v="ERES_2T307"/>
    <x v="1008"/>
    <n v="1506.028"/>
    <n v="173.7"/>
  </r>
  <r>
    <s v="10 : Electric"/>
    <x v="2"/>
    <x v="0"/>
    <s v="ERES_2T307"/>
    <x v="1009"/>
    <n v="1987.3589999999999"/>
    <n v="224.33"/>
  </r>
  <r>
    <s v="10 : Electric"/>
    <x v="2"/>
    <x v="0"/>
    <s v="ERES_2T307"/>
    <x v="1010"/>
    <n v="2054.1880000000001"/>
    <n v="253.75"/>
  </r>
  <r>
    <s v="10 : Electric"/>
    <x v="2"/>
    <x v="0"/>
    <s v="ERES_2T307"/>
    <x v="1011"/>
    <n v="1248.0350000000001"/>
    <n v="169.27"/>
  </r>
  <r>
    <s v="10 : Electric"/>
    <x v="2"/>
    <x v="0"/>
    <s v="ERES_2T307"/>
    <x v="1012"/>
    <n v="658.33199999999999"/>
    <n v="86.8"/>
  </r>
  <r>
    <s v="10 : Electric"/>
    <x v="2"/>
    <x v="0"/>
    <s v="ERES_2T307"/>
    <x v="1013"/>
    <n v="1109.8489999999999"/>
    <n v="127.67"/>
  </r>
  <r>
    <s v="10 : Electric"/>
    <x v="2"/>
    <x v="0"/>
    <s v="ERES_2T307"/>
    <x v="1014"/>
    <n v="388.08800000000002"/>
    <n v="50.66"/>
  </r>
  <r>
    <s v="10 : Electric"/>
    <x v="2"/>
    <x v="0"/>
    <s v="ERES_2T307"/>
    <x v="7012"/>
    <n v="268.64299999999997"/>
    <n v="35.64"/>
  </r>
  <r>
    <s v="10 : Electric"/>
    <x v="2"/>
    <x v="0"/>
    <s v="ERES_2T307"/>
    <x v="1015"/>
    <n v="690.28300000000002"/>
    <n v="90.72"/>
  </r>
  <r>
    <s v="10 : Electric"/>
    <x v="2"/>
    <x v="0"/>
    <s v="ERES_2T307"/>
    <x v="1016"/>
    <n v="1332.492"/>
    <n v="181.35"/>
  </r>
  <r>
    <s v="10 : Electric"/>
    <x v="2"/>
    <x v="0"/>
    <s v="ERES_2T307"/>
    <x v="1017"/>
    <n v="1122.912"/>
    <n v="144.75"/>
  </r>
  <r>
    <s v="10 : Electric"/>
    <x v="2"/>
    <x v="0"/>
    <s v="ERES_2T307"/>
    <x v="1018"/>
    <n v="1485.3109999999999"/>
    <n v="195.41"/>
  </r>
  <r>
    <s v="10 : Electric"/>
    <x v="2"/>
    <x v="0"/>
    <s v="ERES_2T307"/>
    <x v="1019"/>
    <n v="2680.2649999999999"/>
    <n v="358.29"/>
  </r>
  <r>
    <s v="10 : Electric"/>
    <x v="2"/>
    <x v="0"/>
    <s v="ERES_2T307"/>
    <x v="1020"/>
    <n v="879.53"/>
    <n v="103.17"/>
  </r>
  <r>
    <s v="10 : Electric"/>
    <x v="2"/>
    <x v="0"/>
    <s v="ERES_2T307"/>
    <x v="1021"/>
    <n v="265.08199999999999"/>
    <n v="35.25"/>
  </r>
  <r>
    <s v="10 : Electric"/>
    <x v="2"/>
    <x v="0"/>
    <s v="ERES_2T307"/>
    <x v="1022"/>
    <n v="507.22"/>
    <n v="71.95"/>
  </r>
  <r>
    <s v="10 : Electric"/>
    <x v="2"/>
    <x v="0"/>
    <s v="ERES_2T307"/>
    <x v="7013"/>
    <n v="574.02499999999998"/>
    <n v="89.88"/>
  </r>
  <r>
    <s v="10 : Electric"/>
    <x v="2"/>
    <x v="0"/>
    <s v="ERES_2T307"/>
    <x v="1023"/>
    <n v="3097.9810000000002"/>
    <n v="391.7"/>
  </r>
  <r>
    <s v="10 : Electric"/>
    <x v="2"/>
    <x v="0"/>
    <s v="ERES_2T307"/>
    <x v="1024"/>
    <n v="672.904"/>
    <n v="86.38"/>
  </r>
  <r>
    <s v="10 : Electric"/>
    <x v="2"/>
    <x v="0"/>
    <s v="ERES_2T307"/>
    <x v="1025"/>
    <n v="705.82100000000003"/>
    <n v="84.51"/>
  </r>
  <r>
    <s v="10 : Electric"/>
    <x v="2"/>
    <x v="0"/>
    <s v="ERES_2T307"/>
    <x v="7014"/>
    <n v="2315.1179999999999"/>
    <n v="277.76"/>
  </r>
  <r>
    <s v="10 : Electric"/>
    <x v="2"/>
    <x v="0"/>
    <s v="ERES_2T307"/>
    <x v="1026"/>
    <n v="866.68499999999995"/>
    <n v="119"/>
  </r>
  <r>
    <s v="10 : Electric"/>
    <x v="2"/>
    <x v="0"/>
    <s v="ERES_2T307"/>
    <x v="1027"/>
    <n v="1276.1980000000001"/>
    <n v="150.44"/>
  </r>
  <r>
    <s v="10 : Electric"/>
    <x v="2"/>
    <x v="0"/>
    <s v="ERES_2T307"/>
    <x v="1028"/>
    <n v="720.59699999999998"/>
    <n v="88.83"/>
  </r>
  <r>
    <s v="10 : Electric"/>
    <x v="2"/>
    <x v="0"/>
    <s v="ERES_2T307"/>
    <x v="7015"/>
    <n v="692.29300000000001"/>
    <n v="93.17"/>
  </r>
  <r>
    <s v="10 : Electric"/>
    <x v="2"/>
    <x v="0"/>
    <s v="ERES_2T307"/>
    <x v="1029"/>
    <n v="1770.7550000000001"/>
    <n v="203.64"/>
  </r>
  <r>
    <s v="10 : Electric"/>
    <x v="2"/>
    <x v="0"/>
    <s v="ERES_2T307"/>
    <x v="1030"/>
    <n v="1223.4390000000001"/>
    <n v="127.58"/>
  </r>
  <r>
    <s v="10 : Electric"/>
    <x v="2"/>
    <x v="0"/>
    <s v="ERES_2T307"/>
    <x v="7016"/>
    <n v="1205.5129999999999"/>
    <n v="163.91"/>
  </r>
  <r>
    <s v="10 : Electric"/>
    <x v="2"/>
    <x v="0"/>
    <s v="ERES_2T307"/>
    <x v="1031"/>
    <n v="2127.4349999999999"/>
    <n v="290.56"/>
  </r>
  <r>
    <s v="10 : Electric"/>
    <x v="2"/>
    <x v="0"/>
    <s v="ERES_2T307"/>
    <x v="1032"/>
    <n v="1029.441"/>
    <n v="131.52000000000001"/>
  </r>
  <r>
    <s v="10 : Electric"/>
    <x v="2"/>
    <x v="0"/>
    <s v="ERES_2T307"/>
    <x v="1033"/>
    <n v="3579.42"/>
    <n v="485.26"/>
  </r>
  <r>
    <s v="10 : Electric"/>
    <x v="2"/>
    <x v="0"/>
    <s v="ERES_2T307"/>
    <x v="1034"/>
    <n v="1832.0709999999999"/>
    <n v="228.55"/>
  </r>
  <r>
    <s v="10 : Electric"/>
    <x v="2"/>
    <x v="0"/>
    <s v="ERES_2T307"/>
    <x v="1035"/>
    <n v="1712.4860000000001"/>
    <n v="239.81"/>
  </r>
  <r>
    <s v="10 : Electric"/>
    <x v="2"/>
    <x v="0"/>
    <s v="ERES_2T307"/>
    <x v="1036"/>
    <n v="1239.749"/>
    <n v="192.66"/>
  </r>
  <r>
    <s v="10 : Electric"/>
    <x v="2"/>
    <x v="0"/>
    <s v="ERES_2T307"/>
    <x v="1037"/>
    <n v="427.40800000000002"/>
    <n v="54.47"/>
  </r>
  <r>
    <s v="10 : Electric"/>
    <x v="2"/>
    <x v="0"/>
    <s v="ERES_2T307"/>
    <x v="1038"/>
    <n v="838.66600000000005"/>
    <n v="108.48"/>
  </r>
  <r>
    <s v="10 : Electric"/>
    <x v="2"/>
    <x v="0"/>
    <s v="ERES_2T307"/>
    <x v="1039"/>
    <n v="1558.528"/>
    <n v="191.75"/>
  </r>
  <r>
    <s v="10 : Electric"/>
    <x v="2"/>
    <x v="0"/>
    <s v="ERES_2T307"/>
    <x v="7017"/>
    <n v="909.38800000000003"/>
    <n v="117.67"/>
  </r>
  <r>
    <s v="10 : Electric"/>
    <x v="2"/>
    <x v="0"/>
    <s v="ERES_2T307"/>
    <x v="1040"/>
    <n v="740.89599999999996"/>
    <n v="91.48"/>
  </r>
  <r>
    <s v="10 : Electric"/>
    <x v="2"/>
    <x v="0"/>
    <s v="ERES_2T307"/>
    <x v="7018"/>
    <n v="829.69"/>
    <n v="105.96"/>
  </r>
  <r>
    <s v="10 : Electric"/>
    <x v="2"/>
    <x v="0"/>
    <s v="ERES_2T307"/>
    <x v="1041"/>
    <n v="1025.8810000000001"/>
    <n v="90.93"/>
  </r>
  <r>
    <s v="10 : Electric"/>
    <x v="2"/>
    <x v="0"/>
    <s v="ERES_2T307"/>
    <x v="1042"/>
    <n v="1262.018"/>
    <n v="169.92"/>
  </r>
  <r>
    <s v="10 : Electric"/>
    <x v="2"/>
    <x v="0"/>
    <s v="ERES_2T307"/>
    <x v="1043"/>
    <n v="645.24099999999999"/>
    <n v="84.83"/>
  </r>
  <r>
    <s v="10 : Electric"/>
    <x v="2"/>
    <x v="0"/>
    <s v="ERES_2T307"/>
    <x v="1044"/>
    <n v="1127.6289999999999"/>
    <n v="145.13999999999999"/>
  </r>
  <r>
    <s v="10 : Electric"/>
    <x v="2"/>
    <x v="0"/>
    <s v="ERES_2T307"/>
    <x v="1045"/>
    <n v="650.65599999999995"/>
    <n v="81.77"/>
  </r>
  <r>
    <s v="10 : Electric"/>
    <x v="2"/>
    <x v="0"/>
    <s v="ERES_2T307"/>
    <x v="1046"/>
    <n v="171.584"/>
    <n v="21.66"/>
  </r>
  <r>
    <s v="10 : Electric"/>
    <x v="2"/>
    <x v="0"/>
    <s v="ERES_2T307"/>
    <x v="1047"/>
    <n v="2328.136"/>
    <n v="299.95"/>
  </r>
  <r>
    <s v="10 : Electric"/>
    <x v="2"/>
    <x v="0"/>
    <s v="ERES_2T307"/>
    <x v="7019"/>
    <n v="689.27099999999996"/>
    <n v="91.38"/>
  </r>
  <r>
    <s v="10 : Electric"/>
    <x v="2"/>
    <x v="0"/>
    <s v="ERES_2T307"/>
    <x v="1048"/>
    <n v="819.43700000000001"/>
    <n v="103.45"/>
  </r>
  <r>
    <s v="10 : Electric"/>
    <x v="2"/>
    <x v="0"/>
    <s v="ERES_2T307"/>
    <x v="1049"/>
    <n v="509.25099999999998"/>
    <n v="65.5"/>
  </r>
  <r>
    <s v="10 : Electric"/>
    <x v="2"/>
    <x v="0"/>
    <s v="ERES_2T307"/>
    <x v="1050"/>
    <n v="265.815"/>
    <n v="34.450000000000003"/>
  </r>
  <r>
    <s v="10 : Electric"/>
    <x v="2"/>
    <x v="0"/>
    <s v="ERES_2T307"/>
    <x v="1051"/>
    <n v="2405.9639999999999"/>
    <n v="324.58999999999997"/>
  </r>
  <r>
    <s v="10 : Electric"/>
    <x v="2"/>
    <x v="0"/>
    <s v="ERES_2T307"/>
    <x v="7020"/>
    <n v="334.28699999999998"/>
    <n v="42.45"/>
  </r>
  <r>
    <s v="10 : Electric"/>
    <x v="2"/>
    <x v="0"/>
    <s v="ERES_2T307"/>
    <x v="1052"/>
    <n v="620.66"/>
    <n v="80.58"/>
  </r>
  <r>
    <s v="10 : Electric"/>
    <x v="2"/>
    <x v="0"/>
    <s v="ERES_2T307"/>
    <x v="1053"/>
    <n v="872.41300000000001"/>
    <n v="117.71"/>
  </r>
  <r>
    <s v="10 : Electric"/>
    <x v="2"/>
    <x v="0"/>
    <s v="ERES_2T307"/>
    <x v="1054"/>
    <n v="420.94900000000001"/>
    <n v="53.41"/>
  </r>
  <r>
    <s v="10 : Electric"/>
    <x v="2"/>
    <x v="0"/>
    <s v="ERES_2T307"/>
    <x v="1055"/>
    <n v="599.947"/>
    <n v="81.19"/>
  </r>
  <r>
    <s v="10 : Electric"/>
    <x v="2"/>
    <x v="0"/>
    <s v="ERES_2T307"/>
    <x v="1056"/>
    <n v="822.45299999999997"/>
    <n v="95.21"/>
  </r>
  <r>
    <s v="10 : Electric"/>
    <x v="2"/>
    <x v="0"/>
    <s v="ERES_2T307"/>
    <x v="1057"/>
    <n v="483.779"/>
    <n v="60.67"/>
  </r>
  <r>
    <s v="10 : Electric"/>
    <x v="2"/>
    <x v="0"/>
    <s v="ERES_2T307"/>
    <x v="1058"/>
    <n v="1519.078"/>
    <n v="202.06"/>
  </r>
  <r>
    <s v="10 : Electric"/>
    <x v="2"/>
    <x v="0"/>
    <s v="ERES_2T307"/>
    <x v="1059"/>
    <n v="553.03700000000003"/>
    <n v="74.34"/>
  </r>
  <r>
    <s v="10 : Electric"/>
    <x v="2"/>
    <x v="0"/>
    <s v="ERES_2T307"/>
    <x v="1060"/>
    <n v="288.42"/>
    <n v="37.799999999999997"/>
  </r>
  <r>
    <s v="10 : Electric"/>
    <x v="2"/>
    <x v="0"/>
    <s v="ERES_2T307"/>
    <x v="7021"/>
    <n v="518.923"/>
    <n v="72.709999999999994"/>
  </r>
  <r>
    <s v="10 : Electric"/>
    <x v="2"/>
    <x v="0"/>
    <s v="ERES_2T307"/>
    <x v="1061"/>
    <n v="1560.443"/>
    <n v="155.41999999999999"/>
  </r>
  <r>
    <s v="10 : Electric"/>
    <x v="2"/>
    <x v="0"/>
    <s v="ERES_2T307"/>
    <x v="7022"/>
    <n v="761.37199999999996"/>
    <n v="99.79"/>
  </r>
  <r>
    <s v="10 : Electric"/>
    <x v="2"/>
    <x v="0"/>
    <s v="ERES_2T307"/>
    <x v="1062"/>
    <n v="826.16499999999996"/>
    <n v="113.59"/>
  </r>
  <r>
    <s v="10 : Electric"/>
    <x v="2"/>
    <x v="0"/>
    <s v="ERES_2T307"/>
    <x v="1063"/>
    <n v="2711.2759999999998"/>
    <n v="329.11"/>
  </r>
  <r>
    <s v="10 : Electric"/>
    <x v="2"/>
    <x v="0"/>
    <s v="ERES_2T307"/>
    <x v="1064"/>
    <n v="1253.5419999999999"/>
    <n v="136"/>
  </r>
  <r>
    <s v="10 : Electric"/>
    <x v="2"/>
    <x v="0"/>
    <s v="ERES_2T307"/>
    <x v="1065"/>
    <n v="1919.7"/>
    <n v="222.84"/>
  </r>
  <r>
    <s v="10 : Electric"/>
    <x v="2"/>
    <x v="0"/>
    <s v="ERES_2T307"/>
    <x v="1066"/>
    <n v="2415.6869999999999"/>
    <n v="303.79000000000002"/>
  </r>
  <r>
    <s v="10 : Electric"/>
    <x v="2"/>
    <x v="0"/>
    <s v="ERES_2T307"/>
    <x v="1067"/>
    <n v="1040.18"/>
    <n v="129.58000000000001"/>
  </r>
  <r>
    <s v="10 : Electric"/>
    <x v="2"/>
    <x v="0"/>
    <s v="ERES_2T307"/>
    <x v="7023"/>
    <n v="1103.6790000000001"/>
    <n v="142.91"/>
  </r>
  <r>
    <s v="10 : Electric"/>
    <x v="2"/>
    <x v="0"/>
    <s v="ERES_2T307"/>
    <x v="1068"/>
    <n v="915.22199999999998"/>
    <n v="114.93"/>
  </r>
  <r>
    <s v="10 : Electric"/>
    <x v="2"/>
    <x v="0"/>
    <s v="ERES_2T307"/>
    <x v="7024"/>
    <n v="860.13400000000001"/>
    <n v="126.17"/>
  </r>
  <r>
    <s v="10 : Electric"/>
    <x v="2"/>
    <x v="0"/>
    <s v="ERES_2T307"/>
    <x v="1069"/>
    <n v="709.92499999999995"/>
    <n v="89.2"/>
  </r>
  <r>
    <s v="10 : Electric"/>
    <x v="2"/>
    <x v="0"/>
    <s v="ERES_2T307"/>
    <x v="1070"/>
    <n v="1109.385"/>
    <n v="137.22"/>
  </r>
  <r>
    <s v="10 : Electric"/>
    <x v="2"/>
    <x v="0"/>
    <s v="ERES_2T307"/>
    <x v="1071"/>
    <n v="1382.0889999999999"/>
    <n v="155.97999999999999"/>
  </r>
  <r>
    <s v="10 : Electric"/>
    <x v="2"/>
    <x v="0"/>
    <s v="ERES_2T307"/>
    <x v="1072"/>
    <n v="1529.617"/>
    <n v="202.6"/>
  </r>
  <r>
    <s v="10 : Electric"/>
    <x v="2"/>
    <x v="0"/>
    <s v="ERES_2T307"/>
    <x v="1073"/>
    <n v="641.601"/>
    <n v="87.04"/>
  </r>
  <r>
    <s v="10 : Electric"/>
    <x v="2"/>
    <x v="0"/>
    <s v="ERES_2T307"/>
    <x v="1074"/>
    <n v="282.94499999999999"/>
    <n v="35.14"/>
  </r>
  <r>
    <s v="10 : Electric"/>
    <x v="2"/>
    <x v="0"/>
    <s v="ERES_2T307"/>
    <x v="7025"/>
    <n v="319.26900000000001"/>
    <n v="37.14"/>
  </r>
  <r>
    <s v="10 : Electric"/>
    <x v="2"/>
    <x v="0"/>
    <s v="ERES_2T307"/>
    <x v="7026"/>
    <n v="1185.807"/>
    <n v="178.47"/>
  </r>
  <r>
    <s v="10 : Electric"/>
    <x v="2"/>
    <x v="0"/>
    <s v="ERES_2T307"/>
    <x v="1075"/>
    <n v="1513.201"/>
    <n v="200.59"/>
  </r>
  <r>
    <s v="10 : Electric"/>
    <x v="2"/>
    <x v="0"/>
    <s v="ERES_2T307"/>
    <x v="7027"/>
    <n v="899.64300000000003"/>
    <n v="110.25"/>
  </r>
  <r>
    <s v="10 : Electric"/>
    <x v="2"/>
    <x v="0"/>
    <s v="ERES_2T307"/>
    <x v="1076"/>
    <n v="1878.5509999999999"/>
    <n v="223.58"/>
  </r>
  <r>
    <s v="10 : Electric"/>
    <x v="2"/>
    <x v="0"/>
    <s v="ERES_2T307"/>
    <x v="1077"/>
    <n v="1269.6579999999999"/>
    <n v="144.44999999999999"/>
  </r>
  <r>
    <s v="10 : Electric"/>
    <x v="2"/>
    <x v="0"/>
    <s v="ERES_2T307"/>
    <x v="1078"/>
    <n v="859.25400000000002"/>
    <n v="105.94"/>
  </r>
  <r>
    <s v="10 : Electric"/>
    <x v="2"/>
    <x v="0"/>
    <s v="ERES_2T307"/>
    <x v="1079"/>
    <n v="966.42100000000005"/>
    <n v="118.67"/>
  </r>
  <r>
    <s v="10 : Electric"/>
    <x v="2"/>
    <x v="0"/>
    <s v="ERES_2T307"/>
    <x v="1080"/>
    <n v="603.32899999999995"/>
    <n v="84.82"/>
  </r>
  <r>
    <s v="10 : Electric"/>
    <x v="2"/>
    <x v="0"/>
    <s v="ERES_2T307"/>
    <x v="1081"/>
    <n v="2293.748"/>
    <n v="278.61"/>
  </r>
  <r>
    <s v="10 : Electric"/>
    <x v="2"/>
    <x v="0"/>
    <s v="ERES_2T307"/>
    <x v="1082"/>
    <n v="1232.8879999999999"/>
    <n v="164.41"/>
  </r>
  <r>
    <s v="10 : Electric"/>
    <x v="2"/>
    <x v="0"/>
    <s v="ERES_2T307"/>
    <x v="1083"/>
    <n v="376.76900000000001"/>
    <n v="58.45"/>
  </r>
  <r>
    <s v="10 : Electric"/>
    <x v="2"/>
    <x v="0"/>
    <s v="ERES_2T307"/>
    <x v="1084"/>
    <n v="473.65699999999998"/>
    <n v="60.55"/>
  </r>
  <r>
    <s v="10 : Electric"/>
    <x v="2"/>
    <x v="0"/>
    <s v="ERES_2T307"/>
    <x v="1085"/>
    <n v="698.30799999999999"/>
    <n v="89.65"/>
  </r>
  <r>
    <s v="10 : Electric"/>
    <x v="2"/>
    <x v="0"/>
    <s v="ERES_2T307"/>
    <x v="1086"/>
    <n v="922.09100000000001"/>
    <n v="120.12"/>
  </r>
  <r>
    <s v="10 : Electric"/>
    <x v="2"/>
    <x v="0"/>
    <s v="ERES_2T307"/>
    <x v="1087"/>
    <n v="479.39499999999998"/>
    <n v="62.27"/>
  </r>
  <r>
    <s v="10 : Electric"/>
    <x v="2"/>
    <x v="0"/>
    <s v="ERES_2T307"/>
    <x v="7028"/>
    <n v="107.096"/>
    <n v="13"/>
  </r>
  <r>
    <s v="10 : Electric"/>
    <x v="2"/>
    <x v="0"/>
    <s v="ERES_2T307"/>
    <x v="1088"/>
    <n v="1329.442"/>
    <n v="164.71"/>
  </r>
  <r>
    <s v="10 : Electric"/>
    <x v="2"/>
    <x v="0"/>
    <s v="ERES_2T307"/>
    <x v="1089"/>
    <n v="532.69500000000005"/>
    <n v="71.64"/>
  </r>
  <r>
    <s v="10 : Electric"/>
    <x v="2"/>
    <x v="0"/>
    <s v="ERES_2T307"/>
    <x v="1090"/>
    <n v="701.14499999999998"/>
    <n v="93.77"/>
  </r>
  <r>
    <s v="10 : Electric"/>
    <x v="2"/>
    <x v="0"/>
    <s v="ERES_2T307"/>
    <x v="1091"/>
    <n v="1482.5050000000001"/>
    <n v="196.83"/>
  </r>
  <r>
    <s v="10 : Electric"/>
    <x v="2"/>
    <x v="0"/>
    <s v="ERES_2T307"/>
    <x v="1092"/>
    <n v="821.27300000000002"/>
    <n v="106.09"/>
  </r>
  <r>
    <s v="10 : Electric"/>
    <x v="2"/>
    <x v="0"/>
    <s v="ERES_2T307"/>
    <x v="1093"/>
    <n v="1287.6079999999999"/>
    <n v="149.26"/>
  </r>
  <r>
    <s v="10 : Electric"/>
    <x v="2"/>
    <x v="0"/>
    <s v="ERES_2T307"/>
    <x v="1094"/>
    <n v="1429.6189999999999"/>
    <n v="194.4"/>
  </r>
  <r>
    <s v="10 : Electric"/>
    <x v="2"/>
    <x v="0"/>
    <s v="ERES_2T307"/>
    <x v="1095"/>
    <n v="703.92399999999998"/>
    <n v="84.26"/>
  </r>
  <r>
    <s v="10 : Electric"/>
    <x v="2"/>
    <x v="0"/>
    <s v="ERES_2T307"/>
    <x v="1096"/>
    <n v="1847.13"/>
    <n v="235.51"/>
  </r>
  <r>
    <s v="10 : Electric"/>
    <x v="2"/>
    <x v="0"/>
    <s v="ERES_2T307"/>
    <x v="1097"/>
    <n v="404.53"/>
    <n v="51.06"/>
  </r>
  <r>
    <s v="10 : Electric"/>
    <x v="2"/>
    <x v="0"/>
    <s v="ERES_2T307"/>
    <x v="1098"/>
    <n v="857.32799999999997"/>
    <n v="104.23"/>
  </r>
  <r>
    <s v="10 : Electric"/>
    <x v="2"/>
    <x v="0"/>
    <s v="ERES_2T307"/>
    <x v="7029"/>
    <n v="2187.317"/>
    <n v="293.47000000000003"/>
  </r>
  <r>
    <s v="10 : Electric"/>
    <x v="2"/>
    <x v="0"/>
    <s v="ERES_2T307"/>
    <x v="7030"/>
    <n v="1862.2090000000001"/>
    <n v="244.3"/>
  </r>
  <r>
    <s v="10 : Electric"/>
    <x v="2"/>
    <x v="0"/>
    <s v="ERES_2T307"/>
    <x v="1099"/>
    <n v="635.12"/>
    <n v="86.01"/>
  </r>
  <r>
    <s v="10 : Electric"/>
    <x v="2"/>
    <x v="0"/>
    <s v="ERES_2T307"/>
    <x v="1100"/>
    <n v="1007.871"/>
    <n v="117.63"/>
  </r>
  <r>
    <s v="10 : Electric"/>
    <x v="2"/>
    <x v="0"/>
    <s v="ERES_2T307"/>
    <x v="7031"/>
    <n v="417.209"/>
    <n v="58.57"/>
  </r>
  <r>
    <s v="10 : Electric"/>
    <x v="2"/>
    <x v="0"/>
    <s v="ERES_2T307"/>
    <x v="1101"/>
    <n v="1336.502"/>
    <n v="161.80000000000001"/>
  </r>
  <r>
    <s v="10 : Electric"/>
    <x v="2"/>
    <x v="0"/>
    <s v="ERES_2T307"/>
    <x v="1102"/>
    <n v="259.09199999999998"/>
    <n v="31.32"/>
  </r>
  <r>
    <s v="10 : Electric"/>
    <x v="2"/>
    <x v="0"/>
    <s v="ERES_2T307"/>
    <x v="1103"/>
    <n v="496.43900000000002"/>
    <n v="64.150000000000006"/>
  </r>
  <r>
    <s v="10 : Electric"/>
    <x v="2"/>
    <x v="0"/>
    <s v="ERES_2T307"/>
    <x v="1104"/>
    <n v="1003.169"/>
    <n v="136.94"/>
  </r>
  <r>
    <s v="10 : Electric"/>
    <x v="2"/>
    <x v="0"/>
    <s v="ERES_2T307"/>
    <x v="1105"/>
    <n v="751.23500000000001"/>
    <n v="87.92"/>
  </r>
  <r>
    <s v="10 : Electric"/>
    <x v="2"/>
    <x v="0"/>
    <s v="ERES_2T307"/>
    <x v="7032"/>
    <n v="826.10400000000004"/>
    <n v="108.23"/>
  </r>
  <r>
    <s v="10 : Electric"/>
    <x v="2"/>
    <x v="0"/>
    <s v="ERES_2T307"/>
    <x v="1106"/>
    <n v="424.43799999999999"/>
    <n v="59.01"/>
  </r>
  <r>
    <s v="10 : Electric"/>
    <x v="2"/>
    <x v="0"/>
    <s v="ERES_2T307"/>
    <x v="1107"/>
    <n v="467.21600000000001"/>
    <n v="63.7"/>
  </r>
  <r>
    <s v="10 : Electric"/>
    <x v="2"/>
    <x v="0"/>
    <s v="ERES_2T307"/>
    <x v="1108"/>
    <n v="1044.4559999999999"/>
    <n v="123.75"/>
  </r>
  <r>
    <s v="10 : Electric"/>
    <x v="2"/>
    <x v="0"/>
    <s v="ERES_2T307"/>
    <x v="1109"/>
    <n v="1678.4839999999999"/>
    <n v="218.07"/>
  </r>
  <r>
    <s v="10 : Electric"/>
    <x v="2"/>
    <x v="0"/>
    <s v="ERES_2T307"/>
    <x v="7033"/>
    <n v="685.03"/>
    <n v="92.54"/>
  </r>
  <r>
    <s v="10 : Electric"/>
    <x v="2"/>
    <x v="0"/>
    <s v="ERES_2T307"/>
    <x v="7034"/>
    <n v="1368.8979999999999"/>
    <n v="183.49"/>
  </r>
  <r>
    <s v="10 : Electric"/>
    <x v="2"/>
    <x v="0"/>
    <s v="ERES_2T307"/>
    <x v="1110"/>
    <n v="444.82499999999999"/>
    <n v="61.78"/>
  </r>
  <r>
    <s v="10 : Electric"/>
    <x v="2"/>
    <x v="0"/>
    <s v="ERES_2T307"/>
    <x v="1111"/>
    <n v="659.82600000000002"/>
    <n v="82.81"/>
  </r>
  <r>
    <s v="10 : Electric"/>
    <x v="2"/>
    <x v="0"/>
    <s v="ERES_2T307"/>
    <x v="1112"/>
    <n v="431.43299999999999"/>
    <n v="53.58"/>
  </r>
  <r>
    <s v="10 : Electric"/>
    <x v="2"/>
    <x v="0"/>
    <s v="ERES_2T307"/>
    <x v="1113"/>
    <n v="1371.9079999999999"/>
    <n v="168.08"/>
  </r>
  <r>
    <s v="10 : Electric"/>
    <x v="2"/>
    <x v="0"/>
    <s v="ERES_2T307"/>
    <x v="1114"/>
    <n v="2342.2379999999998"/>
    <n v="307.33"/>
  </r>
  <r>
    <s v="10 : Electric"/>
    <x v="2"/>
    <x v="0"/>
    <s v="ERES_2T307"/>
    <x v="1115"/>
    <n v="1112.221"/>
    <n v="157.97999999999999"/>
  </r>
  <r>
    <s v="10 : Electric"/>
    <x v="2"/>
    <x v="0"/>
    <s v="ERES_2T307"/>
    <x v="1116"/>
    <n v="334.21199999999999"/>
    <n v="49.02"/>
  </r>
  <r>
    <s v="10 : Electric"/>
    <x v="2"/>
    <x v="0"/>
    <s v="ERES_2T307"/>
    <x v="1117"/>
    <n v="1453.4960000000001"/>
    <n v="176.19"/>
  </r>
  <r>
    <s v="10 : Electric"/>
    <x v="2"/>
    <x v="0"/>
    <s v="ERES_2T307"/>
    <x v="1118"/>
    <n v="897.923"/>
    <n v="113.12"/>
  </r>
  <r>
    <s v="10 : Electric"/>
    <x v="2"/>
    <x v="0"/>
    <s v="ERES_2T307"/>
    <x v="1119"/>
    <n v="630.41800000000001"/>
    <n v="76.7"/>
  </r>
  <r>
    <s v="10 : Electric"/>
    <x v="2"/>
    <x v="0"/>
    <s v="ERES_2T307"/>
    <x v="1120"/>
    <n v="1503.7170000000001"/>
    <n v="202.22"/>
  </r>
  <r>
    <s v="10 : Electric"/>
    <x v="2"/>
    <x v="0"/>
    <s v="ERES_2T307"/>
    <x v="1121"/>
    <n v="1572.1420000000001"/>
    <n v="190.77"/>
  </r>
  <r>
    <s v="10 : Electric"/>
    <x v="2"/>
    <x v="0"/>
    <s v="ERES_2T307"/>
    <x v="1122"/>
    <n v="1151.8869999999999"/>
    <n v="140.91999999999999"/>
  </r>
  <r>
    <s v="10 : Electric"/>
    <x v="2"/>
    <x v="0"/>
    <s v="ERES_2T307"/>
    <x v="1123"/>
    <n v="976.83199999999999"/>
    <n v="122.46"/>
  </r>
  <r>
    <s v="10 : Electric"/>
    <x v="2"/>
    <x v="0"/>
    <s v="ERES_2T307"/>
    <x v="1124"/>
    <n v="1095.739"/>
    <n v="122.67"/>
  </r>
  <r>
    <s v="10 : Electric"/>
    <x v="2"/>
    <x v="0"/>
    <s v="ERES_2T307"/>
    <x v="1125"/>
    <n v="1153.2550000000001"/>
    <n v="155.55000000000001"/>
  </r>
  <r>
    <s v="10 : Electric"/>
    <x v="2"/>
    <x v="0"/>
    <s v="ERES_2T307"/>
    <x v="1126"/>
    <n v="1122.1210000000001"/>
    <n v="152.27000000000001"/>
  </r>
  <r>
    <s v="10 : Electric"/>
    <x v="2"/>
    <x v="0"/>
    <s v="ERES_2T307"/>
    <x v="7035"/>
    <n v="859.11699999999996"/>
    <n v="94.85"/>
  </r>
  <r>
    <s v="10 : Electric"/>
    <x v="2"/>
    <x v="0"/>
    <s v="ERES_2T307"/>
    <x v="1127"/>
    <n v="1046.732"/>
    <n v="121.96"/>
  </r>
  <r>
    <s v="10 : Electric"/>
    <x v="2"/>
    <x v="0"/>
    <s v="ERES_2T307"/>
    <x v="1128"/>
    <n v="716.09"/>
    <n v="95.4"/>
  </r>
  <r>
    <s v="10 : Electric"/>
    <x v="2"/>
    <x v="0"/>
    <s v="ERES_2T307"/>
    <x v="7036"/>
    <n v="4638.1419999999998"/>
    <n v="577.25"/>
  </r>
  <r>
    <s v="10 : Electric"/>
    <x v="2"/>
    <x v="0"/>
    <s v="ERES_2T307"/>
    <x v="1129"/>
    <n v="1640.489"/>
    <n v="226.77"/>
  </r>
  <r>
    <s v="10 : Electric"/>
    <x v="2"/>
    <x v="0"/>
    <s v="ERES_2T307"/>
    <x v="7037"/>
    <n v="870.59100000000001"/>
    <n v="117.15"/>
  </r>
  <r>
    <s v="10 : Electric"/>
    <x v="2"/>
    <x v="0"/>
    <s v="ERES_2T307"/>
    <x v="7038"/>
    <n v="445.286"/>
    <n v="58.72"/>
  </r>
  <r>
    <s v="10 : Electric"/>
    <x v="2"/>
    <x v="0"/>
    <s v="ERES_2T307"/>
    <x v="1130"/>
    <n v="1681.2950000000001"/>
    <n v="203.9"/>
  </r>
  <r>
    <s v="10 : Electric"/>
    <x v="2"/>
    <x v="0"/>
    <s v="ERES_2T307"/>
    <x v="1131"/>
    <n v="2031.123"/>
    <n v="282.92"/>
  </r>
  <r>
    <s v="10 : Electric"/>
    <x v="2"/>
    <x v="0"/>
    <s v="ERES_2T307"/>
    <x v="1132"/>
    <n v="798.00300000000004"/>
    <n v="100.78"/>
  </r>
  <r>
    <s v="10 : Electric"/>
    <x v="2"/>
    <x v="0"/>
    <s v="ERES_2T307"/>
    <x v="7039"/>
    <n v="1836.4010000000001"/>
    <n v="255.7"/>
  </r>
  <r>
    <s v="10 : Electric"/>
    <x v="2"/>
    <x v="0"/>
    <s v="ERES_2T307"/>
    <x v="1133"/>
    <n v="2440.3850000000002"/>
    <n v="318.60000000000002"/>
  </r>
  <r>
    <s v="10 : Electric"/>
    <x v="2"/>
    <x v="0"/>
    <s v="ERES_2T307"/>
    <x v="1134"/>
    <n v="1364.7260000000001"/>
    <n v="167.14"/>
  </r>
  <r>
    <s v="10 : Electric"/>
    <x v="2"/>
    <x v="0"/>
    <s v="ERES_2T307"/>
    <x v="1135"/>
    <n v="1218.038"/>
    <n v="148.72"/>
  </r>
  <r>
    <s v="10 : Electric"/>
    <x v="2"/>
    <x v="0"/>
    <s v="ERES_2T307"/>
    <x v="1136"/>
    <n v="3297.317"/>
    <n v="430.79"/>
  </r>
  <r>
    <s v="10 : Electric"/>
    <x v="2"/>
    <x v="0"/>
    <s v="ERES_2T307"/>
    <x v="1137"/>
    <n v="620.44000000000005"/>
    <n v="77.849999999999994"/>
  </r>
  <r>
    <s v="10 : Electric"/>
    <x v="2"/>
    <x v="0"/>
    <s v="ERES_2T307"/>
    <x v="7040"/>
    <n v="810.09799999999996"/>
    <n v="106.57"/>
  </r>
  <r>
    <s v="10 : Electric"/>
    <x v="2"/>
    <x v="0"/>
    <s v="ERES_2T307"/>
    <x v="1138"/>
    <n v="1174.348"/>
    <n v="135.88999999999999"/>
  </r>
  <r>
    <s v="10 : Electric"/>
    <x v="2"/>
    <x v="0"/>
    <s v="ERES_2T307"/>
    <x v="1139"/>
    <n v="1694.87"/>
    <n v="186.59"/>
  </r>
  <r>
    <s v="10 : Electric"/>
    <x v="2"/>
    <x v="0"/>
    <s v="ERES_2T307"/>
    <x v="1140"/>
    <n v="645.34500000000003"/>
    <n v="83.57"/>
  </r>
  <r>
    <s v="10 : Electric"/>
    <x v="2"/>
    <x v="0"/>
    <s v="ERES_2T307"/>
    <x v="1141"/>
    <n v="851.84699999999998"/>
    <n v="114.77"/>
  </r>
  <r>
    <s v="10 : Electric"/>
    <x v="2"/>
    <x v="0"/>
    <s v="ERES_2T307"/>
    <x v="1142"/>
    <n v="1697.749"/>
    <n v="208"/>
  </r>
  <r>
    <s v="10 : Electric"/>
    <x v="2"/>
    <x v="0"/>
    <s v="ERES_2T307"/>
    <x v="1144"/>
    <n v="570.18499999999995"/>
    <n v="75.12"/>
  </r>
  <r>
    <s v="10 : Electric"/>
    <x v="2"/>
    <x v="0"/>
    <s v="ERES_2T307"/>
    <x v="1145"/>
    <n v="662.84"/>
    <n v="81.75"/>
  </r>
  <r>
    <s v="10 : Electric"/>
    <x v="2"/>
    <x v="0"/>
    <s v="ERES_2T307"/>
    <x v="1146"/>
    <n v="1600.046"/>
    <n v="201.1"/>
  </r>
  <r>
    <s v="10 : Electric"/>
    <x v="2"/>
    <x v="0"/>
    <s v="ERES_2T307"/>
    <x v="1147"/>
    <n v="848.27"/>
    <n v="113.5"/>
  </r>
  <r>
    <s v="10 : Electric"/>
    <x v="2"/>
    <x v="0"/>
    <s v="ERES_2T307"/>
    <x v="1148"/>
    <n v="1008.122"/>
    <n v="136.94999999999999"/>
  </r>
  <r>
    <s v="10 : Electric"/>
    <x v="2"/>
    <x v="0"/>
    <s v="ERES_2T307"/>
    <x v="1149"/>
    <n v="1795.7940000000001"/>
    <n v="249.16"/>
  </r>
  <r>
    <s v="10 : Electric"/>
    <x v="2"/>
    <x v="0"/>
    <s v="ERES_2T307"/>
    <x v="7041"/>
    <n v="602.96799999999996"/>
    <n v="76.7"/>
  </r>
  <r>
    <s v="10 : Electric"/>
    <x v="2"/>
    <x v="0"/>
    <s v="ERES_2T307"/>
    <x v="1150"/>
    <n v="613.62300000000005"/>
    <n v="99.61"/>
  </r>
  <r>
    <s v="10 : Electric"/>
    <x v="2"/>
    <x v="0"/>
    <s v="ERES_2T307"/>
    <x v="1151"/>
    <n v="264.59699999999998"/>
    <n v="34.380000000000003"/>
  </r>
  <r>
    <s v="10 : Electric"/>
    <x v="2"/>
    <x v="0"/>
    <s v="ERES_2T307"/>
    <x v="1152"/>
    <n v="1112.7280000000001"/>
    <n v="144.66"/>
  </r>
  <r>
    <s v="10 : Electric"/>
    <x v="2"/>
    <x v="0"/>
    <s v="ERES_2T307"/>
    <x v="1153"/>
    <n v="686.52"/>
    <n v="90.48"/>
  </r>
  <r>
    <s v="10 : Electric"/>
    <x v="2"/>
    <x v="0"/>
    <s v="ERES_2T307"/>
    <x v="1154"/>
    <n v="1097.3579999999999"/>
    <n v="137.4"/>
  </r>
  <r>
    <s v="10 : Electric"/>
    <x v="2"/>
    <x v="0"/>
    <s v="ERES_2T307"/>
    <x v="7042"/>
    <n v="4166.8190000000004"/>
    <n v="526.78"/>
  </r>
  <r>
    <s v="10 : Electric"/>
    <x v="2"/>
    <x v="0"/>
    <s v="ERES_2T307"/>
    <x v="1155"/>
    <n v="620.16499999999996"/>
    <n v="80.83"/>
  </r>
  <r>
    <s v="10 : Electric"/>
    <x v="2"/>
    <x v="0"/>
    <s v="ERES_2T307"/>
    <x v="1156"/>
    <n v="283.87599999999998"/>
    <n v="39.119999999999997"/>
  </r>
  <r>
    <s v="10 : Electric"/>
    <x v="2"/>
    <x v="0"/>
    <s v="ERES_2T307"/>
    <x v="1157"/>
    <n v="3405.636"/>
    <n v="436.48"/>
  </r>
  <r>
    <s v="10 : Electric"/>
    <x v="2"/>
    <x v="0"/>
    <s v="ERES_2T307"/>
    <x v="7043"/>
    <n v="1811.8979999999999"/>
    <n v="231.9"/>
  </r>
  <r>
    <s v="10 : Electric"/>
    <x v="2"/>
    <x v="0"/>
    <s v="ERES_2T307"/>
    <x v="1158"/>
    <n v="549.58199999999999"/>
    <n v="74.59"/>
  </r>
  <r>
    <s v="10 : Electric"/>
    <x v="2"/>
    <x v="0"/>
    <s v="ERES_2T307"/>
    <x v="7044"/>
    <n v="1945.16"/>
    <n v="276.45"/>
  </r>
  <r>
    <s v="10 : Electric"/>
    <x v="2"/>
    <x v="0"/>
    <s v="ERES_2T307"/>
    <x v="1159"/>
    <n v="1642.989"/>
    <n v="167.78"/>
  </r>
  <r>
    <s v="10 : Electric"/>
    <x v="2"/>
    <x v="0"/>
    <s v="ERES_2T307"/>
    <x v="1160"/>
    <n v="753.12599999999998"/>
    <n v="95.99"/>
  </r>
  <r>
    <s v="10 : Electric"/>
    <x v="2"/>
    <x v="0"/>
    <s v="ERES_2T307"/>
    <x v="1161"/>
    <n v="465.37"/>
    <n v="62.94"/>
  </r>
  <r>
    <s v="10 : Electric"/>
    <x v="2"/>
    <x v="0"/>
    <s v="ERES_2T307"/>
    <x v="1162"/>
    <n v="2225.1819999999998"/>
    <n v="279.76"/>
  </r>
  <r>
    <s v="10 : Electric"/>
    <x v="2"/>
    <x v="0"/>
    <s v="ERES_2T307"/>
    <x v="1163"/>
    <n v="1774.5319999999999"/>
    <n v="226.55"/>
  </r>
  <r>
    <s v="10 : Electric"/>
    <x v="2"/>
    <x v="0"/>
    <s v="ERES_2T307"/>
    <x v="1164"/>
    <n v="2550.3319999999999"/>
    <n v="321.45999999999998"/>
  </r>
  <r>
    <s v="10 : Electric"/>
    <x v="2"/>
    <x v="0"/>
    <s v="ERES_2T307"/>
    <x v="1165"/>
    <n v="859.78399999999999"/>
    <n v="105.18"/>
  </r>
  <r>
    <s v="10 : Electric"/>
    <x v="2"/>
    <x v="0"/>
    <s v="ERES_2T307"/>
    <x v="1166"/>
    <n v="1076.3520000000001"/>
    <n v="122.7"/>
  </r>
  <r>
    <s v="10 : Electric"/>
    <x v="2"/>
    <x v="0"/>
    <s v="ERES_2T307"/>
    <x v="7045"/>
    <n v="520.20500000000004"/>
    <n v="69.650000000000006"/>
  </r>
  <r>
    <s v="10 : Electric"/>
    <x v="2"/>
    <x v="0"/>
    <s v="ERES_2T307"/>
    <x v="1167"/>
    <n v="2168.8760000000002"/>
    <n v="285.87"/>
  </r>
  <r>
    <s v="10 : Electric"/>
    <x v="2"/>
    <x v="0"/>
    <s v="ERES_2T307"/>
    <x v="1168"/>
    <n v="1846.7660000000001"/>
    <n v="247.05"/>
  </r>
  <r>
    <s v="10 : Electric"/>
    <x v="2"/>
    <x v="0"/>
    <s v="ERES_2T307"/>
    <x v="1169"/>
    <n v="827.58399999999995"/>
    <n v="110.89"/>
  </r>
  <r>
    <s v="10 : Electric"/>
    <x v="2"/>
    <x v="0"/>
    <s v="ERES_2T307"/>
    <x v="1170"/>
    <n v="460.87599999999998"/>
    <n v="61.7"/>
  </r>
  <r>
    <s v="10 : Electric"/>
    <x v="2"/>
    <x v="0"/>
    <s v="ERES_2T307"/>
    <x v="7046"/>
    <n v="463.85599999999999"/>
    <n v="64.790000000000006"/>
  </r>
  <r>
    <s v="10 : Electric"/>
    <x v="2"/>
    <x v="0"/>
    <s v="ERES_2T307"/>
    <x v="1171"/>
    <n v="219.27799999999999"/>
    <n v="30.2"/>
  </r>
  <r>
    <s v="10 : Electric"/>
    <x v="2"/>
    <x v="0"/>
    <s v="ERES_2T307"/>
    <x v="1172"/>
    <n v="540.03200000000004"/>
    <n v="61.46"/>
  </r>
  <r>
    <s v="10 : Electric"/>
    <x v="2"/>
    <x v="0"/>
    <s v="ERES_2T307"/>
    <x v="1173"/>
    <n v="887.10699999999997"/>
    <n v="111.78"/>
  </r>
  <r>
    <s v="10 : Electric"/>
    <x v="2"/>
    <x v="0"/>
    <s v="ERES_2T307"/>
    <x v="1174"/>
    <n v="191.94"/>
    <n v="30.57"/>
  </r>
  <r>
    <s v="10 : Electric"/>
    <x v="2"/>
    <x v="0"/>
    <s v="ERES_2T307"/>
    <x v="1175"/>
    <n v="1825.672"/>
    <n v="206.85"/>
  </r>
  <r>
    <s v="10 : Electric"/>
    <x v="2"/>
    <x v="0"/>
    <s v="ERES_2T307"/>
    <x v="1176"/>
    <n v="2165.7370000000001"/>
    <n v="279.29000000000002"/>
  </r>
  <r>
    <s v="10 : Electric"/>
    <x v="2"/>
    <x v="0"/>
    <s v="ERES_2T307"/>
    <x v="1177"/>
    <n v="3459.2049999999999"/>
    <n v="390.63"/>
  </r>
  <r>
    <s v="10 : Electric"/>
    <x v="2"/>
    <x v="0"/>
    <s v="ERES_2T307"/>
    <x v="1178"/>
    <n v="166.14099999999999"/>
    <n v="21.16"/>
  </r>
  <r>
    <s v="10 : Electric"/>
    <x v="2"/>
    <x v="0"/>
    <s v="ERES_2T307"/>
    <x v="1179"/>
    <n v="1218.1980000000001"/>
    <n v="141.43"/>
  </r>
  <r>
    <s v="10 : Electric"/>
    <x v="2"/>
    <x v="0"/>
    <s v="ERES_2T307"/>
    <x v="1180"/>
    <n v="970.47900000000004"/>
    <n v="131.15"/>
  </r>
  <r>
    <s v="10 : Electric"/>
    <x v="2"/>
    <x v="0"/>
    <s v="ERES_2T307"/>
    <x v="1181"/>
    <n v="535.89400000000001"/>
    <n v="64.81"/>
  </r>
  <r>
    <s v="10 : Electric"/>
    <x v="2"/>
    <x v="0"/>
    <s v="ERES_2T307"/>
    <x v="1182"/>
    <n v="585.60599999999999"/>
    <n v="80.290000000000006"/>
  </r>
  <r>
    <s v="10 : Electric"/>
    <x v="2"/>
    <x v="0"/>
    <s v="ERES_2T307"/>
    <x v="1183"/>
    <n v="460.16800000000001"/>
    <n v="60.17"/>
  </r>
  <r>
    <s v="10 : Electric"/>
    <x v="2"/>
    <x v="0"/>
    <s v="ERES_2T307"/>
    <x v="1184"/>
    <n v="198.00800000000001"/>
    <n v="25.65"/>
  </r>
  <r>
    <s v="10 : Electric"/>
    <x v="2"/>
    <x v="0"/>
    <s v="ERES_2T307"/>
    <x v="1185"/>
    <n v="1451.7"/>
    <n v="193.88"/>
  </r>
  <r>
    <s v="10 : Electric"/>
    <x v="2"/>
    <x v="0"/>
    <s v="ERES_2T307"/>
    <x v="1186"/>
    <n v="1397.4290000000001"/>
    <n v="182.44"/>
  </r>
  <r>
    <s v="10 : Electric"/>
    <x v="2"/>
    <x v="0"/>
    <s v="ERES_2T307"/>
    <x v="1187"/>
    <n v="64.522000000000006"/>
    <n v="8.32"/>
  </r>
  <r>
    <s v="10 : Electric"/>
    <x v="2"/>
    <x v="0"/>
    <s v="ERES_2T307"/>
    <x v="1188"/>
    <n v="1200.046"/>
    <n v="151.25"/>
  </r>
  <r>
    <s v="10 : Electric"/>
    <x v="2"/>
    <x v="0"/>
    <s v="ERES_2T307"/>
    <x v="1189"/>
    <n v="1300.645"/>
    <n v="149.86000000000001"/>
  </r>
  <r>
    <s v="10 : Electric"/>
    <x v="2"/>
    <x v="0"/>
    <s v="ERES_2T307"/>
    <x v="1190"/>
    <n v="255.72900000000001"/>
    <n v="30.87"/>
  </r>
  <r>
    <s v="10 : Electric"/>
    <x v="2"/>
    <x v="0"/>
    <s v="ERES_2T307"/>
    <x v="1191"/>
    <n v="1232.46"/>
    <n v="145.30000000000001"/>
  </r>
  <r>
    <s v="10 : Electric"/>
    <x v="2"/>
    <x v="0"/>
    <s v="ERES_2T307"/>
    <x v="1192"/>
    <n v="670.97199999999998"/>
    <n v="78.239999999999995"/>
  </r>
  <r>
    <s v="10 : Electric"/>
    <x v="2"/>
    <x v="0"/>
    <s v="ERES_2T307"/>
    <x v="1193"/>
    <n v="692.14200000000005"/>
    <n v="94.28"/>
  </r>
  <r>
    <s v="10 : Electric"/>
    <x v="2"/>
    <x v="0"/>
    <s v="ERES_2T307"/>
    <x v="1194"/>
    <n v="582.58100000000002"/>
    <n v="73.73"/>
  </r>
  <r>
    <s v="10 : Electric"/>
    <x v="2"/>
    <x v="0"/>
    <s v="ERES_2T307"/>
    <x v="1195"/>
    <n v="826.79"/>
    <n v="101.23"/>
  </r>
  <r>
    <s v="10 : Electric"/>
    <x v="2"/>
    <x v="0"/>
    <s v="ERES_2T307"/>
    <x v="1196"/>
    <n v="518.00199999999995"/>
    <n v="67.680000000000007"/>
  </r>
  <r>
    <s v="10 : Electric"/>
    <x v="2"/>
    <x v="0"/>
    <s v="ERES_2T307"/>
    <x v="7047"/>
    <n v="1132.462"/>
    <n v="138.26"/>
  </r>
  <r>
    <s v="10 : Electric"/>
    <x v="2"/>
    <x v="0"/>
    <s v="ERES_2T307"/>
    <x v="1197"/>
    <n v="1449.3040000000001"/>
    <n v="159.83000000000001"/>
  </r>
  <r>
    <s v="10 : Electric"/>
    <x v="2"/>
    <x v="0"/>
    <s v="ERES_2T307"/>
    <x v="1198"/>
    <n v="981.476"/>
    <n v="121.53"/>
  </r>
  <r>
    <s v="10 : Electric"/>
    <x v="2"/>
    <x v="0"/>
    <s v="ERES_2T307"/>
    <x v="1199"/>
    <n v="538.66300000000001"/>
    <n v="71.760000000000005"/>
  </r>
  <r>
    <s v="10 : Electric"/>
    <x v="2"/>
    <x v="0"/>
    <s v="ERES_2T307"/>
    <x v="7048"/>
    <n v="1234.4490000000001"/>
    <n v="134.72"/>
  </r>
  <r>
    <s v="10 : Electric"/>
    <x v="2"/>
    <x v="0"/>
    <s v="ERES_2T307"/>
    <x v="1200"/>
    <n v="241.83600000000001"/>
    <n v="32.51"/>
  </r>
  <r>
    <s v="10 : Electric"/>
    <x v="2"/>
    <x v="0"/>
    <s v="ERES_2T307"/>
    <x v="1201"/>
    <n v="494.428"/>
    <n v="58.05"/>
  </r>
  <r>
    <s v="10 : Electric"/>
    <x v="2"/>
    <x v="0"/>
    <s v="ERES_2T307"/>
    <x v="1202"/>
    <n v="566.91"/>
    <n v="74.650000000000006"/>
  </r>
  <r>
    <s v="10 : Electric"/>
    <x v="2"/>
    <x v="0"/>
    <s v="ERES_2T307"/>
    <x v="7049"/>
    <n v="1101.4829999999999"/>
    <n v="142.72999999999999"/>
  </r>
  <r>
    <s v="10 : Electric"/>
    <x v="2"/>
    <x v="0"/>
    <s v="ERES_2T307"/>
    <x v="1203"/>
    <n v="2253.8739999999998"/>
    <n v="279.52"/>
  </r>
  <r>
    <s v="10 : Electric"/>
    <x v="2"/>
    <x v="0"/>
    <s v="ERES_2T307"/>
    <x v="1204"/>
    <n v="1916.374"/>
    <n v="262.06"/>
  </r>
  <r>
    <s v="10 : Electric"/>
    <x v="2"/>
    <x v="0"/>
    <s v="ERES_2T307"/>
    <x v="1205"/>
    <n v="609.98400000000004"/>
    <n v="78.86"/>
  </r>
  <r>
    <s v="10 : Electric"/>
    <x v="2"/>
    <x v="0"/>
    <s v="ERES_2T307"/>
    <x v="1206"/>
    <n v="1577.0250000000001"/>
    <n v="194.79"/>
  </r>
  <r>
    <s v="10 : Electric"/>
    <x v="2"/>
    <x v="0"/>
    <s v="ERES_2T307"/>
    <x v="1207"/>
    <n v="1466.7080000000001"/>
    <n v="202.15"/>
  </r>
  <r>
    <s v="10 : Electric"/>
    <x v="2"/>
    <x v="0"/>
    <s v="ERES_2T307"/>
    <x v="1208"/>
    <n v="632.62800000000004"/>
    <n v="84.21"/>
  </r>
  <r>
    <s v="10 : Electric"/>
    <x v="2"/>
    <x v="0"/>
    <s v="ERES_2T307"/>
    <x v="1209"/>
    <n v="1614.2"/>
    <n v="215.92"/>
  </r>
  <r>
    <s v="10 : Electric"/>
    <x v="2"/>
    <x v="0"/>
    <s v="ERES_2T307"/>
    <x v="1210"/>
    <n v="237.691"/>
    <n v="31.22"/>
  </r>
  <r>
    <s v="10 : Electric"/>
    <x v="2"/>
    <x v="0"/>
    <s v="ERES_2T307"/>
    <x v="7050"/>
    <n v="1749.8489999999999"/>
    <n v="264.95"/>
  </r>
  <r>
    <s v="10 : Electric"/>
    <x v="2"/>
    <x v="0"/>
    <s v="ERES_2T307"/>
    <x v="1211"/>
    <n v="605.90899999999999"/>
    <n v="76.62"/>
  </r>
  <r>
    <s v="10 : Electric"/>
    <x v="2"/>
    <x v="0"/>
    <s v="ERES_2T307"/>
    <x v="7051"/>
    <n v="2365.1950000000002"/>
    <n v="298.04000000000002"/>
  </r>
  <r>
    <s v="10 : Electric"/>
    <x v="2"/>
    <x v="0"/>
    <s v="ERES_2T307"/>
    <x v="1212"/>
    <n v="318.60500000000002"/>
    <n v="47.2"/>
  </r>
  <r>
    <s v="10 : Electric"/>
    <x v="2"/>
    <x v="0"/>
    <s v="ERES_2T307"/>
    <x v="7052"/>
    <n v="1715.671"/>
    <n v="209.18"/>
  </r>
  <r>
    <s v="10 : Electric"/>
    <x v="2"/>
    <x v="0"/>
    <s v="ERES_2T307"/>
    <x v="1213"/>
    <n v="1288.1320000000001"/>
    <n v="160.83000000000001"/>
  </r>
  <r>
    <s v="10 : Electric"/>
    <x v="2"/>
    <x v="0"/>
    <s v="ERES_2T307"/>
    <x v="7053"/>
    <n v="955.68200000000002"/>
    <n v="133.25"/>
  </r>
  <r>
    <s v="10 : Electric"/>
    <x v="2"/>
    <x v="0"/>
    <s v="ERES_2T307"/>
    <x v="7054"/>
    <n v="610.18200000000002"/>
    <n v="92.55"/>
  </r>
  <r>
    <s v="10 : Electric"/>
    <x v="2"/>
    <x v="0"/>
    <s v="ERES_2T307"/>
    <x v="1215"/>
    <n v="939.62199999999996"/>
    <n v="121.08"/>
  </r>
  <r>
    <s v="10 : Electric"/>
    <x v="2"/>
    <x v="0"/>
    <s v="ERES_2T307"/>
    <x v="7055"/>
    <n v="1033.155"/>
    <n v="130.76"/>
  </r>
  <r>
    <s v="10 : Electric"/>
    <x v="2"/>
    <x v="0"/>
    <s v="ERES_2T307"/>
    <x v="1216"/>
    <n v="328.69"/>
    <n v="42.67"/>
  </r>
  <r>
    <s v="10 : Electric"/>
    <x v="2"/>
    <x v="0"/>
    <s v="ERES_2T307"/>
    <x v="7056"/>
    <n v="1483.5609999999999"/>
    <n v="160.85"/>
  </r>
  <r>
    <s v="10 : Electric"/>
    <x v="2"/>
    <x v="0"/>
    <s v="ERES_2T307"/>
    <x v="1217"/>
    <n v="1171.3889999999999"/>
    <n v="148.54"/>
  </r>
  <r>
    <s v="10 : Electric"/>
    <x v="2"/>
    <x v="0"/>
    <s v="ERES_2T307"/>
    <x v="1218"/>
    <n v="995.16499999999996"/>
    <n v="124.49"/>
  </r>
  <r>
    <s v="10 : Electric"/>
    <x v="2"/>
    <x v="0"/>
    <s v="ERES_2T307"/>
    <x v="7057"/>
    <n v="279.28699999999998"/>
    <n v="37.14"/>
  </r>
  <r>
    <s v="10 : Electric"/>
    <x v="2"/>
    <x v="0"/>
    <s v="ERES_2T307"/>
    <x v="1219"/>
    <n v="642.60299999999995"/>
    <n v="82.26"/>
  </r>
  <r>
    <s v="10 : Electric"/>
    <x v="2"/>
    <x v="0"/>
    <s v="ERES_2T307"/>
    <x v="1220"/>
    <n v="831.45899999999995"/>
    <n v="90.54"/>
  </r>
  <r>
    <s v="10 : Electric"/>
    <x v="2"/>
    <x v="0"/>
    <s v="ERES_2T307"/>
    <x v="1221"/>
    <n v="732.22199999999998"/>
    <n v="92.77"/>
  </r>
  <r>
    <s v="10 : Electric"/>
    <x v="2"/>
    <x v="0"/>
    <s v="ERES_2T307"/>
    <x v="1222"/>
    <n v="312.61099999999999"/>
    <n v="43.09"/>
  </r>
  <r>
    <s v="10 : Electric"/>
    <x v="2"/>
    <x v="0"/>
    <s v="ERES_2T307"/>
    <x v="7058"/>
    <n v="2823.68"/>
    <n v="375.17"/>
  </r>
  <r>
    <s v="10 : Electric"/>
    <x v="2"/>
    <x v="0"/>
    <s v="ERES_2T307"/>
    <x v="7059"/>
    <n v="1098.7670000000001"/>
    <n v="125.48"/>
  </r>
  <r>
    <s v="10 : Electric"/>
    <x v="2"/>
    <x v="0"/>
    <s v="ERES_2T307"/>
    <x v="1223"/>
    <n v="920.52499999999998"/>
    <n v="109.9"/>
  </r>
  <r>
    <s v="10 : Electric"/>
    <x v="2"/>
    <x v="0"/>
    <s v="ERES_2T307"/>
    <x v="1224"/>
    <n v="3148.3580000000002"/>
    <n v="397.63"/>
  </r>
  <r>
    <s v="10 : Electric"/>
    <x v="2"/>
    <x v="0"/>
    <s v="ERES_2T307"/>
    <x v="1225"/>
    <n v="373.93299999999999"/>
    <n v="48.38"/>
  </r>
  <r>
    <s v="10 : Electric"/>
    <x v="2"/>
    <x v="0"/>
    <s v="ERES_2T307"/>
    <x v="1226"/>
    <n v="569.24699999999996"/>
    <n v="75.16"/>
  </r>
  <r>
    <s v="10 : Electric"/>
    <x v="2"/>
    <x v="0"/>
    <s v="ERES_2T307"/>
    <x v="1227"/>
    <n v="2350.569"/>
    <n v="215.58"/>
  </r>
  <r>
    <s v="10 : Electric"/>
    <x v="2"/>
    <x v="0"/>
    <s v="ERES_2T307"/>
    <x v="1228"/>
    <n v="2113.1680000000001"/>
    <n v="221.9"/>
  </r>
  <r>
    <s v="10 : Electric"/>
    <x v="2"/>
    <x v="0"/>
    <s v="ERES_2T307"/>
    <x v="1229"/>
    <n v="1479.452"/>
    <n v="190.14"/>
  </r>
  <r>
    <s v="10 : Electric"/>
    <x v="2"/>
    <x v="0"/>
    <s v="ERES_2T307"/>
    <x v="1230"/>
    <n v="2176.0390000000002"/>
    <n v="262"/>
  </r>
  <r>
    <s v="10 : Electric"/>
    <x v="2"/>
    <x v="0"/>
    <s v="ERES_2T307"/>
    <x v="1231"/>
    <n v="1184.0519999999999"/>
    <n v="129.88"/>
  </r>
  <r>
    <s v="10 : Electric"/>
    <x v="2"/>
    <x v="0"/>
    <s v="ERES_2T307"/>
    <x v="1232"/>
    <n v="1428.71"/>
    <n v="193.97"/>
  </r>
  <r>
    <s v="10 : Electric"/>
    <x v="2"/>
    <x v="0"/>
    <s v="ERES_2T307"/>
    <x v="1233"/>
    <n v="1002.641"/>
    <n v="129.63999999999999"/>
  </r>
  <r>
    <s v="10 : Electric"/>
    <x v="2"/>
    <x v="0"/>
    <s v="ERES_2T307"/>
    <x v="1234"/>
    <n v="318.17099999999999"/>
    <n v="44.15"/>
  </r>
  <r>
    <s v="10 : Electric"/>
    <x v="2"/>
    <x v="0"/>
    <s v="ERES_2T307"/>
    <x v="1235"/>
    <n v="898.81799999999998"/>
    <n v="116.46"/>
  </r>
  <r>
    <s v="10 : Electric"/>
    <x v="2"/>
    <x v="0"/>
    <s v="ERES_2T307"/>
    <x v="1236"/>
    <n v="2250.1550000000002"/>
    <n v="277.37"/>
  </r>
  <r>
    <s v="10 : Electric"/>
    <x v="2"/>
    <x v="0"/>
    <s v="ERES_2T307"/>
    <x v="1237"/>
    <n v="638.85699999999997"/>
    <n v="84.92"/>
  </r>
  <r>
    <s v="10 : Electric"/>
    <x v="2"/>
    <x v="0"/>
    <s v="ERES_2T307"/>
    <x v="7060"/>
    <n v="320.94499999999999"/>
    <n v="44.27"/>
  </r>
  <r>
    <s v="10 : Electric"/>
    <x v="2"/>
    <x v="0"/>
    <s v="ERES_2T307"/>
    <x v="1238"/>
    <n v="927.572"/>
    <n v="117.9"/>
  </r>
  <r>
    <s v="10 : Electric"/>
    <x v="2"/>
    <x v="0"/>
    <s v="ERES_2T307"/>
    <x v="1239"/>
    <n v="272.97699999999998"/>
    <n v="34.880000000000003"/>
  </r>
  <r>
    <s v="10 : Electric"/>
    <x v="2"/>
    <x v="0"/>
    <s v="ERES_2T307"/>
    <x v="1240"/>
    <n v="968.428"/>
    <n v="121.71"/>
  </r>
  <r>
    <s v="10 : Electric"/>
    <x v="2"/>
    <x v="0"/>
    <s v="ERES_2T307"/>
    <x v="1241"/>
    <n v="3558.4879999999998"/>
    <n v="475.93"/>
  </r>
  <r>
    <s v="10 : Electric"/>
    <x v="2"/>
    <x v="0"/>
    <s v="ERES_2T307"/>
    <x v="1242"/>
    <n v="1065.2619999999999"/>
    <n v="124.65"/>
  </r>
  <r>
    <s v="10 : Electric"/>
    <x v="2"/>
    <x v="0"/>
    <s v="ERES_2T307"/>
    <x v="1243"/>
    <n v="1460.097"/>
    <n v="161.54"/>
  </r>
  <r>
    <s v="10 : Electric"/>
    <x v="2"/>
    <x v="0"/>
    <s v="ERES_2T307"/>
    <x v="1244"/>
    <n v="708.50400000000002"/>
    <n v="88.62"/>
  </r>
  <r>
    <s v="10 : Electric"/>
    <x v="2"/>
    <x v="0"/>
    <s v="ERES_2T307"/>
    <x v="1245"/>
    <n v="1133.8599999999999"/>
    <n v="152.63"/>
  </r>
  <r>
    <s v="10 : Electric"/>
    <x v="2"/>
    <x v="0"/>
    <s v="ERES_2T307"/>
    <x v="1246"/>
    <n v="924.87099999999998"/>
    <n v="116.5"/>
  </r>
  <r>
    <s v="10 : Electric"/>
    <x v="2"/>
    <x v="0"/>
    <s v="ERES_2T307"/>
    <x v="1247"/>
    <n v="623.255"/>
    <n v="81.010000000000005"/>
  </r>
  <r>
    <s v="10 : Electric"/>
    <x v="2"/>
    <x v="0"/>
    <s v="ERES_2T307"/>
    <x v="7061"/>
    <n v="2652.6950000000002"/>
    <n v="234.04"/>
  </r>
  <r>
    <s v="10 : Electric"/>
    <x v="2"/>
    <x v="0"/>
    <s v="ERES_2T307"/>
    <x v="7062"/>
    <n v="856.005"/>
    <n v="107.91"/>
  </r>
  <r>
    <s v="10 : Electric"/>
    <x v="2"/>
    <x v="0"/>
    <s v="ERES_2T307"/>
    <x v="7063"/>
    <n v="1042.819"/>
    <n v="137.91999999999999"/>
  </r>
  <r>
    <s v="10 : Electric"/>
    <x v="2"/>
    <x v="0"/>
    <s v="ERES_2T307"/>
    <x v="1248"/>
    <n v="698.22199999999998"/>
    <n v="85.45"/>
  </r>
  <r>
    <s v="10 : Electric"/>
    <x v="2"/>
    <x v="0"/>
    <s v="ERES_2T307"/>
    <x v="1249"/>
    <n v="1027.4590000000001"/>
    <n v="126.48"/>
  </r>
  <r>
    <s v="10 : Electric"/>
    <x v="2"/>
    <x v="0"/>
    <s v="ERES_2T307"/>
    <x v="1250"/>
    <n v="428.65300000000002"/>
    <n v="56.51"/>
  </r>
  <r>
    <s v="10 : Electric"/>
    <x v="2"/>
    <x v="0"/>
    <s v="ERES_2T307"/>
    <x v="1251"/>
    <n v="1350.319"/>
    <n v="170.19"/>
  </r>
  <r>
    <s v="10 : Electric"/>
    <x v="2"/>
    <x v="0"/>
    <s v="ERES_2T307"/>
    <x v="1252"/>
    <n v="1026.6369999999999"/>
    <n v="115.04"/>
  </r>
  <r>
    <s v="10 : Electric"/>
    <x v="2"/>
    <x v="0"/>
    <s v="ERES_2T307"/>
    <x v="1253"/>
    <n v="338.81599999999997"/>
    <n v="42"/>
  </r>
  <r>
    <s v="10 : Electric"/>
    <x v="2"/>
    <x v="0"/>
    <s v="ERES_2T307"/>
    <x v="1254"/>
    <n v="836.71100000000001"/>
    <n v="108.19"/>
  </r>
  <r>
    <s v="10 : Electric"/>
    <x v="2"/>
    <x v="0"/>
    <s v="ERES_2T307"/>
    <x v="1255"/>
    <n v="553.88"/>
    <n v="72.73"/>
  </r>
  <r>
    <s v="10 : Electric"/>
    <x v="2"/>
    <x v="0"/>
    <s v="ERES_2T307"/>
    <x v="7064"/>
    <n v="468.19400000000002"/>
    <n v="63.44"/>
  </r>
  <r>
    <s v="10 : Electric"/>
    <x v="2"/>
    <x v="0"/>
    <s v="ERES_2T307"/>
    <x v="1256"/>
    <n v="506.61099999999999"/>
    <n v="69.790000000000006"/>
  </r>
  <r>
    <s v="10 : Electric"/>
    <x v="2"/>
    <x v="0"/>
    <s v="ERES_2T307"/>
    <x v="1257"/>
    <n v="1325.2919999999999"/>
    <n v="169.35"/>
  </r>
  <r>
    <s v="10 : Electric"/>
    <x v="2"/>
    <x v="0"/>
    <s v="ERES_2T307"/>
    <x v="1258"/>
    <n v="369.322"/>
    <n v="49.11"/>
  </r>
  <r>
    <s v="10 : Electric"/>
    <x v="2"/>
    <x v="0"/>
    <s v="ERES_2T307"/>
    <x v="7065"/>
    <n v="1544.086"/>
    <n v="200.9"/>
  </r>
  <r>
    <s v="10 : Electric"/>
    <x v="2"/>
    <x v="0"/>
    <s v="ERES_2T307"/>
    <x v="1259"/>
    <n v="1403.729"/>
    <n v="183.93"/>
  </r>
  <r>
    <s v="10 : Electric"/>
    <x v="2"/>
    <x v="0"/>
    <s v="ERES_2T307"/>
    <x v="1260"/>
    <n v="1453.5360000000001"/>
    <n v="191.53"/>
  </r>
  <r>
    <s v="10 : Electric"/>
    <x v="2"/>
    <x v="0"/>
    <s v="ERES_2T307"/>
    <x v="1261"/>
    <n v="805.74"/>
    <n v="93.31"/>
  </r>
  <r>
    <s v="10 : Electric"/>
    <x v="2"/>
    <x v="0"/>
    <s v="ERES_2T307"/>
    <x v="1262"/>
    <n v="484.346"/>
    <n v="65.5"/>
  </r>
  <r>
    <s v="10 : Electric"/>
    <x v="2"/>
    <x v="0"/>
    <s v="ERES_2T307"/>
    <x v="1263"/>
    <n v="2362.2109999999998"/>
    <n v="317.22000000000003"/>
  </r>
  <r>
    <s v="10 : Electric"/>
    <x v="2"/>
    <x v="0"/>
    <s v="ERES_2T307"/>
    <x v="1264"/>
    <n v="1367.491"/>
    <n v="171.67"/>
  </r>
  <r>
    <s v="10 : Electric"/>
    <x v="2"/>
    <x v="0"/>
    <s v="ERES_2T307"/>
    <x v="1265"/>
    <n v="1385.2049999999999"/>
    <n v="169.07"/>
  </r>
  <r>
    <s v="10 : Electric"/>
    <x v="2"/>
    <x v="0"/>
    <s v="ERES_2T307"/>
    <x v="1266"/>
    <n v="971.81"/>
    <n v="135.61000000000001"/>
  </r>
  <r>
    <s v="10 : Electric"/>
    <x v="2"/>
    <x v="0"/>
    <s v="ERES_2T307"/>
    <x v="1267"/>
    <n v="235.773"/>
    <n v="33.32"/>
  </r>
  <r>
    <s v="10 : Electric"/>
    <x v="2"/>
    <x v="0"/>
    <s v="ERES_2T307"/>
    <x v="1268"/>
    <n v="1898.2760000000001"/>
    <n v="229.69"/>
  </r>
  <r>
    <s v="10 : Electric"/>
    <x v="2"/>
    <x v="0"/>
    <s v="ERES_2T307"/>
    <x v="1269"/>
    <n v="296.80099999999999"/>
    <n v="41.31"/>
  </r>
  <r>
    <s v="10 : Electric"/>
    <x v="2"/>
    <x v="0"/>
    <s v="ERES_2T307"/>
    <x v="7066"/>
    <n v="1161.6220000000001"/>
    <n v="151.22"/>
  </r>
  <r>
    <s v="10 : Electric"/>
    <x v="2"/>
    <x v="0"/>
    <s v="ERES_2T307"/>
    <x v="1270"/>
    <n v="563.346"/>
    <n v="75.180000000000007"/>
  </r>
  <r>
    <s v="10 : Electric"/>
    <x v="2"/>
    <x v="0"/>
    <s v="ERES_2T307"/>
    <x v="1271"/>
    <n v="447.28399999999999"/>
    <n v="58.06"/>
  </r>
  <r>
    <s v="10 : Electric"/>
    <x v="2"/>
    <x v="0"/>
    <s v="ERES_2T307"/>
    <x v="1272"/>
    <n v="1955.9390000000001"/>
    <n v="242.68"/>
  </r>
  <r>
    <s v="10 : Electric"/>
    <x v="2"/>
    <x v="0"/>
    <s v="ERES_2T307"/>
    <x v="1273"/>
    <n v="335.77199999999999"/>
    <n v="42.37"/>
  </r>
  <r>
    <s v="10 : Electric"/>
    <x v="2"/>
    <x v="0"/>
    <s v="ERES_2T307"/>
    <x v="1274"/>
    <n v="221.488"/>
    <n v="27"/>
  </r>
  <r>
    <s v="10 : Electric"/>
    <x v="2"/>
    <x v="0"/>
    <s v="ERES_2T307"/>
    <x v="1275"/>
    <n v="1389.5219999999999"/>
    <n v="200.88"/>
  </r>
  <r>
    <s v="10 : Electric"/>
    <x v="2"/>
    <x v="0"/>
    <s v="ERES_2T307"/>
    <x v="1276"/>
    <n v="855.19"/>
    <n v="101.28"/>
  </r>
  <r>
    <s v="10 : Electric"/>
    <x v="2"/>
    <x v="0"/>
    <s v="ERES_2T307"/>
    <x v="1277"/>
    <n v="283.69499999999999"/>
    <n v="37.83"/>
  </r>
  <r>
    <s v="10 : Electric"/>
    <x v="2"/>
    <x v="0"/>
    <s v="ERES_2T307"/>
    <x v="1278"/>
    <n v="943.56700000000001"/>
    <n v="117.33"/>
  </r>
  <r>
    <s v="10 : Electric"/>
    <x v="2"/>
    <x v="0"/>
    <s v="ERES_2T307"/>
    <x v="1279"/>
    <n v="1849.307"/>
    <n v="241.98"/>
  </r>
  <r>
    <s v="10 : Electric"/>
    <x v="2"/>
    <x v="0"/>
    <s v="ERES_2T307"/>
    <x v="7067"/>
    <n v="1957.8219999999999"/>
    <n v="261.69"/>
  </r>
  <r>
    <s v="10 : Electric"/>
    <x v="2"/>
    <x v="0"/>
    <s v="ERES_2T307"/>
    <x v="1280"/>
    <n v="517.63800000000003"/>
    <n v="69.67"/>
  </r>
  <r>
    <s v="10 : Electric"/>
    <x v="2"/>
    <x v="0"/>
    <s v="ERES_2T307"/>
    <x v="1281"/>
    <n v="615.48500000000001"/>
    <n v="78.680000000000007"/>
  </r>
  <r>
    <s v="10 : Electric"/>
    <x v="2"/>
    <x v="0"/>
    <s v="ERES_2T307"/>
    <x v="1282"/>
    <n v="1421.277"/>
    <n v="174.78"/>
  </r>
  <r>
    <s v="10 : Electric"/>
    <x v="2"/>
    <x v="0"/>
    <s v="ERES_2T307"/>
    <x v="1283"/>
    <n v="707.08399999999995"/>
    <n v="88.11"/>
  </r>
  <r>
    <s v="10 : Electric"/>
    <x v="2"/>
    <x v="0"/>
    <s v="ERES_2T307"/>
    <x v="1284"/>
    <n v="644.78200000000004"/>
    <n v="79.680000000000007"/>
  </r>
  <r>
    <s v="10 : Electric"/>
    <x v="2"/>
    <x v="0"/>
    <s v="ERES_2T307"/>
    <x v="1285"/>
    <n v="289.26900000000001"/>
    <n v="36.200000000000003"/>
  </r>
  <r>
    <s v="10 : Electric"/>
    <x v="2"/>
    <x v="0"/>
    <s v="ERES_2T307"/>
    <x v="1286"/>
    <n v="894.37900000000002"/>
    <n v="110.27"/>
  </r>
  <r>
    <s v="10 : Electric"/>
    <x v="2"/>
    <x v="0"/>
    <s v="ERES_2T307"/>
    <x v="1287"/>
    <n v="852.19600000000003"/>
    <n v="107.56"/>
  </r>
  <r>
    <s v="10 : Electric"/>
    <x v="2"/>
    <x v="0"/>
    <s v="ERES_2T307"/>
    <x v="1288"/>
    <n v="1873.002"/>
    <n v="244.96"/>
  </r>
  <r>
    <s v="10 : Electric"/>
    <x v="2"/>
    <x v="0"/>
    <s v="ERES_2T307"/>
    <x v="7068"/>
    <n v="1248.539"/>
    <n v="146.47999999999999"/>
  </r>
  <r>
    <s v="10 : Electric"/>
    <x v="2"/>
    <x v="0"/>
    <s v="ERES_2T307"/>
    <x v="1289"/>
    <n v="741.745"/>
    <n v="84.19"/>
  </r>
  <r>
    <s v="10 : Electric"/>
    <x v="2"/>
    <x v="0"/>
    <s v="ERES_2T307"/>
    <x v="1290"/>
    <n v="449.75099999999998"/>
    <n v="62.47"/>
  </r>
  <r>
    <s v="10 : Electric"/>
    <x v="2"/>
    <x v="0"/>
    <s v="ERES_2T307"/>
    <x v="1291"/>
    <n v="2050.2660000000001"/>
    <n v="274.57"/>
  </r>
  <r>
    <s v="10 : Electric"/>
    <x v="2"/>
    <x v="0"/>
    <s v="ERES_2T307"/>
    <x v="1292"/>
    <n v="0"/>
    <n v="0"/>
  </r>
  <r>
    <s v="10 : Electric"/>
    <x v="2"/>
    <x v="0"/>
    <s v="ERES_2T307"/>
    <x v="1293"/>
    <n v="2779.8220000000001"/>
    <n v="433.68"/>
  </r>
  <r>
    <s v="10 : Electric"/>
    <x v="2"/>
    <x v="0"/>
    <s v="ERES_2T307"/>
    <x v="1294"/>
    <n v="244.785"/>
    <n v="30.92"/>
  </r>
  <r>
    <s v="10 : Electric"/>
    <x v="2"/>
    <x v="0"/>
    <s v="ERES_2T307"/>
    <x v="7069"/>
    <n v="1887.6669999999999"/>
    <n v="235.66"/>
  </r>
  <r>
    <s v="10 : Electric"/>
    <x v="2"/>
    <x v="0"/>
    <s v="ERES_2T307"/>
    <x v="7070"/>
    <n v="2055.1909999999998"/>
    <n v="263.7"/>
  </r>
  <r>
    <s v="10 : Electric"/>
    <x v="2"/>
    <x v="0"/>
    <s v="ERES_2T307"/>
    <x v="1295"/>
    <n v="2588.2840000000001"/>
    <n v="330.47"/>
  </r>
  <r>
    <s v="10 : Electric"/>
    <x v="2"/>
    <x v="0"/>
    <s v="ERES_2T307"/>
    <x v="1296"/>
    <n v="1180.646"/>
    <n v="152.21"/>
  </r>
  <r>
    <s v="10 : Electric"/>
    <x v="2"/>
    <x v="0"/>
    <s v="ERES_2T307"/>
    <x v="1297"/>
    <n v="818.22799999999995"/>
    <n v="103.02"/>
  </r>
  <r>
    <s v="10 : Electric"/>
    <x v="2"/>
    <x v="0"/>
    <s v="ERES_2T307"/>
    <x v="7071"/>
    <n v="373.27800000000002"/>
    <n v="48.89"/>
  </r>
  <r>
    <s v="10 : Electric"/>
    <x v="2"/>
    <x v="0"/>
    <s v="ERES_2T307"/>
    <x v="1298"/>
    <n v="803.73500000000001"/>
    <n v="102.33"/>
  </r>
  <r>
    <s v="10 : Electric"/>
    <x v="2"/>
    <x v="0"/>
    <s v="ERES_2T307"/>
    <x v="1299"/>
    <n v="944.70699999999999"/>
    <n v="128.66"/>
  </r>
  <r>
    <s v="10 : Electric"/>
    <x v="2"/>
    <x v="0"/>
    <s v="ERES_2T307"/>
    <x v="1300"/>
    <n v="239.06200000000001"/>
    <n v="32.9"/>
  </r>
  <r>
    <s v="10 : Electric"/>
    <x v="2"/>
    <x v="0"/>
    <s v="ERES_2T307"/>
    <x v="7072"/>
    <n v="1367.742"/>
    <n v="179.98"/>
  </r>
  <r>
    <s v="10 : Electric"/>
    <x v="2"/>
    <x v="0"/>
    <s v="ERES_2T307"/>
    <x v="1301"/>
    <n v="975.46"/>
    <n v="124.09"/>
  </r>
  <r>
    <s v="10 : Electric"/>
    <x v="2"/>
    <x v="0"/>
    <s v="ERES_2T307"/>
    <x v="1302"/>
    <n v="803.03800000000001"/>
    <n v="109.17"/>
  </r>
  <r>
    <s v="10 : Electric"/>
    <x v="2"/>
    <x v="0"/>
    <s v="ERES_2T307"/>
    <x v="1303"/>
    <n v="166.238"/>
    <n v="21.32"/>
  </r>
  <r>
    <s v="10 : Electric"/>
    <x v="2"/>
    <x v="0"/>
    <s v="ERES_2T307"/>
    <x v="7073"/>
    <n v="529.66999999999996"/>
    <n v="75.56"/>
  </r>
  <r>
    <s v="10 : Electric"/>
    <x v="2"/>
    <x v="0"/>
    <s v="ERES_2T307"/>
    <x v="1304"/>
    <n v="951.03700000000003"/>
    <n v="123.91"/>
  </r>
  <r>
    <s v="10 : Electric"/>
    <x v="2"/>
    <x v="0"/>
    <s v="ERES_2T307"/>
    <x v="1305"/>
    <n v="1078.7090000000001"/>
    <n v="140.88999999999999"/>
  </r>
  <r>
    <s v="10 : Electric"/>
    <x v="2"/>
    <x v="0"/>
    <s v="ERES_2T307"/>
    <x v="1306"/>
    <n v="205.678"/>
    <n v="24.36"/>
  </r>
  <r>
    <s v="10 : Electric"/>
    <x v="2"/>
    <x v="0"/>
    <s v="ERES_2T307"/>
    <x v="1307"/>
    <n v="804.274"/>
    <n v="105.91"/>
  </r>
  <r>
    <s v="10 : Electric"/>
    <x v="2"/>
    <x v="0"/>
    <s v="ERES_2T307"/>
    <x v="1308"/>
    <n v="1052.6189999999999"/>
    <n v="134.76"/>
  </r>
  <r>
    <s v="10 : Electric"/>
    <x v="2"/>
    <x v="0"/>
    <s v="ERES_2T307"/>
    <x v="1309"/>
    <n v="693.11599999999999"/>
    <n v="91.47"/>
  </r>
  <r>
    <s v="10 : Electric"/>
    <x v="2"/>
    <x v="0"/>
    <s v="ERES_2T307"/>
    <x v="1310"/>
    <n v="987.52099999999996"/>
    <n v="124.79"/>
  </r>
  <r>
    <s v="10 : Electric"/>
    <x v="2"/>
    <x v="0"/>
    <s v="ERES_2T307"/>
    <x v="1311"/>
    <n v="1205.55"/>
    <n v="154.28"/>
  </r>
  <r>
    <s v="10 : Electric"/>
    <x v="2"/>
    <x v="0"/>
    <s v="ERES_2T307"/>
    <x v="1312"/>
    <n v="982.51800000000003"/>
    <n v="119.84"/>
  </r>
  <r>
    <s v="10 : Electric"/>
    <x v="2"/>
    <x v="0"/>
    <s v="ERES_2T307"/>
    <x v="7074"/>
    <n v="838.25099999999998"/>
    <n v="90.67"/>
  </r>
  <r>
    <s v="10 : Electric"/>
    <x v="2"/>
    <x v="0"/>
    <s v="ERES_2T307"/>
    <x v="7075"/>
    <n v="1132.1579999999999"/>
    <n v="143.32"/>
  </r>
  <r>
    <s v="10 : Electric"/>
    <x v="2"/>
    <x v="0"/>
    <s v="ERES_2T307"/>
    <x v="7076"/>
    <n v="1938.18"/>
    <n v="243.03"/>
  </r>
  <r>
    <s v="10 : Electric"/>
    <x v="2"/>
    <x v="0"/>
    <s v="ERES_2T307"/>
    <x v="1313"/>
    <n v="556.79499999999996"/>
    <n v="68.02"/>
  </r>
  <r>
    <s v="10 : Electric"/>
    <x v="2"/>
    <x v="0"/>
    <s v="ERES_2T307"/>
    <x v="1314"/>
    <n v="485.28199999999998"/>
    <n v="62.78"/>
  </r>
  <r>
    <s v="10 : Electric"/>
    <x v="2"/>
    <x v="0"/>
    <s v="ERES_2T307"/>
    <x v="1315"/>
    <n v="1153.6369999999999"/>
    <n v="149.12"/>
  </r>
  <r>
    <s v="10 : Electric"/>
    <x v="2"/>
    <x v="0"/>
    <s v="ERES_2T307"/>
    <x v="1316"/>
    <n v="93.855999999999995"/>
    <n v="12.05"/>
  </r>
  <r>
    <s v="10 : Electric"/>
    <x v="2"/>
    <x v="0"/>
    <s v="ERES_2T307"/>
    <x v="7077"/>
    <n v="452.435"/>
    <n v="61.06"/>
  </r>
  <r>
    <s v="10 : Electric"/>
    <x v="2"/>
    <x v="0"/>
    <s v="ERES_2T307"/>
    <x v="1317"/>
    <n v="645.649"/>
    <n v="84.62"/>
  </r>
  <r>
    <s v="10 : Electric"/>
    <x v="2"/>
    <x v="0"/>
    <s v="ERES_2T307"/>
    <x v="1318"/>
    <n v="1098.1679999999999"/>
    <n v="146.63"/>
  </r>
  <r>
    <s v="10 : Electric"/>
    <x v="2"/>
    <x v="0"/>
    <s v="ERES_2T307"/>
    <x v="7078"/>
    <n v="1976.652"/>
    <n v="244.53"/>
  </r>
  <r>
    <s v="10 : Electric"/>
    <x v="2"/>
    <x v="0"/>
    <s v="ERES_2T307"/>
    <x v="1319"/>
    <n v="1235.0340000000001"/>
    <n v="147.53"/>
  </r>
  <r>
    <s v="10 : Electric"/>
    <x v="2"/>
    <x v="0"/>
    <s v="ERES_2T307"/>
    <x v="7079"/>
    <n v="1365.529"/>
    <n v="176.33"/>
  </r>
  <r>
    <s v="10 : Electric"/>
    <x v="2"/>
    <x v="0"/>
    <s v="ERES_2T307"/>
    <x v="1320"/>
    <n v="1595.854"/>
    <n v="194.53"/>
  </r>
  <r>
    <s v="10 : Electric"/>
    <x v="2"/>
    <x v="0"/>
    <s v="ERES_2T307"/>
    <x v="1321"/>
    <n v="2421.1909999999998"/>
    <n v="319.31"/>
  </r>
  <r>
    <s v="10 : Electric"/>
    <x v="2"/>
    <x v="0"/>
    <s v="ERES_2T307"/>
    <x v="1322"/>
    <n v="1590.5630000000001"/>
    <n v="193.64"/>
  </r>
  <r>
    <s v="10 : Electric"/>
    <x v="2"/>
    <x v="0"/>
    <s v="ERES_2T307"/>
    <x v="1323"/>
    <n v="592.35199999999998"/>
    <n v="73.09"/>
  </r>
  <r>
    <s v="10 : Electric"/>
    <x v="2"/>
    <x v="0"/>
    <s v="ERES_2T307"/>
    <x v="1324"/>
    <n v="1392.625"/>
    <n v="174.66"/>
  </r>
  <r>
    <s v="10 : Electric"/>
    <x v="2"/>
    <x v="0"/>
    <s v="ERES_2T307"/>
    <x v="1325"/>
    <n v="614.03099999999995"/>
    <n v="76.22"/>
  </r>
  <r>
    <s v="10 : Electric"/>
    <x v="2"/>
    <x v="0"/>
    <s v="ERES_2T307"/>
    <x v="1326"/>
    <n v="1340.424"/>
    <n v="170.04"/>
  </r>
  <r>
    <s v="10 : Electric"/>
    <x v="2"/>
    <x v="0"/>
    <s v="ERES_2T307"/>
    <x v="7080"/>
    <n v="1148.99"/>
    <n v="153.82"/>
  </r>
  <r>
    <s v="10 : Electric"/>
    <x v="2"/>
    <x v="0"/>
    <s v="ERES_2T307"/>
    <x v="1327"/>
    <n v="1186.5730000000001"/>
    <n v="146.93"/>
  </r>
  <r>
    <s v="10 : Electric"/>
    <x v="2"/>
    <x v="0"/>
    <s v="ERES_2T307"/>
    <x v="1328"/>
    <n v="953.75099999999998"/>
    <n v="123.95"/>
  </r>
  <r>
    <s v="10 : Electric"/>
    <x v="2"/>
    <x v="0"/>
    <s v="ERES_2T307"/>
    <x v="1329"/>
    <n v="402.25099999999998"/>
    <n v="55.91"/>
  </r>
  <r>
    <s v="10 : Electric"/>
    <x v="2"/>
    <x v="0"/>
    <s v="ERES_2T307"/>
    <x v="7081"/>
    <n v="1901.9369999999999"/>
    <n v="250.24"/>
  </r>
  <r>
    <s v="10 : Electric"/>
    <x v="2"/>
    <x v="0"/>
    <s v="ERES_2T307"/>
    <x v="1330"/>
    <n v="808.62300000000005"/>
    <n v="118.09"/>
  </r>
  <r>
    <s v="10 : Electric"/>
    <x v="2"/>
    <x v="0"/>
    <s v="ERES_2T307"/>
    <x v="1331"/>
    <n v="1066.452"/>
    <n v="141.71"/>
  </r>
  <r>
    <s v="10 : Electric"/>
    <x v="2"/>
    <x v="0"/>
    <s v="ERES_2T307"/>
    <x v="7082"/>
    <n v="2595.192"/>
    <n v="293.72000000000003"/>
  </r>
  <r>
    <s v="10 : Electric"/>
    <x v="2"/>
    <x v="0"/>
    <s v="ERES_2T307"/>
    <x v="1332"/>
    <n v="1424.52"/>
    <n v="190.58"/>
  </r>
  <r>
    <s v="10 : Electric"/>
    <x v="2"/>
    <x v="0"/>
    <s v="ERES_2T307"/>
    <x v="1333"/>
    <n v="1453.2439999999999"/>
    <n v="159.02000000000001"/>
  </r>
  <r>
    <s v="10 : Electric"/>
    <x v="2"/>
    <x v="0"/>
    <s v="ERES_2T307"/>
    <x v="1334"/>
    <n v="840.70899999999995"/>
    <n v="121.61"/>
  </r>
  <r>
    <s v="10 : Electric"/>
    <x v="2"/>
    <x v="0"/>
    <s v="ERES_2T307"/>
    <x v="7083"/>
    <n v="690.75"/>
    <n v="91.69"/>
  </r>
  <r>
    <s v="10 : Electric"/>
    <x v="2"/>
    <x v="0"/>
    <s v="ERES_2T307"/>
    <x v="1335"/>
    <n v="2752.299"/>
    <n v="354.24"/>
  </r>
  <r>
    <s v="10 : Electric"/>
    <x v="2"/>
    <x v="0"/>
    <s v="ERES_2T307"/>
    <x v="1336"/>
    <n v="1048.838"/>
    <n v="137.63999999999999"/>
  </r>
  <r>
    <s v="10 : Electric"/>
    <x v="2"/>
    <x v="0"/>
    <s v="ERES_2T307"/>
    <x v="1337"/>
    <n v="1411.048"/>
    <n v="169.94"/>
  </r>
  <r>
    <s v="10 : Electric"/>
    <x v="2"/>
    <x v="0"/>
    <s v="ERES_2T307"/>
    <x v="1338"/>
    <n v="1127.4000000000001"/>
    <n v="140.66999999999999"/>
  </r>
  <r>
    <s v="10 : Electric"/>
    <x v="2"/>
    <x v="0"/>
    <s v="ERES_2T307"/>
    <x v="1339"/>
    <n v="2154.1750000000002"/>
    <n v="263.64999999999998"/>
  </r>
  <r>
    <s v="10 : Electric"/>
    <x v="2"/>
    <x v="0"/>
    <s v="ERES_2T307"/>
    <x v="1340"/>
    <n v="1237.394"/>
    <n v="140.80000000000001"/>
  </r>
  <r>
    <s v="10 : Electric"/>
    <x v="2"/>
    <x v="0"/>
    <s v="ERES_2T307"/>
    <x v="1341"/>
    <n v="2225.759"/>
    <n v="259.04000000000002"/>
  </r>
  <r>
    <s v="10 : Electric"/>
    <x v="2"/>
    <x v="0"/>
    <s v="ERES_2T307"/>
    <x v="1342"/>
    <n v="1935.539"/>
    <n v="261.81"/>
  </r>
  <r>
    <s v="10 : Electric"/>
    <x v="2"/>
    <x v="0"/>
    <s v="ERES_2T307"/>
    <x v="1343"/>
    <n v="987.81899999999996"/>
    <n v="122.18"/>
  </r>
  <r>
    <s v="10 : Electric"/>
    <x v="2"/>
    <x v="0"/>
    <s v="ERES_2T307"/>
    <x v="1344"/>
    <n v="1743.655"/>
    <n v="233.55"/>
  </r>
  <r>
    <s v="10 : Electric"/>
    <x v="2"/>
    <x v="0"/>
    <s v="ERES_2T307"/>
    <x v="1345"/>
    <n v="776.57899999999995"/>
    <n v="98.64"/>
  </r>
  <r>
    <s v="10 : Electric"/>
    <x v="2"/>
    <x v="0"/>
    <s v="ERES_2T307"/>
    <x v="7084"/>
    <n v="589.73099999999999"/>
    <n v="80.06"/>
  </r>
  <r>
    <s v="10 : Electric"/>
    <x v="2"/>
    <x v="0"/>
    <s v="ERES_2T307"/>
    <x v="1346"/>
    <n v="1474.403"/>
    <n v="175.94"/>
  </r>
  <r>
    <s v="10 : Electric"/>
    <x v="2"/>
    <x v="0"/>
    <s v="ERES_2T307"/>
    <x v="7085"/>
    <n v="797.33"/>
    <n v="105.06"/>
  </r>
  <r>
    <s v="10 : Electric"/>
    <x v="2"/>
    <x v="0"/>
    <s v="ERES_2T307"/>
    <x v="1347"/>
    <n v="1065.077"/>
    <n v="153.94"/>
  </r>
  <r>
    <s v="10 : Electric"/>
    <x v="2"/>
    <x v="0"/>
    <s v="ERES_2T307"/>
    <x v="1348"/>
    <n v="344.28899999999999"/>
    <n v="40.35"/>
  </r>
  <r>
    <s v="10 : Electric"/>
    <x v="2"/>
    <x v="0"/>
    <s v="ERES_2T307"/>
    <x v="1349"/>
    <n v="377.64600000000002"/>
    <n v="50.5"/>
  </r>
  <r>
    <s v="10 : Electric"/>
    <x v="2"/>
    <x v="0"/>
    <s v="ERES_2T307"/>
    <x v="7086"/>
    <n v="508.44600000000003"/>
    <n v="68.12"/>
  </r>
  <r>
    <s v="10 : Electric"/>
    <x v="2"/>
    <x v="0"/>
    <s v="ERES_2T307"/>
    <x v="1350"/>
    <n v="798.89700000000005"/>
    <n v="108.21"/>
  </r>
  <r>
    <s v="10 : Electric"/>
    <x v="2"/>
    <x v="0"/>
    <s v="ERES_2T307"/>
    <x v="7087"/>
    <n v="2213.9920000000002"/>
    <n v="297.64"/>
  </r>
  <r>
    <s v="10 : Electric"/>
    <x v="2"/>
    <x v="0"/>
    <s v="ERES_2T307"/>
    <x v="1351"/>
    <n v="196.16399999999999"/>
    <n v="20.34"/>
  </r>
  <r>
    <s v="10 : Electric"/>
    <x v="2"/>
    <x v="0"/>
    <s v="ERES_2T307"/>
    <x v="1352"/>
    <n v="978.08500000000004"/>
    <n v="126.25"/>
  </r>
  <r>
    <s v="10 : Electric"/>
    <x v="2"/>
    <x v="0"/>
    <s v="ERES_2T307"/>
    <x v="1353"/>
    <n v="876.51599999999996"/>
    <n v="118.52"/>
  </r>
  <r>
    <s v="10 : Electric"/>
    <x v="2"/>
    <x v="0"/>
    <s v="ERES_2T307"/>
    <x v="1354"/>
    <n v="1244.5719999999999"/>
    <n v="160.53"/>
  </r>
  <r>
    <s v="10 : Electric"/>
    <x v="2"/>
    <x v="0"/>
    <s v="ERES_2T307"/>
    <x v="1355"/>
    <n v="444.21100000000001"/>
    <n v="58.69"/>
  </r>
  <r>
    <s v="10 : Electric"/>
    <x v="2"/>
    <x v="0"/>
    <s v="ERES_2T307"/>
    <x v="1356"/>
    <n v="244.483"/>
    <n v="31.89"/>
  </r>
  <r>
    <s v="10 : Electric"/>
    <x v="2"/>
    <x v="0"/>
    <s v="ERES_2T307"/>
    <x v="7088"/>
    <n v="1812.8330000000001"/>
    <n v="237.85"/>
  </r>
  <r>
    <s v="10 : Electric"/>
    <x v="2"/>
    <x v="0"/>
    <s v="ERES_2T307"/>
    <x v="7089"/>
    <n v="1717.441"/>
    <n v="221.65"/>
  </r>
  <r>
    <s v="10 : Electric"/>
    <x v="2"/>
    <x v="0"/>
    <s v="ERES_2T307"/>
    <x v="7090"/>
    <n v="509.303"/>
    <n v="66.13"/>
  </r>
  <r>
    <s v="10 : Electric"/>
    <x v="2"/>
    <x v="0"/>
    <s v="ERES_2T307"/>
    <x v="1357"/>
    <n v="1168.472"/>
    <n v="154.83000000000001"/>
  </r>
  <r>
    <s v="10 : Electric"/>
    <x v="2"/>
    <x v="0"/>
    <s v="ERES_2T307"/>
    <x v="1358"/>
    <n v="667.68700000000001"/>
    <n v="73.430000000000007"/>
  </r>
  <r>
    <s v="10 : Electric"/>
    <x v="2"/>
    <x v="0"/>
    <s v="ERES_2T307"/>
    <x v="7091"/>
    <n v="244.012"/>
    <n v="33.369999999999997"/>
  </r>
  <r>
    <s v="10 : Electric"/>
    <x v="2"/>
    <x v="0"/>
    <s v="ERES_2T307"/>
    <x v="1360"/>
    <n v="4704.5469999999996"/>
    <n v="606.37"/>
  </r>
  <r>
    <s v="10 : Electric"/>
    <x v="2"/>
    <x v="0"/>
    <s v="ERES_2T307"/>
    <x v="1361"/>
    <n v="1277.7"/>
    <n v="166.79"/>
  </r>
  <r>
    <s v="10 : Electric"/>
    <x v="2"/>
    <x v="0"/>
    <s v="ERES_2T307"/>
    <x v="1362"/>
    <n v="1002.53"/>
    <n v="120.18"/>
  </r>
  <r>
    <s v="10 : Electric"/>
    <x v="2"/>
    <x v="0"/>
    <s v="ERES_2T307"/>
    <x v="7092"/>
    <n v="1148.5350000000001"/>
    <n v="143.32"/>
  </r>
  <r>
    <s v="10 : Electric"/>
    <x v="2"/>
    <x v="0"/>
    <s v="ERES_2T307"/>
    <x v="1363"/>
    <n v="1012.232"/>
    <n v="124.29"/>
  </r>
  <r>
    <s v="10 : Electric"/>
    <x v="2"/>
    <x v="0"/>
    <s v="ERES_2T307"/>
    <x v="7093"/>
    <n v="979.44600000000003"/>
    <n v="124.87"/>
  </r>
  <r>
    <s v="10 : Electric"/>
    <x v="2"/>
    <x v="0"/>
    <s v="ERES_2T307"/>
    <x v="1364"/>
    <n v="1671.41"/>
    <n v="247.32"/>
  </r>
  <r>
    <s v="10 : Electric"/>
    <x v="2"/>
    <x v="0"/>
    <s v="ERES_2T307"/>
    <x v="1365"/>
    <n v="1654.463"/>
    <n v="187.18"/>
  </r>
  <r>
    <s v="10 : Electric"/>
    <x v="2"/>
    <x v="0"/>
    <s v="ERES_2T307"/>
    <x v="1366"/>
    <n v="198.17500000000001"/>
    <n v="26.18"/>
  </r>
  <r>
    <s v="10 : Electric"/>
    <x v="2"/>
    <x v="0"/>
    <s v="ERES_2T307"/>
    <x v="1367"/>
    <n v="1057.9770000000001"/>
    <n v="139.57"/>
  </r>
  <r>
    <s v="10 : Electric"/>
    <x v="2"/>
    <x v="0"/>
    <s v="ERES_2T307"/>
    <x v="1368"/>
    <n v="571.71199999999999"/>
    <n v="64.63"/>
  </r>
  <r>
    <s v="10 : Electric"/>
    <x v="2"/>
    <x v="0"/>
    <s v="ERES_2T307"/>
    <x v="1369"/>
    <n v="1176.8409999999999"/>
    <n v="157.37"/>
  </r>
  <r>
    <s v="10 : Electric"/>
    <x v="2"/>
    <x v="0"/>
    <s v="ERES_2T307"/>
    <x v="1370"/>
    <n v="1187.0909999999999"/>
    <n v="161.57"/>
  </r>
  <r>
    <s v="10 : Electric"/>
    <x v="2"/>
    <x v="0"/>
    <s v="ERES_2T307"/>
    <x v="7094"/>
    <n v="1918.501"/>
    <n v="262.57"/>
  </r>
  <r>
    <s v="10 : Electric"/>
    <x v="2"/>
    <x v="0"/>
    <s v="ERES_2T307"/>
    <x v="7095"/>
    <n v="2137.6410000000001"/>
    <n v="293.64999999999998"/>
  </r>
  <r>
    <s v="10 : Electric"/>
    <x v="2"/>
    <x v="0"/>
    <s v="ERES_2T307"/>
    <x v="1371"/>
    <n v="876.84400000000005"/>
    <n v="112.25"/>
  </r>
  <r>
    <s v="10 : Electric"/>
    <x v="2"/>
    <x v="0"/>
    <s v="ERES_2T307"/>
    <x v="7096"/>
    <n v="739.40300000000002"/>
    <n v="90.36"/>
  </r>
  <r>
    <s v="10 : Electric"/>
    <x v="2"/>
    <x v="0"/>
    <s v="ERES_2T307"/>
    <x v="1372"/>
    <n v="2184.5120000000002"/>
    <n v="273.64"/>
  </r>
  <r>
    <s v="10 : Electric"/>
    <x v="2"/>
    <x v="0"/>
    <s v="ERES_2T307"/>
    <x v="1373"/>
    <n v="704.91499999999996"/>
    <n v="92.34"/>
  </r>
  <r>
    <s v="10 : Electric"/>
    <x v="2"/>
    <x v="0"/>
    <s v="ERES_2T307"/>
    <x v="1374"/>
    <n v="1193.155"/>
    <n v="140.22"/>
  </r>
  <r>
    <s v="10 : Electric"/>
    <x v="2"/>
    <x v="0"/>
    <s v="ERES_2T307"/>
    <x v="7097"/>
    <n v="517.75699999999995"/>
    <n v="73.03"/>
  </r>
  <r>
    <s v="10 : Electric"/>
    <x v="2"/>
    <x v="0"/>
    <s v="ERES_2T307"/>
    <x v="1375"/>
    <n v="759.952"/>
    <n v="100.1"/>
  </r>
  <r>
    <s v="10 : Electric"/>
    <x v="2"/>
    <x v="0"/>
    <s v="ERES_2T307"/>
    <x v="7098"/>
    <n v="287.13499999999999"/>
    <n v="36.020000000000003"/>
  </r>
  <r>
    <s v="10 : Electric"/>
    <x v="2"/>
    <x v="0"/>
    <s v="ERES_2T307"/>
    <x v="7099"/>
    <n v="1044.9770000000001"/>
    <n v="128.21"/>
  </r>
  <r>
    <s v="10 : Electric"/>
    <x v="2"/>
    <x v="0"/>
    <s v="ERES_2T307"/>
    <x v="7100"/>
    <n v="2823.9690000000001"/>
    <n v="378.28"/>
  </r>
  <r>
    <s v="10 : Electric"/>
    <x v="2"/>
    <x v="0"/>
    <s v="ERES_2T307"/>
    <x v="1376"/>
    <n v="422.70100000000002"/>
    <n v="51.42"/>
  </r>
  <r>
    <s v="10 : Electric"/>
    <x v="2"/>
    <x v="0"/>
    <s v="ERES_2T307"/>
    <x v="1377"/>
    <n v="1058.5340000000001"/>
    <n v="134.99"/>
  </r>
  <r>
    <s v="10 : Electric"/>
    <x v="2"/>
    <x v="0"/>
    <s v="ERES_2T307"/>
    <x v="1378"/>
    <n v="298.77199999999999"/>
    <n v="39.9"/>
  </r>
  <r>
    <s v="10 : Electric"/>
    <x v="2"/>
    <x v="0"/>
    <s v="ERES_2T307"/>
    <x v="1379"/>
    <n v="1246.539"/>
    <n v="167.94"/>
  </r>
  <r>
    <s v="10 : Electric"/>
    <x v="2"/>
    <x v="0"/>
    <s v="ERES_2T307"/>
    <x v="1380"/>
    <n v="935.09199999999998"/>
    <n v="129.97"/>
  </r>
  <r>
    <s v="10 : Electric"/>
    <x v="2"/>
    <x v="0"/>
    <s v="ERES_2T307"/>
    <x v="1381"/>
    <n v="735.30799999999999"/>
    <n v="107.76"/>
  </r>
  <r>
    <s v="10 : Electric"/>
    <x v="2"/>
    <x v="0"/>
    <s v="ERES_2T307"/>
    <x v="1382"/>
    <n v="417.91500000000002"/>
    <n v="54.85"/>
  </r>
  <r>
    <s v="10 : Electric"/>
    <x v="2"/>
    <x v="0"/>
    <s v="ERES_2T307"/>
    <x v="1383"/>
    <n v="1739.3140000000001"/>
    <n v="218.08"/>
  </r>
  <r>
    <s v="10 : Electric"/>
    <x v="2"/>
    <x v="0"/>
    <s v="ERES_2T307"/>
    <x v="1384"/>
    <n v="2789.2280000000001"/>
    <n v="318.89"/>
  </r>
  <r>
    <s v="10 : Electric"/>
    <x v="2"/>
    <x v="0"/>
    <s v="ERES_2T307"/>
    <x v="7101"/>
    <n v="460.53500000000003"/>
    <n v="67.27"/>
  </r>
  <r>
    <s v="10 : Electric"/>
    <x v="2"/>
    <x v="0"/>
    <s v="ERES_2T307"/>
    <x v="1385"/>
    <n v="4122.1729999999998"/>
    <n v="551.84"/>
  </r>
  <r>
    <s v="10 : Electric"/>
    <x v="2"/>
    <x v="0"/>
    <s v="ERES_2T307"/>
    <x v="1386"/>
    <n v="1968.4"/>
    <n v="243.7"/>
  </r>
  <r>
    <s v="10 : Electric"/>
    <x v="2"/>
    <x v="0"/>
    <s v="ERES_2T307"/>
    <x v="7102"/>
    <n v="1626.59"/>
    <n v="208.93"/>
  </r>
  <r>
    <s v="10 : Electric"/>
    <x v="2"/>
    <x v="0"/>
    <s v="ERES_2T307"/>
    <x v="1387"/>
    <n v="1216.0619999999999"/>
    <n v="159.63999999999999"/>
  </r>
  <r>
    <s v="10 : Electric"/>
    <x v="2"/>
    <x v="0"/>
    <s v="ERES_2T307"/>
    <x v="7103"/>
    <n v="1600.788"/>
    <n v="202.97"/>
  </r>
  <r>
    <s v="10 : Electric"/>
    <x v="2"/>
    <x v="0"/>
    <s v="ERES_2T307"/>
    <x v="1388"/>
    <n v="375.77600000000001"/>
    <n v="47.38"/>
  </r>
  <r>
    <s v="10 : Electric"/>
    <x v="2"/>
    <x v="0"/>
    <s v="ERES_2T307"/>
    <x v="1389"/>
    <n v="597.88499999999999"/>
    <n v="74"/>
  </r>
  <r>
    <s v="10 : Electric"/>
    <x v="2"/>
    <x v="0"/>
    <s v="ERES_2T307"/>
    <x v="7104"/>
    <n v="1104.681"/>
    <n v="143.93"/>
  </r>
  <r>
    <s v="10 : Electric"/>
    <x v="2"/>
    <x v="0"/>
    <s v="ERES_2T307"/>
    <x v="1390"/>
    <n v="858.06299999999999"/>
    <n v="105.91"/>
  </r>
  <r>
    <s v="10 : Electric"/>
    <x v="2"/>
    <x v="0"/>
    <s v="ERES_2T307"/>
    <x v="7105"/>
    <n v="850.39800000000002"/>
    <n v="104.17"/>
  </r>
  <r>
    <s v="10 : Electric"/>
    <x v="2"/>
    <x v="0"/>
    <s v="ERES_2T307"/>
    <x v="1391"/>
    <n v="207.76400000000001"/>
    <n v="26.28"/>
  </r>
  <r>
    <s v="10 : Electric"/>
    <x v="2"/>
    <x v="0"/>
    <s v="ERES_2T307"/>
    <x v="1392"/>
    <n v="1889.472"/>
    <n v="199.19"/>
  </r>
  <r>
    <s v="10 : Electric"/>
    <x v="2"/>
    <x v="0"/>
    <s v="ERES_2T307"/>
    <x v="1393"/>
    <n v="2231.1880000000001"/>
    <n v="275.14"/>
  </r>
  <r>
    <s v="10 : Electric"/>
    <x v="2"/>
    <x v="0"/>
    <s v="ERES_2T307"/>
    <x v="1394"/>
    <n v="1558.1469999999999"/>
    <n v="199.17"/>
  </r>
  <r>
    <s v="10 : Electric"/>
    <x v="2"/>
    <x v="0"/>
    <s v="ERES_2T307"/>
    <x v="1395"/>
    <n v="409.697"/>
    <n v="62.82"/>
  </r>
  <r>
    <s v="10 : Electric"/>
    <x v="2"/>
    <x v="0"/>
    <s v="ERES_2T307"/>
    <x v="1396"/>
    <n v="1529.452"/>
    <n v="198.13"/>
  </r>
  <r>
    <s v="10 : Electric"/>
    <x v="2"/>
    <x v="0"/>
    <s v="ERES_2T307"/>
    <x v="1397"/>
    <n v="1153.31"/>
    <n v="150.16"/>
  </r>
  <r>
    <s v="10 : Electric"/>
    <x v="2"/>
    <x v="0"/>
    <s v="ERES_2T307"/>
    <x v="1398"/>
    <n v="927.76"/>
    <n v="122.27"/>
  </r>
  <r>
    <s v="10 : Electric"/>
    <x v="2"/>
    <x v="0"/>
    <s v="ERES_2T307"/>
    <x v="1399"/>
    <n v="2454.19"/>
    <n v="312.92"/>
  </r>
  <r>
    <s v="10 : Electric"/>
    <x v="2"/>
    <x v="0"/>
    <s v="ERES_2T307"/>
    <x v="1400"/>
    <n v="162.822"/>
    <n v="20.65"/>
  </r>
  <r>
    <s v="10 : Electric"/>
    <x v="2"/>
    <x v="0"/>
    <s v="ERES_2T307"/>
    <x v="1401"/>
    <n v="1628.7270000000001"/>
    <n v="210.62"/>
  </r>
  <r>
    <s v="10 : Electric"/>
    <x v="2"/>
    <x v="0"/>
    <s v="ERES_2T307"/>
    <x v="1402"/>
    <n v="597.20000000000005"/>
    <n v="78.48"/>
  </r>
  <r>
    <s v="10 : Electric"/>
    <x v="2"/>
    <x v="0"/>
    <s v="ERES_2T307"/>
    <x v="1403"/>
    <n v="906.83699999999999"/>
    <n v="119.37"/>
  </r>
  <r>
    <s v="10 : Electric"/>
    <x v="2"/>
    <x v="0"/>
    <s v="ERES_2T307"/>
    <x v="7106"/>
    <n v="489.74"/>
    <n v="57.63"/>
  </r>
  <r>
    <s v="10 : Electric"/>
    <x v="2"/>
    <x v="0"/>
    <s v="ERES_2T307"/>
    <x v="1405"/>
    <n v="1316.8230000000001"/>
    <n v="165.26"/>
  </r>
  <r>
    <s v="10 : Electric"/>
    <x v="2"/>
    <x v="0"/>
    <s v="ERES_2T307"/>
    <x v="1406"/>
    <n v="930.31799999999998"/>
    <n v="126.6"/>
  </r>
  <r>
    <s v="10 : Electric"/>
    <x v="2"/>
    <x v="0"/>
    <s v="ERES_2T307"/>
    <x v="1407"/>
    <n v="545.50800000000004"/>
    <n v="70.25"/>
  </r>
  <r>
    <s v="10 : Electric"/>
    <x v="2"/>
    <x v="0"/>
    <s v="ERES_2T307"/>
    <x v="7107"/>
    <n v="423.565"/>
    <n v="53.43"/>
  </r>
  <r>
    <s v="10 : Electric"/>
    <x v="2"/>
    <x v="0"/>
    <s v="ERES_2T307"/>
    <x v="1408"/>
    <n v="504.28100000000001"/>
    <n v="66.349999999999994"/>
  </r>
  <r>
    <s v="10 : Electric"/>
    <x v="2"/>
    <x v="0"/>
    <s v="ERES_2T307"/>
    <x v="7108"/>
    <n v="3430.6280000000002"/>
    <n v="453.73"/>
  </r>
  <r>
    <s v="10 : Electric"/>
    <x v="2"/>
    <x v="0"/>
    <s v="ERES_2T307"/>
    <x v="1409"/>
    <n v="740.149"/>
    <n v="93.68"/>
  </r>
  <r>
    <s v="10 : Electric"/>
    <x v="2"/>
    <x v="0"/>
    <s v="ERES_2T307"/>
    <x v="7109"/>
    <n v="763.86300000000006"/>
    <n v="96.92"/>
  </r>
  <r>
    <s v="10 : Electric"/>
    <x v="2"/>
    <x v="0"/>
    <s v="ERES_2T307"/>
    <x v="7110"/>
    <n v="626.70299999999997"/>
    <n v="80.84"/>
  </r>
  <r>
    <s v="10 : Electric"/>
    <x v="2"/>
    <x v="0"/>
    <s v="ERES_2T307"/>
    <x v="1410"/>
    <n v="963.53499999999997"/>
    <n v="116.46"/>
  </r>
  <r>
    <s v="10 : Electric"/>
    <x v="2"/>
    <x v="0"/>
    <s v="ERES_2T307"/>
    <x v="7111"/>
    <n v="482.66399999999999"/>
    <n v="68.73"/>
  </r>
  <r>
    <s v="10 : Electric"/>
    <x v="2"/>
    <x v="0"/>
    <s v="ERES_2T307"/>
    <x v="1411"/>
    <n v="453.464"/>
    <n v="56.74"/>
  </r>
  <r>
    <s v="10 : Electric"/>
    <x v="2"/>
    <x v="0"/>
    <s v="ERES_2T307"/>
    <x v="1412"/>
    <n v="1136.578"/>
    <n v="138.47"/>
  </r>
  <r>
    <s v="10 : Electric"/>
    <x v="2"/>
    <x v="0"/>
    <s v="ERES_2T307"/>
    <x v="1413"/>
    <n v="1296.123"/>
    <n v="169.3"/>
  </r>
  <r>
    <s v="10 : Electric"/>
    <x v="2"/>
    <x v="0"/>
    <s v="ERES_2T307"/>
    <x v="1414"/>
    <n v="633.11300000000006"/>
    <n v="82.07"/>
  </r>
  <r>
    <s v="10 : Electric"/>
    <x v="2"/>
    <x v="0"/>
    <s v="ERES_2T307"/>
    <x v="1415"/>
    <n v="1217.1790000000001"/>
    <n v="156.44"/>
  </r>
  <r>
    <s v="10 : Electric"/>
    <x v="2"/>
    <x v="0"/>
    <s v="ERES_2T307"/>
    <x v="1416"/>
    <n v="900.15099999999995"/>
    <n v="94.88"/>
  </r>
  <r>
    <s v="10 : Electric"/>
    <x v="2"/>
    <x v="0"/>
    <s v="ERES_2T307"/>
    <x v="1417"/>
    <n v="815.97299999999996"/>
    <n v="91.42"/>
  </r>
  <r>
    <s v="10 : Electric"/>
    <x v="2"/>
    <x v="0"/>
    <s v="ERES_2T307"/>
    <x v="1418"/>
    <n v="921.61699999999996"/>
    <n v="120.64"/>
  </r>
  <r>
    <s v="10 : Electric"/>
    <x v="2"/>
    <x v="0"/>
    <s v="ERES_2T307"/>
    <x v="7112"/>
    <n v="1015.979"/>
    <n v="131.01"/>
  </r>
  <r>
    <s v="10 : Electric"/>
    <x v="2"/>
    <x v="0"/>
    <s v="ERES_2T307"/>
    <x v="1419"/>
    <n v="1415.287"/>
    <n v="194.89"/>
  </r>
  <r>
    <s v="10 : Electric"/>
    <x v="2"/>
    <x v="0"/>
    <s v="ERES_2T307"/>
    <x v="1420"/>
    <n v="908.64499999999998"/>
    <n v="111.36"/>
  </r>
  <r>
    <s v="10 : Electric"/>
    <x v="2"/>
    <x v="0"/>
    <s v="ERES_2T307"/>
    <x v="1421"/>
    <n v="729.62400000000002"/>
    <n v="76.37"/>
  </r>
  <r>
    <s v="10 : Electric"/>
    <x v="2"/>
    <x v="0"/>
    <s v="ERES_2T307"/>
    <x v="1422"/>
    <n v="1185.915"/>
    <n v="134.1"/>
  </r>
  <r>
    <s v="10 : Electric"/>
    <x v="2"/>
    <x v="0"/>
    <s v="ERES_2T307"/>
    <x v="7113"/>
    <n v="729.80700000000002"/>
    <n v="93.83"/>
  </r>
  <r>
    <s v="10 : Electric"/>
    <x v="2"/>
    <x v="0"/>
    <s v="ERES_2T307"/>
    <x v="7114"/>
    <n v="355.51299999999998"/>
    <n v="38.96"/>
  </r>
  <r>
    <s v="10 : Electric"/>
    <x v="2"/>
    <x v="0"/>
    <s v="ERES_2T307"/>
    <x v="7115"/>
    <n v="788.755"/>
    <n v="98.17"/>
  </r>
  <r>
    <s v="10 : Electric"/>
    <x v="2"/>
    <x v="0"/>
    <s v="ERES_2T307"/>
    <x v="7116"/>
    <n v="572.41600000000005"/>
    <n v="74.7"/>
  </r>
  <r>
    <s v="10 : Electric"/>
    <x v="2"/>
    <x v="0"/>
    <s v="ERES_2T307"/>
    <x v="1423"/>
    <n v="2572.3679999999999"/>
    <n v="320.44"/>
  </r>
  <r>
    <s v="10 : Electric"/>
    <x v="2"/>
    <x v="0"/>
    <s v="ERES_2T307"/>
    <x v="1424"/>
    <n v="1151.615"/>
    <n v="129.97999999999999"/>
  </r>
  <r>
    <s v="10 : Electric"/>
    <x v="2"/>
    <x v="0"/>
    <s v="ERES_2T307"/>
    <x v="1425"/>
    <n v="2320.8429999999998"/>
    <n v="292.89"/>
  </r>
  <r>
    <s v="10 : Electric"/>
    <x v="2"/>
    <x v="0"/>
    <s v="ERES_2T307"/>
    <x v="7117"/>
    <n v="475.38"/>
    <n v="58.11"/>
  </r>
  <r>
    <s v="10 : Electric"/>
    <x v="2"/>
    <x v="0"/>
    <s v="ERES_2T307"/>
    <x v="1426"/>
    <n v="79.611000000000004"/>
    <n v="10.63"/>
  </r>
  <r>
    <s v="10 : Electric"/>
    <x v="2"/>
    <x v="0"/>
    <s v="ERES_2T307"/>
    <x v="1427"/>
    <n v="1406.1320000000001"/>
    <n v="178.23"/>
  </r>
  <r>
    <s v="10 : Electric"/>
    <x v="2"/>
    <x v="0"/>
    <s v="ERES_2T307"/>
    <x v="1428"/>
    <n v="533.64200000000005"/>
    <n v="67.260000000000005"/>
  </r>
  <r>
    <s v="10 : Electric"/>
    <x v="2"/>
    <x v="0"/>
    <s v="ERES_2T307"/>
    <x v="1429"/>
    <n v="613.77"/>
    <n v="81.89"/>
  </r>
  <r>
    <s v="10 : Electric"/>
    <x v="2"/>
    <x v="0"/>
    <s v="ERES_2T307"/>
    <x v="7118"/>
    <n v="1097.5509999999999"/>
    <n v="164.75"/>
  </r>
  <r>
    <s v="10 : Electric"/>
    <x v="2"/>
    <x v="0"/>
    <s v="ERES_2T307"/>
    <x v="1430"/>
    <n v="335.61399999999998"/>
    <n v="43.49"/>
  </r>
  <r>
    <s v="10 : Electric"/>
    <x v="2"/>
    <x v="0"/>
    <s v="ERES_2T307"/>
    <x v="1431"/>
    <n v="926.64700000000005"/>
    <n v="131.18"/>
  </r>
  <r>
    <s v="10 : Electric"/>
    <x v="2"/>
    <x v="0"/>
    <s v="ERES_2T307"/>
    <x v="1432"/>
    <n v="869.44600000000003"/>
    <n v="100.96"/>
  </r>
  <r>
    <s v="10 : Electric"/>
    <x v="2"/>
    <x v="0"/>
    <s v="ERES_2T307"/>
    <x v="7119"/>
    <n v="665.73199999999997"/>
    <n v="95.96"/>
  </r>
  <r>
    <s v="10 : Electric"/>
    <x v="2"/>
    <x v="0"/>
    <s v="ERES_2T307"/>
    <x v="1433"/>
    <n v="1303.9480000000001"/>
    <n v="161.44"/>
  </r>
  <r>
    <s v="10 : Electric"/>
    <x v="2"/>
    <x v="0"/>
    <s v="ERES_2T307"/>
    <x v="1434"/>
    <n v="1114.94"/>
    <n v="152.44"/>
  </r>
  <r>
    <s v="10 : Electric"/>
    <x v="2"/>
    <x v="0"/>
    <s v="ERES_2T307"/>
    <x v="1435"/>
    <n v="999.94799999999998"/>
    <n v="136.55000000000001"/>
  </r>
  <r>
    <s v="10 : Electric"/>
    <x v="2"/>
    <x v="0"/>
    <s v="ERES_2T307"/>
    <x v="1436"/>
    <n v="1667.9490000000001"/>
    <n v="207.11"/>
  </r>
  <r>
    <s v="10 : Electric"/>
    <x v="2"/>
    <x v="0"/>
    <s v="ERES_2T307"/>
    <x v="1437"/>
    <n v="861.49599999999998"/>
    <n v="112.83"/>
  </r>
  <r>
    <s v="10 : Electric"/>
    <x v="2"/>
    <x v="0"/>
    <s v="ERES_2T307"/>
    <x v="1438"/>
    <n v="891.10199999999998"/>
    <n v="113.18"/>
  </r>
  <r>
    <s v="10 : Electric"/>
    <x v="2"/>
    <x v="0"/>
    <s v="ERES_2T307"/>
    <x v="7120"/>
    <n v="1139.0740000000001"/>
    <n v="132.22999999999999"/>
  </r>
  <r>
    <s v="10 : Electric"/>
    <x v="2"/>
    <x v="0"/>
    <s v="ERES_2T307"/>
    <x v="1439"/>
    <n v="1185.549"/>
    <n v="146.08000000000001"/>
  </r>
  <r>
    <s v="10 : Electric"/>
    <x v="2"/>
    <x v="0"/>
    <s v="ERES_2T307"/>
    <x v="1440"/>
    <n v="667.76400000000001"/>
    <n v="80.08"/>
  </r>
  <r>
    <s v="10 : Electric"/>
    <x v="2"/>
    <x v="0"/>
    <s v="ERES_2T307"/>
    <x v="1441"/>
    <n v="2077.2049999999999"/>
    <n v="253.41"/>
  </r>
  <r>
    <s v="10 : Electric"/>
    <x v="2"/>
    <x v="0"/>
    <s v="ERES_2T307"/>
    <x v="1442"/>
    <n v="606.88199999999995"/>
    <n v="72.239999999999995"/>
  </r>
  <r>
    <s v="10 : Electric"/>
    <x v="2"/>
    <x v="0"/>
    <s v="ERES_2T307"/>
    <x v="1443"/>
    <n v="229.48"/>
    <n v="30.91"/>
  </r>
  <r>
    <s v="10 : Electric"/>
    <x v="2"/>
    <x v="0"/>
    <s v="ERES_2T307"/>
    <x v="7121"/>
    <n v="1176.5719999999999"/>
    <n v="174.46"/>
  </r>
  <r>
    <s v="10 : Electric"/>
    <x v="2"/>
    <x v="0"/>
    <s v="ERES_2T307"/>
    <x v="7122"/>
    <n v="831.65599999999995"/>
    <n v="106.5"/>
  </r>
  <r>
    <s v="10 : Electric"/>
    <x v="2"/>
    <x v="0"/>
    <s v="ERES_2T307"/>
    <x v="1444"/>
    <n v="492.14600000000002"/>
    <n v="64.38"/>
  </r>
  <r>
    <s v="10 : Electric"/>
    <x v="2"/>
    <x v="0"/>
    <s v="ERES_2T307"/>
    <x v="1445"/>
    <n v="1434.425"/>
    <n v="179.19"/>
  </r>
  <r>
    <s v="10 : Electric"/>
    <x v="2"/>
    <x v="0"/>
    <s v="ERES_2T307"/>
    <x v="1446"/>
    <n v="2138.12"/>
    <n v="278.94"/>
  </r>
  <r>
    <s v="10 : Electric"/>
    <x v="2"/>
    <x v="0"/>
    <s v="ERES_2T307"/>
    <x v="1447"/>
    <n v="843.00300000000004"/>
    <n v="102.77"/>
  </r>
  <r>
    <s v="10 : Electric"/>
    <x v="2"/>
    <x v="0"/>
    <s v="ERES_2T307"/>
    <x v="1448"/>
    <n v="1524.9280000000001"/>
    <n v="173.94"/>
  </r>
  <r>
    <s v="10 : Electric"/>
    <x v="2"/>
    <x v="0"/>
    <s v="ERES_2T307"/>
    <x v="1449"/>
    <n v="1713.93"/>
    <n v="227.44"/>
  </r>
  <r>
    <s v="10 : Electric"/>
    <x v="2"/>
    <x v="0"/>
    <s v="ERES_2T307"/>
    <x v="1450"/>
    <n v="1220.058"/>
    <n v="160.27000000000001"/>
  </r>
  <r>
    <s v="10 : Electric"/>
    <x v="2"/>
    <x v="0"/>
    <s v="ERES_2T307"/>
    <x v="7123"/>
    <n v="1023.731"/>
    <n v="135.22"/>
  </r>
  <r>
    <s v="10 : Electric"/>
    <x v="2"/>
    <x v="0"/>
    <s v="ERES_2T307"/>
    <x v="1451"/>
    <n v="3404.54"/>
    <n v="397.39"/>
  </r>
  <r>
    <s v="10 : Electric"/>
    <x v="2"/>
    <x v="0"/>
    <s v="ERES_2T307"/>
    <x v="1452"/>
    <n v="1414.4749999999999"/>
    <n v="165.27"/>
  </r>
  <r>
    <s v="10 : Electric"/>
    <x v="2"/>
    <x v="0"/>
    <s v="ERES_2T307"/>
    <x v="1453"/>
    <n v="347.11900000000003"/>
    <n v="53.87"/>
  </r>
  <r>
    <s v="10 : Electric"/>
    <x v="2"/>
    <x v="0"/>
    <s v="ERES_2T307"/>
    <x v="7124"/>
    <n v="1245.56"/>
    <n v="160.02000000000001"/>
  </r>
  <r>
    <s v="10 : Electric"/>
    <x v="2"/>
    <x v="0"/>
    <s v="ERES_2T307"/>
    <x v="1454"/>
    <n v="497.553"/>
    <n v="64.19"/>
  </r>
  <r>
    <s v="10 : Electric"/>
    <x v="2"/>
    <x v="0"/>
    <s v="ERES_2T307"/>
    <x v="1455"/>
    <n v="1281.9269999999999"/>
    <n v="152.56"/>
  </r>
  <r>
    <s v="10 : Electric"/>
    <x v="2"/>
    <x v="0"/>
    <s v="ERES_2T307"/>
    <x v="1456"/>
    <n v="484.464"/>
    <n v="58.69"/>
  </r>
  <r>
    <s v="10 : Electric"/>
    <x v="2"/>
    <x v="0"/>
    <s v="ERES_2T307"/>
    <x v="1457"/>
    <n v="2205.0059999999999"/>
    <n v="279.38"/>
  </r>
  <r>
    <s v="10 : Electric"/>
    <x v="2"/>
    <x v="0"/>
    <s v="ERES_2T307"/>
    <x v="1458"/>
    <n v="614.30499999999995"/>
    <n v="76.61"/>
  </r>
  <r>
    <s v="10 : Electric"/>
    <x v="2"/>
    <x v="0"/>
    <s v="ERES_2T307"/>
    <x v="7125"/>
    <n v="1333.53"/>
    <n v="174.63"/>
  </r>
  <r>
    <s v="10 : Electric"/>
    <x v="2"/>
    <x v="0"/>
    <s v="ERES_2T307"/>
    <x v="1459"/>
    <n v="233.19399999999999"/>
    <n v="28.14"/>
  </r>
  <r>
    <s v="10 : Electric"/>
    <x v="2"/>
    <x v="0"/>
    <s v="ERES_2T307"/>
    <x v="1460"/>
    <n v="1471.279"/>
    <n v="173.69"/>
  </r>
  <r>
    <s v="10 : Electric"/>
    <x v="2"/>
    <x v="0"/>
    <s v="ERES_2T307"/>
    <x v="1461"/>
    <n v="517.88300000000004"/>
    <n v="69.180000000000007"/>
  </r>
  <r>
    <s v="10 : Electric"/>
    <x v="2"/>
    <x v="0"/>
    <s v="ERES_2T307"/>
    <x v="1462"/>
    <n v="3600.7190000000001"/>
    <n v="442.83"/>
  </r>
  <r>
    <s v="10 : Electric"/>
    <x v="2"/>
    <x v="0"/>
    <s v="ERES_2T307"/>
    <x v="7126"/>
    <n v="1820.097"/>
    <n v="232.95"/>
  </r>
  <r>
    <s v="10 : Electric"/>
    <x v="2"/>
    <x v="0"/>
    <s v="ERES_2T307"/>
    <x v="1463"/>
    <n v="1102.086"/>
    <n v="147.69"/>
  </r>
  <r>
    <s v="10 : Electric"/>
    <x v="2"/>
    <x v="0"/>
    <s v="ERES_2T307"/>
    <x v="1464"/>
    <n v="548.29700000000003"/>
    <n v="81.48"/>
  </r>
  <r>
    <s v="10 : Electric"/>
    <x v="2"/>
    <x v="0"/>
    <s v="ERES_2T307"/>
    <x v="7127"/>
    <n v="2106.607"/>
    <n v="230.89"/>
  </r>
  <r>
    <s v="10 : Electric"/>
    <x v="2"/>
    <x v="0"/>
    <s v="ERES_2T307"/>
    <x v="1465"/>
    <n v="1711.2909999999999"/>
    <n v="187.65"/>
  </r>
  <r>
    <s v="10 : Electric"/>
    <x v="2"/>
    <x v="0"/>
    <s v="ERES_2T307"/>
    <x v="1466"/>
    <n v="2992.1990000000001"/>
    <n v="361.17"/>
  </r>
  <r>
    <s v="10 : Electric"/>
    <x v="2"/>
    <x v="0"/>
    <s v="ERES_2T307"/>
    <x v="1467"/>
    <n v="335.77800000000002"/>
    <n v="45.9"/>
  </r>
  <r>
    <s v="10 : Electric"/>
    <x v="2"/>
    <x v="0"/>
    <s v="ERES_2T307"/>
    <x v="1468"/>
    <n v="480.48099999999999"/>
    <n v="62.23"/>
  </r>
  <r>
    <s v="10 : Electric"/>
    <x v="2"/>
    <x v="0"/>
    <s v="ERES_2T307"/>
    <x v="7128"/>
    <n v="414.38900000000001"/>
    <n v="54.77"/>
  </r>
  <r>
    <s v="10 : Electric"/>
    <x v="2"/>
    <x v="0"/>
    <s v="ERES_2T307"/>
    <x v="7129"/>
    <n v="505.27"/>
    <n v="68.48"/>
  </r>
  <r>
    <s v="10 : Electric"/>
    <x v="2"/>
    <x v="0"/>
    <s v="ERES_2T307"/>
    <x v="1469"/>
    <n v="324.71600000000001"/>
    <n v="39.06"/>
  </r>
  <r>
    <s v="10 : Electric"/>
    <x v="2"/>
    <x v="0"/>
    <s v="ERES_2T307"/>
    <x v="1470"/>
    <n v="1598.0129999999999"/>
    <n v="220.34"/>
  </r>
  <r>
    <s v="10 : Electric"/>
    <x v="2"/>
    <x v="0"/>
    <s v="ERES_2T307"/>
    <x v="1471"/>
    <n v="505.79"/>
    <n v="65.86"/>
  </r>
  <r>
    <s v="10 : Electric"/>
    <x v="2"/>
    <x v="0"/>
    <s v="ERES_2T307"/>
    <x v="7130"/>
    <n v="390.07499999999999"/>
    <n v="48.08"/>
  </r>
  <r>
    <s v="10 : Electric"/>
    <x v="2"/>
    <x v="0"/>
    <s v="ERES_2T307"/>
    <x v="7131"/>
    <n v="377.505"/>
    <n v="39.5"/>
  </r>
  <r>
    <s v="10 : Electric"/>
    <x v="2"/>
    <x v="0"/>
    <s v="ERES_2T307"/>
    <x v="1472"/>
    <n v="1724.886"/>
    <n v="217.84"/>
  </r>
  <r>
    <s v="10 : Electric"/>
    <x v="2"/>
    <x v="0"/>
    <s v="ERES_2T307"/>
    <x v="1473"/>
    <n v="850.19899999999996"/>
    <n v="106.43"/>
  </r>
  <r>
    <s v="10 : Electric"/>
    <x v="2"/>
    <x v="0"/>
    <s v="ERES_2T307"/>
    <x v="1474"/>
    <n v="845.26700000000005"/>
    <n v="107.25"/>
  </r>
  <r>
    <s v="10 : Electric"/>
    <x v="2"/>
    <x v="0"/>
    <s v="ERES_2T307"/>
    <x v="1475"/>
    <n v="1999.1559999999999"/>
    <n v="230.83"/>
  </r>
  <r>
    <s v="10 : Electric"/>
    <x v="2"/>
    <x v="0"/>
    <s v="ERES_2T307"/>
    <x v="7132"/>
    <n v="377.077"/>
    <n v="45.3"/>
  </r>
  <r>
    <s v="10 : Electric"/>
    <x v="2"/>
    <x v="0"/>
    <s v="ERES_2T307"/>
    <x v="7133"/>
    <n v="765.18799999999999"/>
    <n v="102.57"/>
  </r>
  <r>
    <s v="10 : Electric"/>
    <x v="2"/>
    <x v="0"/>
    <s v="ERES_2T307"/>
    <x v="1476"/>
    <n v="703.34299999999996"/>
    <n v="93.95"/>
  </r>
  <r>
    <s v="10 : Electric"/>
    <x v="2"/>
    <x v="0"/>
    <s v="ERES_2T307"/>
    <x v="1477"/>
    <n v="117.476"/>
    <n v="13.59"/>
  </r>
  <r>
    <s v="10 : Electric"/>
    <x v="2"/>
    <x v="0"/>
    <s v="ERES_2T307"/>
    <x v="1478"/>
    <n v="1150.6880000000001"/>
    <n v="147.06"/>
  </r>
  <r>
    <s v="10 : Electric"/>
    <x v="2"/>
    <x v="0"/>
    <s v="ERES_2T307"/>
    <x v="7134"/>
    <n v="660.16499999999996"/>
    <n v="85.84"/>
  </r>
  <r>
    <s v="10 : Electric"/>
    <x v="2"/>
    <x v="0"/>
    <s v="ERES_2T307"/>
    <x v="7135"/>
    <n v="1762.096"/>
    <n v="236.46"/>
  </r>
  <r>
    <s v="10 : Electric"/>
    <x v="2"/>
    <x v="0"/>
    <s v="ERES_2T307"/>
    <x v="1479"/>
    <n v="1131.559"/>
    <n v="146.87"/>
  </r>
  <r>
    <s v="10 : Electric"/>
    <x v="2"/>
    <x v="0"/>
    <s v="ERES_2T307"/>
    <x v="7136"/>
    <n v="825.54499999999996"/>
    <n v="107.47"/>
  </r>
  <r>
    <s v="10 : Electric"/>
    <x v="2"/>
    <x v="0"/>
    <s v="ERES_2T307"/>
    <x v="7137"/>
    <n v="389.65100000000001"/>
    <n v="49.61"/>
  </r>
  <r>
    <s v="10 : Electric"/>
    <x v="2"/>
    <x v="0"/>
    <s v="ERES_2T307"/>
    <x v="7138"/>
    <n v="1017.299"/>
    <n v="127.39"/>
  </r>
  <r>
    <s v="10 : Electric"/>
    <x v="2"/>
    <x v="0"/>
    <s v="ERES_2T307"/>
    <x v="1480"/>
    <n v="601.51199999999994"/>
    <n v="86.7"/>
  </r>
  <r>
    <s v="10 : Electric"/>
    <x v="2"/>
    <x v="0"/>
    <s v="ERES_2T307"/>
    <x v="1481"/>
    <n v="1277.627"/>
    <n v="160.54"/>
  </r>
  <r>
    <s v="10 : Electric"/>
    <x v="2"/>
    <x v="0"/>
    <s v="ERES_2T307"/>
    <x v="1482"/>
    <n v="595.10900000000004"/>
    <n v="80.27"/>
  </r>
  <r>
    <s v="10 : Electric"/>
    <x v="2"/>
    <x v="0"/>
    <s v="ERES_2T307"/>
    <x v="1483"/>
    <n v="609.048"/>
    <n v="81.760000000000005"/>
  </r>
  <r>
    <s v="10 : Electric"/>
    <x v="2"/>
    <x v="0"/>
    <s v="ERES_2T307"/>
    <x v="1484"/>
    <n v="1220.9190000000001"/>
    <n v="157.83000000000001"/>
  </r>
  <r>
    <s v="10 : Electric"/>
    <x v="2"/>
    <x v="0"/>
    <s v="ERES_2T307"/>
    <x v="1485"/>
    <n v="1010.782"/>
    <n v="123.77"/>
  </r>
  <r>
    <s v="10 : Electric"/>
    <x v="2"/>
    <x v="0"/>
    <s v="ERES_2T307"/>
    <x v="7139"/>
    <n v="607.05999999999995"/>
    <n v="79.63"/>
  </r>
  <r>
    <s v="10 : Electric"/>
    <x v="2"/>
    <x v="0"/>
    <s v="ERES_2T307"/>
    <x v="1486"/>
    <n v="1078.68"/>
    <n v="139.22"/>
  </r>
  <r>
    <s v="10 : Electric"/>
    <x v="2"/>
    <x v="0"/>
    <s v="ERES_2T307"/>
    <x v="1487"/>
    <n v="976.65499999999997"/>
    <n v="118.84"/>
  </r>
  <r>
    <s v="10 : Electric"/>
    <x v="2"/>
    <x v="0"/>
    <s v="ERES_2T307"/>
    <x v="1488"/>
    <n v="47.848999999999997"/>
    <n v="6.01"/>
  </r>
  <r>
    <s v="10 : Electric"/>
    <x v="2"/>
    <x v="0"/>
    <s v="ERES_2T307"/>
    <x v="1489"/>
    <n v="724.41800000000001"/>
    <n v="103.5"/>
  </r>
  <r>
    <s v="10 : Electric"/>
    <x v="2"/>
    <x v="0"/>
    <s v="ERES_2T307"/>
    <x v="1490"/>
    <n v="970.61500000000001"/>
    <n v="131.19999999999999"/>
  </r>
  <r>
    <s v="10 : Electric"/>
    <x v="2"/>
    <x v="0"/>
    <s v="ERES_2T307"/>
    <x v="1491"/>
    <n v="558.64499999999998"/>
    <n v="70.44"/>
  </r>
  <r>
    <s v="10 : Electric"/>
    <x v="2"/>
    <x v="0"/>
    <s v="ERES_2T307"/>
    <x v="1492"/>
    <n v="656.42200000000003"/>
    <n v="90.01"/>
  </r>
  <r>
    <s v="10 : Electric"/>
    <x v="2"/>
    <x v="0"/>
    <s v="ERES_2T307"/>
    <x v="1493"/>
    <n v="1148.4480000000001"/>
    <n v="138.80000000000001"/>
  </r>
  <r>
    <s v="10 : Electric"/>
    <x v="2"/>
    <x v="0"/>
    <s v="ERES_2T307"/>
    <x v="1494"/>
    <n v="1241.095"/>
    <n v="146.69"/>
  </r>
  <r>
    <s v="10 : Electric"/>
    <x v="2"/>
    <x v="0"/>
    <s v="ERES_2T307"/>
    <x v="1495"/>
    <n v="346.67399999999998"/>
    <n v="46.39"/>
  </r>
  <r>
    <s v="10 : Electric"/>
    <x v="2"/>
    <x v="0"/>
    <s v="ERES_2T307"/>
    <x v="1496"/>
    <n v="1253.961"/>
    <n v="159.66999999999999"/>
  </r>
  <r>
    <s v="10 : Electric"/>
    <x v="2"/>
    <x v="0"/>
    <s v="ERES_2T307"/>
    <x v="1497"/>
    <n v="903.26800000000003"/>
    <n v="108.11"/>
  </r>
  <r>
    <s v="10 : Electric"/>
    <x v="2"/>
    <x v="0"/>
    <s v="ERES_2T307"/>
    <x v="1498"/>
    <n v="925.20100000000002"/>
    <n v="113.22"/>
  </r>
  <r>
    <s v="10 : Electric"/>
    <x v="2"/>
    <x v="0"/>
    <s v="ERES_2T307"/>
    <x v="1499"/>
    <n v="1516.6379999999999"/>
    <n v="206.82"/>
  </r>
  <r>
    <s v="10 : Electric"/>
    <x v="2"/>
    <x v="0"/>
    <s v="ERES_2T307"/>
    <x v="1500"/>
    <n v="444.25799999999998"/>
    <n v="52.59"/>
  </r>
  <r>
    <s v="10 : Electric"/>
    <x v="2"/>
    <x v="0"/>
    <s v="ERES_2T307"/>
    <x v="1501"/>
    <n v="462.202"/>
    <n v="59.04"/>
  </r>
  <r>
    <s v="10 : Electric"/>
    <x v="2"/>
    <x v="0"/>
    <s v="ERES_2T307"/>
    <x v="1502"/>
    <n v="290.36799999999999"/>
    <n v="36.479999999999997"/>
  </r>
  <r>
    <s v="10 : Electric"/>
    <x v="2"/>
    <x v="0"/>
    <s v="ERES_2T307"/>
    <x v="1503"/>
    <n v="827.18499999999995"/>
    <n v="135.9"/>
  </r>
  <r>
    <s v="10 : Electric"/>
    <x v="2"/>
    <x v="0"/>
    <s v="ERES_2T307"/>
    <x v="1504"/>
    <n v="547.36800000000005"/>
    <n v="74.510000000000005"/>
  </r>
  <r>
    <s v="10 : Electric"/>
    <x v="2"/>
    <x v="0"/>
    <s v="ERES_2T307"/>
    <x v="1505"/>
    <n v="539.48299999999995"/>
    <n v="62.76"/>
  </r>
  <r>
    <s v="10 : Electric"/>
    <x v="2"/>
    <x v="0"/>
    <s v="ERES_2T307"/>
    <x v="1506"/>
    <n v="449.12400000000002"/>
    <n v="59.47"/>
  </r>
  <r>
    <s v="10 : Electric"/>
    <x v="2"/>
    <x v="0"/>
    <s v="ERES_2T307"/>
    <x v="1507"/>
    <n v="506.84800000000001"/>
    <n v="66.41"/>
  </r>
  <r>
    <s v="10 : Electric"/>
    <x v="2"/>
    <x v="0"/>
    <s v="ERES_2T307"/>
    <x v="1508"/>
    <n v="1464.165"/>
    <n v="180.53"/>
  </r>
  <r>
    <s v="10 : Electric"/>
    <x v="2"/>
    <x v="0"/>
    <s v="ERES_2T307"/>
    <x v="7140"/>
    <n v="997.93600000000004"/>
    <n v="106.36"/>
  </r>
  <r>
    <s v="10 : Electric"/>
    <x v="2"/>
    <x v="0"/>
    <s v="ERES_2T307"/>
    <x v="1509"/>
    <n v="1498.2650000000001"/>
    <n v="188.64"/>
  </r>
  <r>
    <s v="10 : Electric"/>
    <x v="2"/>
    <x v="0"/>
    <s v="ERES_2T307"/>
    <x v="1510"/>
    <n v="1338.499"/>
    <n v="175.8"/>
  </r>
  <r>
    <s v="10 : Electric"/>
    <x v="2"/>
    <x v="0"/>
    <s v="ERES_2T307"/>
    <x v="1511"/>
    <n v="1055.3430000000001"/>
    <n v="153.18"/>
  </r>
  <r>
    <s v="10 : Electric"/>
    <x v="2"/>
    <x v="0"/>
    <s v="ERES_2T307"/>
    <x v="1512"/>
    <n v="1191.367"/>
    <n v="155.94999999999999"/>
  </r>
  <r>
    <s v="10 : Electric"/>
    <x v="2"/>
    <x v="0"/>
    <s v="ERES_2T307"/>
    <x v="7141"/>
    <n v="1933.0350000000001"/>
    <n v="213.56"/>
  </r>
  <r>
    <s v="10 : Electric"/>
    <x v="2"/>
    <x v="0"/>
    <s v="ERES_2T307"/>
    <x v="1513"/>
    <n v="254.43299999999999"/>
    <n v="32.19"/>
  </r>
  <r>
    <s v="10 : Electric"/>
    <x v="2"/>
    <x v="0"/>
    <s v="ERES_2T307"/>
    <x v="1514"/>
    <n v="1961.819"/>
    <n v="260.39"/>
  </r>
  <r>
    <s v="10 : Electric"/>
    <x v="2"/>
    <x v="0"/>
    <s v="ERES_2T307"/>
    <x v="1515"/>
    <n v="1852.3489999999999"/>
    <n v="240.85"/>
  </r>
  <r>
    <s v="10 : Electric"/>
    <x v="2"/>
    <x v="0"/>
    <s v="ERES_2T307"/>
    <x v="1516"/>
    <n v="763.95799999999997"/>
    <n v="83.04"/>
  </r>
  <r>
    <s v="10 : Electric"/>
    <x v="2"/>
    <x v="0"/>
    <s v="ERES_2T307"/>
    <x v="1517"/>
    <n v="1094.473"/>
    <n v="138.96"/>
  </r>
  <r>
    <s v="10 : Electric"/>
    <x v="2"/>
    <x v="0"/>
    <s v="ERES_2T307"/>
    <x v="1518"/>
    <n v="1492.961"/>
    <n v="197.52"/>
  </r>
  <r>
    <s v="10 : Electric"/>
    <x v="2"/>
    <x v="0"/>
    <s v="ERES_2T307"/>
    <x v="1519"/>
    <n v="379.30599999999998"/>
    <n v="48.08"/>
  </r>
  <r>
    <s v="10 : Electric"/>
    <x v="2"/>
    <x v="0"/>
    <s v="ERES_2T307"/>
    <x v="7142"/>
    <n v="419.00400000000002"/>
    <n v="53.1"/>
  </r>
  <r>
    <s v="10 : Electric"/>
    <x v="2"/>
    <x v="0"/>
    <s v="ERES_2T307"/>
    <x v="7143"/>
    <n v="518.29899999999998"/>
    <n v="73.03"/>
  </r>
  <r>
    <s v="10 : Electric"/>
    <x v="2"/>
    <x v="0"/>
    <s v="ERES_2T307"/>
    <x v="1520"/>
    <n v="3050.7669999999998"/>
    <n v="386.26"/>
  </r>
  <r>
    <s v="10 : Electric"/>
    <x v="2"/>
    <x v="0"/>
    <s v="ERES_2T307"/>
    <x v="7144"/>
    <n v="1937.24"/>
    <n v="258.64"/>
  </r>
  <r>
    <s v="10 : Electric"/>
    <x v="2"/>
    <x v="0"/>
    <s v="ERES_2T307"/>
    <x v="1521"/>
    <n v="1265.7929999999999"/>
    <n v="155.24"/>
  </r>
  <r>
    <s v="10 : Electric"/>
    <x v="2"/>
    <x v="0"/>
    <s v="ERES_2T307"/>
    <x v="7145"/>
    <n v="562.23099999999999"/>
    <n v="75.23"/>
  </r>
  <r>
    <s v="10 : Electric"/>
    <x v="2"/>
    <x v="0"/>
    <s v="ERES_2T307"/>
    <x v="1522"/>
    <n v="445.89499999999998"/>
    <n v="55.09"/>
  </r>
  <r>
    <s v="10 : Electric"/>
    <x v="2"/>
    <x v="0"/>
    <s v="ERES_2T307"/>
    <x v="1523"/>
    <n v="82.337000000000003"/>
    <n v="10.29"/>
  </r>
  <r>
    <s v="10 : Electric"/>
    <x v="2"/>
    <x v="0"/>
    <s v="ERES_2T307"/>
    <x v="1524"/>
    <n v="645.18499999999995"/>
    <n v="90.5"/>
  </r>
  <r>
    <s v="10 : Electric"/>
    <x v="2"/>
    <x v="0"/>
    <s v="ERES_2T307"/>
    <x v="1525"/>
    <n v="942.21699999999998"/>
    <n v="131.52000000000001"/>
  </r>
  <r>
    <s v="10 : Electric"/>
    <x v="2"/>
    <x v="0"/>
    <s v="ERES_2T307"/>
    <x v="1526"/>
    <n v="1563.7070000000001"/>
    <n v="205.76"/>
  </r>
  <r>
    <s v="10 : Electric"/>
    <x v="2"/>
    <x v="0"/>
    <s v="ERES_2T307"/>
    <x v="1527"/>
    <n v="367.791"/>
    <n v="41.92"/>
  </r>
  <r>
    <s v="10 : Electric"/>
    <x v="2"/>
    <x v="0"/>
    <s v="ERES_2T307"/>
    <x v="1528"/>
    <n v="445.09399999999999"/>
    <n v="50.88"/>
  </r>
  <r>
    <s v="10 : Electric"/>
    <x v="2"/>
    <x v="0"/>
    <s v="ERES_2T307"/>
    <x v="1529"/>
    <n v="1782.056"/>
    <n v="240.22"/>
  </r>
  <r>
    <s v="10 : Electric"/>
    <x v="2"/>
    <x v="0"/>
    <s v="ERES_2T307"/>
    <x v="1530"/>
    <n v="1442.2239999999999"/>
    <n v="157.93"/>
  </r>
  <r>
    <s v="10 : Electric"/>
    <x v="2"/>
    <x v="0"/>
    <s v="ERES_2T307"/>
    <x v="1531"/>
    <n v="1297.2370000000001"/>
    <n v="176.37"/>
  </r>
  <r>
    <s v="10 : Electric"/>
    <x v="2"/>
    <x v="0"/>
    <s v="ERES_2T307"/>
    <x v="1532"/>
    <n v="1201.7840000000001"/>
    <n v="154.82"/>
  </r>
  <r>
    <s v="10 : Electric"/>
    <x v="2"/>
    <x v="0"/>
    <s v="ERES_2T307"/>
    <x v="1533"/>
    <n v="1350.13"/>
    <n v="183.67"/>
  </r>
  <r>
    <s v="10 : Electric"/>
    <x v="2"/>
    <x v="0"/>
    <s v="ERES_2T307"/>
    <x v="1534"/>
    <n v="269.06099999999998"/>
    <n v="39.619999999999997"/>
  </r>
  <r>
    <s v="10 : Electric"/>
    <x v="2"/>
    <x v="0"/>
    <s v="ERES_2T307"/>
    <x v="1535"/>
    <n v="1006.53"/>
    <n v="134.22999999999999"/>
  </r>
  <r>
    <s v="10 : Electric"/>
    <x v="2"/>
    <x v="0"/>
    <s v="ERES_2T307"/>
    <x v="1536"/>
    <n v="447.83300000000003"/>
    <n v="52.96"/>
  </r>
  <r>
    <s v="10 : Electric"/>
    <x v="2"/>
    <x v="0"/>
    <s v="ERES_2T307"/>
    <x v="7146"/>
    <n v="1526.501"/>
    <n v="193.6"/>
  </r>
  <r>
    <s v="10 : Electric"/>
    <x v="2"/>
    <x v="0"/>
    <s v="ERES_2T307"/>
    <x v="1537"/>
    <n v="1533.5119999999999"/>
    <n v="187.77"/>
  </r>
  <r>
    <s v="10 : Electric"/>
    <x v="2"/>
    <x v="0"/>
    <s v="ERES_2T307"/>
    <x v="7147"/>
    <n v="585.10900000000004"/>
    <n v="70.739999999999995"/>
  </r>
  <r>
    <s v="10 : Electric"/>
    <x v="2"/>
    <x v="0"/>
    <s v="ERES_2T307"/>
    <x v="1538"/>
    <n v="815.64499999999998"/>
    <n v="105.6"/>
  </r>
  <r>
    <s v="10 : Electric"/>
    <x v="2"/>
    <x v="0"/>
    <s v="ERES_2T307"/>
    <x v="1539"/>
    <n v="153.01599999999999"/>
    <n v="20.309999999999999"/>
  </r>
  <r>
    <s v="10 : Electric"/>
    <x v="2"/>
    <x v="0"/>
    <s v="ERES_2T307"/>
    <x v="1540"/>
    <n v="1395.48"/>
    <n v="158.9"/>
  </r>
  <r>
    <s v="10 : Electric"/>
    <x v="2"/>
    <x v="0"/>
    <s v="ERES_2T307"/>
    <x v="1541"/>
    <n v="2406.627"/>
    <n v="267.26"/>
  </r>
  <r>
    <s v="10 : Electric"/>
    <x v="2"/>
    <x v="0"/>
    <s v="ERES_2T307"/>
    <x v="7148"/>
    <n v="1648.2539999999999"/>
    <n v="194.72"/>
  </r>
  <r>
    <s v="10 : Electric"/>
    <x v="2"/>
    <x v="0"/>
    <s v="ERES_2T307"/>
    <x v="1542"/>
    <n v="1515.67"/>
    <n v="190.98"/>
  </r>
  <r>
    <s v="10 : Electric"/>
    <x v="2"/>
    <x v="0"/>
    <s v="ERES_2T307"/>
    <x v="1543"/>
    <n v="1361.079"/>
    <n v="165.32"/>
  </r>
  <r>
    <s v="10 : Electric"/>
    <x v="2"/>
    <x v="0"/>
    <s v="ERES_2T307"/>
    <x v="1544"/>
    <n v="181.39500000000001"/>
    <n v="19.98"/>
  </r>
  <r>
    <s v="10 : Electric"/>
    <x v="2"/>
    <x v="0"/>
    <s v="ERES_2T307"/>
    <x v="1545"/>
    <n v="1962.6410000000001"/>
    <n v="227.57"/>
  </r>
  <r>
    <s v="10 : Electric"/>
    <x v="2"/>
    <x v="0"/>
    <s v="ERES_2T307"/>
    <x v="1546"/>
    <n v="72.751000000000005"/>
    <n v="10.76"/>
  </r>
  <r>
    <s v="10 : Electric"/>
    <x v="2"/>
    <x v="0"/>
    <s v="ERES_2T307"/>
    <x v="1547"/>
    <n v="1346.9780000000001"/>
    <n v="168.92"/>
  </r>
  <r>
    <s v="10 : Electric"/>
    <x v="2"/>
    <x v="0"/>
    <s v="ERES_2T307"/>
    <x v="1548"/>
    <n v="765.88300000000004"/>
    <n v="97.91"/>
  </r>
  <r>
    <s v="10 : Electric"/>
    <x v="2"/>
    <x v="0"/>
    <s v="ERES_2T307"/>
    <x v="1549"/>
    <n v="810.07399999999996"/>
    <n v="93.2"/>
  </r>
  <r>
    <s v="10 : Electric"/>
    <x v="2"/>
    <x v="0"/>
    <s v="ERES_2T307"/>
    <x v="1550"/>
    <n v="2353.4749999999999"/>
    <n v="302.24"/>
  </r>
  <r>
    <s v="10 : Electric"/>
    <x v="2"/>
    <x v="0"/>
    <s v="ERES_2T307"/>
    <x v="1551"/>
    <n v="574.529"/>
    <n v="81.819999999999993"/>
  </r>
  <r>
    <s v="10 : Electric"/>
    <x v="2"/>
    <x v="0"/>
    <s v="ERES_2T307"/>
    <x v="1552"/>
    <n v="1123.769"/>
    <n v="147.76"/>
  </r>
  <r>
    <s v="10 : Electric"/>
    <x v="2"/>
    <x v="0"/>
    <s v="ERES_2T307"/>
    <x v="7149"/>
    <n v="674.92700000000002"/>
    <n v="93.88"/>
  </r>
  <r>
    <s v="10 : Electric"/>
    <x v="2"/>
    <x v="0"/>
    <s v="ERES_2T307"/>
    <x v="1553"/>
    <n v="509.59100000000001"/>
    <n v="63.38"/>
  </r>
  <r>
    <s v="10 : Electric"/>
    <x v="2"/>
    <x v="0"/>
    <s v="ERES_2T307"/>
    <x v="1554"/>
    <n v="791.30100000000004"/>
    <n v="109.98"/>
  </r>
  <r>
    <s v="10 : Electric"/>
    <x v="2"/>
    <x v="0"/>
    <s v="ERES_2T307"/>
    <x v="1555"/>
    <n v="1110.9490000000001"/>
    <n v="143.88"/>
  </r>
  <r>
    <s v="10 : Electric"/>
    <x v="2"/>
    <x v="0"/>
    <s v="ERES_2T307"/>
    <x v="7150"/>
    <n v="1144.4359999999999"/>
    <n v="120.68"/>
  </r>
  <r>
    <s v="10 : Electric"/>
    <x v="2"/>
    <x v="0"/>
    <s v="ERES_2T307"/>
    <x v="1556"/>
    <n v="590.82399999999996"/>
    <n v="70.52"/>
  </r>
  <r>
    <s v="10 : Electric"/>
    <x v="2"/>
    <x v="0"/>
    <s v="ERES_2T307"/>
    <x v="7151"/>
    <n v="715.44399999999996"/>
    <n v="98.38"/>
  </r>
  <r>
    <s v="10 : Electric"/>
    <x v="2"/>
    <x v="0"/>
    <s v="ERES_2T307"/>
    <x v="1557"/>
    <n v="1125.672"/>
    <n v="142.47"/>
  </r>
  <r>
    <s v="10 : Electric"/>
    <x v="2"/>
    <x v="0"/>
    <s v="ERES_2T307"/>
    <x v="1558"/>
    <n v="747.77599999999995"/>
    <n v="85.94"/>
  </r>
  <r>
    <s v="10 : Electric"/>
    <x v="2"/>
    <x v="0"/>
    <s v="ERES_2T307"/>
    <x v="1559"/>
    <n v="393.50900000000001"/>
    <n v="45.69"/>
  </r>
  <r>
    <s v="10 : Electric"/>
    <x v="2"/>
    <x v="0"/>
    <s v="ERES_2T307"/>
    <x v="1560"/>
    <n v="896.13900000000001"/>
    <n v="118.46"/>
  </r>
  <r>
    <s v="10 : Electric"/>
    <x v="2"/>
    <x v="0"/>
    <s v="ERES_2T307"/>
    <x v="7152"/>
    <n v="861.87400000000002"/>
    <n v="96.35"/>
  </r>
  <r>
    <s v="10 : Electric"/>
    <x v="2"/>
    <x v="0"/>
    <s v="ERES_2T307"/>
    <x v="1561"/>
    <n v="1430.605"/>
    <n v="150.44"/>
  </r>
  <r>
    <s v="10 : Electric"/>
    <x v="2"/>
    <x v="0"/>
    <s v="ERES_2T307"/>
    <x v="1562"/>
    <n v="510.70600000000002"/>
    <n v="65.13"/>
  </r>
  <r>
    <s v="10 : Electric"/>
    <x v="2"/>
    <x v="0"/>
    <s v="ERES_2T307"/>
    <x v="1563"/>
    <n v="348.62400000000002"/>
    <n v="46.91"/>
  </r>
  <r>
    <s v="10 : Electric"/>
    <x v="2"/>
    <x v="0"/>
    <s v="ERES_2T307"/>
    <x v="1564"/>
    <n v="260.90899999999999"/>
    <n v="33.409999999999997"/>
  </r>
  <r>
    <s v="10 : Electric"/>
    <x v="2"/>
    <x v="0"/>
    <s v="ERES_2T307"/>
    <x v="1565"/>
    <n v="1776.1489999999999"/>
    <n v="222.07"/>
  </r>
  <r>
    <s v="10 : Electric"/>
    <x v="2"/>
    <x v="0"/>
    <s v="ERES_2T307"/>
    <x v="1566"/>
    <n v="1378.5129999999999"/>
    <n v="182.26"/>
  </r>
  <r>
    <s v="10 : Electric"/>
    <x v="2"/>
    <x v="0"/>
    <s v="ERES_2T307"/>
    <x v="1567"/>
    <n v="2028.7539999999999"/>
    <n v="270.52999999999997"/>
  </r>
  <r>
    <s v="10 : Electric"/>
    <x v="2"/>
    <x v="0"/>
    <s v="ERES_2T307"/>
    <x v="1568"/>
    <n v="988.66399999999999"/>
    <n v="122.16"/>
  </r>
  <r>
    <s v="10 : Electric"/>
    <x v="2"/>
    <x v="0"/>
    <s v="ERES_2T307"/>
    <x v="1569"/>
    <n v="2103.4609999999998"/>
    <n v="208"/>
  </r>
  <r>
    <s v="10 : Electric"/>
    <x v="2"/>
    <x v="0"/>
    <s v="ERES_2T307"/>
    <x v="1570"/>
    <n v="2034.299"/>
    <n v="268.39999999999998"/>
  </r>
  <r>
    <s v="10 : Electric"/>
    <x v="2"/>
    <x v="0"/>
    <s v="ERES_2T307"/>
    <x v="1571"/>
    <n v="1662.8230000000001"/>
    <n v="230.45"/>
  </r>
  <r>
    <s v="10 : Electric"/>
    <x v="2"/>
    <x v="0"/>
    <s v="ERES_2T307"/>
    <x v="1572"/>
    <n v="705.96299999999997"/>
    <n v="88.42"/>
  </r>
  <r>
    <s v="10 : Electric"/>
    <x v="2"/>
    <x v="0"/>
    <s v="ERES_2T307"/>
    <x v="1573"/>
    <n v="284.108"/>
    <n v="36.979999999999997"/>
  </r>
  <r>
    <s v="10 : Electric"/>
    <x v="2"/>
    <x v="0"/>
    <s v="ERES_2T307"/>
    <x v="1574"/>
    <n v="358.57400000000001"/>
    <n v="44.7"/>
  </r>
  <r>
    <s v="10 : Electric"/>
    <x v="2"/>
    <x v="0"/>
    <s v="ERES_2T307"/>
    <x v="1575"/>
    <n v="1299.396"/>
    <n v="171.37"/>
  </r>
  <r>
    <s v="10 : Electric"/>
    <x v="2"/>
    <x v="0"/>
    <s v="ERES_2T307"/>
    <x v="1576"/>
    <n v="810.30200000000002"/>
    <n v="109.36"/>
  </r>
  <r>
    <s v="10 : Electric"/>
    <x v="2"/>
    <x v="0"/>
    <s v="ERES_2T307"/>
    <x v="1577"/>
    <n v="1942.1130000000001"/>
    <n v="249.45"/>
  </r>
  <r>
    <s v="10 : Electric"/>
    <x v="2"/>
    <x v="0"/>
    <s v="ERES_2T307"/>
    <x v="1578"/>
    <n v="772.59100000000001"/>
    <n v="84.18"/>
  </r>
  <r>
    <s v="10 : Electric"/>
    <x v="2"/>
    <x v="0"/>
    <s v="ERES_2T307"/>
    <x v="7153"/>
    <n v="499.71"/>
    <n v="59.52"/>
  </r>
  <r>
    <s v="10 : Electric"/>
    <x v="2"/>
    <x v="0"/>
    <s v="ERES_2T307"/>
    <x v="1579"/>
    <n v="1689.3530000000001"/>
    <n v="211.81"/>
  </r>
  <r>
    <s v="10 : Electric"/>
    <x v="2"/>
    <x v="0"/>
    <s v="ERES_2T307"/>
    <x v="1580"/>
    <n v="1641.1590000000001"/>
    <n v="225.83"/>
  </r>
  <r>
    <s v="10 : Electric"/>
    <x v="2"/>
    <x v="0"/>
    <s v="ERES_2T307"/>
    <x v="7154"/>
    <n v="745.81799999999998"/>
    <n v="93.36"/>
  </r>
  <r>
    <s v="10 : Electric"/>
    <x v="2"/>
    <x v="0"/>
    <s v="ERES_2T307"/>
    <x v="7155"/>
    <n v="467.78199999999998"/>
    <n v="64.88"/>
  </r>
  <r>
    <s v="10 : Electric"/>
    <x v="2"/>
    <x v="0"/>
    <s v="ERES_2T307"/>
    <x v="1581"/>
    <n v="563.26300000000003"/>
    <n v="66.75"/>
  </r>
  <r>
    <s v="10 : Electric"/>
    <x v="2"/>
    <x v="0"/>
    <s v="ERES_2T307"/>
    <x v="1582"/>
    <n v="1339.675"/>
    <n v="180.25"/>
  </r>
  <r>
    <s v="10 : Electric"/>
    <x v="2"/>
    <x v="0"/>
    <s v="ERES_2T307"/>
    <x v="1583"/>
    <n v="939.17899999999997"/>
    <n v="126.54"/>
  </r>
  <r>
    <s v="10 : Electric"/>
    <x v="2"/>
    <x v="0"/>
    <s v="ERES_2T307"/>
    <x v="1584"/>
    <n v="1112.915"/>
    <n v="140.63999999999999"/>
  </r>
  <r>
    <s v="10 : Electric"/>
    <x v="2"/>
    <x v="0"/>
    <s v="ERES_2T307"/>
    <x v="1585"/>
    <n v="1639.8620000000001"/>
    <n v="214.4"/>
  </r>
  <r>
    <s v="10 : Electric"/>
    <x v="2"/>
    <x v="0"/>
    <s v="ERES_2T307"/>
    <x v="7156"/>
    <n v="794.15599999999995"/>
    <n v="103.11"/>
  </r>
  <r>
    <s v="10 : Electric"/>
    <x v="2"/>
    <x v="0"/>
    <s v="ERES_2T307"/>
    <x v="1586"/>
    <n v="1447.5"/>
    <n v="174.91"/>
  </r>
  <r>
    <s v="10 : Electric"/>
    <x v="2"/>
    <x v="0"/>
    <s v="ERES_2T307"/>
    <x v="1587"/>
    <n v="775.971"/>
    <n v="104.77"/>
  </r>
  <r>
    <s v="10 : Electric"/>
    <x v="2"/>
    <x v="0"/>
    <s v="ERES_2T307"/>
    <x v="1588"/>
    <n v="539.02599999999995"/>
    <n v="71.930000000000007"/>
  </r>
  <r>
    <s v="10 : Electric"/>
    <x v="2"/>
    <x v="0"/>
    <s v="ERES_2T307"/>
    <x v="1589"/>
    <n v="2333.0390000000002"/>
    <n v="306.62"/>
  </r>
  <r>
    <s v="10 : Electric"/>
    <x v="2"/>
    <x v="0"/>
    <s v="ERES_2T307"/>
    <x v="1590"/>
    <n v="5327.0119999999997"/>
    <n v="621.21"/>
  </r>
  <r>
    <s v="10 : Electric"/>
    <x v="2"/>
    <x v="0"/>
    <s v="ERES_2T307"/>
    <x v="1591"/>
    <n v="679.73800000000006"/>
    <n v="77.540000000000006"/>
  </r>
  <r>
    <s v="10 : Electric"/>
    <x v="2"/>
    <x v="0"/>
    <s v="ERES_2T307"/>
    <x v="1592"/>
    <n v="3132.0160000000001"/>
    <n v="393.44"/>
  </r>
  <r>
    <s v="10 : Electric"/>
    <x v="2"/>
    <x v="0"/>
    <s v="ERES_2T307"/>
    <x v="1593"/>
    <n v="2162.5790000000002"/>
    <n v="274.45999999999998"/>
  </r>
  <r>
    <s v="10 : Electric"/>
    <x v="2"/>
    <x v="0"/>
    <s v="ERES_2T307"/>
    <x v="1594"/>
    <n v="1340.4110000000001"/>
    <n v="169.86"/>
  </r>
  <r>
    <s v="10 : Electric"/>
    <x v="2"/>
    <x v="0"/>
    <s v="ERES_2T307"/>
    <x v="1595"/>
    <n v="281.767"/>
    <n v="31.23"/>
  </r>
  <r>
    <s v="10 : Electric"/>
    <x v="2"/>
    <x v="0"/>
    <s v="ERES_2T307"/>
    <x v="1596"/>
    <n v="480.88299999999998"/>
    <n v="60.7"/>
  </r>
  <r>
    <s v="10 : Electric"/>
    <x v="2"/>
    <x v="0"/>
    <s v="ERES_2T307"/>
    <x v="1597"/>
    <n v="731.29200000000003"/>
    <n v="91.22"/>
  </r>
  <r>
    <s v="10 : Electric"/>
    <x v="2"/>
    <x v="0"/>
    <s v="ERES_2T307"/>
    <x v="1598"/>
    <n v="785.71"/>
    <n v="110.32"/>
  </r>
  <r>
    <s v="10 : Electric"/>
    <x v="2"/>
    <x v="0"/>
    <s v="ERES_2T307"/>
    <x v="1599"/>
    <n v="1282.3679999999999"/>
    <n v="174.82"/>
  </r>
  <r>
    <s v="10 : Electric"/>
    <x v="2"/>
    <x v="0"/>
    <s v="ERES_2T307"/>
    <x v="1600"/>
    <n v="1947.4929999999999"/>
    <n v="261.39999999999998"/>
  </r>
  <r>
    <s v="10 : Electric"/>
    <x v="2"/>
    <x v="0"/>
    <s v="ERES_2T307"/>
    <x v="1601"/>
    <n v="584.75699999999995"/>
    <n v="77.14"/>
  </r>
  <r>
    <s v="10 : Electric"/>
    <x v="2"/>
    <x v="0"/>
    <s v="ERES_2T307"/>
    <x v="1602"/>
    <n v="647.85500000000002"/>
    <n v="81.42"/>
  </r>
  <r>
    <s v="10 : Electric"/>
    <x v="2"/>
    <x v="0"/>
    <s v="ERES_2T307"/>
    <x v="7157"/>
    <n v="565.93299999999999"/>
    <n v="68.87"/>
  </r>
  <r>
    <s v="10 : Electric"/>
    <x v="2"/>
    <x v="0"/>
    <s v="ERES_2T307"/>
    <x v="1603"/>
    <n v="1752.0630000000001"/>
    <n v="208.73"/>
  </r>
  <r>
    <s v="10 : Electric"/>
    <x v="2"/>
    <x v="0"/>
    <s v="ERES_2T307"/>
    <x v="1604"/>
    <n v="2211.3939999999998"/>
    <n v="251.17"/>
  </r>
  <r>
    <s v="10 : Electric"/>
    <x v="2"/>
    <x v="0"/>
    <s v="ERES_2T307"/>
    <x v="1605"/>
    <n v="1068.4079999999999"/>
    <n v="137.83000000000001"/>
  </r>
  <r>
    <s v="10 : Electric"/>
    <x v="2"/>
    <x v="0"/>
    <s v="ERES_2T307"/>
    <x v="1606"/>
    <n v="672.596"/>
    <n v="87.94"/>
  </r>
  <r>
    <s v="10 : Electric"/>
    <x v="2"/>
    <x v="0"/>
    <s v="ERES_2T307"/>
    <x v="1607"/>
    <n v="371.33"/>
    <n v="48.18"/>
  </r>
  <r>
    <s v="10 : Electric"/>
    <x v="2"/>
    <x v="0"/>
    <s v="ERES_2T307"/>
    <x v="1608"/>
    <n v="1284.854"/>
    <n v="165.5"/>
  </r>
  <r>
    <s v="10 : Electric"/>
    <x v="2"/>
    <x v="0"/>
    <s v="ERES_2T307"/>
    <x v="1609"/>
    <n v="404.75400000000002"/>
    <n v="47.14"/>
  </r>
  <r>
    <s v="10 : Electric"/>
    <x v="2"/>
    <x v="0"/>
    <s v="ERES_2T307"/>
    <x v="1611"/>
    <n v="323.65899999999999"/>
    <n v="38.9"/>
  </r>
  <r>
    <s v="10 : Electric"/>
    <x v="2"/>
    <x v="0"/>
    <s v="ERES_2T307"/>
    <x v="7158"/>
    <n v="933.18600000000004"/>
    <n v="124.97"/>
  </r>
  <r>
    <s v="10 : Electric"/>
    <x v="2"/>
    <x v="0"/>
    <s v="ERES_2T307"/>
    <x v="1612"/>
    <n v="663.22799999999995"/>
    <n v="85.38"/>
  </r>
  <r>
    <s v="10 : Electric"/>
    <x v="2"/>
    <x v="0"/>
    <s v="ERES_2T307"/>
    <x v="1613"/>
    <n v="488.18099999999998"/>
    <n v="64.64"/>
  </r>
  <r>
    <s v="10 : Electric"/>
    <x v="2"/>
    <x v="0"/>
    <s v="ERES_2T307"/>
    <x v="1614"/>
    <n v="303.96199999999999"/>
    <n v="41.36"/>
  </r>
  <r>
    <s v="10 : Electric"/>
    <x v="2"/>
    <x v="0"/>
    <s v="ERES_2T307"/>
    <x v="7159"/>
    <n v="1293.144"/>
    <n v="146.91999999999999"/>
  </r>
  <r>
    <s v="10 : Electric"/>
    <x v="2"/>
    <x v="0"/>
    <s v="ERES_2T307"/>
    <x v="7160"/>
    <n v="1361.694"/>
    <n v="155.33000000000001"/>
  </r>
  <r>
    <s v="10 : Electric"/>
    <x v="2"/>
    <x v="0"/>
    <s v="ERES_2T307"/>
    <x v="1615"/>
    <n v="2951.6379999999999"/>
    <n v="362.69"/>
  </r>
  <r>
    <s v="10 : Electric"/>
    <x v="2"/>
    <x v="0"/>
    <s v="ERES_2T307"/>
    <x v="1616"/>
    <n v="2636.3069999999998"/>
    <n v="344.51"/>
  </r>
  <r>
    <s v="10 : Electric"/>
    <x v="2"/>
    <x v="0"/>
    <s v="ERES_2T307"/>
    <x v="1617"/>
    <n v="922.68200000000002"/>
    <n v="104.21"/>
  </r>
  <r>
    <s v="10 : Electric"/>
    <x v="2"/>
    <x v="0"/>
    <s v="ERES_2T307"/>
    <x v="1618"/>
    <n v="273.90100000000001"/>
    <n v="43.77"/>
  </r>
  <r>
    <s v="10 : Electric"/>
    <x v="2"/>
    <x v="0"/>
    <s v="ERES_2T307"/>
    <x v="7161"/>
    <n v="648.04899999999998"/>
    <n v="77.58"/>
  </r>
  <r>
    <s v="10 : Electric"/>
    <x v="2"/>
    <x v="0"/>
    <s v="ERES_2T307"/>
    <x v="1619"/>
    <n v="1525.127"/>
    <n v="200.68"/>
  </r>
  <r>
    <s v="10 : Electric"/>
    <x v="2"/>
    <x v="0"/>
    <s v="ERES_2T307"/>
    <x v="1620"/>
    <n v="883.83100000000002"/>
    <n v="116.02"/>
  </r>
  <r>
    <s v="10 : Electric"/>
    <x v="2"/>
    <x v="0"/>
    <s v="ERES_2T307"/>
    <x v="1621"/>
    <n v="2422.1280000000002"/>
    <n v="308.23"/>
  </r>
  <r>
    <s v="10 : Electric"/>
    <x v="2"/>
    <x v="0"/>
    <s v="ERES_2T307"/>
    <x v="1622"/>
    <n v="1272.5619999999999"/>
    <n v="161.27000000000001"/>
  </r>
  <r>
    <s v="10 : Electric"/>
    <x v="2"/>
    <x v="0"/>
    <s v="ERES_2T307"/>
    <x v="1623"/>
    <n v="905.35900000000004"/>
    <n v="95.75"/>
  </r>
  <r>
    <s v="10 : Electric"/>
    <x v="2"/>
    <x v="0"/>
    <s v="ERES_2T307"/>
    <x v="1624"/>
    <n v="962.86099999999999"/>
    <n v="118.43"/>
  </r>
  <r>
    <s v="10 : Electric"/>
    <x v="2"/>
    <x v="0"/>
    <s v="ERES_2T307"/>
    <x v="1625"/>
    <n v="1918.74"/>
    <n v="251.49"/>
  </r>
  <r>
    <s v="10 : Electric"/>
    <x v="2"/>
    <x v="0"/>
    <s v="ERES_2T307"/>
    <x v="1626"/>
    <n v="0"/>
    <n v="0"/>
  </r>
  <r>
    <s v="10 : Electric"/>
    <x v="2"/>
    <x v="0"/>
    <s v="ERES_2T307"/>
    <x v="1627"/>
    <n v="662.34799999999996"/>
    <n v="85.34"/>
  </r>
  <r>
    <s v="10 : Electric"/>
    <x v="2"/>
    <x v="0"/>
    <s v="ERES_2T307"/>
    <x v="7162"/>
    <n v="1227.088"/>
    <n v="157.88"/>
  </r>
  <r>
    <s v="10 : Electric"/>
    <x v="2"/>
    <x v="0"/>
    <s v="ERES_2T307"/>
    <x v="7163"/>
    <n v="1015.782"/>
    <n v="155.34"/>
  </r>
  <r>
    <s v="10 : Electric"/>
    <x v="2"/>
    <x v="0"/>
    <s v="ERES_2T307"/>
    <x v="1628"/>
    <n v="802.90499999999997"/>
    <n v="84.98"/>
  </r>
  <r>
    <s v="10 : Electric"/>
    <x v="2"/>
    <x v="0"/>
    <s v="ERES_2T307"/>
    <x v="1629"/>
    <n v="1534.4549999999999"/>
    <n v="205.78"/>
  </r>
  <r>
    <s v="10 : Electric"/>
    <x v="2"/>
    <x v="0"/>
    <s v="ERES_2T307"/>
    <x v="1630"/>
    <n v="684.96500000000003"/>
    <n v="78.739999999999995"/>
  </r>
  <r>
    <s v="10 : Electric"/>
    <x v="2"/>
    <x v="0"/>
    <s v="ERES_2T307"/>
    <x v="1631"/>
    <n v="1461.91"/>
    <n v="164.93"/>
  </r>
  <r>
    <s v="10 : Electric"/>
    <x v="2"/>
    <x v="0"/>
    <s v="ERES_2T307"/>
    <x v="1632"/>
    <n v="704.77"/>
    <n v="87.31"/>
  </r>
  <r>
    <s v="10 : Electric"/>
    <x v="2"/>
    <x v="0"/>
    <s v="ERES_2T307"/>
    <x v="1633"/>
    <n v="640.97900000000004"/>
    <n v="83.59"/>
  </r>
  <r>
    <s v="10 : Electric"/>
    <x v="2"/>
    <x v="0"/>
    <s v="ERES_2T307"/>
    <x v="7164"/>
    <n v="624.548"/>
    <n v="77.38"/>
  </r>
  <r>
    <s v="10 : Electric"/>
    <x v="2"/>
    <x v="0"/>
    <s v="ERES_2T307"/>
    <x v="1634"/>
    <n v="327.185"/>
    <n v="40.770000000000003"/>
  </r>
  <r>
    <s v="10 : Electric"/>
    <x v="2"/>
    <x v="0"/>
    <s v="ERES_2T307"/>
    <x v="7165"/>
    <n v="950.01499999999999"/>
    <n v="122.29"/>
  </r>
  <r>
    <s v="10 : Electric"/>
    <x v="2"/>
    <x v="0"/>
    <s v="ERES_2T307"/>
    <x v="1635"/>
    <n v="223.142"/>
    <n v="28.4"/>
  </r>
  <r>
    <s v="10 : Electric"/>
    <x v="2"/>
    <x v="0"/>
    <s v="ERES_2T307"/>
    <x v="1636"/>
    <n v="1494.4939999999999"/>
    <n v="191.29"/>
  </r>
  <r>
    <s v="10 : Electric"/>
    <x v="2"/>
    <x v="0"/>
    <s v="ERES_2T307"/>
    <x v="1637"/>
    <n v="764.21100000000001"/>
    <n v="98.55"/>
  </r>
  <r>
    <s v="10 : Electric"/>
    <x v="2"/>
    <x v="0"/>
    <s v="ERES_2T307"/>
    <x v="7166"/>
    <n v="1259.5229999999999"/>
    <n v="178.56"/>
  </r>
  <r>
    <s v="10 : Electric"/>
    <x v="2"/>
    <x v="0"/>
    <s v="ERES_2T307"/>
    <x v="1638"/>
    <n v="2913.614"/>
    <n v="364.27"/>
  </r>
  <r>
    <s v="10 : Electric"/>
    <x v="2"/>
    <x v="0"/>
    <s v="ERES_2T307"/>
    <x v="7167"/>
    <n v="834.12800000000004"/>
    <n v="85.97"/>
  </r>
  <r>
    <s v="10 : Electric"/>
    <x v="2"/>
    <x v="0"/>
    <s v="ERES_2T307"/>
    <x v="1639"/>
    <n v="1853.2"/>
    <n v="233.04"/>
  </r>
  <r>
    <s v="10 : Electric"/>
    <x v="2"/>
    <x v="0"/>
    <s v="ERES_2T307"/>
    <x v="1640"/>
    <n v="1052.2360000000001"/>
    <n v="132.29"/>
  </r>
  <r>
    <s v="10 : Electric"/>
    <x v="2"/>
    <x v="0"/>
    <s v="ERES_2T307"/>
    <x v="1641"/>
    <n v="378.09899999999999"/>
    <n v="47.31"/>
  </r>
  <r>
    <s v="10 : Electric"/>
    <x v="2"/>
    <x v="0"/>
    <s v="ERES_2T307"/>
    <x v="7168"/>
    <n v="1422.098"/>
    <n v="172.82"/>
  </r>
  <r>
    <s v="10 : Electric"/>
    <x v="2"/>
    <x v="0"/>
    <s v="ERES_2T307"/>
    <x v="1642"/>
    <n v="1249.5509999999999"/>
    <n v="165.73"/>
  </r>
  <r>
    <s v="10 : Electric"/>
    <x v="2"/>
    <x v="0"/>
    <s v="ERES_2T307"/>
    <x v="1643"/>
    <n v="607.35"/>
    <n v="83.85"/>
  </r>
  <r>
    <s v="10 : Electric"/>
    <x v="2"/>
    <x v="0"/>
    <s v="ERES_2T307"/>
    <x v="1644"/>
    <n v="304.04700000000003"/>
    <n v="37.909999999999997"/>
  </r>
  <r>
    <s v="10 : Electric"/>
    <x v="2"/>
    <x v="0"/>
    <s v="ERES_2T307"/>
    <x v="1645"/>
    <n v="1538.5070000000001"/>
    <n v="203.79"/>
  </r>
  <r>
    <s v="10 : Electric"/>
    <x v="2"/>
    <x v="0"/>
    <s v="ERES_2T307"/>
    <x v="7169"/>
    <n v="1060.3969999999999"/>
    <n v="113.31"/>
  </r>
  <r>
    <s v="10 : Electric"/>
    <x v="2"/>
    <x v="0"/>
    <s v="ERES_2T307"/>
    <x v="1646"/>
    <n v="661.79399999999998"/>
    <n v="82.27"/>
  </r>
  <r>
    <s v="10 : Electric"/>
    <x v="2"/>
    <x v="0"/>
    <s v="ERES_2T307"/>
    <x v="1647"/>
    <n v="1217.134"/>
    <n v="148.93"/>
  </r>
  <r>
    <s v="10 : Electric"/>
    <x v="2"/>
    <x v="0"/>
    <s v="ERES_2T307"/>
    <x v="1648"/>
    <n v="1656.9770000000001"/>
    <n v="243.8"/>
  </r>
  <r>
    <s v="10 : Electric"/>
    <x v="2"/>
    <x v="0"/>
    <s v="ERES_2T307"/>
    <x v="1649"/>
    <n v="1316.56"/>
    <n v="189.89"/>
  </r>
  <r>
    <s v="10 : Electric"/>
    <x v="2"/>
    <x v="0"/>
    <s v="ERES_2T307"/>
    <x v="1650"/>
    <n v="2953.4989999999998"/>
    <n v="385.7"/>
  </r>
  <r>
    <s v="10 : Electric"/>
    <x v="2"/>
    <x v="0"/>
    <s v="ERES_2T307"/>
    <x v="1651"/>
    <n v="1801.2919999999999"/>
    <n v="218.06"/>
  </r>
  <r>
    <s v="10 : Electric"/>
    <x v="2"/>
    <x v="0"/>
    <s v="ERES_2T307"/>
    <x v="1652"/>
    <n v="1116.4929999999999"/>
    <n v="146.32"/>
  </r>
  <r>
    <s v="10 : Electric"/>
    <x v="2"/>
    <x v="0"/>
    <s v="ERES_2T307"/>
    <x v="1653"/>
    <n v="375.15699999999998"/>
    <n v="45.84"/>
  </r>
  <r>
    <s v="10 : Electric"/>
    <x v="2"/>
    <x v="0"/>
    <s v="ERES_2T307"/>
    <x v="1654"/>
    <n v="605.02"/>
    <n v="86.77"/>
  </r>
  <r>
    <s v="10 : Electric"/>
    <x v="2"/>
    <x v="0"/>
    <s v="ERES_2T307"/>
    <x v="1655"/>
    <n v="1631.1310000000001"/>
    <n v="173.28"/>
  </r>
  <r>
    <s v="10 : Electric"/>
    <x v="2"/>
    <x v="0"/>
    <s v="ERES_2T307"/>
    <x v="1656"/>
    <n v="143.048"/>
    <n v="17.93"/>
  </r>
  <r>
    <s v="10 : Electric"/>
    <x v="2"/>
    <x v="0"/>
    <s v="ERES_2T307"/>
    <x v="1657"/>
    <n v="1556.4459999999999"/>
    <n v="199.93"/>
  </r>
  <r>
    <s v="10 : Electric"/>
    <x v="2"/>
    <x v="0"/>
    <s v="ERES_2T307"/>
    <x v="1658"/>
    <n v="1273.809"/>
    <n v="166.32"/>
  </r>
  <r>
    <s v="10 : Electric"/>
    <x v="2"/>
    <x v="0"/>
    <s v="ERES_2T307"/>
    <x v="1659"/>
    <n v="396.29199999999997"/>
    <n v="50.46"/>
  </r>
  <r>
    <s v="10 : Electric"/>
    <x v="2"/>
    <x v="0"/>
    <s v="ERES_2T307"/>
    <x v="1661"/>
    <n v="228.21299999999999"/>
    <n v="27.98"/>
  </r>
  <r>
    <s v="10 : Electric"/>
    <x v="2"/>
    <x v="0"/>
    <s v="ERES_2T307"/>
    <x v="1662"/>
    <n v="1752.7539999999999"/>
    <n v="234.05"/>
  </r>
  <r>
    <s v="10 : Electric"/>
    <x v="2"/>
    <x v="0"/>
    <s v="ERES_2T307"/>
    <x v="1663"/>
    <n v="1230.153"/>
    <n v="170.49"/>
  </r>
  <r>
    <s v="10 : Electric"/>
    <x v="2"/>
    <x v="0"/>
    <s v="ERES_2T307"/>
    <x v="7170"/>
    <n v="636.91200000000003"/>
    <n v="85.03"/>
  </r>
  <r>
    <s v="10 : Electric"/>
    <x v="2"/>
    <x v="0"/>
    <s v="ERES_2T307"/>
    <x v="1664"/>
    <n v="650.54899999999998"/>
    <n v="67.77"/>
  </r>
  <r>
    <s v="10 : Electric"/>
    <x v="2"/>
    <x v="0"/>
    <s v="ERES_2T307"/>
    <x v="7171"/>
    <n v="3265.4960000000001"/>
    <n v="441.11"/>
  </r>
  <r>
    <s v="10 : Electric"/>
    <x v="2"/>
    <x v="0"/>
    <s v="ERES_2T307"/>
    <x v="1665"/>
    <n v="891.67100000000005"/>
    <n v="117.33"/>
  </r>
  <r>
    <s v="10 : Electric"/>
    <x v="2"/>
    <x v="0"/>
    <s v="ERES_2T307"/>
    <x v="1666"/>
    <n v="1004.723"/>
    <n v="126.78"/>
  </r>
  <r>
    <s v="10 : Electric"/>
    <x v="2"/>
    <x v="0"/>
    <s v="ERES_2T307"/>
    <x v="1667"/>
    <n v="1469.2270000000001"/>
    <n v="189.79"/>
  </r>
  <r>
    <s v="10 : Electric"/>
    <x v="2"/>
    <x v="0"/>
    <s v="ERES_2T307"/>
    <x v="1668"/>
    <n v="681.78300000000002"/>
    <n v="87.04"/>
  </r>
  <r>
    <s v="10 : Electric"/>
    <x v="2"/>
    <x v="0"/>
    <s v="ERES_2T307"/>
    <x v="1669"/>
    <n v="915.86"/>
    <n v="115.48"/>
  </r>
  <r>
    <s v="10 : Electric"/>
    <x v="2"/>
    <x v="0"/>
    <s v="ERES_2T307"/>
    <x v="7172"/>
    <n v="231.821"/>
    <n v="29.46"/>
  </r>
  <r>
    <s v="10 : Electric"/>
    <x v="2"/>
    <x v="0"/>
    <s v="ERES_2T307"/>
    <x v="1670"/>
    <n v="1845.42"/>
    <n v="200.43"/>
  </r>
  <r>
    <s v="10 : Electric"/>
    <x v="2"/>
    <x v="0"/>
    <s v="ERES_2T307"/>
    <x v="7173"/>
    <n v="201.124"/>
    <n v="24.73"/>
  </r>
  <r>
    <s v="10 : Electric"/>
    <x v="2"/>
    <x v="0"/>
    <s v="ERES_2T307"/>
    <x v="1671"/>
    <n v="1065.761"/>
    <n v="140.99"/>
  </r>
  <r>
    <s v="10 : Electric"/>
    <x v="2"/>
    <x v="0"/>
    <s v="ERES_2T307"/>
    <x v="7174"/>
    <n v="1371.1210000000001"/>
    <n v="216.56"/>
  </r>
  <r>
    <s v="10 : Electric"/>
    <x v="2"/>
    <x v="0"/>
    <s v="ERES_2T307"/>
    <x v="1672"/>
    <n v="2577.3009999999999"/>
    <n v="330.44"/>
  </r>
  <r>
    <s v="10 : Electric"/>
    <x v="2"/>
    <x v="0"/>
    <s v="ERES_2T307"/>
    <x v="1673"/>
    <n v="793.29600000000005"/>
    <n v="122.83"/>
  </r>
  <r>
    <s v="10 : Electric"/>
    <x v="2"/>
    <x v="0"/>
    <s v="ERES_2T307"/>
    <x v="1674"/>
    <n v="838.58699999999999"/>
    <n v="107.24"/>
  </r>
  <r>
    <s v="10 : Electric"/>
    <x v="2"/>
    <x v="0"/>
    <s v="ERES_2T307"/>
    <x v="1675"/>
    <n v="686.45399999999995"/>
    <n v="80.94"/>
  </r>
  <r>
    <s v="10 : Electric"/>
    <x v="2"/>
    <x v="0"/>
    <s v="ERES_2T307"/>
    <x v="1676"/>
    <n v="1005.141"/>
    <n v="107.51"/>
  </r>
  <r>
    <s v="10 : Electric"/>
    <x v="2"/>
    <x v="0"/>
    <s v="ERES_2T307"/>
    <x v="1677"/>
    <n v="1097.6300000000001"/>
    <n v="136.52000000000001"/>
  </r>
  <r>
    <s v="10 : Electric"/>
    <x v="2"/>
    <x v="0"/>
    <s v="ERES_2T307"/>
    <x v="7175"/>
    <n v="1873.9"/>
    <n v="246.84"/>
  </r>
  <r>
    <s v="10 : Electric"/>
    <x v="2"/>
    <x v="0"/>
    <s v="ERES_2T307"/>
    <x v="1678"/>
    <n v="389.69799999999998"/>
    <n v="51.3"/>
  </r>
  <r>
    <s v="10 : Electric"/>
    <x v="2"/>
    <x v="0"/>
    <s v="ERES_2T307"/>
    <x v="1679"/>
    <n v="689.04700000000003"/>
    <n v="86.15"/>
  </r>
  <r>
    <s v="10 : Electric"/>
    <x v="2"/>
    <x v="0"/>
    <s v="ERES_2T307"/>
    <x v="1680"/>
    <n v="1209.386"/>
    <n v="135.5"/>
  </r>
  <r>
    <s v="10 : Electric"/>
    <x v="2"/>
    <x v="0"/>
    <s v="ERES_2T307"/>
    <x v="1681"/>
    <n v="1721.454"/>
    <n v="219.82"/>
  </r>
  <r>
    <s v="10 : Electric"/>
    <x v="2"/>
    <x v="0"/>
    <s v="ERES_2T307"/>
    <x v="7176"/>
    <n v="422.03899999999999"/>
    <n v="57.38"/>
  </r>
  <r>
    <s v="10 : Electric"/>
    <x v="2"/>
    <x v="0"/>
    <s v="ERES_2T307"/>
    <x v="1682"/>
    <n v="1669.5060000000001"/>
    <n v="214.43"/>
  </r>
  <r>
    <s v="10 : Electric"/>
    <x v="2"/>
    <x v="0"/>
    <s v="ERES_2T307"/>
    <x v="1683"/>
    <n v="1089.194"/>
    <n v="138.1"/>
  </r>
  <r>
    <s v="10 : Electric"/>
    <x v="2"/>
    <x v="0"/>
    <s v="ERES_2T307"/>
    <x v="7177"/>
    <n v="329.71899999999999"/>
    <n v="42.1"/>
  </r>
  <r>
    <s v="10 : Electric"/>
    <x v="2"/>
    <x v="0"/>
    <s v="ERES_2T307"/>
    <x v="7178"/>
    <n v="1405.96"/>
    <n v="186.74"/>
  </r>
  <r>
    <s v="10 : Electric"/>
    <x v="2"/>
    <x v="0"/>
    <s v="ERES_2T307"/>
    <x v="7179"/>
    <n v="1190.807"/>
    <n v="137.49"/>
  </r>
  <r>
    <s v="10 : Electric"/>
    <x v="2"/>
    <x v="0"/>
    <s v="ERES_2T307"/>
    <x v="1684"/>
    <n v="481.02199999999999"/>
    <n v="66.33"/>
  </r>
  <r>
    <s v="10 : Electric"/>
    <x v="2"/>
    <x v="0"/>
    <s v="ERES_2T307"/>
    <x v="1685"/>
    <n v="827.41"/>
    <n v="108.69"/>
  </r>
  <r>
    <s v="10 : Electric"/>
    <x v="2"/>
    <x v="0"/>
    <s v="ERES_2T307"/>
    <x v="1686"/>
    <n v="426.89600000000002"/>
    <n v="54.54"/>
  </r>
  <r>
    <s v="10 : Electric"/>
    <x v="2"/>
    <x v="0"/>
    <s v="ERES_2T307"/>
    <x v="1687"/>
    <n v="1491.4680000000001"/>
    <n v="191.82"/>
  </r>
  <r>
    <s v="10 : Electric"/>
    <x v="2"/>
    <x v="0"/>
    <s v="ERES_2T307"/>
    <x v="1688"/>
    <n v="346.274"/>
    <n v="44.68"/>
  </r>
  <r>
    <s v="10 : Electric"/>
    <x v="2"/>
    <x v="0"/>
    <s v="ERES_2T307"/>
    <x v="1689"/>
    <n v="2169.6179999999999"/>
    <n v="273.18"/>
  </r>
  <r>
    <s v="10 : Electric"/>
    <x v="2"/>
    <x v="0"/>
    <s v="ERES_2T307"/>
    <x v="1690"/>
    <n v="2481.047"/>
    <n v="309.27"/>
  </r>
  <r>
    <s v="10 : Electric"/>
    <x v="2"/>
    <x v="0"/>
    <s v="ERES_2T307"/>
    <x v="1691"/>
    <n v="678.58"/>
    <n v="92.27"/>
  </r>
  <r>
    <s v="10 : Electric"/>
    <x v="2"/>
    <x v="0"/>
    <s v="ERES_2T307"/>
    <x v="1692"/>
    <n v="253.607"/>
    <n v="30.61"/>
  </r>
  <r>
    <s v="10 : Electric"/>
    <x v="2"/>
    <x v="0"/>
    <s v="ERES_2T307"/>
    <x v="7180"/>
    <n v="643.40499999999997"/>
    <n v="77.94"/>
  </r>
  <r>
    <s v="10 : Electric"/>
    <x v="2"/>
    <x v="0"/>
    <s v="ERES_2T307"/>
    <x v="1693"/>
    <n v="626.38300000000004"/>
    <n v="87.63"/>
  </r>
  <r>
    <s v="10 : Electric"/>
    <x v="2"/>
    <x v="0"/>
    <s v="ERES_2T307"/>
    <x v="7181"/>
    <n v="347.48200000000003"/>
    <n v="44.73"/>
  </r>
  <r>
    <s v="10 : Electric"/>
    <x v="2"/>
    <x v="0"/>
    <s v="ERES_2T307"/>
    <x v="1694"/>
    <n v="924.64599999999996"/>
    <n v="106.13"/>
  </r>
  <r>
    <s v="10 : Electric"/>
    <x v="2"/>
    <x v="0"/>
    <s v="ERES_2T307"/>
    <x v="1695"/>
    <n v="1677.1969999999999"/>
    <n v="218.44"/>
  </r>
  <r>
    <s v="10 : Electric"/>
    <x v="2"/>
    <x v="0"/>
    <s v="ERES_2T307"/>
    <x v="1696"/>
    <n v="1379.1410000000001"/>
    <n v="176.57"/>
  </r>
  <r>
    <s v="10 : Electric"/>
    <x v="2"/>
    <x v="0"/>
    <s v="ERES_2T307"/>
    <x v="1697"/>
    <n v="990.70799999999997"/>
    <n v="127.21"/>
  </r>
  <r>
    <s v="10 : Electric"/>
    <x v="2"/>
    <x v="0"/>
    <s v="ERES_2T307"/>
    <x v="1698"/>
    <n v="1185.7639999999999"/>
    <n v="159.51"/>
  </r>
  <r>
    <s v="10 : Electric"/>
    <x v="2"/>
    <x v="0"/>
    <s v="ERES_2T307"/>
    <x v="1699"/>
    <n v="806.73099999999999"/>
    <n v="104.75"/>
  </r>
  <r>
    <s v="10 : Electric"/>
    <x v="2"/>
    <x v="0"/>
    <s v="ERES_2T307"/>
    <x v="1700"/>
    <n v="1435.7539999999999"/>
    <n v="185.87"/>
  </r>
  <r>
    <s v="10 : Electric"/>
    <x v="2"/>
    <x v="0"/>
    <s v="ERES_2T307"/>
    <x v="1701"/>
    <n v="507.61"/>
    <n v="65.2"/>
  </r>
  <r>
    <s v="10 : Electric"/>
    <x v="2"/>
    <x v="0"/>
    <s v="ERES_2T307"/>
    <x v="1702"/>
    <n v="883.38300000000004"/>
    <n v="114.29"/>
  </r>
  <r>
    <s v="10 : Electric"/>
    <x v="2"/>
    <x v="0"/>
    <s v="ERES_2T307"/>
    <x v="1703"/>
    <n v="1625.691"/>
    <n v="195.92"/>
  </r>
  <r>
    <s v="10 : Electric"/>
    <x v="2"/>
    <x v="0"/>
    <s v="ERES_2T307"/>
    <x v="1704"/>
    <n v="1283.904"/>
    <n v="163.16999999999999"/>
  </r>
  <r>
    <s v="10 : Electric"/>
    <x v="2"/>
    <x v="0"/>
    <s v="ERES_2T307"/>
    <x v="1705"/>
    <n v="944.78099999999995"/>
    <n v="117.75"/>
  </r>
  <r>
    <s v="10 : Electric"/>
    <x v="2"/>
    <x v="0"/>
    <s v="ERES_2T307"/>
    <x v="1706"/>
    <n v="2525.5970000000002"/>
    <n v="308.20999999999998"/>
  </r>
  <r>
    <s v="10 : Electric"/>
    <x v="2"/>
    <x v="0"/>
    <s v="ERES_2T307"/>
    <x v="1707"/>
    <n v="372.875"/>
    <n v="54.56"/>
  </r>
  <r>
    <s v="10 : Electric"/>
    <x v="2"/>
    <x v="0"/>
    <s v="ERES_2T307"/>
    <x v="1708"/>
    <n v="747.45799999999997"/>
    <n v="100.77"/>
  </r>
  <r>
    <s v="10 : Electric"/>
    <x v="2"/>
    <x v="0"/>
    <s v="ERES_2T307"/>
    <x v="1709"/>
    <n v="788.39700000000005"/>
    <n v="105.65"/>
  </r>
  <r>
    <s v="10 : Electric"/>
    <x v="2"/>
    <x v="0"/>
    <s v="ERES_2T307"/>
    <x v="7182"/>
    <n v="790.505"/>
    <n v="94.11"/>
  </r>
  <r>
    <s v="10 : Electric"/>
    <x v="2"/>
    <x v="0"/>
    <s v="ERES_2T307"/>
    <x v="1710"/>
    <n v="1170.5429999999999"/>
    <n v="130.79"/>
  </r>
  <r>
    <s v="10 : Electric"/>
    <x v="2"/>
    <x v="0"/>
    <s v="ERES_2T307"/>
    <x v="1711"/>
    <n v="1460.307"/>
    <n v="181.77"/>
  </r>
  <r>
    <s v="10 : Electric"/>
    <x v="2"/>
    <x v="0"/>
    <s v="ERES_2T307"/>
    <x v="1712"/>
    <n v="557.70500000000004"/>
    <n v="75.08"/>
  </r>
  <r>
    <s v="10 : Electric"/>
    <x v="2"/>
    <x v="0"/>
    <s v="ERES_2T307"/>
    <x v="7183"/>
    <n v="1471.769"/>
    <n v="171.39"/>
  </r>
  <r>
    <s v="10 : Electric"/>
    <x v="2"/>
    <x v="0"/>
    <s v="ERES_2T307"/>
    <x v="1713"/>
    <n v="484.78"/>
    <n v="59.67"/>
  </r>
  <r>
    <s v="10 : Electric"/>
    <x v="2"/>
    <x v="0"/>
    <s v="ERES_2T307"/>
    <x v="1714"/>
    <n v="3677.5830000000001"/>
    <n v="450.65"/>
  </r>
  <r>
    <s v="10 : Electric"/>
    <x v="2"/>
    <x v="0"/>
    <s v="ERES_2T307"/>
    <x v="1715"/>
    <n v="1285.7180000000001"/>
    <n v="175.67"/>
  </r>
  <r>
    <s v="10 : Electric"/>
    <x v="2"/>
    <x v="0"/>
    <s v="ERES_2T307"/>
    <x v="1716"/>
    <n v="216.172"/>
    <n v="26.44"/>
  </r>
  <r>
    <s v="10 : Electric"/>
    <x v="2"/>
    <x v="0"/>
    <s v="ERES_2T307"/>
    <x v="1717"/>
    <n v="944.68100000000004"/>
    <n v="121.72"/>
  </r>
  <r>
    <s v="10 : Electric"/>
    <x v="2"/>
    <x v="0"/>
    <s v="ERES_2T307"/>
    <x v="7184"/>
    <n v="702.35400000000004"/>
    <n v="94.21"/>
  </r>
  <r>
    <s v="10 : Electric"/>
    <x v="2"/>
    <x v="0"/>
    <s v="ERES_2T307"/>
    <x v="7185"/>
    <n v="791.53899999999999"/>
    <n v="89.61"/>
  </r>
  <r>
    <s v="10 : Electric"/>
    <x v="2"/>
    <x v="0"/>
    <s v="ERES_2T307"/>
    <x v="1718"/>
    <n v="872.38499999999999"/>
    <n v="95.62"/>
  </r>
  <r>
    <s v="10 : Electric"/>
    <x v="2"/>
    <x v="0"/>
    <s v="ERES_2T307"/>
    <x v="1719"/>
    <n v="197.00299999999999"/>
    <n v="24.2"/>
  </r>
  <r>
    <s v="10 : Electric"/>
    <x v="2"/>
    <x v="0"/>
    <s v="ERES_2T307"/>
    <x v="1720"/>
    <n v="976.39800000000002"/>
    <n v="130.16999999999999"/>
  </r>
  <r>
    <s v="10 : Electric"/>
    <x v="2"/>
    <x v="0"/>
    <s v="ERES_2T307"/>
    <x v="1721"/>
    <n v="494.488"/>
    <n v="62.53"/>
  </r>
  <r>
    <s v="10 : Electric"/>
    <x v="2"/>
    <x v="0"/>
    <s v="ERES_2T307"/>
    <x v="1722"/>
    <n v="1400.394"/>
    <n v="183.52"/>
  </r>
  <r>
    <s v="10 : Electric"/>
    <x v="2"/>
    <x v="0"/>
    <s v="ERES_2T307"/>
    <x v="1723"/>
    <n v="978.29700000000003"/>
    <n v="160.91999999999999"/>
  </r>
  <r>
    <s v="10 : Electric"/>
    <x v="2"/>
    <x v="0"/>
    <s v="ERES_2T307"/>
    <x v="1724"/>
    <n v="265.09300000000002"/>
    <n v="42.61"/>
  </r>
  <r>
    <s v="10 : Electric"/>
    <x v="2"/>
    <x v="0"/>
    <s v="ERES_2T307"/>
    <x v="7186"/>
    <n v="698.32100000000003"/>
    <n v="99.92"/>
  </r>
  <r>
    <s v="10 : Electric"/>
    <x v="2"/>
    <x v="0"/>
    <s v="ERES_2T307"/>
    <x v="1725"/>
    <n v="933.56600000000003"/>
    <n v="126.98"/>
  </r>
  <r>
    <s v="10 : Electric"/>
    <x v="2"/>
    <x v="0"/>
    <s v="ERES_2T307"/>
    <x v="7187"/>
    <n v="1783.1079999999999"/>
    <n v="219.6"/>
  </r>
  <r>
    <s v="10 : Electric"/>
    <x v="2"/>
    <x v="0"/>
    <s v="ERES_2T307"/>
    <x v="7188"/>
    <n v="645.02599999999995"/>
    <n v="97.92"/>
  </r>
  <r>
    <s v="10 : Electric"/>
    <x v="2"/>
    <x v="0"/>
    <s v="ERES_2T307"/>
    <x v="1726"/>
    <n v="1084.6099999999999"/>
    <n v="144.16999999999999"/>
  </r>
  <r>
    <s v="10 : Electric"/>
    <x v="2"/>
    <x v="0"/>
    <s v="ERES_2T307"/>
    <x v="7189"/>
    <n v="611.96500000000003"/>
    <n v="73.7"/>
  </r>
  <r>
    <s v="10 : Electric"/>
    <x v="2"/>
    <x v="0"/>
    <s v="ERES_2T307"/>
    <x v="7190"/>
    <n v="1148.1990000000001"/>
    <n v="164.69"/>
  </r>
  <r>
    <s v="10 : Electric"/>
    <x v="2"/>
    <x v="0"/>
    <s v="ERES_2T307"/>
    <x v="1727"/>
    <n v="887.90800000000002"/>
    <n v="117.57"/>
  </r>
  <r>
    <s v="10 : Electric"/>
    <x v="2"/>
    <x v="0"/>
    <s v="ERES_2T307"/>
    <x v="1728"/>
    <n v="292.24599999999998"/>
    <n v="34.450000000000003"/>
  </r>
  <r>
    <s v="10 : Electric"/>
    <x v="2"/>
    <x v="0"/>
    <s v="ERES_2T307"/>
    <x v="1729"/>
    <n v="1961.278"/>
    <n v="254.65"/>
  </r>
  <r>
    <s v="10 : Electric"/>
    <x v="2"/>
    <x v="0"/>
    <s v="ERES_2T307"/>
    <x v="1730"/>
    <n v="539.322"/>
    <n v="68.12"/>
  </r>
  <r>
    <s v="10 : Electric"/>
    <x v="2"/>
    <x v="0"/>
    <s v="ERES_2T307"/>
    <x v="7191"/>
    <n v="1050.4269999999999"/>
    <n v="139.28"/>
  </r>
  <r>
    <s v="10 : Electric"/>
    <x v="2"/>
    <x v="0"/>
    <s v="ERES_2T307"/>
    <x v="1732"/>
    <n v="1468.7919999999999"/>
    <n v="195.75"/>
  </r>
  <r>
    <s v="10 : Electric"/>
    <x v="2"/>
    <x v="0"/>
    <s v="ERES_2T307"/>
    <x v="7192"/>
    <n v="853.24099999999999"/>
    <n v="135.80000000000001"/>
  </r>
  <r>
    <s v="10 : Electric"/>
    <x v="2"/>
    <x v="0"/>
    <s v="ERES_2T307"/>
    <x v="1733"/>
    <n v="1377.2809999999999"/>
    <n v="187.56"/>
  </r>
  <r>
    <s v="10 : Electric"/>
    <x v="2"/>
    <x v="0"/>
    <s v="ERES_2T307"/>
    <x v="1734"/>
    <n v="1302.5840000000001"/>
    <n v="170.53"/>
  </r>
  <r>
    <s v="10 : Electric"/>
    <x v="2"/>
    <x v="0"/>
    <s v="ERES_2T307"/>
    <x v="1735"/>
    <n v="475.98099999999999"/>
    <n v="58.58"/>
  </r>
  <r>
    <s v="10 : Electric"/>
    <x v="2"/>
    <x v="0"/>
    <s v="ERES_2T307"/>
    <x v="1736"/>
    <n v="2125.5459999999998"/>
    <n v="255.26"/>
  </r>
  <r>
    <s v="10 : Electric"/>
    <x v="2"/>
    <x v="0"/>
    <s v="ERES_2T307"/>
    <x v="7193"/>
    <n v="2671.2289999999998"/>
    <n v="344.75"/>
  </r>
  <r>
    <s v="10 : Electric"/>
    <x v="2"/>
    <x v="0"/>
    <s v="ERES_2T307"/>
    <x v="1737"/>
    <n v="584.73699999999997"/>
    <n v="69.989999999999995"/>
  </r>
  <r>
    <s v="10 : Electric"/>
    <x v="2"/>
    <x v="0"/>
    <s v="ERES_2T307"/>
    <x v="1738"/>
    <n v="598.70399999999995"/>
    <n v="74.290000000000006"/>
  </r>
  <r>
    <s v="10 : Electric"/>
    <x v="2"/>
    <x v="0"/>
    <s v="ERES_2T307"/>
    <x v="7194"/>
    <n v="1079.3699999999999"/>
    <n v="161.80000000000001"/>
  </r>
  <r>
    <s v="10 : Electric"/>
    <x v="2"/>
    <x v="0"/>
    <s v="ERES_2T307"/>
    <x v="7195"/>
    <n v="364.31099999999998"/>
    <n v="48.97"/>
  </r>
  <r>
    <s v="10 : Electric"/>
    <x v="2"/>
    <x v="0"/>
    <s v="ERES_2T307"/>
    <x v="7196"/>
    <n v="1426.702"/>
    <n v="191.01"/>
  </r>
  <r>
    <s v="10 : Electric"/>
    <x v="2"/>
    <x v="0"/>
    <s v="ERES_2T307"/>
    <x v="1739"/>
    <n v="295.40199999999999"/>
    <n v="38.450000000000003"/>
  </r>
  <r>
    <s v="10 : Electric"/>
    <x v="2"/>
    <x v="0"/>
    <s v="ERES_2T307"/>
    <x v="7197"/>
    <n v="524.43100000000004"/>
    <n v="70.430000000000007"/>
  </r>
  <r>
    <s v="10 : Electric"/>
    <x v="2"/>
    <x v="0"/>
    <s v="ERES_2T307"/>
    <x v="7198"/>
    <n v="521.93899999999996"/>
    <n v="69.02"/>
  </r>
  <r>
    <s v="10 : Electric"/>
    <x v="2"/>
    <x v="0"/>
    <s v="ERES_2T307"/>
    <x v="1740"/>
    <n v="671.70899999999995"/>
    <n v="76.66"/>
  </r>
  <r>
    <s v="10 : Electric"/>
    <x v="2"/>
    <x v="0"/>
    <s v="ERES_2T307"/>
    <x v="7199"/>
    <n v="1128.23"/>
    <n v="142.34"/>
  </r>
  <r>
    <s v="10 : Electric"/>
    <x v="2"/>
    <x v="0"/>
    <s v="ERES_2T307"/>
    <x v="7200"/>
    <n v="1274.009"/>
    <n v="169.36"/>
  </r>
  <r>
    <s v="10 : Electric"/>
    <x v="2"/>
    <x v="0"/>
    <s v="ERES_2T307"/>
    <x v="1741"/>
    <n v="2736.239"/>
    <n v="344.79"/>
  </r>
  <r>
    <s v="10 : Electric"/>
    <x v="2"/>
    <x v="0"/>
    <s v="ERES_2T307"/>
    <x v="1742"/>
    <n v="3506.7109999999998"/>
    <n v="470.68"/>
  </r>
  <r>
    <s v="10 : Electric"/>
    <x v="2"/>
    <x v="0"/>
    <s v="ERES_2T307"/>
    <x v="1743"/>
    <n v="2088.4920000000002"/>
    <n v="241.7"/>
  </r>
  <r>
    <s v="10 : Electric"/>
    <x v="2"/>
    <x v="0"/>
    <s v="ERES_2T307"/>
    <x v="1744"/>
    <n v="1166.6220000000001"/>
    <n v="143.69999999999999"/>
  </r>
  <r>
    <s v="10 : Electric"/>
    <x v="2"/>
    <x v="0"/>
    <s v="ERES_2T307"/>
    <x v="1745"/>
    <n v="436.89299999999997"/>
    <n v="56.1"/>
  </r>
  <r>
    <s v="10 : Electric"/>
    <x v="2"/>
    <x v="0"/>
    <s v="ERES_2T307"/>
    <x v="1746"/>
    <n v="1133.345"/>
    <n v="145.41999999999999"/>
  </r>
  <r>
    <s v="10 : Electric"/>
    <x v="2"/>
    <x v="0"/>
    <s v="ERES_2T307"/>
    <x v="1747"/>
    <n v="1407.5909999999999"/>
    <n v="187.5"/>
  </r>
  <r>
    <s v="10 : Electric"/>
    <x v="2"/>
    <x v="0"/>
    <s v="ERES_2T307"/>
    <x v="1748"/>
    <n v="399.18799999999999"/>
    <n v="61.11"/>
  </r>
  <r>
    <s v="10 : Electric"/>
    <x v="2"/>
    <x v="0"/>
    <s v="ERES_2T307"/>
    <x v="1749"/>
    <n v="626.51300000000003"/>
    <n v="83.14"/>
  </r>
  <r>
    <s v="10 : Electric"/>
    <x v="2"/>
    <x v="0"/>
    <s v="ERES_2T307"/>
    <x v="1750"/>
    <n v="584.63699999999994"/>
    <n v="77.73"/>
  </r>
  <r>
    <s v="10 : Electric"/>
    <x v="2"/>
    <x v="0"/>
    <s v="ERES_2T307"/>
    <x v="1751"/>
    <n v="987.15499999999997"/>
    <n v="133.4"/>
  </r>
  <r>
    <s v="10 : Electric"/>
    <x v="2"/>
    <x v="0"/>
    <s v="ERES_2T307"/>
    <x v="1752"/>
    <n v="1536.09"/>
    <n v="204.05"/>
  </r>
  <r>
    <s v="10 : Electric"/>
    <x v="2"/>
    <x v="0"/>
    <s v="ERES_2T307"/>
    <x v="1753"/>
    <n v="1089.8510000000001"/>
    <n v="133.44"/>
  </r>
  <r>
    <s v="10 : Electric"/>
    <x v="2"/>
    <x v="0"/>
    <s v="ERES_2T307"/>
    <x v="1754"/>
    <n v="578.77700000000004"/>
    <n v="81.93"/>
  </r>
  <r>
    <s v="10 : Electric"/>
    <x v="2"/>
    <x v="0"/>
    <s v="ERES_2T307"/>
    <x v="1755"/>
    <n v="833.76300000000003"/>
    <n v="101.55"/>
  </r>
  <r>
    <s v="10 : Electric"/>
    <x v="2"/>
    <x v="0"/>
    <s v="ERES_2T307"/>
    <x v="1756"/>
    <n v="1036.934"/>
    <n v="134.59"/>
  </r>
  <r>
    <s v="10 : Electric"/>
    <x v="2"/>
    <x v="0"/>
    <s v="ERES_2T307"/>
    <x v="7201"/>
    <n v="2725.19"/>
    <n v="347.52"/>
  </r>
  <r>
    <s v="10 : Electric"/>
    <x v="2"/>
    <x v="0"/>
    <s v="ERES_2T307"/>
    <x v="7202"/>
    <n v="562.82899999999995"/>
    <n v="74.42"/>
  </r>
  <r>
    <s v="10 : Electric"/>
    <x v="2"/>
    <x v="0"/>
    <s v="ERES_2T307"/>
    <x v="1757"/>
    <n v="572.15"/>
    <n v="75.37"/>
  </r>
  <r>
    <s v="10 : Electric"/>
    <x v="2"/>
    <x v="0"/>
    <s v="ERES_2T307"/>
    <x v="7203"/>
    <n v="576.51400000000001"/>
    <n v="70.73"/>
  </r>
  <r>
    <s v="10 : Electric"/>
    <x v="2"/>
    <x v="0"/>
    <s v="ERES_2T307"/>
    <x v="1758"/>
    <n v="752.92499999999995"/>
    <n v="94.77"/>
  </r>
  <r>
    <s v="10 : Electric"/>
    <x v="2"/>
    <x v="0"/>
    <s v="ERES_2T307"/>
    <x v="7204"/>
    <n v="322.613"/>
    <n v="45.06"/>
  </r>
  <r>
    <s v="10 : Electric"/>
    <x v="2"/>
    <x v="0"/>
    <s v="ERES_2T307"/>
    <x v="1759"/>
    <n v="526.07399999999996"/>
    <n v="68.099999999999994"/>
  </r>
  <r>
    <s v="10 : Electric"/>
    <x v="2"/>
    <x v="0"/>
    <s v="ERES_2T307"/>
    <x v="7205"/>
    <n v="925.81700000000001"/>
    <n v="101.88"/>
  </r>
  <r>
    <s v="10 : Electric"/>
    <x v="2"/>
    <x v="0"/>
    <s v="ERES_2T307"/>
    <x v="1760"/>
    <n v="1214.761"/>
    <n v="172.14"/>
  </r>
  <r>
    <s v="10 : Electric"/>
    <x v="2"/>
    <x v="0"/>
    <s v="ERES_2T307"/>
    <x v="1761"/>
    <n v="1287.569"/>
    <n v="168.14"/>
  </r>
  <r>
    <s v="10 : Electric"/>
    <x v="2"/>
    <x v="0"/>
    <s v="ERES_2T307"/>
    <x v="1762"/>
    <n v="1116.1980000000001"/>
    <n v="139.21"/>
  </r>
  <r>
    <s v="10 : Electric"/>
    <x v="2"/>
    <x v="0"/>
    <s v="ERES_2T307"/>
    <x v="1763"/>
    <n v="1228.3610000000001"/>
    <n v="152.76"/>
  </r>
  <r>
    <s v="10 : Electric"/>
    <x v="2"/>
    <x v="0"/>
    <s v="ERES_2T307"/>
    <x v="1764"/>
    <n v="2138.6350000000002"/>
    <n v="266.17"/>
  </r>
  <r>
    <s v="10 : Electric"/>
    <x v="2"/>
    <x v="0"/>
    <s v="ERES_2T307"/>
    <x v="1765"/>
    <n v="1253.183"/>
    <n v="157.34"/>
  </r>
  <r>
    <s v="10 : Electric"/>
    <x v="2"/>
    <x v="0"/>
    <s v="ERES_2T307"/>
    <x v="1766"/>
    <n v="3255.7440000000001"/>
    <n v="406.65"/>
  </r>
  <r>
    <s v="10 : Electric"/>
    <x v="2"/>
    <x v="0"/>
    <s v="ERES_2T307"/>
    <x v="1767"/>
    <n v="747.79300000000001"/>
    <n v="96.82"/>
  </r>
  <r>
    <s v="10 : Electric"/>
    <x v="2"/>
    <x v="0"/>
    <s v="ERES_2T307"/>
    <x v="1768"/>
    <n v="2531.049"/>
    <n v="296.04000000000002"/>
  </r>
  <r>
    <s v="10 : Electric"/>
    <x v="2"/>
    <x v="0"/>
    <s v="ERES_2T307"/>
    <x v="1769"/>
    <n v="1011.771"/>
    <n v="126.38"/>
  </r>
  <r>
    <s v="10 : Electric"/>
    <x v="2"/>
    <x v="0"/>
    <s v="ERES_2T307"/>
    <x v="1770"/>
    <n v="1890.876"/>
    <n v="220.27"/>
  </r>
  <r>
    <s v="10 : Electric"/>
    <x v="2"/>
    <x v="0"/>
    <s v="ERES_2T307"/>
    <x v="7206"/>
    <n v="2584.326"/>
    <n v="337.56"/>
  </r>
  <r>
    <s v="10 : Electric"/>
    <x v="2"/>
    <x v="0"/>
    <s v="ERES_2T307"/>
    <x v="7207"/>
    <n v="309.858"/>
    <n v="43.45"/>
  </r>
  <r>
    <s v="10 : Electric"/>
    <x v="2"/>
    <x v="0"/>
    <s v="ERES_2T307"/>
    <x v="1771"/>
    <n v="477.97699999999998"/>
    <n v="56.95"/>
  </r>
  <r>
    <s v="10 : Electric"/>
    <x v="2"/>
    <x v="0"/>
    <s v="ERES_2T307"/>
    <x v="1772"/>
    <n v="936.86599999999999"/>
    <n v="119.57"/>
  </r>
  <r>
    <s v="10 : Electric"/>
    <x v="2"/>
    <x v="0"/>
    <s v="ERES_2T307"/>
    <x v="7208"/>
    <n v="444.07799999999997"/>
    <n v="52.67"/>
  </r>
  <r>
    <s v="10 : Electric"/>
    <x v="2"/>
    <x v="0"/>
    <s v="ERES_2T307"/>
    <x v="1773"/>
    <n v="958.94500000000005"/>
    <n v="103.05"/>
  </r>
  <r>
    <s v="10 : Electric"/>
    <x v="2"/>
    <x v="0"/>
    <s v="ERES_2T307"/>
    <x v="1774"/>
    <n v="404.42500000000001"/>
    <n v="56.75"/>
  </r>
  <r>
    <s v="10 : Electric"/>
    <x v="2"/>
    <x v="0"/>
    <s v="ERES_2T307"/>
    <x v="1775"/>
    <n v="629.14200000000005"/>
    <n v="75.3"/>
  </r>
  <r>
    <s v="10 : Electric"/>
    <x v="2"/>
    <x v="0"/>
    <s v="ERES_2T307"/>
    <x v="1776"/>
    <n v="1083.5709999999999"/>
    <n v="129.25"/>
  </r>
  <r>
    <s v="10 : Electric"/>
    <x v="2"/>
    <x v="0"/>
    <s v="ERES_2T307"/>
    <x v="1777"/>
    <n v="1293.203"/>
    <n v="164.37"/>
  </r>
  <r>
    <s v="10 : Electric"/>
    <x v="2"/>
    <x v="0"/>
    <s v="ERES_2T307"/>
    <x v="1778"/>
    <n v="559.41499999999996"/>
    <n v="64.7"/>
  </r>
  <r>
    <s v="10 : Electric"/>
    <x v="2"/>
    <x v="0"/>
    <s v="ERES_2T307"/>
    <x v="7209"/>
    <n v="966.40300000000002"/>
    <n v="137.1"/>
  </r>
  <r>
    <s v="10 : Electric"/>
    <x v="2"/>
    <x v="0"/>
    <s v="ERES_2T307"/>
    <x v="1779"/>
    <n v="600.36"/>
    <n v="77.27"/>
  </r>
  <r>
    <s v="10 : Electric"/>
    <x v="2"/>
    <x v="0"/>
    <s v="ERES_2T307"/>
    <x v="1780"/>
    <n v="1672.692"/>
    <n v="160.1"/>
  </r>
  <r>
    <s v="10 : Electric"/>
    <x v="2"/>
    <x v="0"/>
    <s v="ERES_2T307"/>
    <x v="1781"/>
    <n v="3074.6489999999999"/>
    <n v="413.52"/>
  </r>
  <r>
    <s v="10 : Electric"/>
    <x v="2"/>
    <x v="0"/>
    <s v="ERES_2T307"/>
    <x v="1782"/>
    <n v="1117.3230000000001"/>
    <n v="149.65"/>
  </r>
  <r>
    <s v="10 : Electric"/>
    <x v="2"/>
    <x v="0"/>
    <s v="ERES_2T307"/>
    <x v="7210"/>
    <n v="761.24099999999999"/>
    <n v="108.53"/>
  </r>
  <r>
    <s v="10 : Electric"/>
    <x v="2"/>
    <x v="0"/>
    <s v="ERES_2T307"/>
    <x v="7211"/>
    <n v="881.37199999999996"/>
    <n v="116.55"/>
  </r>
  <r>
    <s v="10 : Electric"/>
    <x v="2"/>
    <x v="0"/>
    <s v="ERES_2T307"/>
    <x v="1783"/>
    <n v="2416.4479999999999"/>
    <n v="304.33"/>
  </r>
  <r>
    <s v="10 : Electric"/>
    <x v="2"/>
    <x v="0"/>
    <s v="ERES_2T307"/>
    <x v="1784"/>
    <n v="903.24699999999996"/>
    <n v="115.81"/>
  </r>
  <r>
    <s v="10 : Electric"/>
    <x v="2"/>
    <x v="0"/>
    <s v="ERES_2T307"/>
    <x v="1785"/>
    <n v="518.94299999999998"/>
    <n v="66.900000000000006"/>
  </r>
  <r>
    <s v="10 : Electric"/>
    <x v="2"/>
    <x v="0"/>
    <s v="ERES_2T307"/>
    <x v="1786"/>
    <n v="523.15800000000002"/>
    <n v="65.260000000000005"/>
  </r>
  <r>
    <s v="10 : Electric"/>
    <x v="2"/>
    <x v="0"/>
    <s v="ERES_2T307"/>
    <x v="1787"/>
    <n v="4672.1729999999998"/>
    <n v="621.45000000000005"/>
  </r>
  <r>
    <s v="10 : Electric"/>
    <x v="2"/>
    <x v="0"/>
    <s v="ERES_2T307"/>
    <x v="7212"/>
    <n v="471.91500000000002"/>
    <n v="69.489999999999995"/>
  </r>
  <r>
    <s v="10 : Electric"/>
    <x v="2"/>
    <x v="0"/>
    <s v="ERES_2T307"/>
    <x v="1789"/>
    <n v="691.60799999999995"/>
    <n v="85.8"/>
  </r>
  <r>
    <s v="10 : Electric"/>
    <x v="2"/>
    <x v="0"/>
    <s v="ERES_2T307"/>
    <x v="1790"/>
    <n v="1415.9380000000001"/>
    <n v="220.03"/>
  </r>
  <r>
    <s v="10 : Electric"/>
    <x v="2"/>
    <x v="0"/>
    <s v="ERES_2T307"/>
    <x v="1791"/>
    <n v="506.529"/>
    <n v="67.400000000000006"/>
  </r>
  <r>
    <s v="10 : Electric"/>
    <x v="2"/>
    <x v="0"/>
    <s v="ERES_2T307"/>
    <x v="1792"/>
    <n v="2268.2399999999998"/>
    <n v="316.68"/>
  </r>
  <r>
    <s v="10 : Electric"/>
    <x v="2"/>
    <x v="0"/>
    <s v="ERES_2T307"/>
    <x v="1793"/>
    <n v="3743.3580000000002"/>
    <n v="437.09"/>
  </r>
  <r>
    <s v="10 : Electric"/>
    <x v="2"/>
    <x v="0"/>
    <s v="ERES_2T307"/>
    <x v="1794"/>
    <n v="199.078"/>
    <n v="24.24"/>
  </r>
  <r>
    <s v="10 : Electric"/>
    <x v="2"/>
    <x v="0"/>
    <s v="ERES_2T307"/>
    <x v="1795"/>
    <n v="1468.9"/>
    <n v="157.44999999999999"/>
  </r>
  <r>
    <s v="10 : Electric"/>
    <x v="2"/>
    <x v="0"/>
    <s v="ERES_2T307"/>
    <x v="1796"/>
    <n v="226.559"/>
    <n v="26.2"/>
  </r>
  <r>
    <s v="10 : Electric"/>
    <x v="2"/>
    <x v="0"/>
    <s v="ERES_2T307"/>
    <x v="1797"/>
    <n v="719.33900000000006"/>
    <n v="93.87"/>
  </r>
  <r>
    <s v="10 : Electric"/>
    <x v="2"/>
    <x v="0"/>
    <s v="ERES_2T307"/>
    <x v="7213"/>
    <n v="1446.95"/>
    <n v="148.11000000000001"/>
  </r>
  <r>
    <s v="10 : Electric"/>
    <x v="2"/>
    <x v="0"/>
    <s v="ERES_2T307"/>
    <x v="1798"/>
    <n v="473.93799999999999"/>
    <n v="62.23"/>
  </r>
  <r>
    <s v="10 : Electric"/>
    <x v="2"/>
    <x v="0"/>
    <s v="ERES_2T307"/>
    <x v="1799"/>
    <n v="848.83699999999999"/>
    <n v="121.08"/>
  </r>
  <r>
    <s v="10 : Electric"/>
    <x v="2"/>
    <x v="0"/>
    <s v="ERES_2T307"/>
    <x v="1800"/>
    <n v="335.86200000000002"/>
    <n v="46.61"/>
  </r>
  <r>
    <s v="10 : Electric"/>
    <x v="2"/>
    <x v="0"/>
    <s v="ERES_2T307"/>
    <x v="1801"/>
    <n v="306.08800000000002"/>
    <n v="41.42"/>
  </r>
  <r>
    <s v="10 : Electric"/>
    <x v="2"/>
    <x v="0"/>
    <s v="ERES_2T307"/>
    <x v="1802"/>
    <n v="2188.056"/>
    <n v="288.63"/>
  </r>
  <r>
    <s v="10 : Electric"/>
    <x v="2"/>
    <x v="0"/>
    <s v="ERES_2T307"/>
    <x v="1803"/>
    <n v="1043.9590000000001"/>
    <n v="125.06"/>
  </r>
  <r>
    <s v="10 : Electric"/>
    <x v="2"/>
    <x v="0"/>
    <s v="ERES_2T307"/>
    <x v="1804"/>
    <n v="1024.933"/>
    <n v="132.04"/>
  </r>
  <r>
    <s v="10 : Electric"/>
    <x v="2"/>
    <x v="0"/>
    <s v="ERES_2T307"/>
    <x v="1805"/>
    <n v="505.92899999999997"/>
    <n v="60.93"/>
  </r>
  <r>
    <s v="10 : Electric"/>
    <x v="2"/>
    <x v="0"/>
    <s v="ERES_2T307"/>
    <x v="1806"/>
    <n v="304.86200000000002"/>
    <n v="37.06"/>
  </r>
  <r>
    <s v="10 : Electric"/>
    <x v="2"/>
    <x v="0"/>
    <s v="ERES_2T307"/>
    <x v="1807"/>
    <n v="465.38900000000001"/>
    <n v="66.52"/>
  </r>
  <r>
    <s v="10 : Electric"/>
    <x v="2"/>
    <x v="0"/>
    <s v="ERES_2T307"/>
    <x v="1808"/>
    <n v="1089.1320000000001"/>
    <n v="115.57"/>
  </r>
  <r>
    <s v="10 : Electric"/>
    <x v="2"/>
    <x v="0"/>
    <s v="ERES_2T307"/>
    <x v="1809"/>
    <n v="559.01499999999999"/>
    <n v="68.25"/>
  </r>
  <r>
    <s v="10 : Electric"/>
    <x v="2"/>
    <x v="0"/>
    <s v="ERES_2T307"/>
    <x v="1810"/>
    <n v="765.74699999999996"/>
    <n v="91.46"/>
  </r>
  <r>
    <s v="10 : Electric"/>
    <x v="2"/>
    <x v="0"/>
    <s v="ERES_2T307"/>
    <x v="1811"/>
    <n v="1200.596"/>
    <n v="146.9"/>
  </r>
  <r>
    <s v="10 : Electric"/>
    <x v="2"/>
    <x v="0"/>
    <s v="ERES_2T307"/>
    <x v="1812"/>
    <n v="905.86400000000003"/>
    <n v="121.54"/>
  </r>
  <r>
    <s v="10 : Electric"/>
    <x v="2"/>
    <x v="0"/>
    <s v="ERES_2T307"/>
    <x v="1813"/>
    <n v="1003.577"/>
    <n v="136.91999999999999"/>
  </r>
  <r>
    <s v="10 : Electric"/>
    <x v="2"/>
    <x v="0"/>
    <s v="ERES_2T307"/>
    <x v="1814"/>
    <n v="631.72500000000002"/>
    <n v="79.23"/>
  </r>
  <r>
    <s v="10 : Electric"/>
    <x v="2"/>
    <x v="0"/>
    <s v="ERES_2T307"/>
    <x v="1815"/>
    <n v="1971.3240000000001"/>
    <n v="241.18"/>
  </r>
  <r>
    <s v="10 : Electric"/>
    <x v="2"/>
    <x v="0"/>
    <s v="ERES_2T307"/>
    <x v="1816"/>
    <n v="444.27600000000001"/>
    <n v="65.39"/>
  </r>
  <r>
    <s v="10 : Electric"/>
    <x v="2"/>
    <x v="0"/>
    <s v="ERES_2T307"/>
    <x v="7214"/>
    <n v="2529.366"/>
    <n v="319.38"/>
  </r>
  <r>
    <s v="10 : Electric"/>
    <x v="2"/>
    <x v="0"/>
    <s v="ERES_2T307"/>
    <x v="1817"/>
    <n v="933.32"/>
    <n v="100.16"/>
  </r>
  <r>
    <s v="10 : Electric"/>
    <x v="2"/>
    <x v="0"/>
    <s v="ERES_2T307"/>
    <x v="1818"/>
    <n v="611.125"/>
    <n v="75.209999999999994"/>
  </r>
  <r>
    <s v="10 : Electric"/>
    <x v="2"/>
    <x v="0"/>
    <s v="ERES_2T307"/>
    <x v="1819"/>
    <n v="519.82799999999997"/>
    <n v="74.680000000000007"/>
  </r>
  <r>
    <s v="10 : Electric"/>
    <x v="2"/>
    <x v="0"/>
    <s v="ERES_2T307"/>
    <x v="1820"/>
    <n v="461.68900000000002"/>
    <n v="61.4"/>
  </r>
  <r>
    <s v="10 : Electric"/>
    <x v="2"/>
    <x v="0"/>
    <s v="ERES_2T307"/>
    <x v="1821"/>
    <n v="658.68399999999997"/>
    <n v="84.66"/>
  </r>
  <r>
    <s v="10 : Electric"/>
    <x v="2"/>
    <x v="0"/>
    <s v="ERES_2T307"/>
    <x v="1822"/>
    <n v="1657.8610000000001"/>
    <n v="206.57"/>
  </r>
  <r>
    <s v="10 : Electric"/>
    <x v="2"/>
    <x v="0"/>
    <s v="ERES_2T307"/>
    <x v="1823"/>
    <n v="625.46900000000005"/>
    <n v="80.430000000000007"/>
  </r>
  <r>
    <s v="10 : Electric"/>
    <x v="2"/>
    <x v="0"/>
    <s v="ERES_2T307"/>
    <x v="1824"/>
    <n v="515.87800000000004"/>
    <n v="65.56"/>
  </r>
  <r>
    <s v="10 : Electric"/>
    <x v="2"/>
    <x v="0"/>
    <s v="ERES_2T307"/>
    <x v="1825"/>
    <n v="1440.415"/>
    <n v="188.07"/>
  </r>
  <r>
    <s v="10 : Electric"/>
    <x v="2"/>
    <x v="0"/>
    <s v="ERES_2T307"/>
    <x v="1826"/>
    <n v="2564.2649999999999"/>
    <n v="349.66"/>
  </r>
  <r>
    <s v="10 : Electric"/>
    <x v="2"/>
    <x v="0"/>
    <s v="ERES_2T307"/>
    <x v="1827"/>
    <n v="1633.201"/>
    <n v="211.82"/>
  </r>
  <r>
    <s v="10 : Electric"/>
    <x v="2"/>
    <x v="0"/>
    <s v="ERES_2T307"/>
    <x v="1828"/>
    <n v="1271.462"/>
    <n v="168.08"/>
  </r>
  <r>
    <s v="10 : Electric"/>
    <x v="2"/>
    <x v="0"/>
    <s v="ERES_2T307"/>
    <x v="7215"/>
    <n v="695.93899999999996"/>
    <n v="88.35"/>
  </r>
  <r>
    <s v="10 : Electric"/>
    <x v="2"/>
    <x v="0"/>
    <s v="ERES_2T307"/>
    <x v="1829"/>
    <n v="451.12299999999999"/>
    <n v="48.89"/>
  </r>
  <r>
    <s v="10 : Electric"/>
    <x v="2"/>
    <x v="0"/>
    <s v="ERES_2T307"/>
    <x v="1830"/>
    <n v="668.89200000000005"/>
    <n v="81.05"/>
  </r>
  <r>
    <s v="10 : Electric"/>
    <x v="2"/>
    <x v="0"/>
    <s v="ERES_2T307"/>
    <x v="7216"/>
    <n v="759.67899999999997"/>
    <n v="106.53"/>
  </r>
  <r>
    <s v="10 : Electric"/>
    <x v="2"/>
    <x v="0"/>
    <s v="ERES_2T307"/>
    <x v="1831"/>
    <n v="1817.9590000000001"/>
    <n v="237.58"/>
  </r>
  <r>
    <s v="10 : Electric"/>
    <x v="2"/>
    <x v="0"/>
    <s v="ERES_2T307"/>
    <x v="1833"/>
    <n v="280.06900000000002"/>
    <n v="37.26"/>
  </r>
  <r>
    <s v="10 : Electric"/>
    <x v="2"/>
    <x v="0"/>
    <s v="ERES_2T307"/>
    <x v="1834"/>
    <n v="686.06100000000004"/>
    <n v="86.1"/>
  </r>
  <r>
    <s v="10 : Electric"/>
    <x v="2"/>
    <x v="0"/>
    <s v="ERES_2T307"/>
    <x v="7217"/>
    <n v="484.86799999999999"/>
    <n v="59.69"/>
  </r>
  <r>
    <s v="10 : Electric"/>
    <x v="2"/>
    <x v="0"/>
    <s v="ERES_2T307"/>
    <x v="1835"/>
    <n v="531.178"/>
    <n v="53.02"/>
  </r>
  <r>
    <s v="10 : Electric"/>
    <x v="2"/>
    <x v="0"/>
    <s v="ERES_2T307"/>
    <x v="1836"/>
    <n v="858.82799999999997"/>
    <n v="96"/>
  </r>
  <r>
    <s v="10 : Electric"/>
    <x v="2"/>
    <x v="0"/>
    <s v="ERES_2T307"/>
    <x v="1837"/>
    <n v="1256.1089999999999"/>
    <n v="129.75"/>
  </r>
  <r>
    <s v="10 : Electric"/>
    <x v="2"/>
    <x v="0"/>
    <s v="ERES_2T307"/>
    <x v="7218"/>
    <n v="3233.7710000000002"/>
    <n v="378.41"/>
  </r>
  <r>
    <s v="10 : Electric"/>
    <x v="2"/>
    <x v="0"/>
    <s v="ERES_2T307"/>
    <x v="1838"/>
    <n v="502.363"/>
    <n v="62.02"/>
  </r>
  <r>
    <s v="10 : Electric"/>
    <x v="2"/>
    <x v="0"/>
    <s v="ERES_2T307"/>
    <x v="1839"/>
    <n v="1250.3140000000001"/>
    <n v="171.75"/>
  </r>
  <r>
    <s v="10 : Electric"/>
    <x v="2"/>
    <x v="0"/>
    <s v="ERES_2T307"/>
    <x v="7219"/>
    <n v="401.29300000000001"/>
    <n v="54.68"/>
  </r>
  <r>
    <s v="10 : Electric"/>
    <x v="2"/>
    <x v="0"/>
    <s v="ERES_2T307"/>
    <x v="1840"/>
    <n v="571.87"/>
    <n v="71.09"/>
  </r>
  <r>
    <s v="10 : Electric"/>
    <x v="2"/>
    <x v="0"/>
    <s v="ERES_2T307"/>
    <x v="1841"/>
    <n v="721.69399999999996"/>
    <n v="99.5"/>
  </r>
  <r>
    <s v="10 : Electric"/>
    <x v="2"/>
    <x v="0"/>
    <s v="ERES_2T307"/>
    <x v="7220"/>
    <n v="673.40899999999999"/>
    <n v="100.69"/>
  </r>
  <r>
    <s v="10 : Electric"/>
    <x v="2"/>
    <x v="0"/>
    <s v="ERES_2T307"/>
    <x v="1842"/>
    <n v="1336.933"/>
    <n v="195.45"/>
  </r>
  <r>
    <s v="10 : Electric"/>
    <x v="2"/>
    <x v="0"/>
    <s v="ERES_2T307"/>
    <x v="1843"/>
    <n v="650.13099999999997"/>
    <n v="94.64"/>
  </r>
  <r>
    <s v="10 : Electric"/>
    <x v="2"/>
    <x v="0"/>
    <s v="ERES_2T307"/>
    <x v="7221"/>
    <n v="1223.2760000000001"/>
    <n v="159.5"/>
  </r>
  <r>
    <s v="10 : Electric"/>
    <x v="2"/>
    <x v="0"/>
    <s v="ERES_2T307"/>
    <x v="7222"/>
    <n v="631.10599999999999"/>
    <n v="82.02"/>
  </r>
  <r>
    <s v="10 : Electric"/>
    <x v="2"/>
    <x v="0"/>
    <s v="ERES_2T307"/>
    <x v="1844"/>
    <n v="1221.0930000000001"/>
    <n v="138.83000000000001"/>
  </r>
  <r>
    <s v="10 : Electric"/>
    <x v="2"/>
    <x v="0"/>
    <s v="ERES_2T307"/>
    <x v="1845"/>
    <n v="1138.0920000000001"/>
    <n v="150.22"/>
  </r>
  <r>
    <s v="10 : Electric"/>
    <x v="2"/>
    <x v="0"/>
    <s v="ERES_2T307"/>
    <x v="1846"/>
    <n v="1496.3409999999999"/>
    <n v="194.9"/>
  </r>
  <r>
    <s v="10 : Electric"/>
    <x v="2"/>
    <x v="0"/>
    <s v="ERES_2T307"/>
    <x v="1847"/>
    <n v="134.309"/>
    <n v="16.54"/>
  </r>
  <r>
    <s v="10 : Electric"/>
    <x v="2"/>
    <x v="0"/>
    <s v="ERES_2T307"/>
    <x v="1848"/>
    <n v="647.68799999999999"/>
    <n v="85.94"/>
  </r>
  <r>
    <s v="10 : Electric"/>
    <x v="2"/>
    <x v="0"/>
    <s v="ERES_2T307"/>
    <x v="7223"/>
    <n v="554.08199999999999"/>
    <n v="69.77"/>
  </r>
  <r>
    <s v="10 : Electric"/>
    <x v="2"/>
    <x v="0"/>
    <s v="ERES_2T307"/>
    <x v="1849"/>
    <n v="62.646999999999998"/>
    <n v="7.99"/>
  </r>
  <r>
    <s v="10 : Electric"/>
    <x v="2"/>
    <x v="0"/>
    <s v="ERES_2T307"/>
    <x v="1850"/>
    <n v="1401.768"/>
    <n v="158.78"/>
  </r>
  <r>
    <s v="10 : Electric"/>
    <x v="2"/>
    <x v="0"/>
    <s v="ERES_2T307"/>
    <x v="1851"/>
    <n v="870.12400000000002"/>
    <n v="116.5"/>
  </r>
  <r>
    <s v="10 : Electric"/>
    <x v="2"/>
    <x v="0"/>
    <s v="ERES_2T307"/>
    <x v="1852"/>
    <n v="775.86699999999996"/>
    <n v="93.17"/>
  </r>
  <r>
    <s v="10 : Electric"/>
    <x v="2"/>
    <x v="0"/>
    <s v="ERES_2T307"/>
    <x v="1853"/>
    <n v="1873.867"/>
    <n v="253.99"/>
  </r>
  <r>
    <s v="10 : Electric"/>
    <x v="2"/>
    <x v="0"/>
    <s v="ERES_2T307"/>
    <x v="1854"/>
    <n v="678.62"/>
    <n v="86.34"/>
  </r>
  <r>
    <s v="10 : Electric"/>
    <x v="2"/>
    <x v="0"/>
    <s v="ERES_2T307"/>
    <x v="1855"/>
    <n v="892.15700000000004"/>
    <n v="132.41999999999999"/>
  </r>
  <r>
    <s v="10 : Electric"/>
    <x v="2"/>
    <x v="0"/>
    <s v="ERES_2T307"/>
    <x v="1856"/>
    <n v="872.83199999999999"/>
    <n v="106.26"/>
  </r>
  <r>
    <s v="10 : Electric"/>
    <x v="2"/>
    <x v="0"/>
    <s v="ERES_2T307"/>
    <x v="1857"/>
    <n v="670.83699999999999"/>
    <n v="86.79"/>
  </r>
  <r>
    <s v="10 : Electric"/>
    <x v="2"/>
    <x v="0"/>
    <s v="ERES_2T307"/>
    <x v="1858"/>
    <n v="400.15100000000001"/>
    <n v="53.21"/>
  </r>
  <r>
    <s v="10 : Electric"/>
    <x v="2"/>
    <x v="0"/>
    <s v="ERES_2T307"/>
    <x v="1859"/>
    <n v="749.58399999999995"/>
    <n v="82.81"/>
  </r>
  <r>
    <s v="10 : Electric"/>
    <x v="2"/>
    <x v="0"/>
    <s v="ERES_2T307"/>
    <x v="1860"/>
    <n v="435.28300000000002"/>
    <n v="54.23"/>
  </r>
  <r>
    <s v="10 : Electric"/>
    <x v="2"/>
    <x v="0"/>
    <s v="ERES_2T307"/>
    <x v="1861"/>
    <n v="1385.8820000000001"/>
    <n v="168.29"/>
  </r>
  <r>
    <s v="10 : Electric"/>
    <x v="2"/>
    <x v="0"/>
    <s v="ERES_2T307"/>
    <x v="1862"/>
    <n v="450.19400000000002"/>
    <n v="62.87"/>
  </r>
  <r>
    <s v="10 : Electric"/>
    <x v="2"/>
    <x v="0"/>
    <s v="ERES_2T307"/>
    <x v="1863"/>
    <n v="1206.53"/>
    <n v="161.01"/>
  </r>
  <r>
    <s v="10 : Electric"/>
    <x v="2"/>
    <x v="0"/>
    <s v="ERES_2T307"/>
    <x v="1864"/>
    <n v="1903.1780000000001"/>
    <n v="227.43"/>
  </r>
  <r>
    <s v="10 : Electric"/>
    <x v="2"/>
    <x v="0"/>
    <s v="ERES_2T307"/>
    <x v="1865"/>
    <n v="2139.3209999999999"/>
    <n v="207.59"/>
  </r>
  <r>
    <s v="10 : Electric"/>
    <x v="2"/>
    <x v="0"/>
    <s v="ERES_2T307"/>
    <x v="1866"/>
    <n v="5331.9160000000002"/>
    <n v="643.07000000000005"/>
  </r>
  <r>
    <s v="10 : Electric"/>
    <x v="2"/>
    <x v="0"/>
    <s v="ERES_2T307"/>
    <x v="1867"/>
    <n v="867.08900000000006"/>
    <n v="99.59"/>
  </r>
  <r>
    <s v="10 : Electric"/>
    <x v="2"/>
    <x v="0"/>
    <s v="ERES_2T307"/>
    <x v="1868"/>
    <n v="672.58299999999997"/>
    <n v="86.88"/>
  </r>
  <r>
    <s v="10 : Electric"/>
    <x v="2"/>
    <x v="0"/>
    <s v="ERES_2T307"/>
    <x v="1869"/>
    <n v="1749.136"/>
    <n v="218.45"/>
  </r>
  <r>
    <s v="10 : Electric"/>
    <x v="2"/>
    <x v="0"/>
    <s v="ERES_2T307"/>
    <x v="1870"/>
    <n v="904.33199999999999"/>
    <n v="114.01"/>
  </r>
  <r>
    <s v="10 : Electric"/>
    <x v="2"/>
    <x v="0"/>
    <s v="ERES_2T307"/>
    <x v="1871"/>
    <n v="475.08800000000002"/>
    <n v="67.66"/>
  </r>
  <r>
    <s v="10 : Electric"/>
    <x v="2"/>
    <x v="0"/>
    <s v="ERES_2T307"/>
    <x v="1872"/>
    <n v="534.99099999999999"/>
    <n v="69.22"/>
  </r>
  <r>
    <s v="10 : Electric"/>
    <x v="2"/>
    <x v="0"/>
    <s v="ERES_2T307"/>
    <x v="7224"/>
    <n v="1079.415"/>
    <n v="136.06"/>
  </r>
  <r>
    <s v="10 : Electric"/>
    <x v="2"/>
    <x v="0"/>
    <s v="ERES_2T307"/>
    <x v="1873"/>
    <n v="368.79599999999999"/>
    <n v="48.31"/>
  </r>
  <r>
    <s v="10 : Electric"/>
    <x v="2"/>
    <x v="0"/>
    <s v="ERES_2T307"/>
    <x v="1874"/>
    <n v="841.57600000000002"/>
    <n v="104.45"/>
  </r>
  <r>
    <s v="10 : Electric"/>
    <x v="2"/>
    <x v="0"/>
    <s v="ERES_2T307"/>
    <x v="1875"/>
    <n v="1125.1510000000001"/>
    <n v="144.97999999999999"/>
  </r>
  <r>
    <s v="10 : Electric"/>
    <x v="2"/>
    <x v="0"/>
    <s v="ERES_2T307"/>
    <x v="7225"/>
    <n v="920.02099999999996"/>
    <n v="109.64"/>
  </r>
  <r>
    <s v="10 : Electric"/>
    <x v="2"/>
    <x v="0"/>
    <s v="ERES_2T307"/>
    <x v="1876"/>
    <n v="529.27200000000005"/>
    <n v="57.27"/>
  </r>
  <r>
    <s v="10 : Electric"/>
    <x v="2"/>
    <x v="0"/>
    <s v="ERES_2T307"/>
    <x v="1877"/>
    <n v="3923.319"/>
    <n v="520.98"/>
  </r>
  <r>
    <s v="10 : Electric"/>
    <x v="2"/>
    <x v="0"/>
    <s v="ERES_2T307"/>
    <x v="7226"/>
    <n v="345.79899999999998"/>
    <n v="44.33"/>
  </r>
  <r>
    <s v="10 : Electric"/>
    <x v="2"/>
    <x v="0"/>
    <s v="ERES_2T307"/>
    <x v="1878"/>
    <n v="571.601"/>
    <n v="74.69"/>
  </r>
  <r>
    <s v="10 : Electric"/>
    <x v="2"/>
    <x v="0"/>
    <s v="ERES_2T307"/>
    <x v="7227"/>
    <n v="588.21600000000001"/>
    <n v="78.34"/>
  </r>
  <r>
    <s v="10 : Electric"/>
    <x v="2"/>
    <x v="0"/>
    <s v="ERES_2T307"/>
    <x v="7228"/>
    <n v="601.34900000000005"/>
    <n v="74.86"/>
  </r>
  <r>
    <s v="10 : Electric"/>
    <x v="2"/>
    <x v="0"/>
    <s v="ERES_2T307"/>
    <x v="1879"/>
    <n v="545.30999999999995"/>
    <n v="71.11"/>
  </r>
  <r>
    <s v="10 : Electric"/>
    <x v="2"/>
    <x v="0"/>
    <s v="ERES_2T307"/>
    <x v="1880"/>
    <n v="997.07799999999997"/>
    <n v="122.74"/>
  </r>
  <r>
    <s v="10 : Electric"/>
    <x v="2"/>
    <x v="0"/>
    <s v="ERES_2T307"/>
    <x v="1881"/>
    <n v="1564.481"/>
    <n v="198.44"/>
  </r>
  <r>
    <s v="10 : Electric"/>
    <x v="2"/>
    <x v="0"/>
    <s v="ERES_2T307"/>
    <x v="1882"/>
    <n v="217.35900000000001"/>
    <n v="25.99"/>
  </r>
  <r>
    <s v="10 : Electric"/>
    <x v="2"/>
    <x v="0"/>
    <s v="ERES_2T307"/>
    <x v="7229"/>
    <n v="1945.1020000000001"/>
    <n v="252.97"/>
  </r>
  <r>
    <s v="10 : Electric"/>
    <x v="2"/>
    <x v="0"/>
    <s v="ERES_2T307"/>
    <x v="7230"/>
    <n v="861.72900000000004"/>
    <n v="112.23"/>
  </r>
  <r>
    <s v="10 : Electric"/>
    <x v="2"/>
    <x v="0"/>
    <s v="ERES_2T307"/>
    <x v="1883"/>
    <n v="1028.2560000000001"/>
    <n v="141.71"/>
  </r>
  <r>
    <s v="10 : Electric"/>
    <x v="2"/>
    <x v="0"/>
    <s v="ERES_2T307"/>
    <x v="1884"/>
    <n v="1385.521"/>
    <n v="190.81"/>
  </r>
  <r>
    <s v="10 : Electric"/>
    <x v="2"/>
    <x v="0"/>
    <s v="ERES_2T307"/>
    <x v="1885"/>
    <n v="811.89200000000005"/>
    <n v="119.94"/>
  </r>
  <r>
    <s v="10 : Electric"/>
    <x v="2"/>
    <x v="0"/>
    <s v="ERES_2T307"/>
    <x v="7231"/>
    <n v="1090.7339999999999"/>
    <n v="124.4"/>
  </r>
  <r>
    <s v="10 : Electric"/>
    <x v="2"/>
    <x v="0"/>
    <s v="ERES_2T307"/>
    <x v="7232"/>
    <n v="355.09699999999998"/>
    <n v="43.93"/>
  </r>
  <r>
    <s v="10 : Electric"/>
    <x v="2"/>
    <x v="0"/>
    <s v="ERES_2T307"/>
    <x v="1886"/>
    <n v="790.88199999999995"/>
    <n v="100.4"/>
  </r>
  <r>
    <s v="10 : Electric"/>
    <x v="2"/>
    <x v="0"/>
    <s v="ERES_2T307"/>
    <x v="1887"/>
    <n v="818.93600000000004"/>
    <n v="85.61"/>
  </r>
  <r>
    <s v="10 : Electric"/>
    <x v="2"/>
    <x v="0"/>
    <s v="ERES_2T307"/>
    <x v="1888"/>
    <n v="604.34400000000005"/>
    <n v="79.03"/>
  </r>
  <r>
    <s v="10 : Electric"/>
    <x v="2"/>
    <x v="0"/>
    <s v="ERES_2T307"/>
    <x v="7233"/>
    <n v="1351.075"/>
    <n v="168.79"/>
  </r>
  <r>
    <s v="10 : Electric"/>
    <x v="2"/>
    <x v="0"/>
    <s v="ERES_2T307"/>
    <x v="1889"/>
    <n v="432.26100000000002"/>
    <n v="59.16"/>
  </r>
  <r>
    <s v="10 : Electric"/>
    <x v="2"/>
    <x v="0"/>
    <s v="ERES_2T307"/>
    <x v="1890"/>
    <n v="744.24699999999996"/>
    <n v="104.53"/>
  </r>
  <r>
    <s v="10 : Electric"/>
    <x v="2"/>
    <x v="0"/>
    <s v="ERES_2T307"/>
    <x v="7234"/>
    <n v="379.423"/>
    <n v="48.13"/>
  </r>
  <r>
    <s v="10 : Electric"/>
    <x v="2"/>
    <x v="0"/>
    <s v="ERES_2T307"/>
    <x v="1891"/>
    <n v="928.14499999999998"/>
    <n v="114.61"/>
  </r>
  <r>
    <s v="10 : Electric"/>
    <x v="2"/>
    <x v="0"/>
    <s v="ERES_2T307"/>
    <x v="1892"/>
    <n v="1297.3409999999999"/>
    <n v="173.27"/>
  </r>
  <r>
    <s v="10 : Electric"/>
    <x v="2"/>
    <x v="0"/>
    <s v="ERES_2T307"/>
    <x v="7235"/>
    <n v="1102.1890000000001"/>
    <n v="126"/>
  </r>
  <r>
    <s v="10 : Electric"/>
    <x v="2"/>
    <x v="0"/>
    <s v="ERES_2T307"/>
    <x v="1893"/>
    <n v="595.81399999999996"/>
    <n v="73.349999999999994"/>
  </r>
  <r>
    <s v="10 : Electric"/>
    <x v="2"/>
    <x v="0"/>
    <s v="ERES_2T307"/>
    <x v="7236"/>
    <n v="1075.6880000000001"/>
    <n v="133.59"/>
  </r>
  <r>
    <s v="10 : Electric"/>
    <x v="2"/>
    <x v="0"/>
    <s v="ERES_2T307"/>
    <x v="1894"/>
    <n v="1528.49"/>
    <n v="177.07"/>
  </r>
  <r>
    <s v="10 : Electric"/>
    <x v="2"/>
    <x v="0"/>
    <s v="ERES_2T307"/>
    <x v="7237"/>
    <n v="1312.9169999999999"/>
    <n v="159.21"/>
  </r>
  <r>
    <s v="10 : Electric"/>
    <x v="2"/>
    <x v="0"/>
    <s v="ERES_2T307"/>
    <x v="1895"/>
    <n v="1110.4190000000001"/>
    <n v="144.59"/>
  </r>
  <r>
    <s v="10 : Electric"/>
    <x v="2"/>
    <x v="0"/>
    <s v="ERES_2T307"/>
    <x v="1896"/>
    <n v="657.37"/>
    <n v="80.39"/>
  </r>
  <r>
    <s v="10 : Electric"/>
    <x v="2"/>
    <x v="0"/>
    <s v="ERES_2T307"/>
    <x v="1897"/>
    <n v="1333.2159999999999"/>
    <n v="159.18"/>
  </r>
  <r>
    <s v="10 : Electric"/>
    <x v="2"/>
    <x v="0"/>
    <s v="ERES_2T307"/>
    <x v="1898"/>
    <n v="707.024"/>
    <n v="90.22"/>
  </r>
  <r>
    <s v="10 : Electric"/>
    <x v="2"/>
    <x v="0"/>
    <s v="ERES_2T307"/>
    <x v="1900"/>
    <n v="525.24599999999998"/>
    <n v="68.28"/>
  </r>
  <r>
    <s v="10 : Electric"/>
    <x v="2"/>
    <x v="0"/>
    <s v="ERES_2T307"/>
    <x v="1901"/>
    <n v="1228.3679999999999"/>
    <n v="177.05"/>
  </r>
  <r>
    <s v="10 : Electric"/>
    <x v="2"/>
    <x v="0"/>
    <s v="ERES_2T307"/>
    <x v="1902"/>
    <n v="496.74299999999999"/>
    <n v="73.23"/>
  </r>
  <r>
    <s v="10 : Electric"/>
    <x v="2"/>
    <x v="0"/>
    <s v="ERES_2T307"/>
    <x v="1903"/>
    <n v="1064.384"/>
    <n v="133.81"/>
  </r>
  <r>
    <s v="10 : Electric"/>
    <x v="2"/>
    <x v="0"/>
    <s v="ERES_2T307"/>
    <x v="1904"/>
    <n v="561.71400000000006"/>
    <n v="74.75"/>
  </r>
  <r>
    <s v="10 : Electric"/>
    <x v="2"/>
    <x v="0"/>
    <s v="ERES_2T307"/>
    <x v="7238"/>
    <n v="504.91399999999999"/>
    <n v="63.45"/>
  </r>
  <r>
    <s v="10 : Electric"/>
    <x v="2"/>
    <x v="0"/>
    <s v="ERES_2T307"/>
    <x v="1905"/>
    <n v="517.71500000000003"/>
    <n v="79.27"/>
  </r>
  <r>
    <s v="10 : Electric"/>
    <x v="2"/>
    <x v="0"/>
    <s v="ERES_2T307"/>
    <x v="1906"/>
    <n v="3507.7979999999998"/>
    <n v="457.49"/>
  </r>
  <r>
    <s v="10 : Electric"/>
    <x v="2"/>
    <x v="0"/>
    <s v="ERES_2T307"/>
    <x v="1907"/>
    <n v="1309.5160000000001"/>
    <n v="170.87"/>
  </r>
  <r>
    <s v="10 : Electric"/>
    <x v="2"/>
    <x v="0"/>
    <s v="ERES_2T307"/>
    <x v="1908"/>
    <n v="1090.615"/>
    <n v="150.56"/>
  </r>
  <r>
    <s v="10 : Electric"/>
    <x v="2"/>
    <x v="0"/>
    <s v="ERES_2T307"/>
    <x v="1909"/>
    <n v="2063.721"/>
    <n v="206.37"/>
  </r>
  <r>
    <s v="10 : Electric"/>
    <x v="2"/>
    <x v="0"/>
    <s v="ERES_2T307"/>
    <x v="1910"/>
    <n v="1142.4939999999999"/>
    <n v="145.13999999999999"/>
  </r>
  <r>
    <s v="10 : Electric"/>
    <x v="2"/>
    <x v="0"/>
    <s v="ERES_2T307"/>
    <x v="1911"/>
    <n v="707.73800000000006"/>
    <n v="88.88"/>
  </r>
  <r>
    <s v="10 : Electric"/>
    <x v="2"/>
    <x v="0"/>
    <s v="ERES_2T307"/>
    <x v="1912"/>
    <n v="1036.538"/>
    <n v="143.37"/>
  </r>
  <r>
    <s v="10 : Electric"/>
    <x v="2"/>
    <x v="0"/>
    <s v="ERES_2T307"/>
    <x v="1913"/>
    <n v="3048.26"/>
    <n v="391.08"/>
  </r>
  <r>
    <s v="10 : Electric"/>
    <x v="2"/>
    <x v="0"/>
    <s v="ERES_2T307"/>
    <x v="1914"/>
    <n v="1208.461"/>
    <n v="154.81"/>
  </r>
  <r>
    <s v="10 : Electric"/>
    <x v="2"/>
    <x v="0"/>
    <s v="ERES_2T307"/>
    <x v="1915"/>
    <n v="2050.8890000000001"/>
    <n v="251.8"/>
  </r>
  <r>
    <s v="10 : Electric"/>
    <x v="2"/>
    <x v="0"/>
    <s v="ERES_2T307"/>
    <x v="7239"/>
    <n v="2371.69"/>
    <n v="299.07"/>
  </r>
  <r>
    <s v="10 : Electric"/>
    <x v="2"/>
    <x v="0"/>
    <s v="ERES_2T307"/>
    <x v="1916"/>
    <n v="2346.797"/>
    <n v="288.55"/>
  </r>
  <r>
    <s v="10 : Electric"/>
    <x v="2"/>
    <x v="0"/>
    <s v="ERES_2T307"/>
    <x v="1917"/>
    <n v="406.63"/>
    <n v="53.09"/>
  </r>
  <r>
    <s v="10 : Electric"/>
    <x v="2"/>
    <x v="0"/>
    <s v="ERES_2T307"/>
    <x v="7240"/>
    <n v="797.33100000000002"/>
    <n v="98.71"/>
  </r>
  <r>
    <s v="10 : Electric"/>
    <x v="2"/>
    <x v="0"/>
    <s v="ERES_2T307"/>
    <x v="7241"/>
    <n v="1174.06"/>
    <n v="151.94"/>
  </r>
  <r>
    <s v="10 : Electric"/>
    <x v="2"/>
    <x v="0"/>
    <s v="ERES_2T307"/>
    <x v="7242"/>
    <n v="722.12300000000005"/>
    <n v="97.26"/>
  </r>
  <r>
    <s v="10 : Electric"/>
    <x v="2"/>
    <x v="0"/>
    <s v="ERES_2T307"/>
    <x v="1918"/>
    <n v="1821.364"/>
    <n v="217.17"/>
  </r>
  <r>
    <s v="10 : Electric"/>
    <x v="2"/>
    <x v="0"/>
    <s v="ERES_2T307"/>
    <x v="1919"/>
    <n v="1552.171"/>
    <n v="203.34"/>
  </r>
  <r>
    <s v="10 : Electric"/>
    <x v="2"/>
    <x v="0"/>
    <s v="ERES_2T307"/>
    <x v="1920"/>
    <n v="2160.2649999999999"/>
    <n v="289.35000000000002"/>
  </r>
  <r>
    <s v="10 : Electric"/>
    <x v="2"/>
    <x v="0"/>
    <s v="ERES_2T307"/>
    <x v="7243"/>
    <n v="1241.5360000000001"/>
    <n v="182.4"/>
  </r>
  <r>
    <s v="10 : Electric"/>
    <x v="2"/>
    <x v="0"/>
    <s v="ERES_2T307"/>
    <x v="1921"/>
    <n v="780.29"/>
    <n v="75.41"/>
  </r>
  <r>
    <s v="10 : Electric"/>
    <x v="2"/>
    <x v="0"/>
    <s v="ERES_2T307"/>
    <x v="1922"/>
    <n v="484.53"/>
    <n v="60.32"/>
  </r>
  <r>
    <s v="10 : Electric"/>
    <x v="2"/>
    <x v="0"/>
    <s v="ERES_2T307"/>
    <x v="1923"/>
    <n v="1507.325"/>
    <n v="195.12"/>
  </r>
  <r>
    <s v="10 : Electric"/>
    <x v="2"/>
    <x v="0"/>
    <s v="ERES_2T307"/>
    <x v="7244"/>
    <n v="1179.48"/>
    <n v="173.34"/>
  </r>
  <r>
    <s v="10 : Electric"/>
    <x v="2"/>
    <x v="0"/>
    <s v="ERES_2T307"/>
    <x v="1924"/>
    <n v="724.58199999999999"/>
    <n v="88.3"/>
  </r>
  <r>
    <s v="10 : Electric"/>
    <x v="2"/>
    <x v="0"/>
    <s v="ERES_2T307"/>
    <x v="1925"/>
    <n v="721.04899999999998"/>
    <n v="82.21"/>
  </r>
  <r>
    <s v="10 : Electric"/>
    <x v="2"/>
    <x v="0"/>
    <s v="ERES_2T307"/>
    <x v="1926"/>
    <n v="1086.0429999999999"/>
    <n v="131.44"/>
  </r>
  <r>
    <s v="10 : Electric"/>
    <x v="2"/>
    <x v="0"/>
    <s v="ERES_2T307"/>
    <x v="1927"/>
    <n v="262.99799999999999"/>
    <n v="34.65"/>
  </r>
  <r>
    <s v="10 : Electric"/>
    <x v="2"/>
    <x v="0"/>
    <s v="ERES_2T307"/>
    <x v="1928"/>
    <n v="1186.0930000000001"/>
    <n v="158.66"/>
  </r>
  <r>
    <s v="10 : Electric"/>
    <x v="2"/>
    <x v="0"/>
    <s v="ERES_2T307"/>
    <x v="1929"/>
    <n v="359.74299999999999"/>
    <n v="46.48"/>
  </r>
  <r>
    <s v="10 : Electric"/>
    <x v="2"/>
    <x v="0"/>
    <s v="ERES_2T307"/>
    <x v="1930"/>
    <n v="362.19"/>
    <n v="48.18"/>
  </r>
  <r>
    <s v="10 : Electric"/>
    <x v="2"/>
    <x v="0"/>
    <s v="ERES_2T307"/>
    <x v="1931"/>
    <n v="2170.0450000000001"/>
    <n v="228.54"/>
  </r>
  <r>
    <s v="10 : Electric"/>
    <x v="2"/>
    <x v="0"/>
    <s v="ERES_2T307"/>
    <x v="7245"/>
    <n v="749.02499999999998"/>
    <n v="95.14"/>
  </r>
  <r>
    <s v="10 : Electric"/>
    <x v="2"/>
    <x v="0"/>
    <s v="ERES_2T307"/>
    <x v="1932"/>
    <n v="61.404000000000003"/>
    <n v="7.92"/>
  </r>
  <r>
    <s v="10 : Electric"/>
    <x v="2"/>
    <x v="0"/>
    <s v="ERES_2T307"/>
    <x v="1933"/>
    <n v="1261.297"/>
    <n v="159.76"/>
  </r>
  <r>
    <s v="10 : Electric"/>
    <x v="2"/>
    <x v="0"/>
    <s v="ERES_2T307"/>
    <x v="1934"/>
    <n v="221.01900000000001"/>
    <n v="29.67"/>
  </r>
  <r>
    <s v="10 : Electric"/>
    <x v="2"/>
    <x v="0"/>
    <s v="ERES_2T307"/>
    <x v="1935"/>
    <n v="297.411"/>
    <n v="35.869999999999997"/>
  </r>
  <r>
    <s v="10 : Electric"/>
    <x v="2"/>
    <x v="0"/>
    <s v="ERES_2T307"/>
    <x v="1936"/>
    <n v="858.524"/>
    <n v="106.89"/>
  </r>
  <r>
    <s v="10 : Electric"/>
    <x v="2"/>
    <x v="0"/>
    <s v="ERES_2T307"/>
    <x v="1937"/>
    <n v="1217.6210000000001"/>
    <n v="126.58"/>
  </r>
  <r>
    <s v="10 : Electric"/>
    <x v="2"/>
    <x v="0"/>
    <s v="ERES_2T307"/>
    <x v="1938"/>
    <n v="545.94399999999996"/>
    <n v="70.709999999999994"/>
  </r>
  <r>
    <s v="10 : Electric"/>
    <x v="2"/>
    <x v="0"/>
    <s v="ERES_2T307"/>
    <x v="1939"/>
    <n v="2234.4430000000002"/>
    <n v="272.5"/>
  </r>
  <r>
    <s v="10 : Electric"/>
    <x v="2"/>
    <x v="0"/>
    <s v="ERES_2T307"/>
    <x v="1940"/>
    <n v="1489.1279999999999"/>
    <n v="175"/>
  </r>
  <r>
    <s v="10 : Electric"/>
    <x v="2"/>
    <x v="0"/>
    <s v="ERES_2T307"/>
    <x v="1941"/>
    <n v="648.71600000000001"/>
    <n v="87.03"/>
  </r>
  <r>
    <s v="10 : Electric"/>
    <x v="2"/>
    <x v="0"/>
    <s v="ERES_2T307"/>
    <x v="1942"/>
    <n v="528.27800000000002"/>
    <n v="64.59"/>
  </r>
  <r>
    <s v="10 : Electric"/>
    <x v="2"/>
    <x v="0"/>
    <s v="ERES_2T307"/>
    <x v="1943"/>
    <n v="600.62599999999998"/>
    <n v="83.06"/>
  </r>
  <r>
    <s v="10 : Electric"/>
    <x v="2"/>
    <x v="0"/>
    <s v="ERES_2T307"/>
    <x v="1944"/>
    <n v="1438.5989999999999"/>
    <n v="179.92"/>
  </r>
  <r>
    <s v="10 : Electric"/>
    <x v="2"/>
    <x v="0"/>
    <s v="ERES_2T307"/>
    <x v="7246"/>
    <n v="937.97799999999995"/>
    <n v="108.1"/>
  </r>
  <r>
    <s v="10 : Electric"/>
    <x v="2"/>
    <x v="0"/>
    <s v="ERES_2T307"/>
    <x v="1945"/>
    <n v="2899.797"/>
    <n v="363.7"/>
  </r>
  <r>
    <s v="10 : Electric"/>
    <x v="2"/>
    <x v="0"/>
    <s v="ERES_2T307"/>
    <x v="1946"/>
    <n v="2400.2159999999999"/>
    <n v="322.20999999999998"/>
  </r>
  <r>
    <s v="10 : Electric"/>
    <x v="2"/>
    <x v="0"/>
    <s v="ERES_2T307"/>
    <x v="1947"/>
    <n v="229.988"/>
    <n v="27.49"/>
  </r>
  <r>
    <s v="10 : Electric"/>
    <x v="2"/>
    <x v="0"/>
    <s v="ERES_2T307"/>
    <x v="1948"/>
    <n v="119.63500000000001"/>
    <n v="13.61"/>
  </r>
  <r>
    <s v="10 : Electric"/>
    <x v="2"/>
    <x v="0"/>
    <s v="ERES_2T307"/>
    <x v="7247"/>
    <n v="470.798"/>
    <n v="55.89"/>
  </r>
  <r>
    <s v="10 : Electric"/>
    <x v="2"/>
    <x v="0"/>
    <s v="ERES_2T307"/>
    <x v="1949"/>
    <n v="1169.5820000000001"/>
    <n v="147.24"/>
  </r>
  <r>
    <s v="10 : Electric"/>
    <x v="2"/>
    <x v="0"/>
    <s v="ERES_2T307"/>
    <x v="1950"/>
    <n v="2283.9"/>
    <n v="305.08999999999997"/>
  </r>
  <r>
    <s v="10 : Electric"/>
    <x v="2"/>
    <x v="0"/>
    <s v="ERES_2T307"/>
    <x v="1951"/>
    <n v="1725.8589999999999"/>
    <n v="225.58"/>
  </r>
  <r>
    <s v="10 : Electric"/>
    <x v="2"/>
    <x v="0"/>
    <s v="ERES_2T307"/>
    <x v="1952"/>
    <n v="1120.6990000000001"/>
    <n v="147.19999999999999"/>
  </r>
  <r>
    <s v="10 : Electric"/>
    <x v="2"/>
    <x v="0"/>
    <s v="ERES_2T307"/>
    <x v="1953"/>
    <n v="489.79199999999997"/>
    <n v="64.900000000000006"/>
  </r>
  <r>
    <s v="10 : Electric"/>
    <x v="2"/>
    <x v="0"/>
    <s v="ERES_2T307"/>
    <x v="7248"/>
    <n v="486.85899999999998"/>
    <n v="62.3"/>
  </r>
  <r>
    <s v="10 : Electric"/>
    <x v="2"/>
    <x v="0"/>
    <s v="ERES_2T307"/>
    <x v="1954"/>
    <n v="1459.9010000000001"/>
    <n v="179.75"/>
  </r>
  <r>
    <s v="10 : Electric"/>
    <x v="2"/>
    <x v="0"/>
    <s v="ERES_2T307"/>
    <x v="1955"/>
    <n v="407.11900000000003"/>
    <n v="46.26"/>
  </r>
  <r>
    <s v="10 : Electric"/>
    <x v="2"/>
    <x v="0"/>
    <s v="ERES_2T307"/>
    <x v="7249"/>
    <n v="796.68200000000002"/>
    <n v="112.14"/>
  </r>
  <r>
    <s v="10 : Electric"/>
    <x v="2"/>
    <x v="0"/>
    <s v="ERES_2T307"/>
    <x v="1956"/>
    <n v="336.35599999999999"/>
    <n v="41.33"/>
  </r>
  <r>
    <s v="10 : Electric"/>
    <x v="2"/>
    <x v="0"/>
    <s v="ERES_2T307"/>
    <x v="7250"/>
    <n v="1670.511"/>
    <n v="223.12"/>
  </r>
  <r>
    <s v="10 : Electric"/>
    <x v="2"/>
    <x v="0"/>
    <s v="ERES_2T307"/>
    <x v="1957"/>
    <n v="2384.3319999999999"/>
    <n v="325.47000000000003"/>
  </r>
  <r>
    <s v="10 : Electric"/>
    <x v="2"/>
    <x v="0"/>
    <s v="ERES_2T307"/>
    <x v="1958"/>
    <n v="235.19"/>
    <n v="30.67"/>
  </r>
  <r>
    <s v="10 : Electric"/>
    <x v="2"/>
    <x v="0"/>
    <s v="ERES_2T307"/>
    <x v="1959"/>
    <n v="582.45799999999997"/>
    <n v="69.8"/>
  </r>
  <r>
    <s v="10 : Electric"/>
    <x v="2"/>
    <x v="0"/>
    <s v="ERES_2T307"/>
    <x v="1960"/>
    <n v="846.37300000000005"/>
    <n v="94.19"/>
  </r>
  <r>
    <s v="10 : Electric"/>
    <x v="2"/>
    <x v="0"/>
    <s v="ERES_2T307"/>
    <x v="1961"/>
    <n v="525.92200000000003"/>
    <n v="68.900000000000006"/>
  </r>
  <r>
    <s v="10 : Electric"/>
    <x v="2"/>
    <x v="0"/>
    <s v="ERES_2T307"/>
    <x v="7251"/>
    <n v="581.99099999999999"/>
    <n v="74.489999999999995"/>
  </r>
  <r>
    <s v="10 : Electric"/>
    <x v="2"/>
    <x v="0"/>
    <s v="ERES_2T307"/>
    <x v="1962"/>
    <n v="1201.2059999999999"/>
    <n v="144.46"/>
  </r>
  <r>
    <s v="10 : Electric"/>
    <x v="2"/>
    <x v="0"/>
    <s v="ERES_2T307"/>
    <x v="1963"/>
    <n v="1476.9549999999999"/>
    <n v="190.48"/>
  </r>
  <r>
    <s v="10 : Electric"/>
    <x v="2"/>
    <x v="0"/>
    <s v="ERES_2T307"/>
    <x v="1964"/>
    <n v="1010.746"/>
    <n v="126.73"/>
  </r>
  <r>
    <s v="10 : Electric"/>
    <x v="2"/>
    <x v="0"/>
    <s v="ERES_2T307"/>
    <x v="1965"/>
    <n v="816.40499999999997"/>
    <n v="112.91"/>
  </r>
  <r>
    <s v="10 : Electric"/>
    <x v="2"/>
    <x v="0"/>
    <s v="ERES_2T307"/>
    <x v="1966"/>
    <n v="404.97300000000001"/>
    <n v="52.91"/>
  </r>
  <r>
    <s v="10 : Electric"/>
    <x v="2"/>
    <x v="0"/>
    <s v="ERES_2T307"/>
    <x v="1967"/>
    <n v="272.36900000000003"/>
    <n v="34.65"/>
  </r>
  <r>
    <s v="10 : Electric"/>
    <x v="2"/>
    <x v="0"/>
    <s v="ERES_2T307"/>
    <x v="1968"/>
    <n v="698.48299999999995"/>
    <n v="87.4"/>
  </r>
  <r>
    <s v="10 : Electric"/>
    <x v="2"/>
    <x v="0"/>
    <s v="ERES_2T307"/>
    <x v="1969"/>
    <n v="638.96"/>
    <n v="99.76"/>
  </r>
  <r>
    <s v="10 : Electric"/>
    <x v="2"/>
    <x v="0"/>
    <s v="ERES_2T307"/>
    <x v="1970"/>
    <n v="811.58100000000002"/>
    <n v="107.04"/>
  </r>
  <r>
    <s v="10 : Electric"/>
    <x v="2"/>
    <x v="0"/>
    <s v="ERES_2T307"/>
    <x v="7252"/>
    <n v="386.91300000000001"/>
    <n v="50"/>
  </r>
  <r>
    <s v="10 : Electric"/>
    <x v="2"/>
    <x v="0"/>
    <s v="ERES_2T307"/>
    <x v="1971"/>
    <n v="228.203"/>
    <n v="30.27"/>
  </r>
  <r>
    <s v="10 : Electric"/>
    <x v="2"/>
    <x v="0"/>
    <s v="ERES_2T307"/>
    <x v="7253"/>
    <n v="516.98199999999997"/>
    <n v="76.58"/>
  </r>
  <r>
    <s v="10 : Electric"/>
    <x v="2"/>
    <x v="0"/>
    <s v="ERES_2T307"/>
    <x v="1972"/>
    <n v="918.95899999999995"/>
    <n v="129.59"/>
  </r>
  <r>
    <s v="10 : Electric"/>
    <x v="2"/>
    <x v="0"/>
    <s v="ERES_2T307"/>
    <x v="1973"/>
    <n v="1204.047"/>
    <n v="137.41"/>
  </r>
  <r>
    <s v="10 : Electric"/>
    <x v="2"/>
    <x v="0"/>
    <s v="ERES_2T307"/>
    <x v="7254"/>
    <n v="1022.082"/>
    <n v="128.16999999999999"/>
  </r>
  <r>
    <s v="10 : Electric"/>
    <x v="2"/>
    <x v="0"/>
    <s v="ERES_2T307"/>
    <x v="1974"/>
    <n v="1073.587"/>
    <n v="148.84"/>
  </r>
  <r>
    <s v="10 : Electric"/>
    <x v="2"/>
    <x v="0"/>
    <s v="ERES_2T307"/>
    <x v="1975"/>
    <n v="597.16499999999996"/>
    <n v="67.37"/>
  </r>
  <r>
    <s v="10 : Electric"/>
    <x v="2"/>
    <x v="0"/>
    <s v="ERES_2T307"/>
    <x v="1976"/>
    <n v="214.709"/>
    <n v="28.07"/>
  </r>
  <r>
    <s v="10 : Electric"/>
    <x v="2"/>
    <x v="0"/>
    <s v="ERES_2T307"/>
    <x v="1977"/>
    <n v="999.43100000000004"/>
    <n v="132.4"/>
  </r>
  <r>
    <s v="10 : Electric"/>
    <x v="2"/>
    <x v="0"/>
    <s v="ERES_2T307"/>
    <x v="1978"/>
    <n v="613.36099999999999"/>
    <n v="85.14"/>
  </r>
  <r>
    <s v="10 : Electric"/>
    <x v="2"/>
    <x v="0"/>
    <s v="ERES_2T307"/>
    <x v="7255"/>
    <n v="1475.2249999999999"/>
    <n v="191"/>
  </r>
  <r>
    <s v="10 : Electric"/>
    <x v="2"/>
    <x v="0"/>
    <s v="ERES_2T307"/>
    <x v="1979"/>
    <n v="1110.6469999999999"/>
    <n v="148.6"/>
  </r>
  <r>
    <s v="10 : Electric"/>
    <x v="2"/>
    <x v="0"/>
    <s v="ERES_2T307"/>
    <x v="7256"/>
    <n v="394.25799999999998"/>
    <n v="51.6"/>
  </r>
  <r>
    <s v="10 : Electric"/>
    <x v="2"/>
    <x v="0"/>
    <s v="ERES_2T307"/>
    <x v="1980"/>
    <n v="364.61599999999999"/>
    <n v="49.51"/>
  </r>
  <r>
    <s v="10 : Electric"/>
    <x v="2"/>
    <x v="0"/>
    <s v="ERES_2T307"/>
    <x v="1981"/>
    <n v="687.38"/>
    <n v="90.85"/>
  </r>
  <r>
    <s v="10 : Electric"/>
    <x v="2"/>
    <x v="0"/>
    <s v="ERES_2T307"/>
    <x v="1982"/>
    <n v="305.21899999999999"/>
    <n v="38.75"/>
  </r>
  <r>
    <s v="10 : Electric"/>
    <x v="2"/>
    <x v="0"/>
    <s v="ERES_2T307"/>
    <x v="1983"/>
    <n v="1538.481"/>
    <n v="184.38"/>
  </r>
  <r>
    <s v="10 : Electric"/>
    <x v="2"/>
    <x v="0"/>
    <s v="ERES_2T307"/>
    <x v="7257"/>
    <n v="1474.434"/>
    <n v="219.57"/>
  </r>
  <r>
    <s v="10 : Electric"/>
    <x v="2"/>
    <x v="0"/>
    <s v="ERES_2T307"/>
    <x v="1985"/>
    <n v="964.97699999999998"/>
    <n v="132.72"/>
  </r>
  <r>
    <s v="10 : Electric"/>
    <x v="2"/>
    <x v="0"/>
    <s v="ERES_2T307"/>
    <x v="1986"/>
    <n v="877.04300000000001"/>
    <n v="110.45"/>
  </r>
  <r>
    <s v="10 : Electric"/>
    <x v="2"/>
    <x v="0"/>
    <s v="ERES_2T307"/>
    <x v="1987"/>
    <n v="648.89400000000001"/>
    <n v="81.72"/>
  </r>
  <r>
    <s v="10 : Electric"/>
    <x v="2"/>
    <x v="0"/>
    <s v="ERES_2T307"/>
    <x v="1988"/>
    <n v="1711.829"/>
    <n v="224.47"/>
  </r>
  <r>
    <s v="10 : Electric"/>
    <x v="2"/>
    <x v="0"/>
    <s v="ERES_2T307"/>
    <x v="1989"/>
    <n v="163.98099999999999"/>
    <n v="23.98"/>
  </r>
  <r>
    <s v="10 : Electric"/>
    <x v="2"/>
    <x v="0"/>
    <s v="ERES_2T307"/>
    <x v="7258"/>
    <n v="1188.7360000000001"/>
    <n v="155.07"/>
  </r>
  <r>
    <s v="10 : Electric"/>
    <x v="2"/>
    <x v="0"/>
    <s v="ERES_2T307"/>
    <x v="7259"/>
    <n v="2538.038"/>
    <n v="294.60000000000002"/>
  </r>
  <r>
    <s v="10 : Electric"/>
    <x v="2"/>
    <x v="0"/>
    <s v="ERES_2T307"/>
    <x v="1990"/>
    <n v="309.26900000000001"/>
    <n v="42.58"/>
  </r>
  <r>
    <s v="10 : Electric"/>
    <x v="2"/>
    <x v="0"/>
    <s v="ERES_2T307"/>
    <x v="1991"/>
    <n v="743.57299999999998"/>
    <n v="98.25"/>
  </r>
  <r>
    <s v="10 : Electric"/>
    <x v="2"/>
    <x v="0"/>
    <s v="ERES_2T307"/>
    <x v="1992"/>
    <n v="694.02800000000002"/>
    <n v="93.09"/>
  </r>
  <r>
    <s v="10 : Electric"/>
    <x v="2"/>
    <x v="0"/>
    <s v="ERES_2T307"/>
    <x v="1993"/>
    <n v="1208.2860000000001"/>
    <n v="131.21"/>
  </r>
  <r>
    <s v="10 : Electric"/>
    <x v="2"/>
    <x v="0"/>
    <s v="ERES_2T307"/>
    <x v="7260"/>
    <n v="1970.66"/>
    <n v="242.89"/>
  </r>
  <r>
    <s v="10 : Electric"/>
    <x v="2"/>
    <x v="0"/>
    <s v="ERES_2T307"/>
    <x v="1994"/>
    <n v="869.64"/>
    <n v="103.84"/>
  </r>
  <r>
    <s v="10 : Electric"/>
    <x v="2"/>
    <x v="0"/>
    <s v="ERES_2T307"/>
    <x v="7261"/>
    <n v="941.51800000000003"/>
    <n v="100.76"/>
  </r>
  <r>
    <s v="10 : Electric"/>
    <x v="2"/>
    <x v="0"/>
    <s v="ERES_2T307"/>
    <x v="1995"/>
    <n v="1512.749"/>
    <n v="176.73"/>
  </r>
  <r>
    <s v="10 : Electric"/>
    <x v="2"/>
    <x v="0"/>
    <s v="ERES_2T307"/>
    <x v="1996"/>
    <n v="2213.748"/>
    <n v="285.45"/>
  </r>
  <r>
    <s v="10 : Electric"/>
    <x v="2"/>
    <x v="0"/>
    <s v="ERES_2T307"/>
    <x v="7262"/>
    <n v="616.46900000000005"/>
    <n v="74.510000000000005"/>
  </r>
  <r>
    <s v="10 : Electric"/>
    <x v="2"/>
    <x v="0"/>
    <s v="ERES_2T307"/>
    <x v="7263"/>
    <n v="1671.798"/>
    <n v="178.13"/>
  </r>
  <r>
    <s v="10 : Electric"/>
    <x v="2"/>
    <x v="0"/>
    <s v="ERES_2T307"/>
    <x v="1997"/>
    <n v="1513.798"/>
    <n v="195.46"/>
  </r>
  <r>
    <s v="10 : Electric"/>
    <x v="2"/>
    <x v="0"/>
    <s v="ERES_2T307"/>
    <x v="1998"/>
    <n v="234.13800000000001"/>
    <n v="31.96"/>
  </r>
  <r>
    <s v="10 : Electric"/>
    <x v="2"/>
    <x v="0"/>
    <s v="ERES_2T307"/>
    <x v="1999"/>
    <n v="409.12400000000002"/>
    <n v="49.93"/>
  </r>
  <r>
    <s v="10 : Electric"/>
    <x v="2"/>
    <x v="0"/>
    <s v="ERES_2T307"/>
    <x v="2000"/>
    <n v="480.20499999999998"/>
    <n v="59.51"/>
  </r>
  <r>
    <s v="10 : Electric"/>
    <x v="2"/>
    <x v="0"/>
    <s v="ERES_2T307"/>
    <x v="7264"/>
    <n v="680.45"/>
    <n v="84.94"/>
  </r>
  <r>
    <s v="10 : Electric"/>
    <x v="2"/>
    <x v="0"/>
    <s v="ERES_2T307"/>
    <x v="2001"/>
    <n v="2118.1379999999999"/>
    <n v="264.68"/>
  </r>
  <r>
    <s v="10 : Electric"/>
    <x v="2"/>
    <x v="0"/>
    <s v="ERES_2T307"/>
    <x v="2002"/>
    <n v="1833.355"/>
    <n v="235.8"/>
  </r>
  <r>
    <s v="10 : Electric"/>
    <x v="2"/>
    <x v="0"/>
    <s v="ERES_2T307"/>
    <x v="2003"/>
    <n v="254.51300000000001"/>
    <n v="28.44"/>
  </r>
  <r>
    <s v="10 : Electric"/>
    <x v="2"/>
    <x v="0"/>
    <s v="ERES_2T307"/>
    <x v="2004"/>
    <n v="652.00900000000001"/>
    <n v="86.02"/>
  </r>
  <r>
    <s v="10 : Electric"/>
    <x v="2"/>
    <x v="0"/>
    <s v="ERES_2T307"/>
    <x v="2005"/>
    <n v="912.44"/>
    <n v="119.38"/>
  </r>
  <r>
    <s v="10 : Electric"/>
    <x v="2"/>
    <x v="0"/>
    <s v="ERES_2T307"/>
    <x v="2006"/>
    <n v="2322.5659999999998"/>
    <n v="264.77"/>
  </r>
  <r>
    <s v="10 : Electric"/>
    <x v="2"/>
    <x v="0"/>
    <s v="ERES_2T307"/>
    <x v="2007"/>
    <n v="459.04300000000001"/>
    <n v="52.47"/>
  </r>
  <r>
    <s v="10 : Electric"/>
    <x v="2"/>
    <x v="0"/>
    <s v="ERES_2T307"/>
    <x v="2008"/>
    <n v="209.001"/>
    <n v="23.04"/>
  </r>
  <r>
    <s v="10 : Electric"/>
    <x v="2"/>
    <x v="0"/>
    <s v="ERES_2T307"/>
    <x v="2009"/>
    <n v="1644.213"/>
    <n v="181.69"/>
  </r>
  <r>
    <s v="10 : Electric"/>
    <x v="2"/>
    <x v="0"/>
    <s v="ERES_2T307"/>
    <x v="7265"/>
    <n v="1635.674"/>
    <n v="221.83"/>
  </r>
  <r>
    <s v="10 : Electric"/>
    <x v="2"/>
    <x v="0"/>
    <s v="ERES_2T307"/>
    <x v="7266"/>
    <n v="564.70600000000002"/>
    <n v="70.48"/>
  </r>
  <r>
    <s v="10 : Electric"/>
    <x v="2"/>
    <x v="0"/>
    <s v="ERES_2T307"/>
    <x v="2010"/>
    <n v="1741.356"/>
    <n v="241.25"/>
  </r>
  <r>
    <s v="10 : Electric"/>
    <x v="2"/>
    <x v="0"/>
    <s v="ERES_2T307"/>
    <x v="2011"/>
    <n v="1077.133"/>
    <n v="118.06"/>
  </r>
  <r>
    <s v="10 : Electric"/>
    <x v="2"/>
    <x v="0"/>
    <s v="ERES_2T307"/>
    <x v="2012"/>
    <n v="858.92499999999995"/>
    <n v="121.45"/>
  </r>
  <r>
    <s v="10 : Electric"/>
    <x v="2"/>
    <x v="0"/>
    <s v="ERES_2T307"/>
    <x v="2013"/>
    <n v="2344.529"/>
    <n v="269.10000000000002"/>
  </r>
  <r>
    <s v="10 : Electric"/>
    <x v="2"/>
    <x v="0"/>
    <s v="ERES_2T307"/>
    <x v="2014"/>
    <n v="2052.38"/>
    <n v="255.51"/>
  </r>
  <r>
    <s v="10 : Electric"/>
    <x v="2"/>
    <x v="0"/>
    <s v="ERES_2T307"/>
    <x v="7267"/>
    <n v="505.99799999999999"/>
    <n v="64.86"/>
  </r>
  <r>
    <s v="10 : Electric"/>
    <x v="2"/>
    <x v="0"/>
    <s v="ERES_2T307"/>
    <x v="2015"/>
    <n v="398.73"/>
    <n v="48.44"/>
  </r>
  <r>
    <s v="10 : Electric"/>
    <x v="2"/>
    <x v="0"/>
    <s v="ERES_2T307"/>
    <x v="2016"/>
    <n v="400.79700000000003"/>
    <n v="55.16"/>
  </r>
  <r>
    <s v="10 : Electric"/>
    <x v="2"/>
    <x v="0"/>
    <s v="ERES_2T307"/>
    <x v="2017"/>
    <n v="888.75599999999997"/>
    <n v="116.38"/>
  </r>
  <r>
    <s v="10 : Electric"/>
    <x v="2"/>
    <x v="0"/>
    <s v="ERES_2T307"/>
    <x v="7268"/>
    <n v="1130.5830000000001"/>
    <n v="145.19999999999999"/>
  </r>
  <r>
    <s v="10 : Electric"/>
    <x v="2"/>
    <x v="0"/>
    <s v="ERES_2T307"/>
    <x v="7269"/>
    <n v="889.298"/>
    <n v="113.05"/>
  </r>
  <r>
    <s v="10 : Electric"/>
    <x v="2"/>
    <x v="0"/>
    <s v="ERES_2T307"/>
    <x v="2018"/>
    <n v="1183.4169999999999"/>
    <n v="128.22"/>
  </r>
  <r>
    <s v="10 : Electric"/>
    <x v="2"/>
    <x v="0"/>
    <s v="ERES_2T307"/>
    <x v="2019"/>
    <n v="706.77099999999996"/>
    <n v="87.01"/>
  </r>
  <r>
    <s v="10 : Electric"/>
    <x v="2"/>
    <x v="0"/>
    <s v="ERES_2T307"/>
    <x v="2020"/>
    <n v="144.518"/>
    <n v="17.420000000000002"/>
  </r>
  <r>
    <s v="10 : Electric"/>
    <x v="2"/>
    <x v="0"/>
    <s v="ERES_2T307"/>
    <x v="2021"/>
    <n v="1729.8489999999999"/>
    <n v="224.64"/>
  </r>
  <r>
    <s v="10 : Electric"/>
    <x v="2"/>
    <x v="0"/>
    <s v="ERES_2T307"/>
    <x v="7270"/>
    <n v="481.38"/>
    <n v="66.86"/>
  </r>
  <r>
    <s v="10 : Electric"/>
    <x v="2"/>
    <x v="0"/>
    <s v="ERES_2T307"/>
    <x v="2022"/>
    <n v="804.43100000000004"/>
    <n v="98.18"/>
  </r>
  <r>
    <s v="10 : Electric"/>
    <x v="2"/>
    <x v="0"/>
    <s v="ERES_2T307"/>
    <x v="7271"/>
    <n v="1332.182"/>
    <n v="141.02000000000001"/>
  </r>
  <r>
    <s v="10 : Electric"/>
    <x v="2"/>
    <x v="0"/>
    <s v="ERES_2T307"/>
    <x v="7272"/>
    <n v="1747.338"/>
    <n v="236.67"/>
  </r>
  <r>
    <s v="10 : Electric"/>
    <x v="2"/>
    <x v="0"/>
    <s v="ERES_2T307"/>
    <x v="2023"/>
    <n v="759.47699999999998"/>
    <n v="97.27"/>
  </r>
  <r>
    <s v="10 : Electric"/>
    <x v="2"/>
    <x v="0"/>
    <s v="ERES_2T307"/>
    <x v="2024"/>
    <n v="859.47400000000005"/>
    <n v="117.88"/>
  </r>
  <r>
    <s v="10 : Electric"/>
    <x v="2"/>
    <x v="0"/>
    <s v="ERES_2T307"/>
    <x v="2025"/>
    <n v="1044.7750000000001"/>
    <n v="119.82"/>
  </r>
  <r>
    <s v="10 : Electric"/>
    <x v="2"/>
    <x v="0"/>
    <s v="ERES_2T307"/>
    <x v="2026"/>
    <n v="610.38199999999995"/>
    <n v="72.67"/>
  </r>
  <r>
    <s v="10 : Electric"/>
    <x v="2"/>
    <x v="0"/>
    <s v="ERES_2T307"/>
    <x v="2027"/>
    <n v="1008.826"/>
    <n v="117.58"/>
  </r>
  <r>
    <s v="10 : Electric"/>
    <x v="2"/>
    <x v="0"/>
    <s v="ERES_2T307"/>
    <x v="7273"/>
    <n v="1175.6769999999999"/>
    <n v="155.33000000000001"/>
  </r>
  <r>
    <s v="10 : Electric"/>
    <x v="2"/>
    <x v="0"/>
    <s v="ERES_2T307"/>
    <x v="2028"/>
    <n v="383.83699999999999"/>
    <n v="48.58"/>
  </r>
  <r>
    <s v="10 : Electric"/>
    <x v="2"/>
    <x v="0"/>
    <s v="ERES_2T307"/>
    <x v="2029"/>
    <n v="2674.0830000000001"/>
    <n v="324.04000000000002"/>
  </r>
  <r>
    <s v="10 : Electric"/>
    <x v="2"/>
    <x v="0"/>
    <s v="ERES_2T307"/>
    <x v="7274"/>
    <n v="1879.6210000000001"/>
    <n v="252.33"/>
  </r>
  <r>
    <s v="10 : Electric"/>
    <x v="2"/>
    <x v="0"/>
    <s v="ERES_2T307"/>
    <x v="2030"/>
    <n v="800.66899999999998"/>
    <n v="109.28"/>
  </r>
  <r>
    <s v="10 : Electric"/>
    <x v="2"/>
    <x v="0"/>
    <s v="ERES_2T307"/>
    <x v="2031"/>
    <n v="1067.8630000000001"/>
    <n v="152.38999999999999"/>
  </r>
  <r>
    <s v="10 : Electric"/>
    <x v="2"/>
    <x v="0"/>
    <s v="ERES_2T307"/>
    <x v="2032"/>
    <n v="1593.52"/>
    <n v="206.02"/>
  </r>
  <r>
    <s v="10 : Electric"/>
    <x v="2"/>
    <x v="0"/>
    <s v="ERES_2T307"/>
    <x v="2033"/>
    <n v="1506.143"/>
    <n v="199.97"/>
  </r>
  <r>
    <s v="10 : Electric"/>
    <x v="2"/>
    <x v="0"/>
    <s v="ERES_2T307"/>
    <x v="2034"/>
    <n v="902.01700000000005"/>
    <n v="114.6"/>
  </r>
  <r>
    <s v="10 : Electric"/>
    <x v="2"/>
    <x v="0"/>
    <s v="ERES_2T307"/>
    <x v="2035"/>
    <n v="637.26700000000005"/>
    <n v="84.09"/>
  </r>
  <r>
    <s v="10 : Electric"/>
    <x v="2"/>
    <x v="0"/>
    <s v="ERES_2T307"/>
    <x v="2036"/>
    <n v="638.19500000000005"/>
    <n v="81.290000000000006"/>
  </r>
  <r>
    <s v="10 : Electric"/>
    <x v="2"/>
    <x v="0"/>
    <s v="ERES_2T307"/>
    <x v="2037"/>
    <n v="437.32499999999999"/>
    <n v="55.55"/>
  </r>
  <r>
    <s v="10 : Electric"/>
    <x v="2"/>
    <x v="0"/>
    <s v="ERES_2T307"/>
    <x v="2038"/>
    <n v="775.23800000000006"/>
    <n v="92.56"/>
  </r>
  <r>
    <s v="10 : Electric"/>
    <x v="2"/>
    <x v="0"/>
    <s v="ERES_2T307"/>
    <x v="7275"/>
    <n v="970.38499999999999"/>
    <n v="118.04"/>
  </r>
  <r>
    <s v="10 : Electric"/>
    <x v="2"/>
    <x v="0"/>
    <s v="ERES_2T307"/>
    <x v="2039"/>
    <n v="529.428"/>
    <n v="72.89"/>
  </r>
  <r>
    <s v="10 : Electric"/>
    <x v="2"/>
    <x v="0"/>
    <s v="ERES_2T307"/>
    <x v="2040"/>
    <n v="3021.4960000000001"/>
    <n v="407.47"/>
  </r>
  <r>
    <s v="10 : Electric"/>
    <x v="2"/>
    <x v="0"/>
    <s v="ERES_2T307"/>
    <x v="2041"/>
    <n v="400.27499999999998"/>
    <n v="47.75"/>
  </r>
  <r>
    <s v="10 : Electric"/>
    <x v="2"/>
    <x v="0"/>
    <s v="ERES_2T307"/>
    <x v="2042"/>
    <n v="2647.0520000000001"/>
    <n v="348.99"/>
  </r>
  <r>
    <s v="10 : Electric"/>
    <x v="2"/>
    <x v="0"/>
    <s v="ERES_2T307"/>
    <x v="2043"/>
    <n v="931.226"/>
    <n v="106.49"/>
  </r>
  <r>
    <s v="10 : Electric"/>
    <x v="2"/>
    <x v="0"/>
    <s v="ERES_2T307"/>
    <x v="2044"/>
    <n v="595.82899999999995"/>
    <n v="79.17"/>
  </r>
  <r>
    <s v="10 : Electric"/>
    <x v="2"/>
    <x v="0"/>
    <s v="ERES_2T307"/>
    <x v="2045"/>
    <n v="1305.191"/>
    <n v="164.13"/>
  </r>
  <r>
    <s v="10 : Electric"/>
    <x v="2"/>
    <x v="0"/>
    <s v="ERES_2T307"/>
    <x v="2046"/>
    <n v="972.45299999999997"/>
    <n v="124.19"/>
  </r>
  <r>
    <s v="10 : Electric"/>
    <x v="2"/>
    <x v="0"/>
    <s v="ERES_2T307"/>
    <x v="2047"/>
    <n v="544.37800000000004"/>
    <n v="58.18"/>
  </r>
  <r>
    <s v="10 : Electric"/>
    <x v="2"/>
    <x v="0"/>
    <s v="ERES_2T307"/>
    <x v="7276"/>
    <n v="1753.096"/>
    <n v="221.08"/>
  </r>
  <r>
    <s v="10 : Electric"/>
    <x v="2"/>
    <x v="0"/>
    <s v="ERES_2T307"/>
    <x v="7277"/>
    <n v="1032.2550000000001"/>
    <n v="122.65"/>
  </r>
  <r>
    <s v="10 : Electric"/>
    <x v="2"/>
    <x v="0"/>
    <s v="ERES_2T307"/>
    <x v="7278"/>
    <n v="1457.72"/>
    <n v="187.16"/>
  </r>
  <r>
    <s v="10 : Electric"/>
    <x v="2"/>
    <x v="0"/>
    <s v="ERES_2T307"/>
    <x v="2048"/>
    <n v="2191.2939999999999"/>
    <n v="302.13"/>
  </r>
  <r>
    <s v="10 : Electric"/>
    <x v="2"/>
    <x v="0"/>
    <s v="ERES_2T307"/>
    <x v="2049"/>
    <n v="103.913"/>
    <n v="14.91"/>
  </r>
  <r>
    <s v="10 : Electric"/>
    <x v="2"/>
    <x v="0"/>
    <s v="ERES_2T307"/>
    <x v="2050"/>
    <n v="867.20699999999999"/>
    <n v="93.09"/>
  </r>
  <r>
    <s v="10 : Electric"/>
    <x v="2"/>
    <x v="0"/>
    <s v="ERES_2T307"/>
    <x v="2051"/>
    <n v="459.024"/>
    <n v="59.93"/>
  </r>
  <r>
    <s v="10 : Electric"/>
    <x v="2"/>
    <x v="0"/>
    <s v="ERES_2T307"/>
    <x v="2052"/>
    <n v="804.81"/>
    <n v="88.92"/>
  </r>
  <r>
    <s v="10 : Electric"/>
    <x v="2"/>
    <x v="0"/>
    <s v="ERES_2T307"/>
    <x v="2053"/>
    <n v="610.34199999999998"/>
    <n v="80.010000000000005"/>
  </r>
  <r>
    <s v="10 : Electric"/>
    <x v="2"/>
    <x v="0"/>
    <s v="ERES_2T307"/>
    <x v="2054"/>
    <n v="847.74"/>
    <n v="111.28"/>
  </r>
  <r>
    <s v="10 : Electric"/>
    <x v="2"/>
    <x v="0"/>
    <s v="ERES_2T307"/>
    <x v="2055"/>
    <n v="2709.5239999999999"/>
    <n v="351.58"/>
  </r>
  <r>
    <s v="10 : Electric"/>
    <x v="2"/>
    <x v="0"/>
    <s v="ERES_2T307"/>
    <x v="2056"/>
    <n v="506.82499999999999"/>
    <n v="70.430000000000007"/>
  </r>
  <r>
    <s v="10 : Electric"/>
    <x v="2"/>
    <x v="0"/>
    <s v="ERES_2T307"/>
    <x v="2057"/>
    <n v="842.21900000000005"/>
    <n v="110.65"/>
  </r>
  <r>
    <s v="10 : Electric"/>
    <x v="2"/>
    <x v="0"/>
    <s v="ERES_2T307"/>
    <x v="7279"/>
    <n v="1848.3520000000001"/>
    <n v="235.93"/>
  </r>
  <r>
    <s v="10 : Electric"/>
    <x v="2"/>
    <x v="0"/>
    <s v="ERES_2T307"/>
    <x v="2058"/>
    <n v="905.68499999999995"/>
    <n v="120.65"/>
  </r>
  <r>
    <s v="10 : Electric"/>
    <x v="2"/>
    <x v="0"/>
    <s v="ERES_2T307"/>
    <x v="7280"/>
    <n v="1677.222"/>
    <n v="199.61"/>
  </r>
  <r>
    <s v="10 : Electric"/>
    <x v="2"/>
    <x v="0"/>
    <s v="ERES_2T307"/>
    <x v="2059"/>
    <n v="975.13099999999997"/>
    <n v="109.93"/>
  </r>
  <r>
    <s v="10 : Electric"/>
    <x v="2"/>
    <x v="0"/>
    <s v="ERES_2T307"/>
    <x v="2060"/>
    <n v="1053.0519999999999"/>
    <n v="121.27"/>
  </r>
  <r>
    <s v="10 : Electric"/>
    <x v="2"/>
    <x v="0"/>
    <s v="ERES_2T307"/>
    <x v="2061"/>
    <n v="406.07900000000001"/>
    <n v="51.47"/>
  </r>
  <r>
    <s v="10 : Electric"/>
    <x v="2"/>
    <x v="0"/>
    <s v="ERES_2T307"/>
    <x v="2062"/>
    <n v="755.89"/>
    <n v="99.45"/>
  </r>
  <r>
    <s v="10 : Electric"/>
    <x v="2"/>
    <x v="0"/>
    <s v="ERES_2T307"/>
    <x v="2063"/>
    <n v="359.274"/>
    <n v="43.73"/>
  </r>
  <r>
    <s v="10 : Electric"/>
    <x v="2"/>
    <x v="0"/>
    <s v="ERES_2T307"/>
    <x v="2064"/>
    <n v="736.03200000000004"/>
    <n v="95.99"/>
  </r>
  <r>
    <s v="10 : Electric"/>
    <x v="2"/>
    <x v="0"/>
    <s v="ERES_2T307"/>
    <x v="7281"/>
    <n v="647.41"/>
    <n v="86.47"/>
  </r>
  <r>
    <s v="10 : Electric"/>
    <x v="2"/>
    <x v="0"/>
    <s v="ERES_2T307"/>
    <x v="7282"/>
    <n v="605.98299999999995"/>
    <n v="80.13"/>
  </r>
  <r>
    <s v="10 : Electric"/>
    <x v="2"/>
    <x v="0"/>
    <s v="ERES_2T307"/>
    <x v="2065"/>
    <n v="159.56200000000001"/>
    <n v="21.15"/>
  </r>
  <r>
    <s v="10 : Electric"/>
    <x v="2"/>
    <x v="0"/>
    <s v="ERES_2T307"/>
    <x v="2066"/>
    <n v="691.14"/>
    <n v="69.040000000000006"/>
  </r>
  <r>
    <s v="10 : Electric"/>
    <x v="2"/>
    <x v="0"/>
    <s v="ERES_2T307"/>
    <x v="2067"/>
    <n v="307.09500000000003"/>
    <n v="37.33"/>
  </r>
  <r>
    <s v="10 : Electric"/>
    <x v="2"/>
    <x v="0"/>
    <s v="ERES_2T307"/>
    <x v="7283"/>
    <n v="1416.713"/>
    <n v="199.71"/>
  </r>
  <r>
    <s v="10 : Electric"/>
    <x v="2"/>
    <x v="0"/>
    <s v="ERES_2T307"/>
    <x v="2068"/>
    <n v="387.54300000000001"/>
    <n v="49.08"/>
  </r>
  <r>
    <s v="10 : Electric"/>
    <x v="2"/>
    <x v="0"/>
    <s v="ERES_2T307"/>
    <x v="2069"/>
    <n v="462.858"/>
    <n v="73.25"/>
  </r>
  <r>
    <s v="10 : Electric"/>
    <x v="2"/>
    <x v="0"/>
    <s v="ERES_2T307"/>
    <x v="2070"/>
    <n v="1305.93"/>
    <n v="158.84"/>
  </r>
  <r>
    <s v="10 : Electric"/>
    <x v="2"/>
    <x v="0"/>
    <s v="ERES_2T307"/>
    <x v="2071"/>
    <n v="1031.4559999999999"/>
    <n v="127.58"/>
  </r>
  <r>
    <s v="10 : Electric"/>
    <x v="2"/>
    <x v="0"/>
    <s v="ERES_2T307"/>
    <x v="7284"/>
    <n v="335.25"/>
    <n v="43.88"/>
  </r>
  <r>
    <s v="10 : Electric"/>
    <x v="2"/>
    <x v="0"/>
    <s v="ERES_2T307"/>
    <x v="2072"/>
    <n v="753.09"/>
    <n v="83.16"/>
  </r>
  <r>
    <s v="10 : Electric"/>
    <x v="2"/>
    <x v="0"/>
    <s v="ERES_2T307"/>
    <x v="2073"/>
    <n v="72.906000000000006"/>
    <n v="7"/>
  </r>
  <r>
    <s v="10 : Electric"/>
    <x v="2"/>
    <x v="0"/>
    <s v="ERES_2T307"/>
    <x v="7285"/>
    <n v="796.072"/>
    <n v="94.01"/>
  </r>
  <r>
    <s v="10 : Electric"/>
    <x v="2"/>
    <x v="0"/>
    <s v="ERES_2T307"/>
    <x v="2074"/>
    <n v="1621.4559999999999"/>
    <n v="196.48"/>
  </r>
  <r>
    <s v="10 : Electric"/>
    <x v="2"/>
    <x v="0"/>
    <s v="ERES_2T307"/>
    <x v="2075"/>
    <n v="1799.9749999999999"/>
    <n v="222.11"/>
  </r>
  <r>
    <s v="10 : Electric"/>
    <x v="2"/>
    <x v="0"/>
    <s v="ERES_2T307"/>
    <x v="2076"/>
    <n v="533.41999999999996"/>
    <n v="62.75"/>
  </r>
  <r>
    <s v="10 : Electric"/>
    <x v="2"/>
    <x v="0"/>
    <s v="ERES_2T307"/>
    <x v="2077"/>
    <n v="1013.434"/>
    <n v="132.71"/>
  </r>
  <r>
    <s v="10 : Electric"/>
    <x v="2"/>
    <x v="0"/>
    <s v="ERES_2T307"/>
    <x v="2078"/>
    <n v="859.26300000000003"/>
    <n v="104.46"/>
  </r>
  <r>
    <s v="10 : Electric"/>
    <x v="2"/>
    <x v="0"/>
    <s v="ERES_2T307"/>
    <x v="2079"/>
    <n v="676.32"/>
    <n v="87.47"/>
  </r>
  <r>
    <s v="10 : Electric"/>
    <x v="2"/>
    <x v="0"/>
    <s v="ERES_2T307"/>
    <x v="2080"/>
    <n v="1691.8530000000001"/>
    <n v="222.38"/>
  </r>
  <r>
    <s v="10 : Electric"/>
    <x v="2"/>
    <x v="0"/>
    <s v="ERES_2T307"/>
    <x v="2081"/>
    <n v="1332.9659999999999"/>
    <n v="174.12"/>
  </r>
  <r>
    <s v="10 : Electric"/>
    <x v="2"/>
    <x v="0"/>
    <s v="ERES_2T307"/>
    <x v="2082"/>
    <n v="838.59900000000005"/>
    <n v="100.73"/>
  </r>
  <r>
    <s v="10 : Electric"/>
    <x v="2"/>
    <x v="0"/>
    <s v="ERES_2T307"/>
    <x v="2083"/>
    <n v="437.61500000000001"/>
    <n v="54.06"/>
  </r>
  <r>
    <s v="10 : Electric"/>
    <x v="2"/>
    <x v="0"/>
    <s v="ERES_2T307"/>
    <x v="7286"/>
    <n v="920.71699999999998"/>
    <n v="100.97"/>
  </r>
  <r>
    <s v="10 : Electric"/>
    <x v="2"/>
    <x v="0"/>
    <s v="ERES_2T307"/>
    <x v="7287"/>
    <n v="1030.778"/>
    <n v="129.22"/>
  </r>
  <r>
    <s v="10 : Electric"/>
    <x v="2"/>
    <x v="0"/>
    <s v="ERES_2T307"/>
    <x v="7288"/>
    <n v="184.02600000000001"/>
    <n v="23.52"/>
  </r>
  <r>
    <s v="10 : Electric"/>
    <x v="2"/>
    <x v="0"/>
    <s v="ERES_2T307"/>
    <x v="2084"/>
    <n v="655.19500000000005"/>
    <n v="78.48"/>
  </r>
  <r>
    <s v="10 : Electric"/>
    <x v="2"/>
    <x v="0"/>
    <s v="ERES_2T307"/>
    <x v="2085"/>
    <n v="437.69799999999998"/>
    <n v="55.88"/>
  </r>
  <r>
    <s v="10 : Electric"/>
    <x v="2"/>
    <x v="0"/>
    <s v="ERES_2T307"/>
    <x v="2086"/>
    <n v="185.67"/>
    <n v="24.89"/>
  </r>
  <r>
    <s v="10 : Electric"/>
    <x v="2"/>
    <x v="0"/>
    <s v="ERES_2T307"/>
    <x v="2087"/>
    <n v="153.36600000000001"/>
    <n v="19.95"/>
  </r>
  <r>
    <s v="10 : Electric"/>
    <x v="2"/>
    <x v="0"/>
    <s v="ERES_2T307"/>
    <x v="2088"/>
    <n v="450.27499999999998"/>
    <n v="62.67"/>
  </r>
  <r>
    <s v="10 : Electric"/>
    <x v="2"/>
    <x v="0"/>
    <s v="ERES_2T307"/>
    <x v="2089"/>
    <n v="1407.981"/>
    <n v="176.97"/>
  </r>
  <r>
    <s v="10 : Electric"/>
    <x v="2"/>
    <x v="0"/>
    <s v="ERES_2T307"/>
    <x v="2090"/>
    <n v="1261.7760000000001"/>
    <n v="172.82"/>
  </r>
  <r>
    <s v="10 : Electric"/>
    <x v="2"/>
    <x v="0"/>
    <s v="ERES_2T307"/>
    <x v="2091"/>
    <n v="849.34799999999996"/>
    <n v="81.98"/>
  </r>
  <r>
    <s v="10 : Electric"/>
    <x v="2"/>
    <x v="0"/>
    <s v="ERES_2T307"/>
    <x v="2092"/>
    <n v="719.83900000000006"/>
    <n v="92.34"/>
  </r>
  <r>
    <s v="10 : Electric"/>
    <x v="2"/>
    <x v="0"/>
    <s v="ERES_2T307"/>
    <x v="7289"/>
    <n v="1068.827"/>
    <n v="120.6"/>
  </r>
  <r>
    <s v="10 : Electric"/>
    <x v="2"/>
    <x v="0"/>
    <s v="ERES_2T307"/>
    <x v="7290"/>
    <n v="779.53899999999999"/>
    <n v="103.18"/>
  </r>
  <r>
    <s v="10 : Electric"/>
    <x v="2"/>
    <x v="0"/>
    <s v="ERES_2T307"/>
    <x v="2093"/>
    <n v="720.57399999999996"/>
    <n v="91.99"/>
  </r>
  <r>
    <s v="10 : Electric"/>
    <x v="2"/>
    <x v="0"/>
    <s v="ERES_2T307"/>
    <x v="7291"/>
    <n v="3194.35"/>
    <n v="346.32"/>
  </r>
  <r>
    <s v="10 : Electric"/>
    <x v="2"/>
    <x v="0"/>
    <s v="ERES_2T307"/>
    <x v="2094"/>
    <n v="1562.991"/>
    <n v="187.67"/>
  </r>
  <r>
    <s v="10 : Electric"/>
    <x v="2"/>
    <x v="0"/>
    <s v="ERES_2T307"/>
    <x v="7292"/>
    <n v="1577.39"/>
    <n v="192.88"/>
  </r>
  <r>
    <s v="10 : Electric"/>
    <x v="2"/>
    <x v="0"/>
    <s v="ERES_2T307"/>
    <x v="7293"/>
    <n v="887.04899999999998"/>
    <n v="94.59"/>
  </r>
  <r>
    <s v="10 : Electric"/>
    <x v="2"/>
    <x v="0"/>
    <s v="ERES_2T307"/>
    <x v="2095"/>
    <n v="471.02499999999998"/>
    <n v="61.25"/>
  </r>
  <r>
    <s v="10 : Electric"/>
    <x v="2"/>
    <x v="0"/>
    <s v="ERES_2T307"/>
    <x v="7294"/>
    <n v="1122.655"/>
    <n v="147.16"/>
  </r>
  <r>
    <s v="10 : Electric"/>
    <x v="2"/>
    <x v="0"/>
    <s v="ERES_2T307"/>
    <x v="2096"/>
    <n v="642.63599999999997"/>
    <n v="83.04"/>
  </r>
  <r>
    <s v="10 : Electric"/>
    <x v="2"/>
    <x v="0"/>
    <s v="ERES_2T307"/>
    <x v="2097"/>
    <n v="1151.2539999999999"/>
    <n v="136.58000000000001"/>
  </r>
  <r>
    <s v="10 : Electric"/>
    <x v="2"/>
    <x v="0"/>
    <s v="ERES_2T307"/>
    <x v="2098"/>
    <n v="1002.067"/>
    <n v="139.1"/>
  </r>
  <r>
    <s v="10 : Electric"/>
    <x v="2"/>
    <x v="0"/>
    <s v="ERES_2T307"/>
    <x v="7295"/>
    <n v="896.66899999999998"/>
    <n v="107.24"/>
  </r>
  <r>
    <s v="10 : Electric"/>
    <x v="2"/>
    <x v="0"/>
    <s v="ERES_2T307"/>
    <x v="2099"/>
    <n v="788.37900000000002"/>
    <n v="104.02"/>
  </r>
  <r>
    <s v="10 : Electric"/>
    <x v="2"/>
    <x v="0"/>
    <s v="ERES_2T307"/>
    <x v="2100"/>
    <n v="1246.444"/>
    <n v="161.66999999999999"/>
  </r>
  <r>
    <s v="10 : Electric"/>
    <x v="2"/>
    <x v="0"/>
    <s v="ERES_2T307"/>
    <x v="2101"/>
    <n v="1389.223"/>
    <n v="164.12"/>
  </r>
  <r>
    <s v="10 : Electric"/>
    <x v="2"/>
    <x v="0"/>
    <s v="ERES_2T307"/>
    <x v="7296"/>
    <n v="1539.5740000000001"/>
    <n v="178.52"/>
  </r>
  <r>
    <s v="10 : Electric"/>
    <x v="2"/>
    <x v="0"/>
    <s v="ERES_2T307"/>
    <x v="2102"/>
    <n v="751.48599999999999"/>
    <n v="93.11"/>
  </r>
  <r>
    <s v="10 : Electric"/>
    <x v="2"/>
    <x v="0"/>
    <s v="ERES_2T307"/>
    <x v="2103"/>
    <n v="1151.5989999999999"/>
    <n v="146"/>
  </r>
  <r>
    <s v="10 : Electric"/>
    <x v="2"/>
    <x v="0"/>
    <s v="ERES_2T307"/>
    <x v="2105"/>
    <n v="1064.5909999999999"/>
    <n v="135.85"/>
  </r>
  <r>
    <s v="10 : Electric"/>
    <x v="2"/>
    <x v="0"/>
    <s v="ERES_2T307"/>
    <x v="2106"/>
    <n v="856.33900000000006"/>
    <n v="119.61"/>
  </r>
  <r>
    <s v="10 : Electric"/>
    <x v="2"/>
    <x v="0"/>
    <s v="ERES_2T307"/>
    <x v="2107"/>
    <n v="1141.923"/>
    <n v="156.69999999999999"/>
  </r>
  <r>
    <s v="10 : Electric"/>
    <x v="2"/>
    <x v="0"/>
    <s v="ERES_2T307"/>
    <x v="2108"/>
    <n v="246.755"/>
    <n v="31.68"/>
  </r>
  <r>
    <s v="10 : Electric"/>
    <x v="2"/>
    <x v="0"/>
    <s v="ERES_2T307"/>
    <x v="2109"/>
    <n v="791.87"/>
    <n v="118"/>
  </r>
  <r>
    <s v="10 : Electric"/>
    <x v="2"/>
    <x v="0"/>
    <s v="ERES_2T307"/>
    <x v="7297"/>
    <n v="363.92200000000003"/>
    <n v="44.63"/>
  </r>
  <r>
    <s v="10 : Electric"/>
    <x v="2"/>
    <x v="0"/>
    <s v="ERES_2T307"/>
    <x v="2110"/>
    <n v="303.012"/>
    <n v="33.81"/>
  </r>
  <r>
    <s v="10 : Electric"/>
    <x v="2"/>
    <x v="0"/>
    <s v="ERES_2T307"/>
    <x v="7298"/>
    <n v="468.17200000000003"/>
    <n v="62.63"/>
  </r>
  <r>
    <s v="10 : Electric"/>
    <x v="2"/>
    <x v="0"/>
    <s v="ERES_2T307"/>
    <x v="2111"/>
    <n v="1549.347"/>
    <n v="161.69"/>
  </r>
  <r>
    <s v="10 : Electric"/>
    <x v="2"/>
    <x v="0"/>
    <s v="ERES_2T307"/>
    <x v="2112"/>
    <n v="881.34100000000001"/>
    <n v="108.91"/>
  </r>
  <r>
    <s v="10 : Electric"/>
    <x v="2"/>
    <x v="0"/>
    <s v="ERES_2T307"/>
    <x v="7299"/>
    <n v="371.495"/>
    <n v="46.4"/>
  </r>
  <r>
    <s v="10 : Electric"/>
    <x v="2"/>
    <x v="0"/>
    <s v="ERES_2T307"/>
    <x v="7300"/>
    <n v="532.76700000000005"/>
    <n v="66.150000000000006"/>
  </r>
  <r>
    <s v="10 : Electric"/>
    <x v="2"/>
    <x v="0"/>
    <s v="ERES_2T307"/>
    <x v="2114"/>
    <n v="524.18499999999995"/>
    <n v="62.52"/>
  </r>
  <r>
    <s v="10 : Electric"/>
    <x v="2"/>
    <x v="0"/>
    <s v="ERES_2T307"/>
    <x v="2115"/>
    <n v="889.47400000000005"/>
    <n v="108.13"/>
  </r>
  <r>
    <s v="10 : Electric"/>
    <x v="2"/>
    <x v="0"/>
    <s v="ERES_2T307"/>
    <x v="2116"/>
    <n v="1897.9480000000001"/>
    <n v="284.73"/>
  </r>
  <r>
    <s v="10 : Electric"/>
    <x v="2"/>
    <x v="0"/>
    <s v="ERES_2T307"/>
    <x v="7301"/>
    <n v="1121.0709999999999"/>
    <n v="146.16"/>
  </r>
  <r>
    <s v="10 : Electric"/>
    <x v="2"/>
    <x v="0"/>
    <s v="ERES_2T307"/>
    <x v="2117"/>
    <n v="1560.8530000000001"/>
    <n v="181.73"/>
  </r>
  <r>
    <s v="10 : Electric"/>
    <x v="2"/>
    <x v="0"/>
    <s v="ERES_2T307"/>
    <x v="2118"/>
    <n v="901.04300000000001"/>
    <n v="110.44"/>
  </r>
  <r>
    <s v="10 : Electric"/>
    <x v="2"/>
    <x v="0"/>
    <s v="ERES_2T307"/>
    <x v="2119"/>
    <n v="1225.3920000000001"/>
    <n v="163.66999999999999"/>
  </r>
  <r>
    <s v="10 : Electric"/>
    <x v="2"/>
    <x v="0"/>
    <s v="ERES_2T307"/>
    <x v="2120"/>
    <n v="1823.479"/>
    <n v="181.79"/>
  </r>
  <r>
    <s v="10 : Electric"/>
    <x v="2"/>
    <x v="0"/>
    <s v="ERES_2T307"/>
    <x v="7302"/>
    <n v="292.98899999999998"/>
    <n v="36.43"/>
  </r>
  <r>
    <s v="10 : Electric"/>
    <x v="2"/>
    <x v="0"/>
    <s v="ERES_2T307"/>
    <x v="7303"/>
    <n v="439.37599999999998"/>
    <n v="56.89"/>
  </r>
  <r>
    <s v="10 : Electric"/>
    <x v="2"/>
    <x v="0"/>
    <s v="ERES_2T307"/>
    <x v="2121"/>
    <n v="457.45600000000002"/>
    <n v="62.41"/>
  </r>
  <r>
    <s v="10 : Electric"/>
    <x v="2"/>
    <x v="0"/>
    <s v="ERES_2T307"/>
    <x v="7304"/>
    <n v="1104.7449999999999"/>
    <n v="126.07"/>
  </r>
  <r>
    <s v="10 : Electric"/>
    <x v="2"/>
    <x v="0"/>
    <s v="ERES_2T307"/>
    <x v="2122"/>
    <n v="923.69799999999998"/>
    <n v="113.86"/>
  </r>
  <r>
    <s v="10 : Electric"/>
    <x v="2"/>
    <x v="0"/>
    <s v="ERES_2T307"/>
    <x v="2123"/>
    <n v="913.32899999999995"/>
    <n v="112.24"/>
  </r>
  <r>
    <s v="10 : Electric"/>
    <x v="2"/>
    <x v="0"/>
    <s v="ERES_2T307"/>
    <x v="7305"/>
    <n v="2204.4430000000002"/>
    <n v="290.93"/>
  </r>
  <r>
    <s v="10 : Electric"/>
    <x v="2"/>
    <x v="0"/>
    <s v="ERES_2T307"/>
    <x v="7306"/>
    <n v="1069.96"/>
    <n v="134.9"/>
  </r>
  <r>
    <s v="10 : Electric"/>
    <x v="2"/>
    <x v="0"/>
    <s v="ERES_2T307"/>
    <x v="2124"/>
    <n v="20.207999999999998"/>
    <n v="2.56"/>
  </r>
  <r>
    <s v="10 : Electric"/>
    <x v="2"/>
    <x v="0"/>
    <s v="ERES_2T307"/>
    <x v="2125"/>
    <n v="1163.1600000000001"/>
    <n v="142.11000000000001"/>
  </r>
  <r>
    <s v="10 : Electric"/>
    <x v="2"/>
    <x v="0"/>
    <s v="ERES_2T307"/>
    <x v="2126"/>
    <n v="644.31500000000005"/>
    <n v="86.78"/>
  </r>
  <r>
    <s v="10 : Electric"/>
    <x v="2"/>
    <x v="0"/>
    <s v="ERES_2T307"/>
    <x v="2127"/>
    <n v="1145.519"/>
    <n v="150.16"/>
  </r>
  <r>
    <s v="10 : Electric"/>
    <x v="2"/>
    <x v="0"/>
    <s v="ERES_2T307"/>
    <x v="2128"/>
    <n v="840.02300000000002"/>
    <n v="105.79"/>
  </r>
  <r>
    <s v="10 : Electric"/>
    <x v="2"/>
    <x v="0"/>
    <s v="ERES_2T307"/>
    <x v="7307"/>
    <n v="237.279"/>
    <n v="30.29"/>
  </r>
  <r>
    <s v="10 : Electric"/>
    <x v="2"/>
    <x v="0"/>
    <s v="ERES_2T307"/>
    <x v="7308"/>
    <n v="485.53"/>
    <n v="66.11"/>
  </r>
  <r>
    <s v="10 : Electric"/>
    <x v="2"/>
    <x v="0"/>
    <s v="ERES_2T307"/>
    <x v="2129"/>
    <n v="1402.25"/>
    <n v="178.94"/>
  </r>
  <r>
    <s v="10 : Electric"/>
    <x v="2"/>
    <x v="0"/>
    <s v="ERES_2T307"/>
    <x v="2130"/>
    <n v="523.72400000000005"/>
    <n v="65.959999999999994"/>
  </r>
  <r>
    <s v="10 : Electric"/>
    <x v="2"/>
    <x v="0"/>
    <s v="ERES_2T307"/>
    <x v="2131"/>
    <n v="633.47900000000004"/>
    <n v="79.95"/>
  </r>
  <r>
    <s v="10 : Electric"/>
    <x v="2"/>
    <x v="0"/>
    <s v="ERES_2T307"/>
    <x v="2132"/>
    <n v="1340.383"/>
    <n v="151.97999999999999"/>
  </r>
  <r>
    <s v="10 : Electric"/>
    <x v="2"/>
    <x v="0"/>
    <s v="ERES_2T307"/>
    <x v="2133"/>
    <n v="286.74099999999999"/>
    <n v="37"/>
  </r>
  <r>
    <s v="10 : Electric"/>
    <x v="2"/>
    <x v="0"/>
    <s v="ERES_2T307"/>
    <x v="2134"/>
    <n v="1061.2139999999999"/>
    <n v="126.08"/>
  </r>
  <r>
    <s v="10 : Electric"/>
    <x v="2"/>
    <x v="0"/>
    <s v="ERES_2T307"/>
    <x v="2135"/>
    <n v="670.80600000000004"/>
    <n v="77.680000000000007"/>
  </r>
  <r>
    <s v="10 : Electric"/>
    <x v="2"/>
    <x v="0"/>
    <s v="ERES_2T307"/>
    <x v="2136"/>
    <n v="429.79300000000001"/>
    <n v="57.24"/>
  </r>
  <r>
    <s v="10 : Electric"/>
    <x v="2"/>
    <x v="0"/>
    <s v="ERES_2T307"/>
    <x v="2137"/>
    <n v="1045.752"/>
    <n v="128.58000000000001"/>
  </r>
  <r>
    <s v="10 : Electric"/>
    <x v="2"/>
    <x v="0"/>
    <s v="ERES_2T307"/>
    <x v="2138"/>
    <n v="594.71400000000006"/>
    <n v="72.87"/>
  </r>
  <r>
    <s v="10 : Electric"/>
    <x v="2"/>
    <x v="0"/>
    <s v="ERES_2T307"/>
    <x v="7309"/>
    <n v="287.32400000000001"/>
    <n v="37.21"/>
  </r>
  <r>
    <s v="10 : Electric"/>
    <x v="2"/>
    <x v="0"/>
    <s v="ERES_2T307"/>
    <x v="2139"/>
    <n v="678.60400000000004"/>
    <n v="80.33"/>
  </r>
  <r>
    <s v="10 : Electric"/>
    <x v="2"/>
    <x v="0"/>
    <s v="ERES_2T307"/>
    <x v="7310"/>
    <n v="369.97800000000001"/>
    <n v="48.34"/>
  </r>
  <r>
    <s v="10 : Electric"/>
    <x v="2"/>
    <x v="0"/>
    <s v="ERES_2T307"/>
    <x v="2140"/>
    <n v="572.92200000000003"/>
    <n v="68.63"/>
  </r>
  <r>
    <s v="10 : Electric"/>
    <x v="2"/>
    <x v="0"/>
    <s v="ERES_2T307"/>
    <x v="2141"/>
    <n v="1409.5909999999999"/>
    <n v="183.06"/>
  </r>
  <r>
    <s v="10 : Electric"/>
    <x v="2"/>
    <x v="0"/>
    <s v="ERES_2T307"/>
    <x v="2142"/>
    <n v="1867.569"/>
    <n v="245.5"/>
  </r>
  <r>
    <s v="10 : Electric"/>
    <x v="2"/>
    <x v="0"/>
    <s v="ERES_2T307"/>
    <x v="2143"/>
    <n v="641.54999999999995"/>
    <n v="82.6"/>
  </r>
  <r>
    <s v="10 : Electric"/>
    <x v="2"/>
    <x v="0"/>
    <s v="ERES_2T307"/>
    <x v="2144"/>
    <n v="579.08699999999999"/>
    <n v="75.930000000000007"/>
  </r>
  <r>
    <s v="10 : Electric"/>
    <x v="2"/>
    <x v="0"/>
    <s v="ERES_2T307"/>
    <x v="2145"/>
    <n v="776.95299999999997"/>
    <n v="101.52"/>
  </r>
  <r>
    <s v="10 : Electric"/>
    <x v="2"/>
    <x v="0"/>
    <s v="ERES_2T307"/>
    <x v="7311"/>
    <n v="401.05399999999997"/>
    <n v="58.3"/>
  </r>
  <r>
    <s v="10 : Electric"/>
    <x v="2"/>
    <x v="0"/>
    <s v="ERES_2T307"/>
    <x v="2146"/>
    <n v="288.61"/>
    <n v="36.229999999999997"/>
  </r>
  <r>
    <s v="10 : Electric"/>
    <x v="2"/>
    <x v="0"/>
    <s v="ERES_2T307"/>
    <x v="2147"/>
    <n v="594.84100000000001"/>
    <n v="61.75"/>
  </r>
  <r>
    <s v="10 : Electric"/>
    <x v="2"/>
    <x v="0"/>
    <s v="ERES_2T307"/>
    <x v="2148"/>
    <n v="1194.3340000000001"/>
    <n v="158.31"/>
  </r>
  <r>
    <s v="10 : Electric"/>
    <x v="2"/>
    <x v="0"/>
    <s v="ERES_2T307"/>
    <x v="2149"/>
    <n v="1661.0650000000001"/>
    <n v="207.05"/>
  </r>
  <r>
    <s v="10 : Electric"/>
    <x v="2"/>
    <x v="0"/>
    <s v="ERES_2T307"/>
    <x v="7312"/>
    <n v="835.03499999999997"/>
    <n v="88.96"/>
  </r>
  <r>
    <s v="10 : Electric"/>
    <x v="2"/>
    <x v="0"/>
    <s v="ERES_2T307"/>
    <x v="7313"/>
    <n v="760.88"/>
    <n v="84.08"/>
  </r>
  <r>
    <s v="10 : Electric"/>
    <x v="2"/>
    <x v="0"/>
    <s v="ERES_2T307"/>
    <x v="2150"/>
    <n v="534.98900000000003"/>
    <n v="67.37"/>
  </r>
  <r>
    <s v="10 : Electric"/>
    <x v="2"/>
    <x v="0"/>
    <s v="ERES_2T307"/>
    <x v="2151"/>
    <n v="366.25900000000001"/>
    <n v="44.73"/>
  </r>
  <r>
    <s v="10 : Electric"/>
    <x v="2"/>
    <x v="0"/>
    <s v="ERES_2T307"/>
    <x v="7314"/>
    <n v="624.36099999999999"/>
    <n v="83.56"/>
  </r>
  <r>
    <s v="10 : Electric"/>
    <x v="2"/>
    <x v="0"/>
    <s v="ERES_2T307"/>
    <x v="2152"/>
    <n v="459.68099999999998"/>
    <n v="59.48"/>
  </r>
  <r>
    <s v="10 : Electric"/>
    <x v="2"/>
    <x v="0"/>
    <s v="ERES_2T307"/>
    <x v="2153"/>
    <n v="346.86900000000003"/>
    <n v="45.73"/>
  </r>
  <r>
    <s v="10 : Electric"/>
    <x v="2"/>
    <x v="0"/>
    <s v="ERES_2T307"/>
    <x v="2154"/>
    <n v="601.45500000000004"/>
    <n v="62.39"/>
  </r>
  <r>
    <s v="10 : Electric"/>
    <x v="2"/>
    <x v="0"/>
    <s v="ERES_2T307"/>
    <x v="7315"/>
    <n v="1931.95"/>
    <n v="249.35"/>
  </r>
  <r>
    <s v="10 : Electric"/>
    <x v="2"/>
    <x v="0"/>
    <s v="ERES_2T307"/>
    <x v="2155"/>
    <n v="531.68399999999997"/>
    <n v="71.28"/>
  </r>
  <r>
    <s v="10 : Electric"/>
    <x v="2"/>
    <x v="0"/>
    <s v="ERES_2T307"/>
    <x v="7316"/>
    <n v="1028.577"/>
    <n v="137.31"/>
  </r>
  <r>
    <s v="10 : Electric"/>
    <x v="2"/>
    <x v="0"/>
    <s v="ERES_2T307"/>
    <x v="7317"/>
    <n v="865.33399999999995"/>
    <n v="117.48"/>
  </r>
  <r>
    <s v="10 : Electric"/>
    <x v="2"/>
    <x v="0"/>
    <s v="ERES_2T307"/>
    <x v="2156"/>
    <n v="926.76800000000003"/>
    <n v="127.43"/>
  </r>
  <r>
    <s v="10 : Electric"/>
    <x v="2"/>
    <x v="0"/>
    <s v="ERES_2T307"/>
    <x v="2157"/>
    <n v="259.85899999999998"/>
    <n v="35.83"/>
  </r>
  <r>
    <s v="10 : Electric"/>
    <x v="2"/>
    <x v="0"/>
    <s v="ERES_2T307"/>
    <x v="2158"/>
    <n v="950.75699999999995"/>
    <n v="116.85"/>
  </r>
  <r>
    <s v="10 : Electric"/>
    <x v="2"/>
    <x v="0"/>
    <s v="ERES_2T307"/>
    <x v="7318"/>
    <n v="509.46199999999999"/>
    <n v="69.47"/>
  </r>
  <r>
    <s v="10 : Electric"/>
    <x v="2"/>
    <x v="0"/>
    <s v="ERES_2T307"/>
    <x v="7319"/>
    <n v="814.93899999999996"/>
    <n v="98.92"/>
  </r>
  <r>
    <s v="10 : Electric"/>
    <x v="2"/>
    <x v="0"/>
    <s v="ERES_2T307"/>
    <x v="7320"/>
    <n v="395.21699999999998"/>
    <n v="55.12"/>
  </r>
  <r>
    <s v="10 : Electric"/>
    <x v="2"/>
    <x v="0"/>
    <s v="ERES_2T307"/>
    <x v="2159"/>
    <n v="274.24400000000003"/>
    <n v="33.43"/>
  </r>
  <r>
    <s v="10 : Electric"/>
    <x v="2"/>
    <x v="0"/>
    <s v="ERES_2T307"/>
    <x v="2160"/>
    <n v="519.65099999999995"/>
    <n v="67.260000000000005"/>
  </r>
  <r>
    <s v="10 : Electric"/>
    <x v="2"/>
    <x v="0"/>
    <s v="ERES_2T307"/>
    <x v="7321"/>
    <n v="762.49099999999999"/>
    <n v="105.8"/>
  </r>
  <r>
    <s v="10 : Electric"/>
    <x v="2"/>
    <x v="0"/>
    <s v="ERES_2T307"/>
    <x v="7322"/>
    <n v="800.45500000000004"/>
    <n v="95.66"/>
  </r>
  <r>
    <s v="10 : Electric"/>
    <x v="2"/>
    <x v="0"/>
    <s v="ERES_2T307"/>
    <x v="2161"/>
    <n v="1701.817"/>
    <n v="227.38"/>
  </r>
  <r>
    <s v="10 : Electric"/>
    <x v="2"/>
    <x v="0"/>
    <s v="ERES_2T307"/>
    <x v="7323"/>
    <n v="847.005"/>
    <n v="106.16"/>
  </r>
  <r>
    <s v="10 : Electric"/>
    <x v="2"/>
    <x v="0"/>
    <s v="ERES_2T307"/>
    <x v="2162"/>
    <n v="2089.355"/>
    <n v="248.97"/>
  </r>
  <r>
    <s v="10 : Electric"/>
    <x v="2"/>
    <x v="0"/>
    <s v="ERES_2T307"/>
    <x v="2163"/>
    <n v="794.721"/>
    <n v="103.23"/>
  </r>
  <r>
    <s v="10 : Electric"/>
    <x v="2"/>
    <x v="0"/>
    <s v="ERES_2T307"/>
    <x v="2164"/>
    <n v="1163.5450000000001"/>
    <n v="149.65"/>
  </r>
  <r>
    <s v="10 : Electric"/>
    <x v="2"/>
    <x v="0"/>
    <s v="ERES_2T307"/>
    <x v="7324"/>
    <n v="1390.1289999999999"/>
    <n v="184.04"/>
  </r>
  <r>
    <s v="10 : Electric"/>
    <x v="2"/>
    <x v="0"/>
    <s v="ERES_2T307"/>
    <x v="2165"/>
    <n v="566.29300000000001"/>
    <n v="71.77"/>
  </r>
  <r>
    <s v="10 : Electric"/>
    <x v="2"/>
    <x v="0"/>
    <s v="ERES_2T307"/>
    <x v="2166"/>
    <n v="985.46199999999999"/>
    <n v="130.68"/>
  </r>
  <r>
    <s v="10 : Electric"/>
    <x v="2"/>
    <x v="0"/>
    <s v="ERES_2T307"/>
    <x v="2167"/>
    <n v="502.214"/>
    <n v="63.06"/>
  </r>
  <r>
    <s v="10 : Electric"/>
    <x v="2"/>
    <x v="0"/>
    <s v="ERES_2T307"/>
    <x v="2168"/>
    <n v="211.77"/>
    <n v="28.86"/>
  </r>
  <r>
    <s v="10 : Electric"/>
    <x v="2"/>
    <x v="0"/>
    <s v="ERES_2T307"/>
    <x v="2169"/>
    <n v="3741.933"/>
    <n v="433.3"/>
  </r>
  <r>
    <s v="10 : Electric"/>
    <x v="2"/>
    <x v="0"/>
    <s v="ERES_2T307"/>
    <x v="2170"/>
    <n v="432.35199999999998"/>
    <n v="56.55"/>
  </r>
  <r>
    <s v="10 : Electric"/>
    <x v="2"/>
    <x v="0"/>
    <s v="ERES_2T307"/>
    <x v="2171"/>
    <n v="560.70799999999997"/>
    <n v="68.459999999999994"/>
  </r>
  <r>
    <s v="10 : Electric"/>
    <x v="2"/>
    <x v="0"/>
    <s v="ERES_2T307"/>
    <x v="7325"/>
    <n v="708.86300000000006"/>
    <n v="82.79"/>
  </r>
  <r>
    <s v="10 : Electric"/>
    <x v="2"/>
    <x v="0"/>
    <s v="ERES_2T307"/>
    <x v="2172"/>
    <n v="797.41200000000003"/>
    <n v="108.41"/>
  </r>
  <r>
    <s v="10 : Electric"/>
    <x v="2"/>
    <x v="0"/>
    <s v="ERES_2T307"/>
    <x v="2173"/>
    <n v="2358.355"/>
    <n v="310.43"/>
  </r>
  <r>
    <s v="10 : Electric"/>
    <x v="2"/>
    <x v="0"/>
    <s v="ERES_2T307"/>
    <x v="7326"/>
    <n v="1092.2370000000001"/>
    <n v="149.09"/>
  </r>
  <r>
    <s v="10 : Electric"/>
    <x v="2"/>
    <x v="0"/>
    <s v="ERES_2T307"/>
    <x v="2174"/>
    <n v="1596.4639999999999"/>
    <n v="204.9"/>
  </r>
  <r>
    <s v="10 : Electric"/>
    <x v="2"/>
    <x v="0"/>
    <s v="ERES_2T307"/>
    <x v="2175"/>
    <n v="631.04"/>
    <n v="76.16"/>
  </r>
  <r>
    <s v="10 : Electric"/>
    <x v="2"/>
    <x v="0"/>
    <s v="ERES_2T307"/>
    <x v="7327"/>
    <n v="386.54599999999999"/>
    <n v="51.77"/>
  </r>
  <r>
    <s v="10 : Electric"/>
    <x v="2"/>
    <x v="0"/>
    <s v="ERES_2T307"/>
    <x v="2176"/>
    <n v="1549.3340000000001"/>
    <n v="178.35"/>
  </r>
  <r>
    <s v="10 : Electric"/>
    <x v="2"/>
    <x v="0"/>
    <s v="ERES_2T307"/>
    <x v="7328"/>
    <n v="2865.5160000000001"/>
    <n v="363.84"/>
  </r>
  <r>
    <s v="10 : Electric"/>
    <x v="2"/>
    <x v="0"/>
    <s v="ERES_2T307"/>
    <x v="2177"/>
    <n v="709.45299999999997"/>
    <n v="98.8"/>
  </r>
  <r>
    <s v="10 : Electric"/>
    <x v="2"/>
    <x v="0"/>
    <s v="ERES_2T307"/>
    <x v="2178"/>
    <n v="2348.4270000000001"/>
    <n v="305.13"/>
  </r>
  <r>
    <s v="10 : Electric"/>
    <x v="2"/>
    <x v="0"/>
    <s v="ERES_2T307"/>
    <x v="2179"/>
    <n v="526.54700000000003"/>
    <n v="66.95"/>
  </r>
  <r>
    <s v="10 : Electric"/>
    <x v="2"/>
    <x v="0"/>
    <s v="ERES_2T307"/>
    <x v="2180"/>
    <n v="519.75800000000004"/>
    <n v="66.41"/>
  </r>
  <r>
    <s v="10 : Electric"/>
    <x v="2"/>
    <x v="0"/>
    <s v="ERES_2T307"/>
    <x v="7329"/>
    <n v="343.488"/>
    <n v="41.73"/>
  </r>
  <r>
    <s v="10 : Electric"/>
    <x v="2"/>
    <x v="0"/>
    <s v="ERES_2T307"/>
    <x v="2181"/>
    <n v="915.52200000000005"/>
    <n v="123.93"/>
  </r>
  <r>
    <s v="10 : Electric"/>
    <x v="2"/>
    <x v="0"/>
    <s v="ERES_2T307"/>
    <x v="7330"/>
    <n v="1336.1489999999999"/>
    <n v="158.19"/>
  </r>
  <r>
    <s v="10 : Electric"/>
    <x v="2"/>
    <x v="0"/>
    <s v="ERES_2T307"/>
    <x v="2182"/>
    <n v="2145.2860000000001"/>
    <n v="268.31"/>
  </r>
  <r>
    <s v="10 : Electric"/>
    <x v="2"/>
    <x v="0"/>
    <s v="ERES_2T307"/>
    <x v="2183"/>
    <n v="689.03499999999997"/>
    <n v="95.76"/>
  </r>
  <r>
    <s v="10 : Electric"/>
    <x v="2"/>
    <x v="0"/>
    <s v="ERES_2T307"/>
    <x v="7331"/>
    <n v="2246.7579999999998"/>
    <n v="282.83"/>
  </r>
  <r>
    <s v="10 : Electric"/>
    <x v="2"/>
    <x v="0"/>
    <s v="ERES_2T307"/>
    <x v="2184"/>
    <n v="1329.74"/>
    <n v="168.17"/>
  </r>
  <r>
    <s v="10 : Electric"/>
    <x v="2"/>
    <x v="0"/>
    <s v="ERES_2T307"/>
    <x v="2185"/>
    <n v="1265.066"/>
    <n v="172.92"/>
  </r>
  <r>
    <s v="10 : Electric"/>
    <x v="2"/>
    <x v="0"/>
    <s v="ERES_2T307"/>
    <x v="7332"/>
    <n v="1063.328"/>
    <n v="147.55000000000001"/>
  </r>
  <r>
    <s v="10 : Electric"/>
    <x v="2"/>
    <x v="0"/>
    <s v="ERES_2T307"/>
    <x v="7333"/>
    <n v="789.97199999999998"/>
    <n v="92.54"/>
  </r>
  <r>
    <s v="10 : Electric"/>
    <x v="2"/>
    <x v="0"/>
    <s v="ERES_2T307"/>
    <x v="7334"/>
    <n v="367.13"/>
    <n v="57.83"/>
  </r>
  <r>
    <s v="10 : Electric"/>
    <x v="2"/>
    <x v="0"/>
    <s v="ERES_2T307"/>
    <x v="2186"/>
    <n v="1163.2190000000001"/>
    <n v="154.18"/>
  </r>
  <r>
    <s v="10 : Electric"/>
    <x v="2"/>
    <x v="0"/>
    <s v="ERES_2T307"/>
    <x v="2187"/>
    <n v="1857.847"/>
    <n v="237.66"/>
  </r>
  <r>
    <s v="10 : Electric"/>
    <x v="2"/>
    <x v="0"/>
    <s v="ERES_2T307"/>
    <x v="2188"/>
    <n v="692.78"/>
    <n v="87.7"/>
  </r>
  <r>
    <s v="10 : Electric"/>
    <x v="2"/>
    <x v="0"/>
    <s v="ERES_2T307"/>
    <x v="2189"/>
    <n v="1802.085"/>
    <n v="248.66"/>
  </r>
  <r>
    <s v="10 : Electric"/>
    <x v="2"/>
    <x v="0"/>
    <s v="ERES_2T307"/>
    <x v="2190"/>
    <n v="647.327"/>
    <n v="91.73"/>
  </r>
  <r>
    <s v="10 : Electric"/>
    <x v="2"/>
    <x v="0"/>
    <s v="ERES_2T307"/>
    <x v="7335"/>
    <n v="3236.75"/>
    <n v="437"/>
  </r>
  <r>
    <s v="10 : Electric"/>
    <x v="2"/>
    <x v="0"/>
    <s v="ERES_2T307"/>
    <x v="2191"/>
    <n v="1090.1759999999999"/>
    <n v="127.68"/>
  </r>
  <r>
    <s v="10 : Electric"/>
    <x v="2"/>
    <x v="0"/>
    <s v="ERES_2T307"/>
    <x v="7336"/>
    <n v="1341.019"/>
    <n v="133.07"/>
  </r>
  <r>
    <s v="10 : Electric"/>
    <x v="2"/>
    <x v="0"/>
    <s v="ERES_2T307"/>
    <x v="2193"/>
    <n v="1077.701"/>
    <n v="142.83000000000001"/>
  </r>
  <r>
    <s v="10 : Electric"/>
    <x v="2"/>
    <x v="0"/>
    <s v="ERES_2T307"/>
    <x v="2194"/>
    <n v="966.07"/>
    <n v="111.78"/>
  </r>
  <r>
    <s v="10 : Electric"/>
    <x v="2"/>
    <x v="0"/>
    <s v="ERES_2T307"/>
    <x v="7337"/>
    <n v="213.71600000000001"/>
    <n v="28.51"/>
  </r>
  <r>
    <s v="10 : Electric"/>
    <x v="2"/>
    <x v="0"/>
    <s v="ERES_2T307"/>
    <x v="2195"/>
    <n v="1324.615"/>
    <n v="173.41"/>
  </r>
  <r>
    <s v="10 : Electric"/>
    <x v="2"/>
    <x v="0"/>
    <s v="ERES_2T307"/>
    <x v="2196"/>
    <n v="446.71800000000002"/>
    <n v="61.48"/>
  </r>
  <r>
    <s v="10 : Electric"/>
    <x v="2"/>
    <x v="0"/>
    <s v="ERES_2T307"/>
    <x v="7338"/>
    <n v="1997.636"/>
    <n v="203.18"/>
  </r>
  <r>
    <s v="10 : Electric"/>
    <x v="2"/>
    <x v="0"/>
    <s v="ERES_2T307"/>
    <x v="7339"/>
    <n v="992.8"/>
    <n v="136.91"/>
  </r>
  <r>
    <s v="10 : Electric"/>
    <x v="2"/>
    <x v="0"/>
    <s v="ERES_2T307"/>
    <x v="7340"/>
    <n v="546.56399999999996"/>
    <n v="69.06"/>
  </r>
  <r>
    <s v="10 : Electric"/>
    <x v="2"/>
    <x v="0"/>
    <s v="ERES_2T307"/>
    <x v="2197"/>
    <n v="1523.7170000000001"/>
    <n v="196.95"/>
  </r>
  <r>
    <s v="10 : Electric"/>
    <x v="2"/>
    <x v="0"/>
    <s v="ERES_2T307"/>
    <x v="2198"/>
    <n v="647.13499999999999"/>
    <n v="82.39"/>
  </r>
  <r>
    <s v="10 : Electric"/>
    <x v="2"/>
    <x v="0"/>
    <s v="ERES_2T307"/>
    <x v="2199"/>
    <n v="1099.3440000000001"/>
    <n v="148.36000000000001"/>
  </r>
  <r>
    <s v="10 : Electric"/>
    <x v="2"/>
    <x v="0"/>
    <s v="ERES_2T307"/>
    <x v="2200"/>
    <n v="850.94500000000005"/>
    <n v="108.7"/>
  </r>
  <r>
    <s v="10 : Electric"/>
    <x v="2"/>
    <x v="0"/>
    <s v="ERES_2T307"/>
    <x v="2201"/>
    <n v="163.06800000000001"/>
    <n v="20.440000000000001"/>
  </r>
  <r>
    <s v="10 : Electric"/>
    <x v="2"/>
    <x v="0"/>
    <s v="ERES_2T307"/>
    <x v="2202"/>
    <n v="1097.059"/>
    <n v="143.35"/>
  </r>
  <r>
    <s v="10 : Electric"/>
    <x v="2"/>
    <x v="0"/>
    <s v="ERES_2T307"/>
    <x v="2203"/>
    <n v="1623.056"/>
    <n v="194.05"/>
  </r>
  <r>
    <s v="10 : Electric"/>
    <x v="2"/>
    <x v="0"/>
    <s v="ERES_2T307"/>
    <x v="2204"/>
    <n v="858.92600000000004"/>
    <n v="100.48"/>
  </r>
  <r>
    <s v="10 : Electric"/>
    <x v="2"/>
    <x v="0"/>
    <s v="ERES_2T307"/>
    <x v="7341"/>
    <n v="322.59199999999998"/>
    <n v="42.43"/>
  </r>
  <r>
    <s v="10 : Electric"/>
    <x v="2"/>
    <x v="0"/>
    <s v="ERES_2T307"/>
    <x v="2205"/>
    <n v="1606.049"/>
    <n v="205.07"/>
  </r>
  <r>
    <s v="10 : Electric"/>
    <x v="2"/>
    <x v="0"/>
    <s v="ERES_2T307"/>
    <x v="2206"/>
    <n v="865.51599999999996"/>
    <n v="106.95"/>
  </r>
  <r>
    <s v="10 : Electric"/>
    <x v="2"/>
    <x v="0"/>
    <s v="ERES_2T307"/>
    <x v="2207"/>
    <n v="722.12300000000005"/>
    <n v="91.45"/>
  </r>
  <r>
    <s v="10 : Electric"/>
    <x v="2"/>
    <x v="0"/>
    <s v="ERES_2T307"/>
    <x v="2208"/>
    <n v="1214.1759999999999"/>
    <n v="156.30000000000001"/>
  </r>
  <r>
    <s v="10 : Electric"/>
    <x v="2"/>
    <x v="0"/>
    <s v="ERES_2T307"/>
    <x v="2209"/>
    <n v="256.67"/>
    <n v="28.42"/>
  </r>
  <r>
    <s v="10 : Electric"/>
    <x v="2"/>
    <x v="0"/>
    <s v="ERES_2T307"/>
    <x v="2210"/>
    <n v="792.61800000000005"/>
    <n v="106.7"/>
  </r>
  <r>
    <s v="10 : Electric"/>
    <x v="2"/>
    <x v="0"/>
    <s v="ERES_2T307"/>
    <x v="2211"/>
    <n v="1967.671"/>
    <n v="222.58"/>
  </r>
  <r>
    <s v="10 : Electric"/>
    <x v="2"/>
    <x v="0"/>
    <s v="ERES_2T307"/>
    <x v="2212"/>
    <n v="1374.4090000000001"/>
    <n v="196.63"/>
  </r>
  <r>
    <s v="10 : Electric"/>
    <x v="2"/>
    <x v="0"/>
    <s v="ERES_2T307"/>
    <x v="2213"/>
    <n v="1295.9570000000001"/>
    <n v="155.78"/>
  </r>
  <r>
    <s v="10 : Electric"/>
    <x v="2"/>
    <x v="0"/>
    <s v="ERES_2T307"/>
    <x v="2214"/>
    <n v="712.99800000000005"/>
    <n v="99.53"/>
  </r>
  <r>
    <s v="10 : Electric"/>
    <x v="2"/>
    <x v="0"/>
    <s v="ERES_2T307"/>
    <x v="2215"/>
    <n v="922.62199999999996"/>
    <n v="135.88999999999999"/>
  </r>
  <r>
    <s v="10 : Electric"/>
    <x v="2"/>
    <x v="0"/>
    <s v="ERES_2T307"/>
    <x v="2216"/>
    <n v="2003.8720000000001"/>
    <n v="262.18"/>
  </r>
  <r>
    <s v="10 : Electric"/>
    <x v="2"/>
    <x v="0"/>
    <s v="ERES_2T307"/>
    <x v="2217"/>
    <n v="1075.19"/>
    <n v="136.41"/>
  </r>
  <r>
    <s v="10 : Electric"/>
    <x v="2"/>
    <x v="0"/>
    <s v="ERES_2T307"/>
    <x v="2218"/>
    <n v="211.34200000000001"/>
    <n v="26.77"/>
  </r>
  <r>
    <s v="10 : Electric"/>
    <x v="2"/>
    <x v="0"/>
    <s v="ERES_2T307"/>
    <x v="2219"/>
    <n v="1987.9059999999999"/>
    <n v="250.37"/>
  </r>
  <r>
    <s v="10 : Electric"/>
    <x v="2"/>
    <x v="0"/>
    <s v="ERES_2T307"/>
    <x v="2220"/>
    <n v="567.82899999999995"/>
    <n v="67.239999999999995"/>
  </r>
  <r>
    <s v="10 : Electric"/>
    <x v="2"/>
    <x v="0"/>
    <s v="ERES_2T307"/>
    <x v="2221"/>
    <n v="193.87"/>
    <n v="21.97"/>
  </r>
  <r>
    <s v="10 : Electric"/>
    <x v="2"/>
    <x v="0"/>
    <s v="ERES_2T307"/>
    <x v="2222"/>
    <n v="2048.6999999999998"/>
    <n v="247.53"/>
  </r>
  <r>
    <s v="10 : Electric"/>
    <x v="2"/>
    <x v="0"/>
    <s v="ERES_2T307"/>
    <x v="2223"/>
    <n v="689.22500000000002"/>
    <n v="91.77"/>
  </r>
  <r>
    <s v="10 : Electric"/>
    <x v="2"/>
    <x v="0"/>
    <s v="ERES_2T307"/>
    <x v="2224"/>
    <n v="949.55200000000002"/>
    <n v="121.44"/>
  </r>
  <r>
    <s v="10 : Electric"/>
    <x v="2"/>
    <x v="0"/>
    <s v="ERES_2T307"/>
    <x v="2225"/>
    <n v="1108.827"/>
    <n v="131.44"/>
  </r>
  <r>
    <s v="10 : Electric"/>
    <x v="2"/>
    <x v="0"/>
    <s v="ERES_2T307"/>
    <x v="2226"/>
    <n v="746.22299999999996"/>
    <n v="98.71"/>
  </r>
  <r>
    <s v="10 : Electric"/>
    <x v="2"/>
    <x v="0"/>
    <s v="ERES_2T307"/>
    <x v="2227"/>
    <n v="944.83100000000002"/>
    <n v="132.80000000000001"/>
  </r>
  <r>
    <s v="10 : Electric"/>
    <x v="2"/>
    <x v="0"/>
    <s v="ERES_2T307"/>
    <x v="2228"/>
    <n v="1103.828"/>
    <n v="142.16"/>
  </r>
  <r>
    <s v="10 : Electric"/>
    <x v="2"/>
    <x v="0"/>
    <s v="ERES_2T307"/>
    <x v="7342"/>
    <n v="416.077"/>
    <n v="51.26"/>
  </r>
  <r>
    <s v="10 : Electric"/>
    <x v="2"/>
    <x v="0"/>
    <s v="ERES_2T307"/>
    <x v="7343"/>
    <n v="976.55600000000004"/>
    <n v="131.69"/>
  </r>
  <r>
    <s v="10 : Electric"/>
    <x v="2"/>
    <x v="0"/>
    <s v="ERES_2T307"/>
    <x v="2229"/>
    <n v="2180.5349999999999"/>
    <n v="260.07"/>
  </r>
  <r>
    <s v="10 : Electric"/>
    <x v="2"/>
    <x v="0"/>
    <s v="ERES_2T307"/>
    <x v="7344"/>
    <n v="14.942"/>
    <n v="1.86"/>
  </r>
  <r>
    <s v="10 : Electric"/>
    <x v="2"/>
    <x v="0"/>
    <s v="ERES_2T307"/>
    <x v="7345"/>
    <n v="2561.1109999999999"/>
    <n v="335.91"/>
  </r>
  <r>
    <s v="10 : Electric"/>
    <x v="2"/>
    <x v="0"/>
    <s v="ERES_2T307"/>
    <x v="2230"/>
    <n v="387.33300000000003"/>
    <n v="49.68"/>
  </r>
  <r>
    <s v="10 : Electric"/>
    <x v="2"/>
    <x v="0"/>
    <s v="ERES_2T307"/>
    <x v="7346"/>
    <n v="2445.4960000000001"/>
    <n v="289.24"/>
  </r>
  <r>
    <s v="10 : Electric"/>
    <x v="2"/>
    <x v="0"/>
    <s v="ERES_2T307"/>
    <x v="2231"/>
    <n v="662.80399999999997"/>
    <n v="84.74"/>
  </r>
  <r>
    <s v="10 : Electric"/>
    <x v="2"/>
    <x v="0"/>
    <s v="ERES_2T307"/>
    <x v="2233"/>
    <n v="1182.643"/>
    <n v="151.1"/>
  </r>
  <r>
    <s v="10 : Electric"/>
    <x v="2"/>
    <x v="0"/>
    <s v="ERES_2T307"/>
    <x v="2234"/>
    <n v="752.58"/>
    <n v="93.22"/>
  </r>
  <r>
    <s v="10 : Electric"/>
    <x v="2"/>
    <x v="0"/>
    <s v="ERES_2T307"/>
    <x v="2235"/>
    <n v="1414.2149999999999"/>
    <n v="206.61"/>
  </r>
  <r>
    <s v="10 : Electric"/>
    <x v="2"/>
    <x v="0"/>
    <s v="ERES_2T307"/>
    <x v="2236"/>
    <n v="1897.9369999999999"/>
    <n v="244.76"/>
  </r>
  <r>
    <s v="10 : Electric"/>
    <x v="2"/>
    <x v="0"/>
    <s v="ERES_2T307"/>
    <x v="2237"/>
    <n v="1378.3820000000001"/>
    <n v="195.34"/>
  </r>
  <r>
    <s v="10 : Electric"/>
    <x v="2"/>
    <x v="0"/>
    <s v="ERES_2T307"/>
    <x v="2239"/>
    <n v="1470.0530000000001"/>
    <n v="180.02"/>
  </r>
  <r>
    <s v="10 : Electric"/>
    <x v="2"/>
    <x v="0"/>
    <s v="ERES_2T307"/>
    <x v="7347"/>
    <n v="921.92"/>
    <n v="123.53"/>
  </r>
  <r>
    <s v="10 : Electric"/>
    <x v="2"/>
    <x v="0"/>
    <s v="ERES_2T307"/>
    <x v="2240"/>
    <n v="49.725999999999999"/>
    <n v="6.48"/>
  </r>
  <r>
    <s v="10 : Electric"/>
    <x v="2"/>
    <x v="0"/>
    <s v="ERES_2T307"/>
    <x v="2241"/>
    <n v="1173.979"/>
    <n v="150.49"/>
  </r>
  <r>
    <s v="10 : Electric"/>
    <x v="2"/>
    <x v="0"/>
    <s v="ERES_2T307"/>
    <x v="7348"/>
    <n v="540.22400000000005"/>
    <n v="76.67"/>
  </r>
  <r>
    <s v="10 : Electric"/>
    <x v="2"/>
    <x v="0"/>
    <s v="ERES_2T307"/>
    <x v="2242"/>
    <n v="837.00400000000002"/>
    <n v="120.7"/>
  </r>
  <r>
    <s v="10 : Electric"/>
    <x v="2"/>
    <x v="0"/>
    <s v="ERES_2T307"/>
    <x v="7349"/>
    <n v="1192.662"/>
    <n v="158.47999999999999"/>
  </r>
  <r>
    <s v="10 : Electric"/>
    <x v="2"/>
    <x v="0"/>
    <s v="ERES_2T307"/>
    <x v="2243"/>
    <n v="378.97"/>
    <n v="52.31"/>
  </r>
  <r>
    <s v="10 : Electric"/>
    <x v="2"/>
    <x v="0"/>
    <s v="ERES_2T307"/>
    <x v="7350"/>
    <n v="656.072"/>
    <n v="85.18"/>
  </r>
  <r>
    <s v="10 : Electric"/>
    <x v="2"/>
    <x v="0"/>
    <s v="ERES_2T307"/>
    <x v="7351"/>
    <n v="1055.6590000000001"/>
    <n v="144.32"/>
  </r>
  <r>
    <s v="10 : Electric"/>
    <x v="2"/>
    <x v="0"/>
    <s v="ERES_2T307"/>
    <x v="7352"/>
    <n v="1009.271"/>
    <n v="126.18"/>
  </r>
  <r>
    <s v="10 : Electric"/>
    <x v="2"/>
    <x v="0"/>
    <s v="ERES_2T307"/>
    <x v="2244"/>
    <n v="370.74400000000003"/>
    <n v="51.04"/>
  </r>
  <r>
    <s v="10 : Electric"/>
    <x v="2"/>
    <x v="0"/>
    <s v="ERES_2T307"/>
    <x v="2245"/>
    <n v="112.09099999999999"/>
    <n v="14.19"/>
  </r>
  <r>
    <s v="10 : Electric"/>
    <x v="2"/>
    <x v="0"/>
    <s v="ERES_2T307"/>
    <x v="2246"/>
    <n v="928.58900000000006"/>
    <n v="113.25"/>
  </r>
  <r>
    <s v="10 : Electric"/>
    <x v="2"/>
    <x v="0"/>
    <s v="ERES_2T307"/>
    <x v="7353"/>
    <n v="1018.622"/>
    <n v="114.36"/>
  </r>
  <r>
    <s v="10 : Electric"/>
    <x v="2"/>
    <x v="0"/>
    <s v="ERES_2T307"/>
    <x v="2247"/>
    <n v="1680.7529999999999"/>
    <n v="201.27"/>
  </r>
  <r>
    <s v="10 : Electric"/>
    <x v="2"/>
    <x v="0"/>
    <s v="ERES_2T307"/>
    <x v="2248"/>
    <n v="272.79300000000001"/>
    <n v="37.96"/>
  </r>
  <r>
    <s v="10 : Electric"/>
    <x v="2"/>
    <x v="0"/>
    <s v="ERES_2T307"/>
    <x v="2249"/>
    <n v="302.476"/>
    <n v="39.14"/>
  </r>
  <r>
    <s v="10 : Electric"/>
    <x v="2"/>
    <x v="0"/>
    <s v="ERES_2T307"/>
    <x v="2250"/>
    <n v="870.67399999999998"/>
    <n v="113.76"/>
  </r>
  <r>
    <s v="10 : Electric"/>
    <x v="2"/>
    <x v="0"/>
    <s v="ERES_2T307"/>
    <x v="2251"/>
    <n v="1202.08"/>
    <n v="153.80000000000001"/>
  </r>
  <r>
    <s v="10 : Electric"/>
    <x v="2"/>
    <x v="0"/>
    <s v="ERES_2T307"/>
    <x v="2252"/>
    <n v="961.58399999999995"/>
    <n v="136.66"/>
  </r>
  <r>
    <s v="10 : Electric"/>
    <x v="2"/>
    <x v="0"/>
    <s v="ERES_2T307"/>
    <x v="2253"/>
    <n v="118.30200000000001"/>
    <n v="14.86"/>
  </r>
  <r>
    <s v="10 : Electric"/>
    <x v="2"/>
    <x v="0"/>
    <s v="ERES_2T307"/>
    <x v="2254"/>
    <n v="372.05200000000002"/>
    <n v="48.81"/>
  </r>
  <r>
    <s v="10 : Electric"/>
    <x v="2"/>
    <x v="0"/>
    <s v="ERES_2T307"/>
    <x v="2255"/>
    <n v="503.66399999999999"/>
    <n v="68.599999999999994"/>
  </r>
  <r>
    <s v="10 : Electric"/>
    <x v="2"/>
    <x v="0"/>
    <s v="ERES_2T307"/>
    <x v="2256"/>
    <n v="430.31700000000001"/>
    <n v="51.62"/>
  </r>
  <r>
    <s v="10 : Electric"/>
    <x v="2"/>
    <x v="0"/>
    <s v="ERES_2T307"/>
    <x v="7354"/>
    <n v="1927.864"/>
    <n v="239.43"/>
  </r>
  <r>
    <s v="10 : Electric"/>
    <x v="2"/>
    <x v="0"/>
    <s v="ERES_2T307"/>
    <x v="2257"/>
    <n v="854.56200000000001"/>
    <n v="99.89"/>
  </r>
  <r>
    <s v="10 : Electric"/>
    <x v="2"/>
    <x v="0"/>
    <s v="ERES_2T307"/>
    <x v="2258"/>
    <n v="948.803"/>
    <n v="121.47"/>
  </r>
  <r>
    <s v="10 : Electric"/>
    <x v="2"/>
    <x v="0"/>
    <s v="ERES_2T307"/>
    <x v="2259"/>
    <n v="90.986000000000004"/>
    <n v="13.05"/>
  </r>
  <r>
    <s v="10 : Electric"/>
    <x v="2"/>
    <x v="0"/>
    <s v="ERES_2T307"/>
    <x v="2260"/>
    <n v="687.221"/>
    <n v="82.98"/>
  </r>
  <r>
    <s v="10 : Electric"/>
    <x v="2"/>
    <x v="0"/>
    <s v="ERES_2T307"/>
    <x v="2261"/>
    <n v="671.49099999999999"/>
    <n v="78.05"/>
  </r>
  <r>
    <s v="10 : Electric"/>
    <x v="2"/>
    <x v="0"/>
    <s v="ERES_2T307"/>
    <x v="2262"/>
    <n v="1341.963"/>
    <n v="184.93"/>
  </r>
  <r>
    <s v="10 : Electric"/>
    <x v="2"/>
    <x v="0"/>
    <s v="ERES_2T307"/>
    <x v="2263"/>
    <n v="679.48299999999995"/>
    <n v="83.63"/>
  </r>
  <r>
    <s v="10 : Electric"/>
    <x v="2"/>
    <x v="0"/>
    <s v="ERES_2T307"/>
    <x v="2264"/>
    <n v="130.07599999999999"/>
    <n v="14.4"/>
  </r>
  <r>
    <s v="10 : Electric"/>
    <x v="2"/>
    <x v="0"/>
    <s v="ERES_2T307"/>
    <x v="2265"/>
    <n v="343.89600000000002"/>
    <n v="45.79"/>
  </r>
  <r>
    <s v="10 : Electric"/>
    <x v="2"/>
    <x v="0"/>
    <s v="ERES_2T307"/>
    <x v="2266"/>
    <n v="1219.9290000000001"/>
    <n v="146.5"/>
  </r>
  <r>
    <s v="10 : Electric"/>
    <x v="2"/>
    <x v="0"/>
    <s v="ERES_2T307"/>
    <x v="2267"/>
    <n v="295.26499999999999"/>
    <n v="39.67"/>
  </r>
  <r>
    <s v="10 : Electric"/>
    <x v="2"/>
    <x v="0"/>
    <s v="ERES_2T307"/>
    <x v="2268"/>
    <n v="316.94200000000001"/>
    <n v="39.770000000000003"/>
  </r>
  <r>
    <s v="10 : Electric"/>
    <x v="2"/>
    <x v="0"/>
    <s v="ERES_2T307"/>
    <x v="2269"/>
    <n v="431.07299999999998"/>
    <n v="52.08"/>
  </r>
  <r>
    <s v="10 : Electric"/>
    <x v="2"/>
    <x v="0"/>
    <s v="ERES_2T307"/>
    <x v="2270"/>
    <n v="734.57399999999996"/>
    <n v="93.68"/>
  </r>
  <r>
    <s v="10 : Electric"/>
    <x v="2"/>
    <x v="0"/>
    <s v="ERES_2T307"/>
    <x v="7355"/>
    <n v="325.25599999999997"/>
    <n v="42.29"/>
  </r>
  <r>
    <s v="10 : Electric"/>
    <x v="2"/>
    <x v="0"/>
    <s v="ERES_2T307"/>
    <x v="2271"/>
    <n v="663.85500000000002"/>
    <n v="86.13"/>
  </r>
  <r>
    <s v="10 : Electric"/>
    <x v="2"/>
    <x v="0"/>
    <s v="ERES_2T307"/>
    <x v="2272"/>
    <n v="1153.241"/>
    <n v="125.5"/>
  </r>
  <r>
    <s v="10 : Electric"/>
    <x v="2"/>
    <x v="0"/>
    <s v="ERES_2T307"/>
    <x v="2273"/>
    <n v="100.93600000000001"/>
    <n v="11.82"/>
  </r>
  <r>
    <s v="10 : Electric"/>
    <x v="2"/>
    <x v="0"/>
    <s v="ERES_2T307"/>
    <x v="2274"/>
    <n v="435.76100000000002"/>
    <n v="55.88"/>
  </r>
  <r>
    <s v="10 : Electric"/>
    <x v="2"/>
    <x v="0"/>
    <s v="ERES_2T307"/>
    <x v="2275"/>
    <n v="1547.155"/>
    <n v="198.08"/>
  </r>
  <r>
    <s v="10 : Electric"/>
    <x v="2"/>
    <x v="0"/>
    <s v="ERES_2T307"/>
    <x v="2276"/>
    <n v="1299.7560000000001"/>
    <n v="160.68"/>
  </r>
  <r>
    <s v="10 : Electric"/>
    <x v="2"/>
    <x v="0"/>
    <s v="ERES_2T307"/>
    <x v="7356"/>
    <n v="610.40599999999995"/>
    <n v="85.98"/>
  </r>
  <r>
    <s v="10 : Electric"/>
    <x v="2"/>
    <x v="0"/>
    <s v="ERES_2T307"/>
    <x v="2277"/>
    <n v="533.83500000000004"/>
    <n v="71.010000000000005"/>
  </r>
  <r>
    <s v="10 : Electric"/>
    <x v="2"/>
    <x v="0"/>
    <s v="ERES_2T307"/>
    <x v="2278"/>
    <n v="897.23500000000001"/>
    <n v="128.19999999999999"/>
  </r>
  <r>
    <s v="10 : Electric"/>
    <x v="2"/>
    <x v="0"/>
    <s v="ERES_2T307"/>
    <x v="2279"/>
    <n v="666.221"/>
    <n v="93.75"/>
  </r>
  <r>
    <s v="10 : Electric"/>
    <x v="2"/>
    <x v="0"/>
    <s v="ERES_2T307"/>
    <x v="7357"/>
    <n v="1451.6120000000001"/>
    <n v="161.81"/>
  </r>
  <r>
    <s v="10 : Electric"/>
    <x v="2"/>
    <x v="0"/>
    <s v="ERES_2T307"/>
    <x v="7358"/>
    <n v="175.988"/>
    <n v="25.28"/>
  </r>
  <r>
    <s v="10 : Electric"/>
    <x v="2"/>
    <x v="0"/>
    <s v="ERES_2T307"/>
    <x v="2280"/>
    <n v="766.18700000000001"/>
    <n v="95.15"/>
  </r>
  <r>
    <s v="10 : Electric"/>
    <x v="2"/>
    <x v="0"/>
    <s v="ERES_2T307"/>
    <x v="2281"/>
    <n v="906.79899999999998"/>
    <n v="111.53"/>
  </r>
  <r>
    <s v="10 : Electric"/>
    <x v="2"/>
    <x v="0"/>
    <s v="ERES_2T307"/>
    <x v="2282"/>
    <n v="1450.6890000000001"/>
    <n v="176.71"/>
  </r>
  <r>
    <s v="10 : Electric"/>
    <x v="2"/>
    <x v="0"/>
    <s v="ERES_2T307"/>
    <x v="2283"/>
    <n v="1019.943"/>
    <n v="134.1"/>
  </r>
  <r>
    <s v="10 : Electric"/>
    <x v="2"/>
    <x v="0"/>
    <s v="ERES_2T307"/>
    <x v="2284"/>
    <n v="1356.9649999999999"/>
    <n v="174.78"/>
  </r>
  <r>
    <s v="10 : Electric"/>
    <x v="2"/>
    <x v="0"/>
    <s v="ERES_2T307"/>
    <x v="2285"/>
    <n v="201.59800000000001"/>
    <n v="26.3"/>
  </r>
  <r>
    <s v="10 : Electric"/>
    <x v="2"/>
    <x v="0"/>
    <s v="ERES_2T307"/>
    <x v="2286"/>
    <n v="495.69600000000003"/>
    <n v="69.06"/>
  </r>
  <r>
    <s v="10 : Electric"/>
    <x v="2"/>
    <x v="0"/>
    <s v="ERES_2T307"/>
    <x v="7359"/>
    <n v="1023.745"/>
    <n v="123.43"/>
  </r>
  <r>
    <s v="10 : Electric"/>
    <x v="2"/>
    <x v="0"/>
    <s v="ERES_2T307"/>
    <x v="7360"/>
    <n v="831.31"/>
    <n v="119.88"/>
  </r>
  <r>
    <s v="10 : Electric"/>
    <x v="2"/>
    <x v="0"/>
    <s v="ERES_2T307"/>
    <x v="7361"/>
    <n v="1858.441"/>
    <n v="233.25"/>
  </r>
  <r>
    <s v="10 : Electric"/>
    <x v="2"/>
    <x v="0"/>
    <s v="ERES_2T307"/>
    <x v="2287"/>
    <n v="1456.261"/>
    <n v="188.96"/>
  </r>
  <r>
    <s v="10 : Electric"/>
    <x v="2"/>
    <x v="0"/>
    <s v="ERES_2T307"/>
    <x v="2288"/>
    <n v="1362.5709999999999"/>
    <n v="170.5"/>
  </r>
  <r>
    <s v="10 : Electric"/>
    <x v="2"/>
    <x v="0"/>
    <s v="ERES_2T307"/>
    <x v="2289"/>
    <n v="781.505"/>
    <n v="102.56"/>
  </r>
  <r>
    <s v="10 : Electric"/>
    <x v="2"/>
    <x v="0"/>
    <s v="ERES_2T307"/>
    <x v="7362"/>
    <n v="1268.1769999999999"/>
    <n v="162.68"/>
  </r>
  <r>
    <s v="10 : Electric"/>
    <x v="2"/>
    <x v="0"/>
    <s v="ERES_2T307"/>
    <x v="7363"/>
    <n v="1049.46"/>
    <n v="130.08000000000001"/>
  </r>
  <r>
    <s v="10 : Electric"/>
    <x v="2"/>
    <x v="0"/>
    <s v="ERES_2T307"/>
    <x v="2290"/>
    <n v="632.37400000000002"/>
    <n v="82.53"/>
  </r>
  <r>
    <s v="10 : Electric"/>
    <x v="2"/>
    <x v="0"/>
    <s v="ERES_2T307"/>
    <x v="2291"/>
    <n v="1330.8530000000001"/>
    <n v="141.03"/>
  </r>
  <r>
    <s v="10 : Electric"/>
    <x v="2"/>
    <x v="0"/>
    <s v="ERES_2T307"/>
    <x v="2292"/>
    <n v="1861.39"/>
    <n v="239.32"/>
  </r>
  <r>
    <s v="10 : Electric"/>
    <x v="2"/>
    <x v="0"/>
    <s v="ERES_2T307"/>
    <x v="2293"/>
    <n v="324.92500000000001"/>
    <n v="40.21"/>
  </r>
  <r>
    <s v="10 : Electric"/>
    <x v="2"/>
    <x v="0"/>
    <s v="ERES_2T307"/>
    <x v="2294"/>
    <n v="641.16"/>
    <n v="70.989999999999995"/>
  </r>
  <r>
    <s v="10 : Electric"/>
    <x v="2"/>
    <x v="0"/>
    <s v="ERES_2T307"/>
    <x v="2295"/>
    <n v="381.41199999999998"/>
    <n v="50.73"/>
  </r>
  <r>
    <s v="10 : Electric"/>
    <x v="2"/>
    <x v="0"/>
    <s v="ERES_2T307"/>
    <x v="2296"/>
    <n v="983.43299999999999"/>
    <n v="119.64"/>
  </r>
  <r>
    <s v="10 : Electric"/>
    <x v="2"/>
    <x v="0"/>
    <s v="ERES_2T307"/>
    <x v="7364"/>
    <n v="929.37199999999996"/>
    <n v="117.39"/>
  </r>
  <r>
    <s v="10 : Electric"/>
    <x v="2"/>
    <x v="0"/>
    <s v="ERES_2T307"/>
    <x v="2297"/>
    <n v="1241.644"/>
    <n v="168.26"/>
  </r>
  <r>
    <s v="10 : Electric"/>
    <x v="2"/>
    <x v="0"/>
    <s v="ERES_2T307"/>
    <x v="2298"/>
    <n v="902.85500000000002"/>
    <n v="117.39"/>
  </r>
  <r>
    <s v="10 : Electric"/>
    <x v="2"/>
    <x v="0"/>
    <s v="ERES_2T307"/>
    <x v="2299"/>
    <n v="829.51099999999997"/>
    <n v="107.37"/>
  </r>
  <r>
    <s v="10 : Electric"/>
    <x v="2"/>
    <x v="0"/>
    <s v="ERES_2T307"/>
    <x v="2300"/>
    <n v="1381.635"/>
    <n v="180.24"/>
  </r>
  <r>
    <s v="10 : Electric"/>
    <x v="2"/>
    <x v="0"/>
    <s v="ERES_2T307"/>
    <x v="2301"/>
    <n v="1019.837"/>
    <n v="132.94"/>
  </r>
  <r>
    <s v="10 : Electric"/>
    <x v="2"/>
    <x v="0"/>
    <s v="ERES_2T307"/>
    <x v="2302"/>
    <n v="974.404"/>
    <n v="122.86"/>
  </r>
  <r>
    <s v="10 : Electric"/>
    <x v="2"/>
    <x v="0"/>
    <s v="ERES_2T307"/>
    <x v="2303"/>
    <n v="1533.117"/>
    <n v="195.41"/>
  </r>
  <r>
    <s v="10 : Electric"/>
    <x v="2"/>
    <x v="0"/>
    <s v="ERES_2T307"/>
    <x v="7365"/>
    <n v="586.14200000000005"/>
    <n v="72.540000000000006"/>
  </r>
  <r>
    <s v="10 : Electric"/>
    <x v="2"/>
    <x v="0"/>
    <s v="ERES_2T307"/>
    <x v="2304"/>
    <n v="506.31200000000001"/>
    <n v="57.55"/>
  </r>
  <r>
    <s v="10 : Electric"/>
    <x v="2"/>
    <x v="0"/>
    <s v="ERES_2T307"/>
    <x v="2305"/>
    <n v="1182.739"/>
    <n v="137.24"/>
  </r>
  <r>
    <s v="10 : Electric"/>
    <x v="2"/>
    <x v="0"/>
    <s v="ERES_2T307"/>
    <x v="7366"/>
    <n v="831.96799999999996"/>
    <n v="103.85"/>
  </r>
  <r>
    <s v="10 : Electric"/>
    <x v="2"/>
    <x v="0"/>
    <s v="ERES_2T307"/>
    <x v="7367"/>
    <n v="612.346"/>
    <n v="83.28"/>
  </r>
  <r>
    <s v="10 : Electric"/>
    <x v="2"/>
    <x v="0"/>
    <s v="ERES_2T307"/>
    <x v="2306"/>
    <n v="1562.5039999999999"/>
    <n v="167.85"/>
  </r>
  <r>
    <s v="10 : Electric"/>
    <x v="2"/>
    <x v="0"/>
    <s v="ERES_2T307"/>
    <x v="2307"/>
    <n v="1393.348"/>
    <n v="182.23"/>
  </r>
  <r>
    <s v="10 : Electric"/>
    <x v="2"/>
    <x v="0"/>
    <s v="ERES_2T307"/>
    <x v="2308"/>
    <n v="2237.31"/>
    <n v="307.02"/>
  </r>
  <r>
    <s v="10 : Electric"/>
    <x v="2"/>
    <x v="0"/>
    <s v="ERES_2T307"/>
    <x v="2309"/>
    <n v="807.94500000000005"/>
    <n v="108.03"/>
  </r>
  <r>
    <s v="10 : Electric"/>
    <x v="2"/>
    <x v="0"/>
    <s v="ERES_2T307"/>
    <x v="2310"/>
    <n v="394.52800000000002"/>
    <n v="51.72"/>
  </r>
  <r>
    <s v="10 : Electric"/>
    <x v="2"/>
    <x v="0"/>
    <s v="ERES_2T307"/>
    <x v="2311"/>
    <n v="478.39699999999999"/>
    <n v="60.09"/>
  </r>
  <r>
    <s v="10 : Electric"/>
    <x v="2"/>
    <x v="0"/>
    <s v="ERES_2T307"/>
    <x v="2312"/>
    <n v="977.36"/>
    <n v="105.48"/>
  </r>
  <r>
    <s v="10 : Electric"/>
    <x v="2"/>
    <x v="0"/>
    <s v="ERES_2T307"/>
    <x v="2313"/>
    <n v="821.78"/>
    <n v="102.52"/>
  </r>
  <r>
    <s v="10 : Electric"/>
    <x v="2"/>
    <x v="0"/>
    <s v="ERES_2T307"/>
    <x v="2314"/>
    <n v="1146.9449999999999"/>
    <n v="155.29"/>
  </r>
  <r>
    <s v="10 : Electric"/>
    <x v="2"/>
    <x v="0"/>
    <s v="ERES_2T307"/>
    <x v="2315"/>
    <n v="915.37800000000004"/>
    <n v="115.34"/>
  </r>
  <r>
    <s v="10 : Electric"/>
    <x v="2"/>
    <x v="0"/>
    <s v="ERES_2T307"/>
    <x v="2316"/>
    <n v="577.15200000000004"/>
    <n v="68.88"/>
  </r>
  <r>
    <s v="10 : Electric"/>
    <x v="2"/>
    <x v="0"/>
    <s v="ERES_2T307"/>
    <x v="2317"/>
    <n v="721.44899999999996"/>
    <n v="93.57"/>
  </r>
  <r>
    <s v="10 : Electric"/>
    <x v="2"/>
    <x v="0"/>
    <s v="ERES_2T307"/>
    <x v="2318"/>
    <n v="864.25800000000004"/>
    <n v="105.26"/>
  </r>
  <r>
    <s v="10 : Electric"/>
    <x v="2"/>
    <x v="0"/>
    <s v="ERES_2T307"/>
    <x v="7368"/>
    <n v="223.41"/>
    <n v="29.12"/>
  </r>
  <r>
    <s v="10 : Electric"/>
    <x v="2"/>
    <x v="0"/>
    <s v="ERES_2T307"/>
    <x v="2319"/>
    <n v="733.96100000000001"/>
    <n v="91.8"/>
  </r>
  <r>
    <s v="10 : Electric"/>
    <x v="2"/>
    <x v="0"/>
    <s v="ERES_2T307"/>
    <x v="2320"/>
    <n v="611.67899999999997"/>
    <n v="76.38"/>
  </r>
  <r>
    <s v="10 : Electric"/>
    <x v="2"/>
    <x v="0"/>
    <s v="ERES_2T307"/>
    <x v="2321"/>
    <n v="1083.8409999999999"/>
    <n v="131.27000000000001"/>
  </r>
  <r>
    <s v="10 : Electric"/>
    <x v="2"/>
    <x v="0"/>
    <s v="ERES_2T307"/>
    <x v="7369"/>
    <n v="880.65300000000002"/>
    <n v="98.09"/>
  </r>
  <r>
    <s v="10 : Electric"/>
    <x v="2"/>
    <x v="0"/>
    <s v="ERES_2T307"/>
    <x v="2322"/>
    <n v="2464.4459999999999"/>
    <n v="222.81"/>
  </r>
  <r>
    <s v="10 : Electric"/>
    <x v="2"/>
    <x v="0"/>
    <s v="ERES_2T307"/>
    <x v="2323"/>
    <n v="724.55399999999997"/>
    <n v="93.18"/>
  </r>
  <r>
    <s v="10 : Electric"/>
    <x v="2"/>
    <x v="0"/>
    <s v="ERES_2T307"/>
    <x v="2324"/>
    <n v="520.33900000000006"/>
    <n v="58.69"/>
  </r>
  <r>
    <s v="10 : Electric"/>
    <x v="2"/>
    <x v="0"/>
    <s v="ERES_2T307"/>
    <x v="2325"/>
    <n v="555.91600000000005"/>
    <n v="72.180000000000007"/>
  </r>
  <r>
    <s v="10 : Electric"/>
    <x v="2"/>
    <x v="0"/>
    <s v="ERES_2T307"/>
    <x v="2326"/>
    <n v="894.94200000000001"/>
    <n v="122.01"/>
  </r>
  <r>
    <s v="10 : Electric"/>
    <x v="2"/>
    <x v="0"/>
    <s v="ERES_2T307"/>
    <x v="7370"/>
    <n v="860.76"/>
    <n v="103.86"/>
  </r>
  <r>
    <s v="10 : Electric"/>
    <x v="2"/>
    <x v="0"/>
    <s v="ERES_2T307"/>
    <x v="7371"/>
    <n v="1701.8579999999999"/>
    <n v="155.33000000000001"/>
  </r>
  <r>
    <s v="10 : Electric"/>
    <x v="2"/>
    <x v="0"/>
    <s v="ERES_2T307"/>
    <x v="7372"/>
    <n v="978.74099999999999"/>
    <n v="108.3"/>
  </r>
  <r>
    <s v="10 : Electric"/>
    <x v="2"/>
    <x v="0"/>
    <s v="ERES_2T307"/>
    <x v="7373"/>
    <n v="1096.9659999999999"/>
    <n v="123.49"/>
  </r>
  <r>
    <s v="10 : Electric"/>
    <x v="2"/>
    <x v="0"/>
    <s v="ERES_2T307"/>
    <x v="2327"/>
    <n v="722.44799999999998"/>
    <n v="84.17"/>
  </r>
  <r>
    <s v="10 : Electric"/>
    <x v="2"/>
    <x v="0"/>
    <s v="ERES_2T307"/>
    <x v="7374"/>
    <n v="1818.6969999999999"/>
    <n v="154.30000000000001"/>
  </r>
  <r>
    <s v="10 : Electric"/>
    <x v="2"/>
    <x v="0"/>
    <s v="ERES_2T307"/>
    <x v="7375"/>
    <n v="992.94799999999998"/>
    <n v="105.79"/>
  </r>
  <r>
    <s v="10 : Electric"/>
    <x v="2"/>
    <x v="0"/>
    <s v="ERES_2T307"/>
    <x v="7376"/>
    <n v="2908.7040000000002"/>
    <n v="364.08"/>
  </r>
  <r>
    <s v="10 : Electric"/>
    <x v="2"/>
    <x v="0"/>
    <s v="ERES_2T307"/>
    <x v="2328"/>
    <n v="512.09900000000005"/>
    <n v="65.150000000000006"/>
  </r>
  <r>
    <s v="10 : Electric"/>
    <x v="2"/>
    <x v="0"/>
    <s v="ERES_2T307"/>
    <x v="7377"/>
    <n v="1932.4760000000001"/>
    <n v="199.95"/>
  </r>
  <r>
    <s v="10 : Electric"/>
    <x v="2"/>
    <x v="0"/>
    <s v="ERES_2T307"/>
    <x v="2330"/>
    <n v="476.65600000000001"/>
    <n v="52.95"/>
  </r>
  <r>
    <s v="10 : Electric"/>
    <x v="2"/>
    <x v="0"/>
    <s v="ERES_2T307"/>
    <x v="7378"/>
    <n v="1233.07"/>
    <n v="145.32"/>
  </r>
  <r>
    <s v="10 : Electric"/>
    <x v="2"/>
    <x v="0"/>
    <s v="ERES_2T307"/>
    <x v="7379"/>
    <n v="1213.748"/>
    <n v="120.09"/>
  </r>
  <r>
    <s v="10 : Electric"/>
    <x v="2"/>
    <x v="0"/>
    <s v="ERES_2T307"/>
    <x v="2331"/>
    <n v="727.17"/>
    <n v="95.34"/>
  </r>
  <r>
    <s v="10 : Electric"/>
    <x v="2"/>
    <x v="0"/>
    <s v="ERES_2T307"/>
    <x v="7380"/>
    <n v="1153.9269999999999"/>
    <n v="144.38"/>
  </r>
  <r>
    <s v="10 : Electric"/>
    <x v="2"/>
    <x v="0"/>
    <s v="ERES_2T307"/>
    <x v="2332"/>
    <n v="1092.001"/>
    <n v="133.94"/>
  </r>
  <r>
    <s v="10 : Electric"/>
    <x v="2"/>
    <x v="0"/>
    <s v="ERES_2T307"/>
    <x v="2333"/>
    <n v="166.946"/>
    <n v="17.55"/>
  </r>
  <r>
    <s v="10 : Electric"/>
    <x v="2"/>
    <x v="0"/>
    <s v="ERES_2T307"/>
    <x v="7381"/>
    <n v="800.80200000000002"/>
    <n v="94.98"/>
  </r>
  <r>
    <s v="10 : Electric"/>
    <x v="2"/>
    <x v="0"/>
    <s v="ERES_2T307"/>
    <x v="7382"/>
    <n v="0"/>
    <n v="0"/>
  </r>
  <r>
    <s v="10 : Electric"/>
    <x v="2"/>
    <x v="1"/>
    <s v="ERES_2T317"/>
    <x v="2334"/>
    <n v="2003.684"/>
    <n v="236.36"/>
  </r>
  <r>
    <s v="10 : Electric"/>
    <x v="2"/>
    <x v="1"/>
    <s v="ERES_2T317"/>
    <x v="2335"/>
    <n v="570.58699999999999"/>
    <n v="68.430000000000007"/>
  </r>
  <r>
    <s v="10 : Electric"/>
    <x v="2"/>
    <x v="1"/>
    <s v="ERES_2T317"/>
    <x v="2336"/>
    <n v="1283.79"/>
    <n v="157.79"/>
  </r>
  <r>
    <s v="10 : Electric"/>
    <x v="2"/>
    <x v="1"/>
    <s v="ERES_2T317"/>
    <x v="7383"/>
    <n v="1858.5250000000001"/>
    <n v="234.81"/>
  </r>
  <r>
    <s v="10 : Electric"/>
    <x v="2"/>
    <x v="1"/>
    <s v="ERES_2T317"/>
    <x v="2337"/>
    <n v="1267.8989999999999"/>
    <n v="150.97999999999999"/>
  </r>
  <r>
    <s v="10 : Electric"/>
    <x v="2"/>
    <x v="1"/>
    <s v="ERES_2T317"/>
    <x v="7384"/>
    <n v="981.92499999999995"/>
    <n v="123.31"/>
  </r>
  <r>
    <s v="10 : Electric"/>
    <x v="2"/>
    <x v="1"/>
    <s v="ERES_2T317"/>
    <x v="2338"/>
    <n v="2213.7260000000001"/>
    <n v="269.33"/>
  </r>
  <r>
    <s v="10 : Electric"/>
    <x v="2"/>
    <x v="1"/>
    <s v="ERES_2T317"/>
    <x v="2339"/>
    <n v="447.27100000000002"/>
    <n v="56.36"/>
  </r>
  <r>
    <s v="10 : Electric"/>
    <x v="2"/>
    <x v="1"/>
    <s v="ERES_2T317"/>
    <x v="2340"/>
    <n v="1208.768"/>
    <n v="143.31"/>
  </r>
  <r>
    <s v="10 : Electric"/>
    <x v="2"/>
    <x v="1"/>
    <s v="ERES_2T317"/>
    <x v="7385"/>
    <n v="1258.1959999999999"/>
    <n v="154.09"/>
  </r>
  <r>
    <s v="10 : Electric"/>
    <x v="2"/>
    <x v="1"/>
    <s v="ERES_2T317"/>
    <x v="2341"/>
    <n v="475.30200000000002"/>
    <n v="61.25"/>
  </r>
  <r>
    <s v="10 : Electric"/>
    <x v="2"/>
    <x v="1"/>
    <s v="ERES_2T317"/>
    <x v="7386"/>
    <n v="473.27499999999998"/>
    <n v="60.78"/>
  </r>
  <r>
    <s v="10 : Electric"/>
    <x v="2"/>
    <x v="1"/>
    <s v="ERES_2T317"/>
    <x v="2342"/>
    <n v="628.971"/>
    <n v="71.63"/>
  </r>
  <r>
    <s v="10 : Electric"/>
    <x v="2"/>
    <x v="1"/>
    <s v="ERES_2T317"/>
    <x v="2343"/>
    <n v="1179.3119999999999"/>
    <n v="141.87"/>
  </r>
  <r>
    <s v="10 : Electric"/>
    <x v="2"/>
    <x v="1"/>
    <s v="ERES_2T317"/>
    <x v="2344"/>
    <n v="1357.76"/>
    <n v="166.92"/>
  </r>
  <r>
    <s v="10 : Electric"/>
    <x v="2"/>
    <x v="1"/>
    <s v="ERES_2T317"/>
    <x v="2345"/>
    <n v="2380.36"/>
    <n v="283.45999999999998"/>
  </r>
  <r>
    <s v="10 : Electric"/>
    <x v="2"/>
    <x v="1"/>
    <s v="ERES_2T317"/>
    <x v="2346"/>
    <n v="3279.8420000000001"/>
    <n v="401.89"/>
  </r>
  <r>
    <s v="10 : Electric"/>
    <x v="2"/>
    <x v="1"/>
    <s v="ERES_2T317"/>
    <x v="7387"/>
    <n v="2035.7439999999999"/>
    <n v="250.92"/>
  </r>
  <r>
    <s v="10 : Electric"/>
    <x v="2"/>
    <x v="1"/>
    <s v="ERES_2T317"/>
    <x v="2347"/>
    <n v="1828.1179999999999"/>
    <n v="223.16"/>
  </r>
  <r>
    <s v="10 : Electric"/>
    <x v="2"/>
    <x v="1"/>
    <s v="ERES_2T317"/>
    <x v="2348"/>
    <n v="1447.6659999999999"/>
    <n v="176.65"/>
  </r>
  <r>
    <s v="10 : Electric"/>
    <x v="2"/>
    <x v="1"/>
    <s v="ERES_2T317"/>
    <x v="2349"/>
    <n v="463.315"/>
    <n v="59.42"/>
  </r>
  <r>
    <s v="10 : Electric"/>
    <x v="2"/>
    <x v="1"/>
    <s v="ERES_2T317"/>
    <x v="2350"/>
    <n v="1334.0709999999999"/>
    <n v="159.86000000000001"/>
  </r>
  <r>
    <s v="10 : Electric"/>
    <x v="2"/>
    <x v="1"/>
    <s v="ERES_2T317"/>
    <x v="7388"/>
    <n v="1731.454"/>
    <n v="212.21"/>
  </r>
  <r>
    <s v="10 : Electric"/>
    <x v="2"/>
    <x v="1"/>
    <s v="ERES_2T317"/>
    <x v="2351"/>
    <n v="1499.913"/>
    <n v="187.43"/>
  </r>
  <r>
    <s v="10 : Electric"/>
    <x v="2"/>
    <x v="1"/>
    <s v="ERES_2T317"/>
    <x v="2352"/>
    <n v="1279.4079999999999"/>
    <n v="153.66999999999999"/>
  </r>
  <r>
    <s v="10 : Electric"/>
    <x v="2"/>
    <x v="1"/>
    <s v="ERES_2T317"/>
    <x v="2353"/>
    <n v="861.505"/>
    <n v="106.38"/>
  </r>
  <r>
    <s v="10 : Electric"/>
    <x v="2"/>
    <x v="1"/>
    <s v="ERES_2T317"/>
    <x v="2354"/>
    <n v="1538.37"/>
    <n v="192.06"/>
  </r>
  <r>
    <s v="10 : Electric"/>
    <x v="2"/>
    <x v="1"/>
    <s v="ERES_2T317"/>
    <x v="2355"/>
    <n v="1781.8340000000001"/>
    <n v="214.27"/>
  </r>
  <r>
    <s v="10 : Electric"/>
    <x v="2"/>
    <x v="1"/>
    <s v="ERES_2T317"/>
    <x v="2356"/>
    <n v="879.68299999999999"/>
    <n v="110.42"/>
  </r>
  <r>
    <s v="10 : Electric"/>
    <x v="2"/>
    <x v="1"/>
    <s v="ERES_2T317"/>
    <x v="2357"/>
    <n v="1294.9490000000001"/>
    <n v="156.58000000000001"/>
  </r>
  <r>
    <s v="10 : Electric"/>
    <x v="2"/>
    <x v="1"/>
    <s v="ERES_2T317"/>
    <x v="7389"/>
    <n v="1782.3320000000001"/>
    <n v="212.4"/>
  </r>
  <r>
    <s v="10 : Electric"/>
    <x v="2"/>
    <x v="1"/>
    <s v="ERES_2T317"/>
    <x v="2358"/>
    <n v="1161.1189999999999"/>
    <n v="146.34"/>
  </r>
  <r>
    <s v="10 : Electric"/>
    <x v="2"/>
    <x v="1"/>
    <s v="ERES_2T317"/>
    <x v="2359"/>
    <n v="669.89"/>
    <n v="79.88"/>
  </r>
  <r>
    <s v="10 : Electric"/>
    <x v="2"/>
    <x v="1"/>
    <s v="ERES_2T317"/>
    <x v="2360"/>
    <n v="1129.296"/>
    <n v="130.06"/>
  </r>
  <r>
    <s v="10 : Electric"/>
    <x v="2"/>
    <x v="1"/>
    <s v="ERES_2T317"/>
    <x v="2361"/>
    <n v="985.60799999999995"/>
    <n v="123.77"/>
  </r>
  <r>
    <s v="10 : Electric"/>
    <x v="2"/>
    <x v="1"/>
    <s v="ERES_2T317"/>
    <x v="2362"/>
    <n v="807.75300000000004"/>
    <n v="94.47"/>
  </r>
  <r>
    <s v="10 : Electric"/>
    <x v="2"/>
    <x v="1"/>
    <s v="ERES_2T317"/>
    <x v="2363"/>
    <n v="776.40599999999995"/>
    <n v="96.32"/>
  </r>
  <r>
    <s v="10 : Electric"/>
    <x v="2"/>
    <x v="1"/>
    <s v="ERES_2T317"/>
    <x v="7390"/>
    <n v="419.637"/>
    <n v="52.12"/>
  </r>
  <r>
    <s v="10 : Electric"/>
    <x v="2"/>
    <x v="1"/>
    <s v="ERES_2T317"/>
    <x v="2364"/>
    <n v="768.44299999999998"/>
    <n v="92.2"/>
  </r>
  <r>
    <s v="10 : Electric"/>
    <x v="2"/>
    <x v="1"/>
    <s v="ERES_2T317"/>
    <x v="2365"/>
    <n v="752.88300000000004"/>
    <n v="93.61"/>
  </r>
  <r>
    <s v="10 : Electric"/>
    <x v="2"/>
    <x v="1"/>
    <s v="ERES_2T317"/>
    <x v="2366"/>
    <n v="736.56200000000001"/>
    <n v="86.85"/>
  </r>
  <r>
    <s v="10 : Electric"/>
    <x v="2"/>
    <x v="1"/>
    <s v="ERES_2T317"/>
    <x v="2367"/>
    <n v="1072.9829999999999"/>
    <n v="127.61"/>
  </r>
  <r>
    <s v="10 : Electric"/>
    <x v="2"/>
    <x v="1"/>
    <s v="ERES_2T317"/>
    <x v="2368"/>
    <n v="1047.8699999999999"/>
    <n v="127.76"/>
  </r>
  <r>
    <s v="10 : Electric"/>
    <x v="2"/>
    <x v="1"/>
    <s v="ERES_2T317"/>
    <x v="2369"/>
    <n v="549.03399999999999"/>
    <n v="66.36"/>
  </r>
  <r>
    <s v="10 : Electric"/>
    <x v="2"/>
    <x v="1"/>
    <s v="ERES_2T317"/>
    <x v="7391"/>
    <n v="711.91600000000005"/>
    <n v="90.25"/>
  </r>
  <r>
    <s v="10 : Electric"/>
    <x v="2"/>
    <x v="1"/>
    <s v="ERES_2T317"/>
    <x v="2370"/>
    <n v="1714.953"/>
    <n v="198.32"/>
  </r>
  <r>
    <s v="10 : Electric"/>
    <x v="2"/>
    <x v="1"/>
    <s v="ERES_2T317"/>
    <x v="2371"/>
    <n v="634.69500000000005"/>
    <n v="80.67"/>
  </r>
  <r>
    <s v="10 : Electric"/>
    <x v="2"/>
    <x v="1"/>
    <s v="ERES_2T317"/>
    <x v="7392"/>
    <n v="433.77499999999998"/>
    <n v="55.58"/>
  </r>
  <r>
    <s v="10 : Electric"/>
    <x v="2"/>
    <x v="1"/>
    <s v="ERES_2T317"/>
    <x v="2372"/>
    <n v="1429.2719999999999"/>
    <n v="176.83"/>
  </r>
  <r>
    <s v="10 : Electric"/>
    <x v="2"/>
    <x v="1"/>
    <s v="ERES_2T317"/>
    <x v="2373"/>
    <n v="612.24099999999999"/>
    <n v="76.459999999999994"/>
  </r>
  <r>
    <s v="10 : Electric"/>
    <x v="2"/>
    <x v="1"/>
    <s v="ERES_2T317"/>
    <x v="2374"/>
    <n v="1801.229"/>
    <n v="224.34"/>
  </r>
  <r>
    <s v="10 : Electric"/>
    <x v="2"/>
    <x v="1"/>
    <s v="ERES_2T317"/>
    <x v="2375"/>
    <n v="1407.24"/>
    <n v="171.89"/>
  </r>
  <r>
    <s v="10 : Electric"/>
    <x v="2"/>
    <x v="1"/>
    <s v="ERES_2T317"/>
    <x v="2376"/>
    <n v="290.58"/>
    <n v="35.85"/>
  </r>
  <r>
    <s v="10 : Electric"/>
    <x v="2"/>
    <x v="1"/>
    <s v="ERES_2T317"/>
    <x v="2377"/>
    <n v="1060.2909999999999"/>
    <n v="132.82"/>
  </r>
  <r>
    <s v="10 : Electric"/>
    <x v="2"/>
    <x v="1"/>
    <s v="ERES_2T317"/>
    <x v="2378"/>
    <n v="1595.212"/>
    <n v="176.97"/>
  </r>
  <r>
    <s v="10 : Electric"/>
    <x v="2"/>
    <x v="1"/>
    <s v="ERES_2T317"/>
    <x v="7393"/>
    <n v="1664.7529999999999"/>
    <n v="212.27"/>
  </r>
  <r>
    <s v="10 : Electric"/>
    <x v="2"/>
    <x v="1"/>
    <s v="ERES_2T317"/>
    <x v="2379"/>
    <n v="441.12400000000002"/>
    <n v="54.29"/>
  </r>
  <r>
    <s v="10 : Electric"/>
    <x v="2"/>
    <x v="1"/>
    <s v="ERES_2T317"/>
    <x v="7394"/>
    <n v="670.02200000000005"/>
    <n v="89.6"/>
  </r>
  <r>
    <s v="10 : Electric"/>
    <x v="2"/>
    <x v="1"/>
    <s v="ERES_2T317"/>
    <x v="2380"/>
    <n v="379.95800000000003"/>
    <n v="48.15"/>
  </r>
  <r>
    <s v="10 : Electric"/>
    <x v="2"/>
    <x v="1"/>
    <s v="ERES_2T317"/>
    <x v="2381"/>
    <n v="456.02300000000002"/>
    <n v="56.94"/>
  </r>
  <r>
    <s v="10 : Electric"/>
    <x v="2"/>
    <x v="1"/>
    <s v="ERES_2T317"/>
    <x v="2382"/>
    <n v="733.03700000000003"/>
    <n v="92.77"/>
  </r>
  <r>
    <s v="10 : Electric"/>
    <x v="2"/>
    <x v="1"/>
    <s v="ERES_2T317"/>
    <x v="7395"/>
    <n v="659.47"/>
    <n v="80.239999999999995"/>
  </r>
  <r>
    <s v="10 : Electric"/>
    <x v="2"/>
    <x v="1"/>
    <s v="ERES_2T317"/>
    <x v="2383"/>
    <n v="741.00300000000004"/>
    <n v="88.86"/>
  </r>
  <r>
    <s v="10 : Electric"/>
    <x v="2"/>
    <x v="1"/>
    <s v="ERES_2T317"/>
    <x v="2384"/>
    <n v="1130.4670000000001"/>
    <n v="138.06"/>
  </r>
  <r>
    <s v="10 : Electric"/>
    <x v="2"/>
    <x v="1"/>
    <s v="ERES_2T317"/>
    <x v="2385"/>
    <n v="1257.0150000000001"/>
    <n v="151.6"/>
  </r>
  <r>
    <s v="10 : Electric"/>
    <x v="2"/>
    <x v="1"/>
    <s v="ERES_2T317"/>
    <x v="2386"/>
    <n v="3701.6320000000001"/>
    <n v="451.8"/>
  </r>
  <r>
    <s v="10 : Electric"/>
    <x v="2"/>
    <x v="1"/>
    <s v="ERES_2T317"/>
    <x v="7396"/>
    <n v="822.58100000000002"/>
    <n v="99.49"/>
  </r>
  <r>
    <s v="10 : Electric"/>
    <x v="2"/>
    <x v="1"/>
    <s v="ERES_2T317"/>
    <x v="2387"/>
    <n v="836.678"/>
    <n v="102.84"/>
  </r>
  <r>
    <s v="10 : Electric"/>
    <x v="2"/>
    <x v="1"/>
    <s v="ERES_2T317"/>
    <x v="2388"/>
    <n v="601.81299999999999"/>
    <n v="73.77"/>
  </r>
  <r>
    <s v="10 : Electric"/>
    <x v="2"/>
    <x v="1"/>
    <s v="ERES_2T317"/>
    <x v="2389"/>
    <n v="2536.0390000000002"/>
    <n v="313.38"/>
  </r>
  <r>
    <s v="10 : Electric"/>
    <x v="2"/>
    <x v="1"/>
    <s v="ERES_2T317"/>
    <x v="2390"/>
    <n v="478.45699999999999"/>
    <n v="56.24"/>
  </r>
  <r>
    <s v="10 : Electric"/>
    <x v="2"/>
    <x v="1"/>
    <s v="ERES_2T317"/>
    <x v="2391"/>
    <n v="1207.1189999999999"/>
    <n v="131.54"/>
  </r>
  <r>
    <s v="10 : Electric"/>
    <x v="2"/>
    <x v="1"/>
    <s v="ERES_2T317"/>
    <x v="2392"/>
    <n v="3449.85"/>
    <n v="419.67"/>
  </r>
  <r>
    <s v="10 : Electric"/>
    <x v="2"/>
    <x v="1"/>
    <s v="ERES_2T317"/>
    <x v="2393"/>
    <n v="1498.961"/>
    <n v="181.17"/>
  </r>
  <r>
    <s v="10 : Electric"/>
    <x v="2"/>
    <x v="1"/>
    <s v="ERES_2T317"/>
    <x v="2394"/>
    <n v="1460.56"/>
    <n v="181.06"/>
  </r>
  <r>
    <s v="10 : Electric"/>
    <x v="2"/>
    <x v="1"/>
    <s v="ERES_2T317"/>
    <x v="2395"/>
    <n v="2244.018"/>
    <n v="271.64999999999998"/>
  </r>
  <r>
    <s v="10 : Electric"/>
    <x v="2"/>
    <x v="1"/>
    <s v="ERES_2T317"/>
    <x v="2396"/>
    <n v="1547.95"/>
    <n v="184.04"/>
  </r>
  <r>
    <s v="10 : Electric"/>
    <x v="2"/>
    <x v="1"/>
    <s v="ERES_2T317"/>
    <x v="2397"/>
    <n v="2059.4850000000001"/>
    <n v="252.36"/>
  </r>
  <r>
    <s v="10 : Electric"/>
    <x v="2"/>
    <x v="1"/>
    <s v="ERES_2T317"/>
    <x v="7397"/>
    <n v="3747.848"/>
    <n v="465"/>
  </r>
  <r>
    <s v="10 : Electric"/>
    <x v="2"/>
    <x v="1"/>
    <s v="ERES_2T317"/>
    <x v="2398"/>
    <n v="1013.93"/>
    <n v="125.91"/>
  </r>
  <r>
    <s v="10 : Electric"/>
    <x v="2"/>
    <x v="1"/>
    <s v="ERES_2T317"/>
    <x v="2399"/>
    <n v="2034.7139999999999"/>
    <n v="250.17"/>
  </r>
  <r>
    <s v="10 : Electric"/>
    <x v="2"/>
    <x v="1"/>
    <s v="ERES_2T317"/>
    <x v="2400"/>
    <n v="640.678"/>
    <n v="82.13"/>
  </r>
  <r>
    <s v="10 : Electric"/>
    <x v="2"/>
    <x v="1"/>
    <s v="ERES_2T317"/>
    <x v="7398"/>
    <n v="2383.42"/>
    <n v="285.62"/>
  </r>
  <r>
    <s v="10 : Electric"/>
    <x v="2"/>
    <x v="1"/>
    <s v="ERES_2T317"/>
    <x v="7399"/>
    <n v="2840.2550000000001"/>
    <n v="339.6"/>
  </r>
  <r>
    <s v="10 : Electric"/>
    <x v="2"/>
    <x v="1"/>
    <s v="ERES_2T317"/>
    <x v="2401"/>
    <n v="978.00099999999998"/>
    <n v="119.22"/>
  </r>
  <r>
    <s v="10 : Electric"/>
    <x v="2"/>
    <x v="1"/>
    <s v="ERES_2T317"/>
    <x v="7400"/>
    <n v="2776.953"/>
    <n v="338.17"/>
  </r>
  <r>
    <s v="10 : Electric"/>
    <x v="2"/>
    <x v="1"/>
    <s v="ERES_2T317"/>
    <x v="2402"/>
    <n v="3395.154"/>
    <n v="396.98"/>
  </r>
  <r>
    <s v="10 : Electric"/>
    <x v="2"/>
    <x v="1"/>
    <s v="ERES_2T317"/>
    <x v="2403"/>
    <n v="1737.7860000000001"/>
    <n v="217.63"/>
  </r>
  <r>
    <s v="10 : Electric"/>
    <x v="2"/>
    <x v="1"/>
    <s v="ERES_2T317"/>
    <x v="2404"/>
    <n v="830.50699999999995"/>
    <n v="87.94"/>
  </r>
  <r>
    <s v="10 : Electric"/>
    <x v="2"/>
    <x v="1"/>
    <s v="ERES_2T317"/>
    <x v="2405"/>
    <n v="1817.818"/>
    <n v="220.63"/>
  </r>
  <r>
    <s v="10 : Electric"/>
    <x v="2"/>
    <x v="1"/>
    <s v="ERES_2T317"/>
    <x v="2406"/>
    <n v="691.73"/>
    <n v="81.91"/>
  </r>
  <r>
    <s v="10 : Electric"/>
    <x v="2"/>
    <x v="1"/>
    <s v="ERES_2T317"/>
    <x v="2407"/>
    <n v="898.81600000000003"/>
    <n v="112.26"/>
  </r>
  <r>
    <s v="10 : Electric"/>
    <x v="2"/>
    <x v="1"/>
    <s v="ERES_2T317"/>
    <x v="7401"/>
    <n v="713.86300000000006"/>
    <n v="88.64"/>
  </r>
  <r>
    <s v="10 : Electric"/>
    <x v="2"/>
    <x v="1"/>
    <s v="ERES_2T317"/>
    <x v="2408"/>
    <n v="1666.7280000000001"/>
    <n v="208.2"/>
  </r>
  <r>
    <s v="10 : Electric"/>
    <x v="2"/>
    <x v="1"/>
    <s v="ERES_2T317"/>
    <x v="2409"/>
    <n v="845.19399999999996"/>
    <n v="102.33"/>
  </r>
  <r>
    <s v="10 : Electric"/>
    <x v="2"/>
    <x v="1"/>
    <s v="ERES_2T317"/>
    <x v="2410"/>
    <n v="950.03899999999999"/>
    <n v="112.54"/>
  </r>
  <r>
    <s v="10 : Electric"/>
    <x v="2"/>
    <x v="1"/>
    <s v="ERES_2T317"/>
    <x v="2411"/>
    <n v="1141.232"/>
    <n v="141.80000000000001"/>
  </r>
  <r>
    <s v="10 : Electric"/>
    <x v="2"/>
    <x v="1"/>
    <s v="ERES_2T317"/>
    <x v="2412"/>
    <n v="1482.1679999999999"/>
    <n v="175.78"/>
  </r>
  <r>
    <s v="10 : Electric"/>
    <x v="2"/>
    <x v="1"/>
    <s v="ERES_2T317"/>
    <x v="7402"/>
    <n v="2487.192"/>
    <n v="300.19"/>
  </r>
  <r>
    <s v="10 : Electric"/>
    <x v="2"/>
    <x v="1"/>
    <s v="ERES_2T317"/>
    <x v="7403"/>
    <n v="730.27700000000004"/>
    <n v="89.06"/>
  </r>
  <r>
    <s v="10 : Electric"/>
    <x v="2"/>
    <x v="1"/>
    <s v="ERES_2T317"/>
    <x v="2413"/>
    <n v="3705.694"/>
    <n v="449.81"/>
  </r>
  <r>
    <s v="10 : Electric"/>
    <x v="2"/>
    <x v="1"/>
    <s v="ERES_2T317"/>
    <x v="7404"/>
    <n v="311.42399999999998"/>
    <n v="36.07"/>
  </r>
  <r>
    <s v="10 : Electric"/>
    <x v="2"/>
    <x v="1"/>
    <s v="ERES_2T317"/>
    <x v="7405"/>
    <n v="1393.12"/>
    <n v="165.31"/>
  </r>
  <r>
    <s v="10 : Electric"/>
    <x v="2"/>
    <x v="1"/>
    <s v="ERES_2T317"/>
    <x v="2414"/>
    <n v="1456.9269999999999"/>
    <n v="177.4"/>
  </r>
  <r>
    <s v="10 : Electric"/>
    <x v="2"/>
    <x v="1"/>
    <s v="ERES_2T317"/>
    <x v="7406"/>
    <n v="1259.1559999999999"/>
    <n v="140.74"/>
  </r>
  <r>
    <s v="10 : Electric"/>
    <x v="2"/>
    <x v="1"/>
    <s v="ERES_2T317"/>
    <x v="7407"/>
    <n v="1906.17"/>
    <n v="232.62"/>
  </r>
  <r>
    <s v="10 : Electric"/>
    <x v="2"/>
    <x v="1"/>
    <s v="ERES_2T317"/>
    <x v="7408"/>
    <n v="1309.8920000000001"/>
    <n v="163.72"/>
  </r>
  <r>
    <s v="10 : Electric"/>
    <x v="2"/>
    <x v="1"/>
    <s v="ERES_2T317"/>
    <x v="7409"/>
    <n v="1813.3140000000001"/>
    <n v="235.62"/>
  </r>
  <r>
    <s v="10 : Electric"/>
    <x v="2"/>
    <x v="1"/>
    <s v="ERES_2T317"/>
    <x v="2415"/>
    <n v="1672.383"/>
    <n v="201.21"/>
  </r>
  <r>
    <s v="10 : Electric"/>
    <x v="2"/>
    <x v="1"/>
    <s v="ERES_2T317"/>
    <x v="2416"/>
    <n v="1193.078"/>
    <n v="144.52000000000001"/>
  </r>
  <r>
    <s v="10 : Electric"/>
    <x v="2"/>
    <x v="1"/>
    <s v="ERES_2T317"/>
    <x v="2417"/>
    <n v="360.40600000000001"/>
    <n v="42.64"/>
  </r>
  <r>
    <s v="10 : Electric"/>
    <x v="2"/>
    <x v="1"/>
    <s v="ERES_2T317"/>
    <x v="2418"/>
    <n v="1817.027"/>
    <n v="218.74"/>
  </r>
  <r>
    <s v="10 : Electric"/>
    <x v="2"/>
    <x v="1"/>
    <s v="ERES_2T317"/>
    <x v="2419"/>
    <n v="651.08699999999999"/>
    <n v="79.17"/>
  </r>
  <r>
    <s v="10 : Electric"/>
    <x v="2"/>
    <x v="1"/>
    <s v="ERES_2T317"/>
    <x v="2420"/>
    <n v="446.16899999999998"/>
    <n v="51.89"/>
  </r>
  <r>
    <s v="10 : Electric"/>
    <x v="2"/>
    <x v="1"/>
    <s v="ERES_2T317"/>
    <x v="2421"/>
    <n v="841.66700000000003"/>
    <n v="102.65"/>
  </r>
  <r>
    <s v="10 : Electric"/>
    <x v="2"/>
    <x v="1"/>
    <s v="ERES_2T317"/>
    <x v="2422"/>
    <n v="321.58800000000002"/>
    <n v="38.450000000000003"/>
  </r>
  <r>
    <s v="10 : Electric"/>
    <x v="2"/>
    <x v="1"/>
    <s v="ERES_2T317"/>
    <x v="7410"/>
    <n v="1392.3989999999999"/>
    <n v="179.79"/>
  </r>
  <r>
    <s v="10 : Electric"/>
    <x v="2"/>
    <x v="1"/>
    <s v="ERES_2T317"/>
    <x v="2423"/>
    <n v="711.23699999999997"/>
    <n v="88.12"/>
  </r>
  <r>
    <s v="10 : Electric"/>
    <x v="2"/>
    <x v="1"/>
    <s v="ERES_2T317"/>
    <x v="2424"/>
    <n v="1055.729"/>
    <n v="128.83000000000001"/>
  </r>
  <r>
    <s v="10 : Electric"/>
    <x v="2"/>
    <x v="1"/>
    <s v="ERES_2T317"/>
    <x v="2425"/>
    <n v="669.84799999999996"/>
    <n v="84.01"/>
  </r>
  <r>
    <s v="10 : Electric"/>
    <x v="2"/>
    <x v="1"/>
    <s v="ERES_2T317"/>
    <x v="2426"/>
    <n v="640.53099999999995"/>
    <n v="78.59"/>
  </r>
  <r>
    <s v="10 : Electric"/>
    <x v="2"/>
    <x v="1"/>
    <s v="ERES_2T317"/>
    <x v="2427"/>
    <n v="1938.807"/>
    <n v="239.94"/>
  </r>
  <r>
    <s v="10 : Electric"/>
    <x v="2"/>
    <x v="1"/>
    <s v="ERES_2T317"/>
    <x v="7411"/>
    <n v="929.06899999999996"/>
    <n v="115.92"/>
  </r>
  <r>
    <s v="10 : Electric"/>
    <x v="2"/>
    <x v="1"/>
    <s v="ERES_2T317"/>
    <x v="2428"/>
    <n v="913.68600000000004"/>
    <n v="106.17"/>
  </r>
  <r>
    <s v="10 : Electric"/>
    <x v="2"/>
    <x v="1"/>
    <s v="ERES_2T317"/>
    <x v="2429"/>
    <n v="2608.096"/>
    <n v="297.10000000000002"/>
  </r>
  <r>
    <s v="10 : Electric"/>
    <x v="2"/>
    <x v="1"/>
    <s v="ERES_2T317"/>
    <x v="2430"/>
    <n v="327.30900000000003"/>
    <n v="42.62"/>
  </r>
  <r>
    <s v="10 : Electric"/>
    <x v="2"/>
    <x v="1"/>
    <s v="ERES_2T317"/>
    <x v="2431"/>
    <n v="1384.711"/>
    <n v="165.96"/>
  </r>
  <r>
    <s v="10 : Electric"/>
    <x v="2"/>
    <x v="1"/>
    <s v="ERES_2T317"/>
    <x v="7412"/>
    <n v="641.10299999999995"/>
    <n v="80.92"/>
  </r>
  <r>
    <s v="10 : Electric"/>
    <x v="2"/>
    <x v="1"/>
    <s v="ERES_2T317"/>
    <x v="2432"/>
    <n v="320.20499999999998"/>
    <n v="37.93"/>
  </r>
  <r>
    <s v="10 : Electric"/>
    <x v="2"/>
    <x v="1"/>
    <s v="ERES_2T317"/>
    <x v="2433"/>
    <n v="1039.6679999999999"/>
    <n v="132.71"/>
  </r>
  <r>
    <s v="10 : Electric"/>
    <x v="2"/>
    <x v="1"/>
    <s v="ERES_2T317"/>
    <x v="2434"/>
    <n v="1482.4639999999999"/>
    <n v="171.18"/>
  </r>
  <r>
    <s v="10 : Electric"/>
    <x v="2"/>
    <x v="1"/>
    <s v="ERES_2T317"/>
    <x v="2435"/>
    <n v="1615.664"/>
    <n v="199.11"/>
  </r>
  <r>
    <s v="10 : Electric"/>
    <x v="2"/>
    <x v="1"/>
    <s v="ERES_2T317"/>
    <x v="2436"/>
    <n v="802.31600000000003"/>
    <n v="101.79"/>
  </r>
  <r>
    <s v="10 : Electric"/>
    <x v="2"/>
    <x v="1"/>
    <s v="ERES_2T317"/>
    <x v="2437"/>
    <n v="3222.6210000000001"/>
    <n v="396.45"/>
  </r>
  <r>
    <s v="10 : Electric"/>
    <x v="2"/>
    <x v="1"/>
    <s v="ERES_2T317"/>
    <x v="7413"/>
    <n v="758.98400000000004"/>
    <n v="92.64"/>
  </r>
  <r>
    <s v="10 : Electric"/>
    <x v="2"/>
    <x v="1"/>
    <s v="ERES_2T317"/>
    <x v="2438"/>
    <n v="661.68299999999999"/>
    <n v="76.959999999999994"/>
  </r>
  <r>
    <s v="10 : Electric"/>
    <x v="2"/>
    <x v="1"/>
    <s v="ERES_2T317"/>
    <x v="2439"/>
    <n v="696.69100000000003"/>
    <n v="89.44"/>
  </r>
  <r>
    <s v="10 : Electric"/>
    <x v="2"/>
    <x v="1"/>
    <s v="ERES_2T317"/>
    <x v="7414"/>
    <n v="761.29399999999998"/>
    <n v="92"/>
  </r>
  <r>
    <s v="10 : Electric"/>
    <x v="2"/>
    <x v="1"/>
    <s v="ERES_2T317"/>
    <x v="2440"/>
    <n v="2187.4969999999998"/>
    <n v="272.77"/>
  </r>
  <r>
    <s v="10 : Electric"/>
    <x v="2"/>
    <x v="1"/>
    <s v="ERES_2T317"/>
    <x v="2441"/>
    <n v="816.93700000000001"/>
    <n v="102.92"/>
  </r>
  <r>
    <s v="10 : Electric"/>
    <x v="2"/>
    <x v="1"/>
    <s v="ERES_2T317"/>
    <x v="2442"/>
    <n v="801.50400000000002"/>
    <n v="95.56"/>
  </r>
  <r>
    <s v="10 : Electric"/>
    <x v="2"/>
    <x v="1"/>
    <s v="ERES_2T317"/>
    <x v="2443"/>
    <n v="22.728999999999999"/>
    <n v="2.93"/>
  </r>
  <r>
    <s v="10 : Electric"/>
    <x v="2"/>
    <x v="1"/>
    <s v="ERES_2T317"/>
    <x v="2444"/>
    <n v="1030.345"/>
    <n v="129.54"/>
  </r>
  <r>
    <s v="10 : Electric"/>
    <x v="2"/>
    <x v="1"/>
    <s v="ERES_2T317"/>
    <x v="2445"/>
    <n v="776.30700000000002"/>
    <n v="90.69"/>
  </r>
  <r>
    <s v="10 : Electric"/>
    <x v="2"/>
    <x v="1"/>
    <s v="ERES_2T317"/>
    <x v="2446"/>
    <n v="674.55"/>
    <n v="79.989999999999995"/>
  </r>
  <r>
    <s v="10 : Electric"/>
    <x v="2"/>
    <x v="1"/>
    <s v="ERES_2T317"/>
    <x v="7415"/>
    <n v="476.08600000000001"/>
    <n v="60.15"/>
  </r>
  <r>
    <s v="10 : Electric"/>
    <x v="2"/>
    <x v="1"/>
    <s v="ERES_2T317"/>
    <x v="2447"/>
    <n v="943.74699999999996"/>
    <n v="117.69"/>
  </r>
  <r>
    <s v="10 : Electric"/>
    <x v="2"/>
    <x v="1"/>
    <s v="ERES_2T317"/>
    <x v="2448"/>
    <n v="431.899"/>
    <n v="53.74"/>
  </r>
  <r>
    <s v="10 : Electric"/>
    <x v="2"/>
    <x v="1"/>
    <s v="ERES_2T317"/>
    <x v="2449"/>
    <n v="1639.634"/>
    <n v="198.76"/>
  </r>
  <r>
    <s v="10 : Electric"/>
    <x v="2"/>
    <x v="1"/>
    <s v="ERES_2T317"/>
    <x v="2450"/>
    <n v="1848.6110000000001"/>
    <n v="225.59"/>
  </r>
  <r>
    <s v="10 : Electric"/>
    <x v="2"/>
    <x v="1"/>
    <s v="ERES_2T317"/>
    <x v="7416"/>
    <n v="1305.7460000000001"/>
    <n v="158.49"/>
  </r>
  <r>
    <s v="10 : Electric"/>
    <x v="2"/>
    <x v="1"/>
    <s v="ERES_2T317"/>
    <x v="2451"/>
    <n v="743.73400000000004"/>
    <n v="90.22"/>
  </r>
  <r>
    <s v="10 : Electric"/>
    <x v="2"/>
    <x v="1"/>
    <s v="ERES_2T317"/>
    <x v="7417"/>
    <n v="669.51900000000001"/>
    <n v="84.15"/>
  </r>
  <r>
    <s v="10 : Electric"/>
    <x v="2"/>
    <x v="1"/>
    <s v="ERES_2T317"/>
    <x v="2452"/>
    <n v="789.726"/>
    <n v="95.43"/>
  </r>
  <r>
    <s v="10 : Electric"/>
    <x v="2"/>
    <x v="1"/>
    <s v="ERES_2T317"/>
    <x v="2453"/>
    <n v="642.42899999999997"/>
    <n v="80.31"/>
  </r>
  <r>
    <s v="10 : Electric"/>
    <x v="2"/>
    <x v="1"/>
    <s v="ERES_2T317"/>
    <x v="2454"/>
    <n v="536.60299999999995"/>
    <n v="65.540000000000006"/>
  </r>
  <r>
    <s v="10 : Electric"/>
    <x v="2"/>
    <x v="1"/>
    <s v="ERES_2T317"/>
    <x v="7418"/>
    <n v="2487.89"/>
    <n v="301.27"/>
  </r>
  <r>
    <s v="10 : Electric"/>
    <x v="2"/>
    <x v="1"/>
    <s v="ERES_2T317"/>
    <x v="2455"/>
    <n v="1991.327"/>
    <n v="249.9"/>
  </r>
  <r>
    <s v="10 : Electric"/>
    <x v="2"/>
    <x v="1"/>
    <s v="ERES_2T317"/>
    <x v="2456"/>
    <n v="2689.2829999999999"/>
    <n v="318.52999999999997"/>
  </r>
  <r>
    <s v="10 : Electric"/>
    <x v="2"/>
    <x v="1"/>
    <s v="ERES_2T317"/>
    <x v="2457"/>
    <n v="1010.846"/>
    <n v="123.81"/>
  </r>
  <r>
    <s v="10 : Electric"/>
    <x v="2"/>
    <x v="1"/>
    <s v="ERES_2T317"/>
    <x v="2458"/>
    <n v="892.22199999999998"/>
    <n v="108.6"/>
  </r>
  <r>
    <s v="10 : Electric"/>
    <x v="2"/>
    <x v="1"/>
    <s v="ERES_2T317"/>
    <x v="2459"/>
    <n v="1371.723"/>
    <n v="167.54"/>
  </r>
  <r>
    <s v="10 : Electric"/>
    <x v="2"/>
    <x v="1"/>
    <s v="ERES_2T317"/>
    <x v="2460"/>
    <n v="1039"/>
    <n v="129.38"/>
  </r>
  <r>
    <s v="10 : Electric"/>
    <x v="2"/>
    <x v="1"/>
    <s v="ERES_2T317"/>
    <x v="2461"/>
    <n v="1114.1880000000001"/>
    <n v="136.24"/>
  </r>
  <r>
    <s v="10 : Electric"/>
    <x v="2"/>
    <x v="1"/>
    <s v="ERES_2T317"/>
    <x v="2462"/>
    <n v="2794.826"/>
    <n v="354.3"/>
  </r>
  <r>
    <s v="10 : Electric"/>
    <x v="2"/>
    <x v="1"/>
    <s v="ERES_2T317"/>
    <x v="2463"/>
    <n v="643.97199999999998"/>
    <n v="75.53"/>
  </r>
  <r>
    <s v="10 : Electric"/>
    <x v="2"/>
    <x v="1"/>
    <s v="ERES_2T317"/>
    <x v="7419"/>
    <n v="1206.943"/>
    <n v="146.56"/>
  </r>
  <r>
    <s v="10 : Electric"/>
    <x v="2"/>
    <x v="1"/>
    <s v="ERES_2T317"/>
    <x v="2465"/>
    <n v="442.76499999999999"/>
    <n v="56.44"/>
  </r>
  <r>
    <s v="10 : Electric"/>
    <x v="2"/>
    <x v="1"/>
    <s v="ERES_2T317"/>
    <x v="7420"/>
    <n v="515.803"/>
    <n v="64.34"/>
  </r>
  <r>
    <s v="10 : Electric"/>
    <x v="2"/>
    <x v="1"/>
    <s v="ERES_2T317"/>
    <x v="2466"/>
    <n v="1111.826"/>
    <n v="139.6"/>
  </r>
  <r>
    <s v="10 : Electric"/>
    <x v="2"/>
    <x v="1"/>
    <s v="ERES_2T317"/>
    <x v="7421"/>
    <n v="1046.249"/>
    <n v="127.58"/>
  </r>
  <r>
    <s v="10 : Electric"/>
    <x v="2"/>
    <x v="1"/>
    <s v="ERES_2T317"/>
    <x v="7422"/>
    <n v="813.58699999999999"/>
    <n v="93.5"/>
  </r>
  <r>
    <s v="10 : Electric"/>
    <x v="2"/>
    <x v="1"/>
    <s v="ERES_2T317"/>
    <x v="2467"/>
    <n v="1316.1389999999999"/>
    <n v="155.31"/>
  </r>
  <r>
    <s v="10 : Electric"/>
    <x v="2"/>
    <x v="1"/>
    <s v="ERES_2T317"/>
    <x v="2468"/>
    <n v="928.14499999999998"/>
    <n v="113.36"/>
  </r>
  <r>
    <s v="10 : Electric"/>
    <x v="2"/>
    <x v="1"/>
    <s v="ERES_2T317"/>
    <x v="2469"/>
    <n v="777.98299999999995"/>
    <n v="86.67"/>
  </r>
  <r>
    <s v="10 : Electric"/>
    <x v="2"/>
    <x v="1"/>
    <s v="ERES_2T317"/>
    <x v="2470"/>
    <n v="1262.03"/>
    <n v="147.57"/>
  </r>
  <r>
    <s v="10 : Electric"/>
    <x v="2"/>
    <x v="1"/>
    <s v="ERES_2T317"/>
    <x v="2471"/>
    <n v="409.88799999999998"/>
    <n v="52.76"/>
  </r>
  <r>
    <s v="10 : Electric"/>
    <x v="2"/>
    <x v="1"/>
    <s v="ERES_2T317"/>
    <x v="7423"/>
    <n v="572.14"/>
    <n v="69.3"/>
  </r>
  <r>
    <s v="10 : Electric"/>
    <x v="2"/>
    <x v="1"/>
    <s v="ERES_2T317"/>
    <x v="7424"/>
    <n v="555.63199999999995"/>
    <n v="68.89"/>
  </r>
  <r>
    <s v="10 : Electric"/>
    <x v="2"/>
    <x v="1"/>
    <s v="ERES_2T317"/>
    <x v="2472"/>
    <n v="656.60400000000004"/>
    <n v="79.73"/>
  </r>
  <r>
    <s v="10 : Electric"/>
    <x v="2"/>
    <x v="1"/>
    <s v="ERES_2T317"/>
    <x v="7425"/>
    <n v="496.77699999999999"/>
    <n v="62.61"/>
  </r>
  <r>
    <s v="10 : Electric"/>
    <x v="2"/>
    <x v="1"/>
    <s v="ERES_2T317"/>
    <x v="2473"/>
    <n v="673.13900000000001"/>
    <n v="78.98"/>
  </r>
  <r>
    <s v="10 : Electric"/>
    <x v="2"/>
    <x v="1"/>
    <s v="ERES_2T317"/>
    <x v="2474"/>
    <n v="1129.587"/>
    <n v="140.29"/>
  </r>
  <r>
    <s v="10 : Electric"/>
    <x v="2"/>
    <x v="1"/>
    <s v="ERES_2T317"/>
    <x v="2475"/>
    <n v="452.59899999999999"/>
    <n v="54.64"/>
  </r>
  <r>
    <s v="10 : Electric"/>
    <x v="2"/>
    <x v="1"/>
    <s v="ERES_2T317"/>
    <x v="2476"/>
    <n v="1098.2539999999999"/>
    <n v="132.19"/>
  </r>
  <r>
    <s v="10 : Electric"/>
    <x v="2"/>
    <x v="1"/>
    <s v="ERES_2T317"/>
    <x v="2477"/>
    <n v="2649.7750000000001"/>
    <n v="329.59"/>
  </r>
  <r>
    <s v="10 : Electric"/>
    <x v="2"/>
    <x v="1"/>
    <s v="ERES_2T317"/>
    <x v="2478"/>
    <n v="1403.1189999999999"/>
    <n v="172.27"/>
  </r>
  <r>
    <s v="10 : Electric"/>
    <x v="2"/>
    <x v="1"/>
    <s v="ERES_2T317"/>
    <x v="2479"/>
    <n v="1148.5250000000001"/>
    <n v="129.44999999999999"/>
  </r>
  <r>
    <s v="10 : Electric"/>
    <x v="2"/>
    <x v="1"/>
    <s v="ERES_2T317"/>
    <x v="2480"/>
    <n v="1199.7249999999999"/>
    <n v="143.65"/>
  </r>
  <r>
    <s v="10 : Electric"/>
    <x v="2"/>
    <x v="1"/>
    <s v="ERES_2T317"/>
    <x v="2481"/>
    <n v="512.69899999999996"/>
    <n v="60.67"/>
  </r>
  <r>
    <s v="10 : Electric"/>
    <x v="2"/>
    <x v="1"/>
    <s v="ERES_2T317"/>
    <x v="7426"/>
    <n v="1641.5419999999999"/>
    <n v="210.01"/>
  </r>
  <r>
    <s v="10 : Electric"/>
    <x v="2"/>
    <x v="1"/>
    <s v="ERES_2T317"/>
    <x v="2482"/>
    <n v="2341.8710000000001"/>
    <n v="282.89999999999998"/>
  </r>
  <r>
    <s v="10 : Electric"/>
    <x v="2"/>
    <x v="1"/>
    <s v="ERES_2T317"/>
    <x v="2483"/>
    <n v="1472.0429999999999"/>
    <n v="183.97"/>
  </r>
  <r>
    <s v="10 : Electric"/>
    <x v="2"/>
    <x v="1"/>
    <s v="ERES_2T317"/>
    <x v="2484"/>
    <n v="453.71600000000001"/>
    <n v="57.51"/>
  </r>
  <r>
    <s v="10 : Electric"/>
    <x v="2"/>
    <x v="1"/>
    <s v="ERES_2T317"/>
    <x v="7427"/>
    <n v="543.63300000000004"/>
    <n v="74.61"/>
  </r>
  <r>
    <s v="10 : Electric"/>
    <x v="2"/>
    <x v="1"/>
    <s v="ERES_2T317"/>
    <x v="2485"/>
    <n v="886.83"/>
    <n v="109.36"/>
  </r>
  <r>
    <s v="10 : Electric"/>
    <x v="2"/>
    <x v="1"/>
    <s v="ERES_2T317"/>
    <x v="2486"/>
    <n v="862.57100000000003"/>
    <n v="104.11"/>
  </r>
  <r>
    <s v="10 : Electric"/>
    <x v="2"/>
    <x v="1"/>
    <s v="ERES_2T317"/>
    <x v="7428"/>
    <n v="1468.3510000000001"/>
    <n v="178.32"/>
  </r>
  <r>
    <s v="10 : Electric"/>
    <x v="2"/>
    <x v="1"/>
    <s v="ERES_2T317"/>
    <x v="2487"/>
    <n v="765.45"/>
    <n v="90.14"/>
  </r>
  <r>
    <s v="10 : Electric"/>
    <x v="2"/>
    <x v="1"/>
    <s v="ERES_2T317"/>
    <x v="2488"/>
    <n v="2639.6370000000002"/>
    <n v="318.08"/>
  </r>
  <r>
    <s v="10 : Electric"/>
    <x v="2"/>
    <x v="1"/>
    <s v="ERES_2T317"/>
    <x v="2489"/>
    <n v="985.77099999999996"/>
    <n v="118.86"/>
  </r>
  <r>
    <s v="10 : Electric"/>
    <x v="2"/>
    <x v="1"/>
    <s v="ERES_2T317"/>
    <x v="2490"/>
    <n v="1134.865"/>
    <n v="141.19999999999999"/>
  </r>
  <r>
    <s v="10 : Electric"/>
    <x v="2"/>
    <x v="1"/>
    <s v="ERES_2T317"/>
    <x v="2491"/>
    <n v="1849.402"/>
    <n v="227.38"/>
  </r>
  <r>
    <s v="10 : Electric"/>
    <x v="2"/>
    <x v="1"/>
    <s v="ERES_2T317"/>
    <x v="2492"/>
    <n v="3886.357"/>
    <n v="464.46"/>
  </r>
  <r>
    <s v="10 : Electric"/>
    <x v="2"/>
    <x v="1"/>
    <s v="ERES_2T317"/>
    <x v="2493"/>
    <n v="495.11500000000001"/>
    <n v="62.87"/>
  </r>
  <r>
    <s v="10 : Electric"/>
    <x v="2"/>
    <x v="1"/>
    <s v="ERES_2T317"/>
    <x v="2494"/>
    <n v="587.56299999999999"/>
    <n v="72.52"/>
  </r>
  <r>
    <s v="10 : Electric"/>
    <x v="2"/>
    <x v="1"/>
    <s v="ERES_2T317"/>
    <x v="2495"/>
    <n v="2387.183"/>
    <n v="304.23"/>
  </r>
  <r>
    <s v="10 : Electric"/>
    <x v="2"/>
    <x v="1"/>
    <s v="ERES_2T317"/>
    <x v="2496"/>
    <n v="1229.269"/>
    <n v="141.01"/>
  </r>
  <r>
    <s v="10 : Electric"/>
    <x v="2"/>
    <x v="1"/>
    <s v="ERES_2T317"/>
    <x v="7429"/>
    <n v="1329.9559999999999"/>
    <n v="171.96"/>
  </r>
  <r>
    <s v="10 : Electric"/>
    <x v="2"/>
    <x v="1"/>
    <s v="ERES_2T317"/>
    <x v="2497"/>
    <n v="1040.848"/>
    <n v="127.32"/>
  </r>
  <r>
    <s v="10 : Electric"/>
    <x v="2"/>
    <x v="1"/>
    <s v="ERES_2T317"/>
    <x v="2498"/>
    <n v="631.73599999999999"/>
    <n v="79.75"/>
  </r>
  <r>
    <s v="10 : Electric"/>
    <x v="2"/>
    <x v="1"/>
    <s v="ERES_2T317"/>
    <x v="2499"/>
    <n v="2288.85"/>
    <n v="288.06"/>
  </r>
  <r>
    <s v="10 : Electric"/>
    <x v="2"/>
    <x v="1"/>
    <s v="ERES_2T317"/>
    <x v="2500"/>
    <n v="411.74799999999999"/>
    <n v="49.39"/>
  </r>
  <r>
    <s v="10 : Electric"/>
    <x v="2"/>
    <x v="1"/>
    <s v="ERES_2T317"/>
    <x v="2501"/>
    <n v="745.86099999999999"/>
    <n v="89.94"/>
  </r>
  <r>
    <s v="10 : Electric"/>
    <x v="2"/>
    <x v="1"/>
    <s v="ERES_2T317"/>
    <x v="2502"/>
    <n v="252.52"/>
    <n v="32.71"/>
  </r>
  <r>
    <s v="10 : Electric"/>
    <x v="2"/>
    <x v="1"/>
    <s v="ERES_2T317"/>
    <x v="2503"/>
    <n v="1419.8340000000001"/>
    <n v="174.05"/>
  </r>
  <r>
    <s v="10 : Electric"/>
    <x v="2"/>
    <x v="1"/>
    <s v="ERES_2T317"/>
    <x v="2504"/>
    <n v="488.82900000000001"/>
    <n v="58.15"/>
  </r>
  <r>
    <s v="10 : Electric"/>
    <x v="2"/>
    <x v="1"/>
    <s v="ERES_2T317"/>
    <x v="2505"/>
    <n v="479.29599999999999"/>
    <n v="57.11"/>
  </r>
  <r>
    <s v="10 : Electric"/>
    <x v="2"/>
    <x v="1"/>
    <s v="ERES_2T317"/>
    <x v="2506"/>
    <n v="1263.481"/>
    <n v="151.91"/>
  </r>
  <r>
    <s v="10 : Electric"/>
    <x v="2"/>
    <x v="1"/>
    <s v="ERES_2T317"/>
    <x v="7430"/>
    <n v="1427.838"/>
    <n v="167.39"/>
  </r>
  <r>
    <s v="10 : Electric"/>
    <x v="2"/>
    <x v="1"/>
    <s v="ERES_2T317"/>
    <x v="7431"/>
    <n v="2803.3180000000002"/>
    <n v="329.98"/>
  </r>
  <r>
    <s v="10 : Electric"/>
    <x v="2"/>
    <x v="1"/>
    <s v="ERES_2T317"/>
    <x v="7432"/>
    <n v="1254.6220000000001"/>
    <n v="150.84"/>
  </r>
  <r>
    <s v="10 : Electric"/>
    <x v="2"/>
    <x v="1"/>
    <s v="ERES_2T317"/>
    <x v="7433"/>
    <n v="2636.1849999999999"/>
    <n v="337.77"/>
  </r>
  <r>
    <s v="10 : Electric"/>
    <x v="2"/>
    <x v="1"/>
    <s v="ERES_2T317"/>
    <x v="2507"/>
    <n v="408.83100000000002"/>
    <n v="49.15"/>
  </r>
  <r>
    <s v="10 : Electric"/>
    <x v="2"/>
    <x v="1"/>
    <s v="ERES_2T317"/>
    <x v="2508"/>
    <n v="528.44500000000005"/>
    <n v="65.55"/>
  </r>
  <r>
    <s v="10 : Electric"/>
    <x v="2"/>
    <x v="1"/>
    <s v="ERES_2T317"/>
    <x v="2509"/>
    <n v="3141.0650000000001"/>
    <n v="386.17"/>
  </r>
  <r>
    <s v="10 : Electric"/>
    <x v="2"/>
    <x v="1"/>
    <s v="ERES_2T317"/>
    <x v="2510"/>
    <n v="1020.284"/>
    <n v="130.63"/>
  </r>
  <r>
    <s v="10 : Electric"/>
    <x v="2"/>
    <x v="1"/>
    <s v="ERES_2T317"/>
    <x v="2511"/>
    <n v="310.67200000000003"/>
    <n v="38.1"/>
  </r>
  <r>
    <s v="10 : Electric"/>
    <x v="2"/>
    <x v="1"/>
    <s v="ERES_2T317"/>
    <x v="7434"/>
    <n v="1326.6469999999999"/>
    <n v="159.51"/>
  </r>
  <r>
    <s v="10 : Electric"/>
    <x v="2"/>
    <x v="1"/>
    <s v="ERES_2T317"/>
    <x v="7435"/>
    <n v="260.80200000000002"/>
    <n v="30.94"/>
  </r>
  <r>
    <s v="10 : Electric"/>
    <x v="2"/>
    <x v="1"/>
    <s v="ERES_2T317"/>
    <x v="2512"/>
    <n v="1396.5609999999999"/>
    <n v="169.21"/>
  </r>
  <r>
    <s v="10 : Electric"/>
    <x v="2"/>
    <x v="1"/>
    <s v="ERES_2T317"/>
    <x v="7436"/>
    <n v="939.851"/>
    <n v="111.96"/>
  </r>
  <r>
    <s v="10 : Electric"/>
    <x v="2"/>
    <x v="1"/>
    <s v="ERES_2T317"/>
    <x v="2513"/>
    <n v="524.50800000000004"/>
    <n v="64.73"/>
  </r>
  <r>
    <s v="10 : Electric"/>
    <x v="2"/>
    <x v="1"/>
    <s v="ERES_2T317"/>
    <x v="7437"/>
    <n v="1333.027"/>
    <n v="161.84"/>
  </r>
  <r>
    <s v="10 : Electric"/>
    <x v="2"/>
    <x v="1"/>
    <s v="ERES_2T317"/>
    <x v="2514"/>
    <n v="539.95899999999995"/>
    <n v="62.41"/>
  </r>
  <r>
    <s v="10 : Electric"/>
    <x v="2"/>
    <x v="1"/>
    <s v="ERES_2T317"/>
    <x v="7438"/>
    <n v="220.03200000000001"/>
    <n v="25.94"/>
  </r>
  <r>
    <s v="10 : Electric"/>
    <x v="2"/>
    <x v="1"/>
    <s v="ERES_2T317"/>
    <x v="2515"/>
    <n v="1847.7349999999999"/>
    <n v="224.78"/>
  </r>
  <r>
    <s v="10 : Electric"/>
    <x v="2"/>
    <x v="1"/>
    <s v="ERES_2T317"/>
    <x v="7439"/>
    <n v="1008.553"/>
    <n v="120.88"/>
  </r>
  <r>
    <s v="10 : Electric"/>
    <x v="2"/>
    <x v="1"/>
    <s v="ERES_2T317"/>
    <x v="2516"/>
    <n v="408.52300000000002"/>
    <n v="54.14"/>
  </r>
  <r>
    <s v="10 : Electric"/>
    <x v="2"/>
    <x v="1"/>
    <s v="ERES_2T317"/>
    <x v="7440"/>
    <n v="462.42"/>
    <n v="56.86"/>
  </r>
  <r>
    <s v="10 : Electric"/>
    <x v="2"/>
    <x v="1"/>
    <s v="ERES_2T317"/>
    <x v="2517"/>
    <n v="1085.739"/>
    <n v="133.08000000000001"/>
  </r>
  <r>
    <s v="10 : Electric"/>
    <x v="2"/>
    <x v="1"/>
    <s v="ERES_2T317"/>
    <x v="7441"/>
    <n v="1215.4770000000001"/>
    <n v="143.66"/>
  </r>
  <r>
    <s v="10 : Electric"/>
    <x v="2"/>
    <x v="1"/>
    <s v="ERES_2T317"/>
    <x v="2518"/>
    <n v="655.21400000000006"/>
    <n v="79.739999999999995"/>
  </r>
  <r>
    <s v="10 : Electric"/>
    <x v="2"/>
    <x v="1"/>
    <s v="ERES_2T317"/>
    <x v="2519"/>
    <n v="446.73200000000003"/>
    <n v="54.02"/>
  </r>
  <r>
    <s v="10 : Electric"/>
    <x v="2"/>
    <x v="1"/>
    <s v="ERES_2T317"/>
    <x v="2520"/>
    <n v="868.29300000000001"/>
    <n v="103.28"/>
  </r>
  <r>
    <s v="10 : Electric"/>
    <x v="2"/>
    <x v="1"/>
    <s v="ERES_2T317"/>
    <x v="2521"/>
    <n v="1729.5219999999999"/>
    <n v="210.67"/>
  </r>
  <r>
    <s v="10 : Electric"/>
    <x v="2"/>
    <x v="1"/>
    <s v="ERES_2T317"/>
    <x v="2522"/>
    <n v="1613.14"/>
    <n v="195.74"/>
  </r>
  <r>
    <s v="10 : Electric"/>
    <x v="2"/>
    <x v="1"/>
    <s v="ERES_2T317"/>
    <x v="2523"/>
    <n v="464.375"/>
    <n v="54.8"/>
  </r>
  <r>
    <s v="10 : Electric"/>
    <x v="2"/>
    <x v="1"/>
    <s v="ERES_2T317"/>
    <x v="2524"/>
    <n v="1403.2819999999999"/>
    <n v="173.58"/>
  </r>
  <r>
    <s v="10 : Electric"/>
    <x v="2"/>
    <x v="1"/>
    <s v="ERES_2T317"/>
    <x v="2525"/>
    <n v="443.42399999999998"/>
    <n v="54.9"/>
  </r>
  <r>
    <s v="10 : Electric"/>
    <x v="2"/>
    <x v="1"/>
    <s v="ERES_2T317"/>
    <x v="2526"/>
    <n v="346.11700000000002"/>
    <n v="41.65"/>
  </r>
  <r>
    <s v="10 : Electric"/>
    <x v="2"/>
    <x v="1"/>
    <s v="ERES_2T317"/>
    <x v="2527"/>
    <n v="877.05200000000002"/>
    <n v="107.69"/>
  </r>
  <r>
    <s v="10 : Electric"/>
    <x v="2"/>
    <x v="1"/>
    <s v="ERES_2T317"/>
    <x v="7442"/>
    <n v="347.31099999999998"/>
    <n v="42.4"/>
  </r>
  <r>
    <s v="10 : Electric"/>
    <x v="2"/>
    <x v="1"/>
    <s v="ERES_2T317"/>
    <x v="2528"/>
    <n v="1204.759"/>
    <n v="148.44999999999999"/>
  </r>
  <r>
    <s v="10 : Electric"/>
    <x v="2"/>
    <x v="1"/>
    <s v="ERES_2T317"/>
    <x v="2529"/>
    <n v="3644.11"/>
    <n v="440.1"/>
  </r>
  <r>
    <s v="10 : Electric"/>
    <x v="2"/>
    <x v="1"/>
    <s v="ERES_2T317"/>
    <x v="2530"/>
    <n v="1839.6990000000001"/>
    <n v="243.26"/>
  </r>
  <r>
    <s v="10 : Electric"/>
    <x v="2"/>
    <x v="1"/>
    <s v="ERES_2T317"/>
    <x v="2531"/>
    <n v="470.185"/>
    <n v="57.49"/>
  </r>
  <r>
    <s v="10 : Electric"/>
    <x v="2"/>
    <x v="1"/>
    <s v="ERES_2T317"/>
    <x v="7443"/>
    <n v="275.50200000000001"/>
    <n v="34.79"/>
  </r>
  <r>
    <s v="10 : Electric"/>
    <x v="2"/>
    <x v="1"/>
    <s v="ERES_2T317"/>
    <x v="7444"/>
    <n v="900.29200000000003"/>
    <n v="115.65"/>
  </r>
  <r>
    <s v="10 : Electric"/>
    <x v="2"/>
    <x v="1"/>
    <s v="ERES_2T317"/>
    <x v="7445"/>
    <n v="1239.83"/>
    <n v="150.07"/>
  </r>
  <r>
    <s v="10 : Electric"/>
    <x v="2"/>
    <x v="1"/>
    <s v="ERES_2T317"/>
    <x v="2532"/>
    <n v="311.125"/>
    <n v="39.979999999999997"/>
  </r>
  <r>
    <s v="10 : Electric"/>
    <x v="2"/>
    <x v="1"/>
    <s v="ERES_2T317"/>
    <x v="7446"/>
    <n v="602.88900000000001"/>
    <n v="74.8"/>
  </r>
  <r>
    <s v="10 : Electric"/>
    <x v="2"/>
    <x v="1"/>
    <s v="ERES_2T317"/>
    <x v="2533"/>
    <n v="2407.4659999999999"/>
    <n v="292.45999999999998"/>
  </r>
  <r>
    <s v="10 : Electric"/>
    <x v="2"/>
    <x v="1"/>
    <s v="ERES_2T317"/>
    <x v="2534"/>
    <n v="1456.1020000000001"/>
    <n v="174.91"/>
  </r>
  <r>
    <s v="10 : Electric"/>
    <x v="2"/>
    <x v="1"/>
    <s v="ERES_2T317"/>
    <x v="7447"/>
    <n v="1882.001"/>
    <n v="237.65"/>
  </r>
  <r>
    <s v="10 : Electric"/>
    <x v="2"/>
    <x v="1"/>
    <s v="ERES_2T317"/>
    <x v="2535"/>
    <n v="922.10199999999998"/>
    <n v="112.75"/>
  </r>
  <r>
    <s v="10 : Electric"/>
    <x v="2"/>
    <x v="1"/>
    <s v="ERES_2T317"/>
    <x v="2536"/>
    <n v="849.149"/>
    <n v="115.81"/>
  </r>
  <r>
    <s v="10 : Electric"/>
    <x v="2"/>
    <x v="1"/>
    <s v="ERES_2T317"/>
    <x v="2537"/>
    <n v="1523.421"/>
    <n v="180.4"/>
  </r>
  <r>
    <s v="10 : Electric"/>
    <x v="2"/>
    <x v="1"/>
    <s v="ERES_2T317"/>
    <x v="2538"/>
    <n v="1092.3989999999999"/>
    <n v="135.43"/>
  </r>
  <r>
    <s v="10 : Electric"/>
    <x v="2"/>
    <x v="1"/>
    <s v="ERES_2T317"/>
    <x v="7448"/>
    <n v="678.47699999999998"/>
    <n v="82.19"/>
  </r>
  <r>
    <s v="10 : Electric"/>
    <x v="2"/>
    <x v="1"/>
    <s v="ERES_2T317"/>
    <x v="2539"/>
    <n v="1184.586"/>
    <n v="142.11000000000001"/>
  </r>
  <r>
    <s v="10 : Electric"/>
    <x v="2"/>
    <x v="1"/>
    <s v="ERES_2T317"/>
    <x v="2540"/>
    <n v="1029.5219999999999"/>
    <n v="128.51"/>
  </r>
  <r>
    <s v="10 : Electric"/>
    <x v="2"/>
    <x v="1"/>
    <s v="ERES_2T317"/>
    <x v="2541"/>
    <n v="872.24099999999999"/>
    <n v="105.36"/>
  </r>
  <r>
    <s v="10 : Electric"/>
    <x v="2"/>
    <x v="1"/>
    <s v="ERES_2T317"/>
    <x v="2542"/>
    <n v="491.01299999999998"/>
    <n v="59.85"/>
  </r>
  <r>
    <s v="10 : Electric"/>
    <x v="2"/>
    <x v="1"/>
    <s v="ERES_2T317"/>
    <x v="2543"/>
    <n v="365.68799999999999"/>
    <n v="44.41"/>
  </r>
  <r>
    <s v="10 : Electric"/>
    <x v="2"/>
    <x v="1"/>
    <s v="ERES_2T317"/>
    <x v="7449"/>
    <n v="1467.7860000000001"/>
    <n v="179.9"/>
  </r>
  <r>
    <s v="10 : Electric"/>
    <x v="2"/>
    <x v="1"/>
    <s v="ERES_2T317"/>
    <x v="2544"/>
    <n v="515.38300000000004"/>
    <n v="65.64"/>
  </r>
  <r>
    <s v="10 : Electric"/>
    <x v="2"/>
    <x v="1"/>
    <s v="ERES_2T317"/>
    <x v="2545"/>
    <n v="1739.9079999999999"/>
    <n v="212.34"/>
  </r>
  <r>
    <s v="10 : Electric"/>
    <x v="2"/>
    <x v="1"/>
    <s v="ERES_2T317"/>
    <x v="7450"/>
    <n v="2440.0329999999999"/>
    <n v="299.58"/>
  </r>
  <r>
    <s v="10 : Electric"/>
    <x v="2"/>
    <x v="1"/>
    <s v="ERES_2T317"/>
    <x v="2546"/>
    <n v="478.92899999999997"/>
    <n v="58.17"/>
  </r>
  <r>
    <s v="10 : Electric"/>
    <x v="2"/>
    <x v="1"/>
    <s v="ERES_2T317"/>
    <x v="2547"/>
    <n v="411.31700000000001"/>
    <n v="50.06"/>
  </r>
  <r>
    <s v="10 : Electric"/>
    <x v="2"/>
    <x v="1"/>
    <s v="ERES_2T317"/>
    <x v="2548"/>
    <n v="684.19500000000005"/>
    <n v="85.13"/>
  </r>
  <r>
    <s v="10 : Electric"/>
    <x v="2"/>
    <x v="1"/>
    <s v="ERES_2T317"/>
    <x v="2549"/>
    <n v="578.01199999999994"/>
    <n v="72.489999999999995"/>
  </r>
  <r>
    <s v="10 : Electric"/>
    <x v="2"/>
    <x v="1"/>
    <s v="ERES_2T317"/>
    <x v="2550"/>
    <n v="1027.615"/>
    <n v="126.59"/>
  </r>
  <r>
    <s v="10 : Electric"/>
    <x v="2"/>
    <x v="1"/>
    <s v="ERES_2T317"/>
    <x v="2551"/>
    <n v="398.94099999999997"/>
    <n v="50.49"/>
  </r>
  <r>
    <s v="10 : Electric"/>
    <x v="2"/>
    <x v="1"/>
    <s v="ERES_2T317"/>
    <x v="2552"/>
    <n v="1278.4469999999999"/>
    <n v="165.9"/>
  </r>
  <r>
    <s v="10 : Electric"/>
    <x v="2"/>
    <x v="1"/>
    <s v="ERES_2T317"/>
    <x v="7451"/>
    <n v="1443.3789999999999"/>
    <n v="182.2"/>
  </r>
  <r>
    <s v="10 : Electric"/>
    <x v="2"/>
    <x v="1"/>
    <s v="ERES_2T317"/>
    <x v="2553"/>
    <n v="604.04300000000001"/>
    <n v="67.73"/>
  </r>
  <r>
    <s v="10 : Electric"/>
    <x v="2"/>
    <x v="1"/>
    <s v="ERES_2T317"/>
    <x v="7452"/>
    <n v="726.94899999999996"/>
    <n v="85.77"/>
  </r>
  <r>
    <s v="10 : Electric"/>
    <x v="2"/>
    <x v="1"/>
    <s v="ERES_2T317"/>
    <x v="2554"/>
    <n v="980.36300000000006"/>
    <n v="124.96"/>
  </r>
  <r>
    <s v="10 : Electric"/>
    <x v="2"/>
    <x v="1"/>
    <s v="ERES_2T317"/>
    <x v="7453"/>
    <n v="1067.5899999999999"/>
    <n v="132.5"/>
  </r>
  <r>
    <s v="10 : Electric"/>
    <x v="2"/>
    <x v="1"/>
    <s v="ERES_2T317"/>
    <x v="2555"/>
    <n v="759.31399999999996"/>
    <n v="92.41"/>
  </r>
  <r>
    <s v="10 : Electric"/>
    <x v="2"/>
    <x v="1"/>
    <s v="ERES_2T317"/>
    <x v="7454"/>
    <n v="1167.8240000000001"/>
    <n v="139.25"/>
  </r>
  <r>
    <s v="10 : Electric"/>
    <x v="2"/>
    <x v="1"/>
    <s v="ERES_2T317"/>
    <x v="7455"/>
    <n v="155.316"/>
    <n v="18.54"/>
  </r>
  <r>
    <s v="10 : Electric"/>
    <x v="2"/>
    <x v="1"/>
    <s v="ERES_2T317"/>
    <x v="7456"/>
    <n v="1527.605"/>
    <n v="182.66"/>
  </r>
  <r>
    <s v="10 : Electric"/>
    <x v="2"/>
    <x v="1"/>
    <s v="ERES_2T317"/>
    <x v="7457"/>
    <n v="1343.25"/>
    <n v="165.04"/>
  </r>
  <r>
    <s v="10 : Electric"/>
    <x v="2"/>
    <x v="1"/>
    <s v="ERES_2T317"/>
    <x v="7458"/>
    <n v="841.03499999999997"/>
    <n v="102.53"/>
  </r>
  <r>
    <s v="10 : Electric"/>
    <x v="2"/>
    <x v="1"/>
    <s v="ERES_2T317"/>
    <x v="7459"/>
    <n v="505.60599999999999"/>
    <n v="59.45"/>
  </r>
  <r>
    <s v="10 : Electric"/>
    <x v="2"/>
    <x v="1"/>
    <s v="ERES_2T317"/>
    <x v="2556"/>
    <n v="2331.9859999999999"/>
    <n v="279.88"/>
  </r>
  <r>
    <s v="10 : Electric"/>
    <x v="2"/>
    <x v="1"/>
    <s v="ERES_2T317"/>
    <x v="2557"/>
    <n v="1144.816"/>
    <n v="140.87"/>
  </r>
  <r>
    <s v="10 : Electric"/>
    <x v="2"/>
    <x v="1"/>
    <s v="ERES_2T317"/>
    <x v="7460"/>
    <n v="583.03200000000004"/>
    <n v="71.5"/>
  </r>
  <r>
    <s v="10 : Electric"/>
    <x v="2"/>
    <x v="1"/>
    <s v="ERES_2T317"/>
    <x v="2558"/>
    <n v="1365.4469999999999"/>
    <n v="155.61000000000001"/>
  </r>
  <r>
    <s v="10 : Electric"/>
    <x v="2"/>
    <x v="1"/>
    <s v="ERES_2T317"/>
    <x v="2559"/>
    <n v="2591.6320000000001"/>
    <n v="330.16"/>
  </r>
  <r>
    <s v="10 : Electric"/>
    <x v="2"/>
    <x v="1"/>
    <s v="ERES_2T317"/>
    <x v="2560"/>
    <n v="532.99199999999996"/>
    <n v="61.75"/>
  </r>
  <r>
    <s v="10 : Electric"/>
    <x v="2"/>
    <x v="1"/>
    <s v="ERES_2T317"/>
    <x v="2561"/>
    <n v="729.57600000000002"/>
    <n v="89.04"/>
  </r>
  <r>
    <s v="10 : Electric"/>
    <x v="2"/>
    <x v="1"/>
    <s v="ERES_2T317"/>
    <x v="2562"/>
    <n v="1249.7370000000001"/>
    <n v="156.9"/>
  </r>
  <r>
    <s v="10 : Electric"/>
    <x v="2"/>
    <x v="1"/>
    <s v="ERES_2T317"/>
    <x v="2563"/>
    <n v="758.33199999999999"/>
    <n v="95.25"/>
  </r>
  <r>
    <s v="10 : Electric"/>
    <x v="2"/>
    <x v="1"/>
    <s v="ERES_2T317"/>
    <x v="2564"/>
    <n v="2498.444"/>
    <n v="293.91000000000003"/>
  </r>
  <r>
    <s v="10 : Electric"/>
    <x v="2"/>
    <x v="1"/>
    <s v="ERES_2T317"/>
    <x v="2565"/>
    <n v="1248.818"/>
    <n v="152.44"/>
  </r>
  <r>
    <s v="10 : Electric"/>
    <x v="2"/>
    <x v="1"/>
    <s v="ERES_2T317"/>
    <x v="2566"/>
    <n v="274.88200000000001"/>
    <n v="34.229999999999997"/>
  </r>
  <r>
    <s v="10 : Electric"/>
    <x v="2"/>
    <x v="1"/>
    <s v="ERES_2T317"/>
    <x v="2567"/>
    <n v="1422.308"/>
    <n v="178.79"/>
  </r>
  <r>
    <s v="10 : Electric"/>
    <x v="2"/>
    <x v="1"/>
    <s v="ERES_2T317"/>
    <x v="7461"/>
    <n v="384.92"/>
    <n v="47.97"/>
  </r>
  <r>
    <s v="10 : Electric"/>
    <x v="2"/>
    <x v="1"/>
    <s v="ERES_2T317"/>
    <x v="2568"/>
    <n v="1786.3389999999999"/>
    <n v="220.44"/>
  </r>
  <r>
    <s v="10 : Electric"/>
    <x v="2"/>
    <x v="1"/>
    <s v="ERES_2T317"/>
    <x v="2569"/>
    <n v="892.45600000000002"/>
    <n v="111.39"/>
  </r>
  <r>
    <s v="10 : Electric"/>
    <x v="2"/>
    <x v="1"/>
    <s v="ERES_2T317"/>
    <x v="2570"/>
    <n v="1013.297"/>
    <n v="125.48"/>
  </r>
  <r>
    <s v="10 : Electric"/>
    <x v="2"/>
    <x v="1"/>
    <s v="ERES_2T317"/>
    <x v="2571"/>
    <n v="429.28"/>
    <n v="54.76"/>
  </r>
  <r>
    <s v="10 : Electric"/>
    <x v="2"/>
    <x v="1"/>
    <s v="ERES_2T317"/>
    <x v="2572"/>
    <n v="535.06200000000001"/>
    <n v="64.39"/>
  </r>
  <r>
    <s v="10 : Electric"/>
    <x v="2"/>
    <x v="1"/>
    <s v="ERES_2T317"/>
    <x v="2573"/>
    <n v="1486.769"/>
    <n v="175.86"/>
  </r>
  <r>
    <s v="10 : Electric"/>
    <x v="2"/>
    <x v="1"/>
    <s v="ERES_2T317"/>
    <x v="2574"/>
    <n v="1514.556"/>
    <n v="181.05"/>
  </r>
  <r>
    <s v="10 : Electric"/>
    <x v="2"/>
    <x v="1"/>
    <s v="ERES_2T317"/>
    <x v="2575"/>
    <n v="1284.9259999999999"/>
    <n v="159.41"/>
  </r>
  <r>
    <s v="10 : Electric"/>
    <x v="2"/>
    <x v="1"/>
    <s v="ERES_2T317"/>
    <x v="2576"/>
    <n v="829.65"/>
    <n v="98.14"/>
  </r>
  <r>
    <s v="10 : Electric"/>
    <x v="2"/>
    <x v="1"/>
    <s v="ERES_2T317"/>
    <x v="2577"/>
    <n v="566.34699999999998"/>
    <n v="69.3"/>
  </r>
  <r>
    <s v="10 : Electric"/>
    <x v="2"/>
    <x v="1"/>
    <s v="ERES_2T317"/>
    <x v="7462"/>
    <n v="1281.836"/>
    <n v="153.75"/>
  </r>
  <r>
    <s v="10 : Electric"/>
    <x v="2"/>
    <x v="1"/>
    <s v="ERES_2T317"/>
    <x v="2578"/>
    <n v="652.29100000000005"/>
    <n v="79.239999999999995"/>
  </r>
  <r>
    <s v="10 : Electric"/>
    <x v="2"/>
    <x v="1"/>
    <s v="ERES_2T317"/>
    <x v="7463"/>
    <n v="358.85300000000001"/>
    <n v="45.23"/>
  </r>
  <r>
    <s v="10 : Electric"/>
    <x v="2"/>
    <x v="1"/>
    <s v="ERES_2T317"/>
    <x v="2579"/>
    <n v="255.215"/>
    <n v="30.58"/>
  </r>
  <r>
    <s v="10 : Electric"/>
    <x v="2"/>
    <x v="1"/>
    <s v="ERES_2T317"/>
    <x v="7464"/>
    <n v="682.30200000000002"/>
    <n v="82.43"/>
  </r>
  <r>
    <s v="10 : Electric"/>
    <x v="2"/>
    <x v="1"/>
    <s v="ERES_2T317"/>
    <x v="2580"/>
    <n v="581.94299999999998"/>
    <n v="69.52"/>
  </r>
  <r>
    <s v="10 : Electric"/>
    <x v="2"/>
    <x v="1"/>
    <s v="ERES_2T317"/>
    <x v="2581"/>
    <n v="726.01800000000003"/>
    <n v="88.7"/>
  </r>
  <r>
    <s v="10 : Electric"/>
    <x v="2"/>
    <x v="1"/>
    <s v="ERES_2T317"/>
    <x v="7465"/>
    <n v="1966.837"/>
    <n v="243.44"/>
  </r>
  <r>
    <s v="10 : Electric"/>
    <x v="2"/>
    <x v="1"/>
    <s v="ERES_2T317"/>
    <x v="2582"/>
    <n v="356.95600000000002"/>
    <n v="42.68"/>
  </r>
  <r>
    <s v="10 : Electric"/>
    <x v="2"/>
    <x v="1"/>
    <s v="ERES_2T317"/>
    <x v="2583"/>
    <n v="774.19200000000001"/>
    <n v="94.12"/>
  </r>
  <r>
    <s v="10 : Electric"/>
    <x v="2"/>
    <x v="1"/>
    <s v="ERES_2T317"/>
    <x v="2584"/>
    <n v="1213.819"/>
    <n v="152.46"/>
  </r>
  <r>
    <s v="10 : Electric"/>
    <x v="2"/>
    <x v="1"/>
    <s v="ERES_2T317"/>
    <x v="2585"/>
    <n v="941.99800000000005"/>
    <n v="117.17"/>
  </r>
  <r>
    <s v="10 : Electric"/>
    <x v="2"/>
    <x v="1"/>
    <s v="ERES_2T317"/>
    <x v="2586"/>
    <n v="502.17399999999998"/>
    <n v="62.07"/>
  </r>
  <r>
    <s v="10 : Electric"/>
    <x v="2"/>
    <x v="1"/>
    <s v="ERES_2T317"/>
    <x v="2587"/>
    <n v="2949.585"/>
    <n v="363.94"/>
  </r>
  <r>
    <s v="10 : Electric"/>
    <x v="2"/>
    <x v="1"/>
    <s v="ERES_2T317"/>
    <x v="2588"/>
    <n v="291.66000000000003"/>
    <n v="34.950000000000003"/>
  </r>
  <r>
    <s v="10 : Electric"/>
    <x v="2"/>
    <x v="1"/>
    <s v="ERES_2T317"/>
    <x v="7466"/>
    <n v="993.51900000000001"/>
    <n v="124.51"/>
  </r>
  <r>
    <s v="10 : Electric"/>
    <x v="2"/>
    <x v="1"/>
    <s v="ERES_2T317"/>
    <x v="2589"/>
    <n v="820.22400000000005"/>
    <n v="97.14"/>
  </r>
  <r>
    <s v="10 : Electric"/>
    <x v="2"/>
    <x v="1"/>
    <s v="ERES_2T317"/>
    <x v="7467"/>
    <n v="871.30600000000004"/>
    <n v="104.74"/>
  </r>
  <r>
    <s v="10 : Electric"/>
    <x v="2"/>
    <x v="1"/>
    <s v="ERES_2T317"/>
    <x v="2590"/>
    <n v="2021.607"/>
    <n v="247.59"/>
  </r>
  <r>
    <s v="10 : Electric"/>
    <x v="2"/>
    <x v="1"/>
    <s v="ERES_2T317"/>
    <x v="7468"/>
    <n v="1000.624"/>
    <n v="122.9"/>
  </r>
  <r>
    <s v="10 : Electric"/>
    <x v="2"/>
    <x v="1"/>
    <s v="ERES_2T317"/>
    <x v="2591"/>
    <n v="529.01499999999999"/>
    <n v="65.08"/>
  </r>
  <r>
    <s v="10 : Electric"/>
    <x v="2"/>
    <x v="1"/>
    <s v="ERES_2T317"/>
    <x v="2592"/>
    <n v="1437.604"/>
    <n v="181.52"/>
  </r>
  <r>
    <s v="10 : Electric"/>
    <x v="2"/>
    <x v="1"/>
    <s v="ERES_2T317"/>
    <x v="2593"/>
    <n v="608.048"/>
    <n v="76.010000000000005"/>
  </r>
  <r>
    <s v="10 : Electric"/>
    <x v="2"/>
    <x v="1"/>
    <s v="ERES_2T317"/>
    <x v="2594"/>
    <n v="960.04300000000001"/>
    <n v="119.56"/>
  </r>
  <r>
    <s v="10 : Electric"/>
    <x v="2"/>
    <x v="1"/>
    <s v="ERES_2T317"/>
    <x v="2595"/>
    <n v="3087.1849999999999"/>
    <n v="360.34"/>
  </r>
  <r>
    <s v="10 : Electric"/>
    <x v="2"/>
    <x v="1"/>
    <s v="ERES_2T317"/>
    <x v="2596"/>
    <n v="504.48399999999998"/>
    <n v="59.61"/>
  </r>
  <r>
    <s v="10 : Electric"/>
    <x v="2"/>
    <x v="1"/>
    <s v="ERES_2T317"/>
    <x v="2597"/>
    <n v="703.96500000000003"/>
    <n v="87.27"/>
  </r>
  <r>
    <s v="10 : Electric"/>
    <x v="2"/>
    <x v="1"/>
    <s v="ERES_2T317"/>
    <x v="2598"/>
    <n v="724.87"/>
    <n v="87.79"/>
  </r>
  <r>
    <s v="10 : Electric"/>
    <x v="2"/>
    <x v="1"/>
    <s v="ERES_2T317"/>
    <x v="2599"/>
    <n v="718.19600000000003"/>
    <n v="90.08"/>
  </r>
  <r>
    <s v="10 : Electric"/>
    <x v="2"/>
    <x v="1"/>
    <s v="ERES_2T317"/>
    <x v="7469"/>
    <n v="1477.8510000000001"/>
    <n v="176.45"/>
  </r>
  <r>
    <s v="10 : Electric"/>
    <x v="2"/>
    <x v="1"/>
    <s v="ERES_2T317"/>
    <x v="7470"/>
    <n v="3114.5650000000001"/>
    <n v="372.73"/>
  </r>
  <r>
    <s v="10 : Electric"/>
    <x v="2"/>
    <x v="1"/>
    <s v="ERES_2T317"/>
    <x v="2600"/>
    <n v="678.61099999999999"/>
    <n v="85.07"/>
  </r>
  <r>
    <s v="10 : Electric"/>
    <x v="2"/>
    <x v="1"/>
    <s v="ERES_2T317"/>
    <x v="7471"/>
    <n v="534.52599999999995"/>
    <n v="66.23"/>
  </r>
  <r>
    <s v="10 : Electric"/>
    <x v="2"/>
    <x v="1"/>
    <s v="ERES_2T317"/>
    <x v="2601"/>
    <n v="1979"/>
    <n v="236.08"/>
  </r>
  <r>
    <s v="10 : Electric"/>
    <x v="2"/>
    <x v="1"/>
    <s v="ERES_2T317"/>
    <x v="2602"/>
    <n v="2045.346"/>
    <n v="257.06"/>
  </r>
  <r>
    <s v="10 : Electric"/>
    <x v="2"/>
    <x v="1"/>
    <s v="ERES_2T317"/>
    <x v="7472"/>
    <n v="1529.7650000000001"/>
    <n v="191.58"/>
  </r>
  <r>
    <s v="10 : Electric"/>
    <x v="2"/>
    <x v="1"/>
    <s v="ERES_2T317"/>
    <x v="7473"/>
    <n v="1552.316"/>
    <n v="188.89"/>
  </r>
  <r>
    <s v="10 : Electric"/>
    <x v="2"/>
    <x v="1"/>
    <s v="ERES_2T317"/>
    <x v="2603"/>
    <n v="681.89"/>
    <n v="82.66"/>
  </r>
  <r>
    <s v="10 : Electric"/>
    <x v="2"/>
    <x v="1"/>
    <s v="ERES_2T317"/>
    <x v="2604"/>
    <n v="1591.569"/>
    <n v="190.31"/>
  </r>
  <r>
    <s v="10 : Electric"/>
    <x v="2"/>
    <x v="1"/>
    <s v="ERES_2T317"/>
    <x v="7474"/>
    <n v="739.78300000000002"/>
    <n v="93.23"/>
  </r>
  <r>
    <s v="10 : Electric"/>
    <x v="2"/>
    <x v="1"/>
    <s v="ERES_2T317"/>
    <x v="7475"/>
    <n v="471.67200000000003"/>
    <n v="57.18"/>
  </r>
  <r>
    <s v="10 : Electric"/>
    <x v="2"/>
    <x v="1"/>
    <s v="ERES_2T317"/>
    <x v="2605"/>
    <n v="341.85"/>
    <n v="41.91"/>
  </r>
  <r>
    <s v="10 : Electric"/>
    <x v="2"/>
    <x v="1"/>
    <s v="ERES_2T317"/>
    <x v="2606"/>
    <n v="809.54600000000005"/>
    <n v="102.99"/>
  </r>
  <r>
    <s v="10 : Electric"/>
    <x v="2"/>
    <x v="1"/>
    <s v="ERES_2T317"/>
    <x v="7476"/>
    <n v="379.995"/>
    <n v="47.83"/>
  </r>
  <r>
    <s v="10 : Electric"/>
    <x v="2"/>
    <x v="1"/>
    <s v="ERES_2T317"/>
    <x v="7477"/>
    <n v="1220.627"/>
    <n v="149.47999999999999"/>
  </r>
  <r>
    <s v="10 : Electric"/>
    <x v="2"/>
    <x v="1"/>
    <s v="ERES_2T317"/>
    <x v="2607"/>
    <n v="1792.307"/>
    <n v="222.56"/>
  </r>
  <r>
    <s v="10 : Electric"/>
    <x v="2"/>
    <x v="1"/>
    <s v="ERES_2T317"/>
    <x v="7478"/>
    <n v="1375.655"/>
    <n v="162.29"/>
  </r>
  <r>
    <s v="10 : Electric"/>
    <x v="2"/>
    <x v="1"/>
    <s v="ERES_2T317"/>
    <x v="2608"/>
    <n v="753.07"/>
    <n v="92.91"/>
  </r>
  <r>
    <s v="10 : Electric"/>
    <x v="2"/>
    <x v="1"/>
    <s v="ERES_2T317"/>
    <x v="7479"/>
    <n v="1600.29"/>
    <n v="199.8"/>
  </r>
  <r>
    <s v="10 : Electric"/>
    <x v="2"/>
    <x v="1"/>
    <s v="ERES_2T317"/>
    <x v="2609"/>
    <n v="767.29499999999996"/>
    <n v="94.84"/>
  </r>
  <r>
    <s v="10 : Electric"/>
    <x v="2"/>
    <x v="1"/>
    <s v="ERES_2T317"/>
    <x v="7480"/>
    <n v="1429.789"/>
    <n v="178.24"/>
  </r>
  <r>
    <s v="10 : Electric"/>
    <x v="2"/>
    <x v="1"/>
    <s v="ERES_2T317"/>
    <x v="7481"/>
    <n v="1485.4880000000001"/>
    <n v="181.6"/>
  </r>
  <r>
    <s v="10 : Electric"/>
    <x v="2"/>
    <x v="1"/>
    <s v="ERES_2T317"/>
    <x v="7482"/>
    <n v="426.53399999999999"/>
    <n v="51.44"/>
  </r>
  <r>
    <s v="10 : Electric"/>
    <x v="2"/>
    <x v="1"/>
    <s v="ERES_2T317"/>
    <x v="2610"/>
    <n v="662.01199999999994"/>
    <n v="82.5"/>
  </r>
  <r>
    <s v="10 : Electric"/>
    <x v="2"/>
    <x v="1"/>
    <s v="ERES_2T317"/>
    <x v="7483"/>
    <n v="693.22699999999998"/>
    <n v="85.14"/>
  </r>
  <r>
    <s v="10 : Electric"/>
    <x v="2"/>
    <x v="1"/>
    <s v="ERES_2T317"/>
    <x v="2611"/>
    <n v="2184.1370000000002"/>
    <n v="257.41000000000003"/>
  </r>
  <r>
    <s v="10 : Electric"/>
    <x v="2"/>
    <x v="1"/>
    <s v="ERES_2T317"/>
    <x v="2612"/>
    <n v="831.697"/>
    <n v="99.46"/>
  </r>
  <r>
    <s v="10 : Electric"/>
    <x v="2"/>
    <x v="1"/>
    <s v="ERES_2T317"/>
    <x v="2613"/>
    <n v="1611.2360000000001"/>
    <n v="200.58"/>
  </r>
  <r>
    <s v="10 : Electric"/>
    <x v="2"/>
    <x v="1"/>
    <s v="ERES_2T317"/>
    <x v="2614"/>
    <n v="1668.5"/>
    <n v="211.39"/>
  </r>
  <r>
    <s v="10 : Electric"/>
    <x v="2"/>
    <x v="1"/>
    <s v="ERES_2T317"/>
    <x v="7484"/>
    <n v="1479.175"/>
    <n v="182.48"/>
  </r>
  <r>
    <s v="10 : Electric"/>
    <x v="2"/>
    <x v="1"/>
    <s v="ERES_2T317"/>
    <x v="7485"/>
    <n v="742.29200000000003"/>
    <n v="93.37"/>
  </r>
  <r>
    <s v="10 : Electric"/>
    <x v="2"/>
    <x v="1"/>
    <s v="ERES_2T317"/>
    <x v="2615"/>
    <n v="493.858"/>
    <n v="61.35"/>
  </r>
  <r>
    <s v="10 : Electric"/>
    <x v="2"/>
    <x v="1"/>
    <s v="ERES_2T317"/>
    <x v="7486"/>
    <n v="633.79700000000003"/>
    <n v="77.75"/>
  </r>
  <r>
    <s v="10 : Electric"/>
    <x v="2"/>
    <x v="1"/>
    <s v="ERES_2T317"/>
    <x v="7487"/>
    <n v="891.95699999999999"/>
    <n v="104.61"/>
  </r>
  <r>
    <s v="10 : Electric"/>
    <x v="2"/>
    <x v="1"/>
    <s v="ERES_2T317"/>
    <x v="2617"/>
    <n v="647.51"/>
    <n v="77.989999999999995"/>
  </r>
  <r>
    <s v="10 : Electric"/>
    <x v="2"/>
    <x v="1"/>
    <s v="ERES_2T317"/>
    <x v="2618"/>
    <n v="1597.75"/>
    <n v="188.54"/>
  </r>
  <r>
    <s v="10 : Electric"/>
    <x v="2"/>
    <x v="1"/>
    <s v="ERES_2T317"/>
    <x v="2619"/>
    <n v="2092.3409999999999"/>
    <n v="267.23"/>
  </r>
  <r>
    <s v="10 : Electric"/>
    <x v="2"/>
    <x v="1"/>
    <s v="ERES_2T317"/>
    <x v="7488"/>
    <n v="1005.064"/>
    <n v="123.08"/>
  </r>
  <r>
    <s v="10 : Electric"/>
    <x v="2"/>
    <x v="1"/>
    <s v="ERES_2T317"/>
    <x v="2620"/>
    <n v="503.02699999999999"/>
    <n v="63.93"/>
  </r>
  <r>
    <s v="10 : Electric"/>
    <x v="2"/>
    <x v="1"/>
    <s v="ERES_2T317"/>
    <x v="2621"/>
    <n v="214.583"/>
    <n v="25.6"/>
  </r>
  <r>
    <s v="10 : Electric"/>
    <x v="2"/>
    <x v="1"/>
    <s v="ERES_2T317"/>
    <x v="2622"/>
    <n v="605.00300000000004"/>
    <n v="76.88"/>
  </r>
  <r>
    <s v="10 : Electric"/>
    <x v="2"/>
    <x v="1"/>
    <s v="ERES_2T317"/>
    <x v="2623"/>
    <n v="1075.1769999999999"/>
    <n v="128.4"/>
  </r>
  <r>
    <s v="10 : Electric"/>
    <x v="2"/>
    <x v="1"/>
    <s v="ERES_2T317"/>
    <x v="2624"/>
    <n v="2002.2360000000001"/>
    <n v="244.72"/>
  </r>
  <r>
    <s v="10 : Electric"/>
    <x v="2"/>
    <x v="1"/>
    <s v="ERES_2T317"/>
    <x v="2625"/>
    <n v="1189.1279999999999"/>
    <n v="144.81"/>
  </r>
  <r>
    <s v="10 : Electric"/>
    <x v="2"/>
    <x v="1"/>
    <s v="ERES_2T317"/>
    <x v="7489"/>
    <n v="1270.998"/>
    <n v="154.88999999999999"/>
  </r>
  <r>
    <s v="10 : Electric"/>
    <x v="2"/>
    <x v="1"/>
    <s v="ERES_2T317"/>
    <x v="2626"/>
    <n v="1579.7270000000001"/>
    <n v="196.69"/>
  </r>
  <r>
    <s v="10 : Electric"/>
    <x v="2"/>
    <x v="1"/>
    <s v="ERES_2T317"/>
    <x v="2627"/>
    <n v="767.17200000000003"/>
    <n v="94.72"/>
  </r>
  <r>
    <s v="10 : Electric"/>
    <x v="2"/>
    <x v="1"/>
    <s v="ERES_2T317"/>
    <x v="2628"/>
    <n v="1430.566"/>
    <n v="180.06"/>
  </r>
  <r>
    <s v="10 : Electric"/>
    <x v="2"/>
    <x v="1"/>
    <s v="ERES_2T317"/>
    <x v="2629"/>
    <n v="834.60299999999995"/>
    <n v="97.57"/>
  </r>
  <r>
    <s v="10 : Electric"/>
    <x v="2"/>
    <x v="1"/>
    <s v="ERES_2T317"/>
    <x v="2630"/>
    <n v="1107.702"/>
    <n v="134.72"/>
  </r>
  <r>
    <s v="10 : Electric"/>
    <x v="2"/>
    <x v="1"/>
    <s v="ERES_2T317"/>
    <x v="7490"/>
    <n v="1205.546"/>
    <n v="147.29"/>
  </r>
  <r>
    <s v="10 : Electric"/>
    <x v="2"/>
    <x v="1"/>
    <s v="ERES_2T317"/>
    <x v="2631"/>
    <n v="1078.1780000000001"/>
    <n v="131.15"/>
  </r>
  <r>
    <s v="10 : Electric"/>
    <x v="2"/>
    <x v="1"/>
    <s v="ERES_2T317"/>
    <x v="2632"/>
    <n v="7388.4219999999996"/>
    <n v="861.02"/>
  </r>
  <r>
    <s v="10 : Electric"/>
    <x v="2"/>
    <x v="1"/>
    <s v="ERES_2T317"/>
    <x v="2633"/>
    <n v="1525.2090000000001"/>
    <n v="187.95"/>
  </r>
  <r>
    <s v="10 : Electric"/>
    <x v="2"/>
    <x v="1"/>
    <s v="ERES_2T317"/>
    <x v="2634"/>
    <n v="1789.9659999999999"/>
    <n v="229.54"/>
  </r>
  <r>
    <s v="10 : Electric"/>
    <x v="2"/>
    <x v="1"/>
    <s v="ERES_2T317"/>
    <x v="2635"/>
    <n v="1096.135"/>
    <n v="131.21"/>
  </r>
  <r>
    <s v="10 : Electric"/>
    <x v="2"/>
    <x v="1"/>
    <s v="ERES_2T317"/>
    <x v="7491"/>
    <n v="1546.595"/>
    <n v="192.63"/>
  </r>
  <r>
    <s v="10 : Electric"/>
    <x v="2"/>
    <x v="1"/>
    <s v="ERES_2T317"/>
    <x v="2636"/>
    <n v="723.11900000000003"/>
    <n v="88.26"/>
  </r>
  <r>
    <s v="10 : Electric"/>
    <x v="2"/>
    <x v="1"/>
    <s v="ERES_2T317"/>
    <x v="7492"/>
    <n v="951.74199999999996"/>
    <n v="118.58"/>
  </r>
  <r>
    <s v="10 : Electric"/>
    <x v="2"/>
    <x v="1"/>
    <s v="ERES_2T317"/>
    <x v="7493"/>
    <n v="1611.3679999999999"/>
    <n v="188.89"/>
  </r>
  <r>
    <s v="10 : Electric"/>
    <x v="2"/>
    <x v="1"/>
    <s v="ERES_2T317"/>
    <x v="7494"/>
    <n v="823.31200000000001"/>
    <n v="99.46"/>
  </r>
  <r>
    <s v="10 : Electric"/>
    <x v="2"/>
    <x v="1"/>
    <s v="ERES_2T317"/>
    <x v="2637"/>
    <n v="2151.8780000000002"/>
    <n v="270.25"/>
  </r>
  <r>
    <s v="10 : Electric"/>
    <x v="2"/>
    <x v="1"/>
    <s v="ERES_2T317"/>
    <x v="2638"/>
    <n v="328.53699999999998"/>
    <n v="38.880000000000003"/>
  </r>
  <r>
    <s v="10 : Electric"/>
    <x v="2"/>
    <x v="1"/>
    <s v="ERES_2T317"/>
    <x v="2639"/>
    <n v="551.59100000000001"/>
    <n v="66.03"/>
  </r>
  <r>
    <s v="10 : Electric"/>
    <x v="2"/>
    <x v="1"/>
    <s v="ERES_2T317"/>
    <x v="7495"/>
    <n v="683.18399999999997"/>
    <n v="80.37"/>
  </r>
  <r>
    <s v="10 : Electric"/>
    <x v="2"/>
    <x v="1"/>
    <s v="ERES_2T317"/>
    <x v="2640"/>
    <n v="233.63900000000001"/>
    <n v="29.73"/>
  </r>
  <r>
    <s v="10 : Electric"/>
    <x v="2"/>
    <x v="1"/>
    <s v="ERES_2T317"/>
    <x v="2641"/>
    <n v="373.601"/>
    <n v="46.1"/>
  </r>
  <r>
    <s v="10 : Electric"/>
    <x v="2"/>
    <x v="1"/>
    <s v="ERES_2T317"/>
    <x v="2642"/>
    <n v="1604.2560000000001"/>
    <n v="193.86"/>
  </r>
  <r>
    <s v="10 : Electric"/>
    <x v="2"/>
    <x v="1"/>
    <s v="ERES_2T317"/>
    <x v="2643"/>
    <n v="2073.9"/>
    <n v="250.14"/>
  </r>
  <r>
    <s v="10 : Electric"/>
    <x v="2"/>
    <x v="1"/>
    <s v="ERES_2T317"/>
    <x v="2644"/>
    <n v="798.75300000000004"/>
    <n v="96.6"/>
  </r>
  <r>
    <s v="10 : Electric"/>
    <x v="2"/>
    <x v="1"/>
    <s v="ERES_2T317"/>
    <x v="2645"/>
    <n v="966.05600000000004"/>
    <n v="124.89"/>
  </r>
  <r>
    <s v="10 : Electric"/>
    <x v="2"/>
    <x v="1"/>
    <s v="ERES_2T317"/>
    <x v="2646"/>
    <n v="730.61300000000006"/>
    <n v="88.62"/>
  </r>
  <r>
    <s v="10 : Electric"/>
    <x v="2"/>
    <x v="1"/>
    <s v="ERES_2T317"/>
    <x v="2647"/>
    <n v="1148.7149999999999"/>
    <n v="138.4"/>
  </r>
  <r>
    <s v="10 : Electric"/>
    <x v="2"/>
    <x v="1"/>
    <s v="ERES_2T317"/>
    <x v="2648"/>
    <n v="824.255"/>
    <n v="98.19"/>
  </r>
  <r>
    <s v="10 : Electric"/>
    <x v="2"/>
    <x v="1"/>
    <s v="ERES_2T317"/>
    <x v="2649"/>
    <n v="569.50199999999995"/>
    <n v="67.48"/>
  </r>
  <r>
    <s v="10 : Electric"/>
    <x v="2"/>
    <x v="1"/>
    <s v="ERES_2T317"/>
    <x v="7496"/>
    <n v="703.70799999999997"/>
    <n v="88.05"/>
  </r>
  <r>
    <s v="10 : Electric"/>
    <x v="2"/>
    <x v="1"/>
    <s v="ERES_2T317"/>
    <x v="7497"/>
    <n v="449.94099999999997"/>
    <n v="54.58"/>
  </r>
  <r>
    <s v="10 : Electric"/>
    <x v="2"/>
    <x v="1"/>
    <s v="ERES_2T317"/>
    <x v="2650"/>
    <n v="1101.559"/>
    <n v="140.46"/>
  </r>
  <r>
    <s v="10 : Electric"/>
    <x v="2"/>
    <x v="1"/>
    <s v="ERES_2T317"/>
    <x v="7498"/>
    <n v="1859.2909999999999"/>
    <n v="239.24"/>
  </r>
  <r>
    <s v="10 : Electric"/>
    <x v="2"/>
    <x v="1"/>
    <s v="ERES_2T317"/>
    <x v="2651"/>
    <n v="325.82299999999998"/>
    <n v="40.08"/>
  </r>
  <r>
    <s v="10 : Electric"/>
    <x v="2"/>
    <x v="1"/>
    <s v="ERES_2T317"/>
    <x v="2652"/>
    <n v="552.95000000000005"/>
    <n v="66.75"/>
  </r>
  <r>
    <s v="10 : Electric"/>
    <x v="2"/>
    <x v="1"/>
    <s v="ERES_2T317"/>
    <x v="2653"/>
    <n v="1743.69"/>
    <n v="209.44"/>
  </r>
  <r>
    <s v="10 : Electric"/>
    <x v="2"/>
    <x v="1"/>
    <s v="ERES_2T317"/>
    <x v="2654"/>
    <n v="682.84799999999996"/>
    <n v="82.55"/>
  </r>
  <r>
    <s v="10 : Electric"/>
    <x v="2"/>
    <x v="1"/>
    <s v="ERES_2T317"/>
    <x v="2655"/>
    <n v="575.85199999999998"/>
    <n v="71.42"/>
  </r>
  <r>
    <s v="10 : Electric"/>
    <x v="2"/>
    <x v="1"/>
    <s v="ERES_2T317"/>
    <x v="2656"/>
    <n v="1677.204"/>
    <n v="209.95"/>
  </r>
  <r>
    <s v="10 : Electric"/>
    <x v="2"/>
    <x v="1"/>
    <s v="ERES_2T317"/>
    <x v="2657"/>
    <n v="1470.5329999999999"/>
    <n v="179.13"/>
  </r>
  <r>
    <s v="10 : Electric"/>
    <x v="2"/>
    <x v="1"/>
    <s v="ERES_2T317"/>
    <x v="2658"/>
    <n v="1340.8"/>
    <n v="170.26"/>
  </r>
  <r>
    <s v="10 : Electric"/>
    <x v="2"/>
    <x v="1"/>
    <s v="ERES_2T317"/>
    <x v="7499"/>
    <n v="396.91300000000001"/>
    <n v="48.56"/>
  </r>
  <r>
    <s v="10 : Electric"/>
    <x v="2"/>
    <x v="1"/>
    <s v="ERES_2T317"/>
    <x v="2659"/>
    <n v="580.13800000000003"/>
    <n v="71.33"/>
  </r>
  <r>
    <s v="10 : Electric"/>
    <x v="2"/>
    <x v="1"/>
    <s v="ERES_2T317"/>
    <x v="2660"/>
    <n v="1020.4589999999999"/>
    <n v="123.56"/>
  </r>
  <r>
    <s v="10 : Electric"/>
    <x v="2"/>
    <x v="1"/>
    <s v="ERES_2T317"/>
    <x v="2661"/>
    <n v="1326.433"/>
    <n v="162.74"/>
  </r>
  <r>
    <s v="10 : Electric"/>
    <x v="2"/>
    <x v="1"/>
    <s v="ERES_2T317"/>
    <x v="2662"/>
    <n v="327.05599999999998"/>
    <n v="40.08"/>
  </r>
  <r>
    <s v="10 : Electric"/>
    <x v="2"/>
    <x v="1"/>
    <s v="ERES_2T317"/>
    <x v="7500"/>
    <n v="799.28899999999999"/>
    <n v="99.94"/>
  </r>
  <r>
    <s v="10 : Electric"/>
    <x v="2"/>
    <x v="1"/>
    <s v="ERES_2T317"/>
    <x v="2663"/>
    <n v="638.74599999999998"/>
    <n v="76.739999999999995"/>
  </r>
  <r>
    <s v="10 : Electric"/>
    <x v="2"/>
    <x v="1"/>
    <s v="ERES_2T317"/>
    <x v="2664"/>
    <n v="789.25300000000004"/>
    <n v="98.13"/>
  </r>
  <r>
    <s v="10 : Electric"/>
    <x v="2"/>
    <x v="1"/>
    <s v="ERES_2T317"/>
    <x v="7501"/>
    <n v="1244.1600000000001"/>
    <n v="147.41999999999999"/>
  </r>
  <r>
    <s v="10 : Electric"/>
    <x v="2"/>
    <x v="1"/>
    <s v="ERES_2T317"/>
    <x v="2665"/>
    <n v="2277.6280000000002"/>
    <n v="271.58"/>
  </r>
  <r>
    <s v="10 : Electric"/>
    <x v="2"/>
    <x v="1"/>
    <s v="ERES_2T317"/>
    <x v="2666"/>
    <n v="1979.1949999999999"/>
    <n v="238.27"/>
  </r>
  <r>
    <s v="10 : Electric"/>
    <x v="2"/>
    <x v="1"/>
    <s v="ERES_2T317"/>
    <x v="2667"/>
    <n v="779.87199999999996"/>
    <n v="94.68"/>
  </r>
  <r>
    <s v="10 : Electric"/>
    <x v="2"/>
    <x v="1"/>
    <s v="ERES_2T317"/>
    <x v="2668"/>
    <n v="886.68100000000004"/>
    <n v="109.91"/>
  </r>
  <r>
    <s v="10 : Electric"/>
    <x v="2"/>
    <x v="1"/>
    <s v="ERES_2T317"/>
    <x v="2669"/>
    <n v="594.5"/>
    <n v="74.53"/>
  </r>
  <r>
    <s v="10 : Electric"/>
    <x v="2"/>
    <x v="1"/>
    <s v="ERES_2T317"/>
    <x v="2670"/>
    <n v="1340.3679999999999"/>
    <n v="178.59"/>
  </r>
  <r>
    <s v="10 : Electric"/>
    <x v="2"/>
    <x v="1"/>
    <s v="ERES_2T317"/>
    <x v="2671"/>
    <n v="337.27800000000002"/>
    <n v="39.99"/>
  </r>
  <r>
    <s v="10 : Electric"/>
    <x v="2"/>
    <x v="1"/>
    <s v="ERES_2T317"/>
    <x v="2672"/>
    <n v="1328.7190000000001"/>
    <n v="165.3"/>
  </r>
  <r>
    <s v="10 : Electric"/>
    <x v="2"/>
    <x v="1"/>
    <s v="ERES_2T317"/>
    <x v="2673"/>
    <n v="1240.2539999999999"/>
    <n v="159.35"/>
  </r>
  <r>
    <s v="10 : Electric"/>
    <x v="2"/>
    <x v="1"/>
    <s v="ERES_2T317"/>
    <x v="2674"/>
    <n v="1203.384"/>
    <n v="136.84"/>
  </r>
  <r>
    <s v="10 : Electric"/>
    <x v="2"/>
    <x v="1"/>
    <s v="ERES_2T317"/>
    <x v="2675"/>
    <n v="723.39099999999996"/>
    <n v="91.81"/>
  </r>
  <r>
    <s v="10 : Electric"/>
    <x v="2"/>
    <x v="1"/>
    <s v="ERES_2T317"/>
    <x v="2676"/>
    <n v="1220.3389999999999"/>
    <n v="146.62"/>
  </r>
  <r>
    <s v="10 : Electric"/>
    <x v="2"/>
    <x v="1"/>
    <s v="ERES_2T317"/>
    <x v="2677"/>
    <n v="594.14499999999998"/>
    <n v="72.510000000000005"/>
  </r>
  <r>
    <s v="10 : Electric"/>
    <x v="2"/>
    <x v="1"/>
    <s v="ERES_2T317"/>
    <x v="2678"/>
    <n v="404.64699999999999"/>
    <n v="50.26"/>
  </r>
  <r>
    <s v="10 : Electric"/>
    <x v="2"/>
    <x v="1"/>
    <s v="ERES_2T317"/>
    <x v="2679"/>
    <n v="1215.7149999999999"/>
    <n v="153.61000000000001"/>
  </r>
  <r>
    <s v="10 : Electric"/>
    <x v="2"/>
    <x v="1"/>
    <s v="ERES_2T317"/>
    <x v="2680"/>
    <n v="1320.7080000000001"/>
    <n v="161.30000000000001"/>
  </r>
  <r>
    <s v="10 : Electric"/>
    <x v="2"/>
    <x v="1"/>
    <s v="ERES_2T317"/>
    <x v="2681"/>
    <n v="727.73400000000004"/>
    <n v="87.94"/>
  </r>
  <r>
    <s v="10 : Electric"/>
    <x v="2"/>
    <x v="1"/>
    <s v="ERES_2T317"/>
    <x v="2682"/>
    <n v="236.57900000000001"/>
    <n v="29.02"/>
  </r>
  <r>
    <s v="10 : Electric"/>
    <x v="2"/>
    <x v="1"/>
    <s v="ERES_2T317"/>
    <x v="7502"/>
    <n v="701.38800000000003"/>
    <n v="83.06"/>
  </r>
  <r>
    <s v="10 : Electric"/>
    <x v="2"/>
    <x v="1"/>
    <s v="ERES_2T317"/>
    <x v="2683"/>
    <n v="1601.62"/>
    <n v="190.33"/>
  </r>
  <r>
    <s v="10 : Electric"/>
    <x v="2"/>
    <x v="1"/>
    <s v="ERES_2T317"/>
    <x v="2684"/>
    <n v="429.25299999999999"/>
    <n v="54.33"/>
  </r>
  <r>
    <s v="10 : Electric"/>
    <x v="2"/>
    <x v="1"/>
    <s v="ERES_2T317"/>
    <x v="2685"/>
    <n v="1253.03"/>
    <n v="152.1"/>
  </r>
  <r>
    <s v="10 : Electric"/>
    <x v="2"/>
    <x v="1"/>
    <s v="ERES_2T317"/>
    <x v="2686"/>
    <n v="1788.4369999999999"/>
    <n v="214.85"/>
  </r>
  <r>
    <s v="10 : Electric"/>
    <x v="2"/>
    <x v="1"/>
    <s v="ERES_2T317"/>
    <x v="2687"/>
    <n v="537.93399999999997"/>
    <n v="70.88"/>
  </r>
  <r>
    <s v="10 : Electric"/>
    <x v="2"/>
    <x v="1"/>
    <s v="ERES_2T317"/>
    <x v="2688"/>
    <n v="2528.913"/>
    <n v="300.04000000000002"/>
  </r>
  <r>
    <s v="10 : Electric"/>
    <x v="2"/>
    <x v="1"/>
    <s v="ERES_2T317"/>
    <x v="2689"/>
    <n v="1974.998"/>
    <n v="237.58"/>
  </r>
  <r>
    <s v="10 : Electric"/>
    <x v="2"/>
    <x v="1"/>
    <s v="ERES_2T317"/>
    <x v="2690"/>
    <n v="779.65200000000004"/>
    <n v="95.86"/>
  </r>
  <r>
    <s v="10 : Electric"/>
    <x v="2"/>
    <x v="1"/>
    <s v="ERES_2T317"/>
    <x v="7503"/>
    <n v="1590.386"/>
    <n v="193.67"/>
  </r>
  <r>
    <s v="10 : Electric"/>
    <x v="2"/>
    <x v="1"/>
    <s v="ERES_2T317"/>
    <x v="2691"/>
    <n v="1866.7429999999999"/>
    <n v="229.28"/>
  </r>
  <r>
    <s v="10 : Electric"/>
    <x v="2"/>
    <x v="1"/>
    <s v="ERES_2T317"/>
    <x v="2692"/>
    <n v="3045.335"/>
    <n v="363.17"/>
  </r>
  <r>
    <s v="10 : Electric"/>
    <x v="2"/>
    <x v="1"/>
    <s v="ERES_2T317"/>
    <x v="2693"/>
    <n v="1374.73"/>
    <n v="153.75"/>
  </r>
  <r>
    <s v="10 : Electric"/>
    <x v="2"/>
    <x v="1"/>
    <s v="ERES_2T317"/>
    <x v="2694"/>
    <n v="2244.8180000000002"/>
    <n v="280.88"/>
  </r>
  <r>
    <s v="10 : Electric"/>
    <x v="2"/>
    <x v="1"/>
    <s v="ERES_2T317"/>
    <x v="7504"/>
    <n v="1686.511"/>
    <n v="208.12"/>
  </r>
  <r>
    <s v="10 : Electric"/>
    <x v="2"/>
    <x v="1"/>
    <s v="ERES_2T317"/>
    <x v="2695"/>
    <n v="1860.7329999999999"/>
    <n v="235.07"/>
  </r>
  <r>
    <s v="10 : Electric"/>
    <x v="2"/>
    <x v="1"/>
    <s v="ERES_2T317"/>
    <x v="7505"/>
    <n v="1718.9449999999999"/>
    <n v="218.86"/>
  </r>
  <r>
    <s v="10 : Electric"/>
    <x v="2"/>
    <x v="1"/>
    <s v="ERES_2T317"/>
    <x v="2696"/>
    <n v="1372.7919999999999"/>
    <n v="149.22"/>
  </r>
  <r>
    <s v="10 : Electric"/>
    <x v="2"/>
    <x v="1"/>
    <s v="ERES_2T317"/>
    <x v="2697"/>
    <n v="2293.9720000000002"/>
    <n v="274.41000000000003"/>
  </r>
  <r>
    <s v="10 : Electric"/>
    <x v="2"/>
    <x v="1"/>
    <s v="ERES_2T317"/>
    <x v="2698"/>
    <n v="1176.7339999999999"/>
    <n v="144.29"/>
  </r>
  <r>
    <s v="10 : Electric"/>
    <x v="2"/>
    <x v="1"/>
    <s v="ERES_2T317"/>
    <x v="2699"/>
    <n v="1453.5340000000001"/>
    <n v="179.55"/>
  </r>
  <r>
    <s v="10 : Electric"/>
    <x v="2"/>
    <x v="1"/>
    <s v="ERES_2T317"/>
    <x v="2700"/>
    <n v="777.67499999999995"/>
    <n v="89.73"/>
  </r>
  <r>
    <s v="10 : Electric"/>
    <x v="2"/>
    <x v="1"/>
    <s v="ERES_2T317"/>
    <x v="2701"/>
    <n v="574.61599999999999"/>
    <n v="71.37"/>
  </r>
  <r>
    <s v="10 : Electric"/>
    <x v="2"/>
    <x v="1"/>
    <s v="ERES_2T317"/>
    <x v="2702"/>
    <n v="1087.9380000000001"/>
    <n v="131.83000000000001"/>
  </r>
  <r>
    <s v="10 : Electric"/>
    <x v="2"/>
    <x v="1"/>
    <s v="ERES_2T317"/>
    <x v="7506"/>
    <n v="3043.761"/>
    <n v="364.78"/>
  </r>
  <r>
    <s v="10 : Electric"/>
    <x v="2"/>
    <x v="1"/>
    <s v="ERES_2T317"/>
    <x v="7507"/>
    <n v="1207.748"/>
    <n v="148.80000000000001"/>
  </r>
  <r>
    <s v="10 : Electric"/>
    <x v="2"/>
    <x v="1"/>
    <s v="ERES_2T317"/>
    <x v="7508"/>
    <n v="800.76499999999999"/>
    <n v="97.52"/>
  </r>
  <r>
    <s v="10 : Electric"/>
    <x v="2"/>
    <x v="1"/>
    <s v="ERES_2T317"/>
    <x v="2703"/>
    <n v="125.05200000000001"/>
    <n v="15.72"/>
  </r>
  <r>
    <s v="10 : Electric"/>
    <x v="2"/>
    <x v="1"/>
    <s v="ERES_2T317"/>
    <x v="2704"/>
    <n v="3271.4459999999999"/>
    <n v="396.1"/>
  </r>
  <r>
    <s v="10 : Electric"/>
    <x v="2"/>
    <x v="1"/>
    <s v="ERES_2T317"/>
    <x v="7509"/>
    <n v="860.31399999999996"/>
    <n v="101.35"/>
  </r>
  <r>
    <s v="10 : Electric"/>
    <x v="2"/>
    <x v="1"/>
    <s v="ERES_2T317"/>
    <x v="2705"/>
    <n v="1748.518"/>
    <n v="210.23"/>
  </r>
  <r>
    <s v="10 : Electric"/>
    <x v="2"/>
    <x v="1"/>
    <s v="ERES_2T317"/>
    <x v="2706"/>
    <n v="2048.4490000000001"/>
    <n v="247.75"/>
  </r>
  <r>
    <s v="10 : Electric"/>
    <x v="2"/>
    <x v="1"/>
    <s v="ERES_2T317"/>
    <x v="2707"/>
    <n v="430.80399999999997"/>
    <n v="51.52"/>
  </r>
  <r>
    <s v="10 : Electric"/>
    <x v="2"/>
    <x v="1"/>
    <s v="ERES_2T317"/>
    <x v="2708"/>
    <n v="410.37"/>
    <n v="49.75"/>
  </r>
  <r>
    <s v="10 : Electric"/>
    <x v="2"/>
    <x v="1"/>
    <s v="ERES_2T317"/>
    <x v="2709"/>
    <n v="1180.3430000000001"/>
    <n v="148.53"/>
  </r>
  <r>
    <s v="10 : Electric"/>
    <x v="2"/>
    <x v="1"/>
    <s v="ERES_2T317"/>
    <x v="2710"/>
    <n v="914.25099999999998"/>
    <n v="113.58"/>
  </r>
  <r>
    <s v="10 : Electric"/>
    <x v="2"/>
    <x v="1"/>
    <s v="ERES_2T317"/>
    <x v="2711"/>
    <n v="1278.1579999999999"/>
    <n v="165.32"/>
  </r>
  <r>
    <s v="10 : Electric"/>
    <x v="2"/>
    <x v="1"/>
    <s v="ERES_2T317"/>
    <x v="2712"/>
    <n v="618.41899999999998"/>
    <n v="77.02"/>
  </r>
  <r>
    <s v="10 : Electric"/>
    <x v="2"/>
    <x v="1"/>
    <s v="ERES_2T317"/>
    <x v="2713"/>
    <n v="640.16099999999994"/>
    <n v="77.34"/>
  </r>
  <r>
    <s v="10 : Electric"/>
    <x v="2"/>
    <x v="1"/>
    <s v="ERES_2T317"/>
    <x v="7510"/>
    <n v="490.06900000000002"/>
    <n v="59.19"/>
  </r>
  <r>
    <s v="10 : Electric"/>
    <x v="2"/>
    <x v="1"/>
    <s v="ERES_2T317"/>
    <x v="7511"/>
    <n v="1565.556"/>
    <n v="178.43"/>
  </r>
  <r>
    <s v="10 : Electric"/>
    <x v="2"/>
    <x v="1"/>
    <s v="ERES_2T317"/>
    <x v="2714"/>
    <n v="2274.2260000000001"/>
    <n v="280.10000000000002"/>
  </r>
  <r>
    <s v="10 : Electric"/>
    <x v="2"/>
    <x v="1"/>
    <s v="ERES_2T317"/>
    <x v="7512"/>
    <n v="2066.808"/>
    <n v="250.99"/>
  </r>
  <r>
    <s v="10 : Electric"/>
    <x v="2"/>
    <x v="1"/>
    <s v="ERES_2T317"/>
    <x v="2715"/>
    <n v="1446.327"/>
    <n v="182.98"/>
  </r>
  <r>
    <s v="10 : Electric"/>
    <x v="2"/>
    <x v="1"/>
    <s v="ERES_2T317"/>
    <x v="2716"/>
    <n v="1202.894"/>
    <n v="147.03"/>
  </r>
  <r>
    <s v="10 : Electric"/>
    <x v="2"/>
    <x v="1"/>
    <s v="ERES_2T317"/>
    <x v="2717"/>
    <n v="707.42399999999998"/>
    <n v="84.03"/>
  </r>
  <r>
    <s v="10 : Electric"/>
    <x v="2"/>
    <x v="1"/>
    <s v="ERES_2T317"/>
    <x v="7513"/>
    <n v="784.72299999999996"/>
    <n v="94.44"/>
  </r>
  <r>
    <s v="10 : Electric"/>
    <x v="2"/>
    <x v="1"/>
    <s v="ERES_2T317"/>
    <x v="2718"/>
    <n v="678.72799999999995"/>
    <n v="84.02"/>
  </r>
  <r>
    <s v="10 : Electric"/>
    <x v="2"/>
    <x v="1"/>
    <s v="ERES_2T317"/>
    <x v="2719"/>
    <n v="553.11400000000003"/>
    <n v="69.88"/>
  </r>
  <r>
    <s v="10 : Electric"/>
    <x v="2"/>
    <x v="1"/>
    <s v="ERES_2T317"/>
    <x v="2720"/>
    <n v="1167.5519999999999"/>
    <n v="141.36000000000001"/>
  </r>
  <r>
    <s v="10 : Electric"/>
    <x v="2"/>
    <x v="1"/>
    <s v="ERES_2T317"/>
    <x v="2721"/>
    <n v="1311.2080000000001"/>
    <n v="156.80000000000001"/>
  </r>
  <r>
    <s v="10 : Electric"/>
    <x v="2"/>
    <x v="1"/>
    <s v="ERES_2T317"/>
    <x v="2722"/>
    <n v="1965.325"/>
    <n v="238.2"/>
  </r>
  <r>
    <s v="10 : Electric"/>
    <x v="2"/>
    <x v="1"/>
    <s v="ERES_2T317"/>
    <x v="2723"/>
    <n v="627.47299999999996"/>
    <n v="79.86"/>
  </r>
  <r>
    <s v="10 : Electric"/>
    <x v="2"/>
    <x v="1"/>
    <s v="ERES_2T317"/>
    <x v="2724"/>
    <n v="317.49900000000002"/>
    <n v="39.409999999999997"/>
  </r>
  <r>
    <s v="10 : Electric"/>
    <x v="2"/>
    <x v="1"/>
    <s v="ERES_2T317"/>
    <x v="7514"/>
    <n v="1714.1959999999999"/>
    <n v="207.69"/>
  </r>
  <r>
    <s v="10 : Electric"/>
    <x v="2"/>
    <x v="1"/>
    <s v="ERES_2T317"/>
    <x v="2725"/>
    <n v="1097.9880000000001"/>
    <n v="137.38999999999999"/>
  </r>
  <r>
    <s v="10 : Electric"/>
    <x v="2"/>
    <x v="1"/>
    <s v="ERES_2T317"/>
    <x v="2726"/>
    <n v="2154.8069999999998"/>
    <n v="253.71"/>
  </r>
  <r>
    <s v="10 : Electric"/>
    <x v="2"/>
    <x v="1"/>
    <s v="ERES_2T317"/>
    <x v="7515"/>
    <n v="912.64400000000001"/>
    <n v="112.2"/>
  </r>
  <r>
    <s v="10 : Electric"/>
    <x v="2"/>
    <x v="1"/>
    <s v="ERES_2T317"/>
    <x v="2727"/>
    <n v="1220.1859999999999"/>
    <n v="145.44"/>
  </r>
  <r>
    <s v="10 : Electric"/>
    <x v="2"/>
    <x v="1"/>
    <s v="ERES_2T317"/>
    <x v="2728"/>
    <n v="1262.652"/>
    <n v="154.83000000000001"/>
  </r>
  <r>
    <s v="10 : Electric"/>
    <x v="2"/>
    <x v="1"/>
    <s v="ERES_2T317"/>
    <x v="2729"/>
    <n v="697.57799999999997"/>
    <n v="86.58"/>
  </r>
  <r>
    <s v="10 : Electric"/>
    <x v="2"/>
    <x v="1"/>
    <s v="ERES_2T317"/>
    <x v="2730"/>
    <n v="1420.18"/>
    <n v="167.67"/>
  </r>
  <r>
    <s v="10 : Electric"/>
    <x v="2"/>
    <x v="1"/>
    <s v="ERES_2T317"/>
    <x v="7516"/>
    <n v="744.17200000000003"/>
    <n v="91.45"/>
  </r>
  <r>
    <s v="10 : Electric"/>
    <x v="2"/>
    <x v="1"/>
    <s v="ERES_2T317"/>
    <x v="7517"/>
    <n v="232.19300000000001"/>
    <n v="29.49"/>
  </r>
  <r>
    <s v="10 : Electric"/>
    <x v="2"/>
    <x v="1"/>
    <s v="ERES_2T317"/>
    <x v="7518"/>
    <n v="1330.828"/>
    <n v="158.65"/>
  </r>
  <r>
    <s v="10 : Electric"/>
    <x v="2"/>
    <x v="1"/>
    <s v="ERES_2T317"/>
    <x v="2731"/>
    <n v="1556.817"/>
    <n v="189.63"/>
  </r>
  <r>
    <s v="10 : Electric"/>
    <x v="2"/>
    <x v="1"/>
    <s v="ERES_2T317"/>
    <x v="2732"/>
    <n v="785.73500000000001"/>
    <n v="97.21"/>
  </r>
  <r>
    <s v="10 : Electric"/>
    <x v="2"/>
    <x v="1"/>
    <s v="ERES_2T317"/>
    <x v="7519"/>
    <n v="544.55700000000002"/>
    <n v="65.680000000000007"/>
  </r>
  <r>
    <s v="10 : Electric"/>
    <x v="2"/>
    <x v="1"/>
    <s v="ERES_2T317"/>
    <x v="2733"/>
    <n v="1390.672"/>
    <n v="178.62"/>
  </r>
  <r>
    <s v="10 : Electric"/>
    <x v="2"/>
    <x v="1"/>
    <s v="ERES_2T317"/>
    <x v="2734"/>
    <n v="1566.8140000000001"/>
    <n v="199.63"/>
  </r>
  <r>
    <s v="10 : Electric"/>
    <x v="2"/>
    <x v="1"/>
    <s v="ERES_2T317"/>
    <x v="7520"/>
    <n v="2850.9740000000002"/>
    <n v="353.96"/>
  </r>
  <r>
    <s v="10 : Electric"/>
    <x v="2"/>
    <x v="1"/>
    <s v="ERES_2T317"/>
    <x v="7521"/>
    <n v="646.38"/>
    <n v="79.430000000000007"/>
  </r>
  <r>
    <s v="10 : Electric"/>
    <x v="2"/>
    <x v="1"/>
    <s v="ERES_2T317"/>
    <x v="7522"/>
    <n v="1499.481"/>
    <n v="186.67"/>
  </r>
  <r>
    <s v="10 : Electric"/>
    <x v="2"/>
    <x v="1"/>
    <s v="ERES_2T317"/>
    <x v="2735"/>
    <n v="1176.1010000000001"/>
    <n v="146.1"/>
  </r>
  <r>
    <s v="10 : Electric"/>
    <x v="2"/>
    <x v="1"/>
    <s v="ERES_2T317"/>
    <x v="7523"/>
    <n v="580.42100000000005"/>
    <n v="70.22"/>
  </r>
  <r>
    <s v="10 : Electric"/>
    <x v="2"/>
    <x v="1"/>
    <s v="ERES_2T317"/>
    <x v="2736"/>
    <n v="934.91700000000003"/>
    <n v="111.66"/>
  </r>
  <r>
    <s v="10 : Electric"/>
    <x v="2"/>
    <x v="1"/>
    <s v="ERES_2T317"/>
    <x v="2737"/>
    <n v="2682.3069999999998"/>
    <n v="317.04000000000002"/>
  </r>
  <r>
    <s v="10 : Electric"/>
    <x v="2"/>
    <x v="1"/>
    <s v="ERES_2T317"/>
    <x v="2738"/>
    <n v="957.71900000000005"/>
    <n v="120.93"/>
  </r>
  <r>
    <s v="10 : Electric"/>
    <x v="2"/>
    <x v="1"/>
    <s v="ERES_2T317"/>
    <x v="2739"/>
    <n v="1517.1279999999999"/>
    <n v="189.61"/>
  </r>
  <r>
    <s v="10 : Electric"/>
    <x v="2"/>
    <x v="1"/>
    <s v="ERES_2T317"/>
    <x v="7524"/>
    <n v="2750.6669999999999"/>
    <n v="355.26"/>
  </r>
  <r>
    <s v="10 : Electric"/>
    <x v="2"/>
    <x v="1"/>
    <s v="ERES_2T317"/>
    <x v="2740"/>
    <n v="2000.867"/>
    <n v="242.53"/>
  </r>
  <r>
    <s v="10 : Electric"/>
    <x v="2"/>
    <x v="1"/>
    <s v="ERES_2T317"/>
    <x v="7525"/>
    <n v="2493.3679999999999"/>
    <n v="302.58"/>
  </r>
  <r>
    <s v="10 : Electric"/>
    <x v="2"/>
    <x v="1"/>
    <s v="ERES_2T317"/>
    <x v="2741"/>
    <n v="521.29300000000001"/>
    <n v="61.85"/>
  </r>
  <r>
    <s v="10 : Electric"/>
    <x v="2"/>
    <x v="1"/>
    <s v="ERES_2T317"/>
    <x v="7526"/>
    <n v="594.928"/>
    <n v="74.34"/>
  </r>
  <r>
    <s v="10 : Electric"/>
    <x v="2"/>
    <x v="1"/>
    <s v="ERES_2T317"/>
    <x v="2742"/>
    <n v="1008.364"/>
    <n v="117.1"/>
  </r>
  <r>
    <s v="10 : Electric"/>
    <x v="2"/>
    <x v="1"/>
    <s v="ERES_2T317"/>
    <x v="2743"/>
    <n v="2530.3620000000001"/>
    <n v="301.95999999999998"/>
  </r>
  <r>
    <s v="10 : Electric"/>
    <x v="2"/>
    <x v="1"/>
    <s v="ERES_2T317"/>
    <x v="2744"/>
    <n v="708.36300000000006"/>
    <n v="88.41"/>
  </r>
  <r>
    <s v="10 : Electric"/>
    <x v="2"/>
    <x v="1"/>
    <s v="ERES_2T317"/>
    <x v="2745"/>
    <n v="757.83600000000001"/>
    <n v="89.43"/>
  </r>
  <r>
    <s v="10 : Electric"/>
    <x v="2"/>
    <x v="1"/>
    <s v="ERES_2T317"/>
    <x v="7527"/>
    <n v="1341.623"/>
    <n v="160.97"/>
  </r>
  <r>
    <s v="10 : Electric"/>
    <x v="2"/>
    <x v="1"/>
    <s v="ERES_2T317"/>
    <x v="7528"/>
    <n v="904.06700000000001"/>
    <n v="114.02"/>
  </r>
  <r>
    <s v="10 : Electric"/>
    <x v="2"/>
    <x v="1"/>
    <s v="ERES_2T317"/>
    <x v="2746"/>
    <n v="572.45000000000005"/>
    <n v="69.03"/>
  </r>
  <r>
    <s v="10 : Electric"/>
    <x v="2"/>
    <x v="1"/>
    <s v="ERES_2T317"/>
    <x v="2747"/>
    <n v="253.53800000000001"/>
    <n v="31.22"/>
  </r>
  <r>
    <s v="10 : Electric"/>
    <x v="2"/>
    <x v="1"/>
    <s v="ERES_2T317"/>
    <x v="7529"/>
    <n v="1017.001"/>
    <n v="122.74"/>
  </r>
  <r>
    <s v="10 : Electric"/>
    <x v="2"/>
    <x v="1"/>
    <s v="ERES_2T317"/>
    <x v="7530"/>
    <n v="2065.0569999999998"/>
    <n v="276.01"/>
  </r>
  <r>
    <s v="10 : Electric"/>
    <x v="2"/>
    <x v="1"/>
    <s v="ERES_2T317"/>
    <x v="2748"/>
    <n v="3346.7510000000002"/>
    <n v="361.58"/>
  </r>
  <r>
    <s v="10 : Electric"/>
    <x v="2"/>
    <x v="1"/>
    <s v="ERES_2T317"/>
    <x v="7531"/>
    <n v="664.57100000000003"/>
    <n v="80.510000000000005"/>
  </r>
  <r>
    <s v="10 : Electric"/>
    <x v="2"/>
    <x v="1"/>
    <s v="ERES_2T317"/>
    <x v="2749"/>
    <n v="1283.895"/>
    <n v="157.18"/>
  </r>
  <r>
    <s v="10 : Electric"/>
    <x v="2"/>
    <x v="1"/>
    <s v="ERES_2T317"/>
    <x v="2750"/>
    <n v="1608.732"/>
    <n v="202.62"/>
  </r>
  <r>
    <s v="10 : Electric"/>
    <x v="2"/>
    <x v="1"/>
    <s v="ERES_2T317"/>
    <x v="2751"/>
    <n v="1978.796"/>
    <n v="243.07"/>
  </r>
  <r>
    <s v="10 : Electric"/>
    <x v="2"/>
    <x v="1"/>
    <s v="ERES_2T317"/>
    <x v="7532"/>
    <n v="2675.18"/>
    <n v="324.91000000000003"/>
  </r>
  <r>
    <s v="10 : Electric"/>
    <x v="2"/>
    <x v="1"/>
    <s v="ERES_2T317"/>
    <x v="2752"/>
    <n v="1429.9839999999999"/>
    <n v="180.95"/>
  </r>
  <r>
    <s v="10 : Electric"/>
    <x v="2"/>
    <x v="1"/>
    <s v="ERES_2T317"/>
    <x v="2753"/>
    <n v="405.22399999999999"/>
    <n v="49.94"/>
  </r>
  <r>
    <s v="10 : Electric"/>
    <x v="2"/>
    <x v="1"/>
    <s v="ERES_2T317"/>
    <x v="7533"/>
    <n v="1512.704"/>
    <n v="180.74"/>
  </r>
  <r>
    <s v="10 : Electric"/>
    <x v="2"/>
    <x v="1"/>
    <s v="ERES_2T317"/>
    <x v="2754"/>
    <n v="1153.8900000000001"/>
    <n v="129.79"/>
  </r>
  <r>
    <s v="10 : Electric"/>
    <x v="2"/>
    <x v="1"/>
    <s v="ERES_2T317"/>
    <x v="2755"/>
    <n v="859.69299999999998"/>
    <n v="105.27"/>
  </r>
  <r>
    <s v="10 : Electric"/>
    <x v="2"/>
    <x v="1"/>
    <s v="ERES_2T317"/>
    <x v="2756"/>
    <n v="1279.7750000000001"/>
    <n v="157.35"/>
  </r>
  <r>
    <s v="10 : Electric"/>
    <x v="2"/>
    <x v="1"/>
    <s v="ERES_2T317"/>
    <x v="7534"/>
    <n v="2511.7350000000001"/>
    <n v="307.73"/>
  </r>
  <r>
    <s v="10 : Electric"/>
    <x v="2"/>
    <x v="1"/>
    <s v="ERES_2T317"/>
    <x v="2757"/>
    <n v="296.596"/>
    <n v="35.75"/>
  </r>
  <r>
    <s v="10 : Electric"/>
    <x v="2"/>
    <x v="1"/>
    <s v="ERES_2T317"/>
    <x v="7535"/>
    <n v="531.00300000000004"/>
    <n v="65.89"/>
  </r>
  <r>
    <s v="10 : Electric"/>
    <x v="2"/>
    <x v="1"/>
    <s v="ERES_2T317"/>
    <x v="2758"/>
    <n v="1642.4670000000001"/>
    <n v="197.86"/>
  </r>
  <r>
    <s v="10 : Electric"/>
    <x v="2"/>
    <x v="1"/>
    <s v="ERES_2T317"/>
    <x v="2759"/>
    <n v="710.50400000000002"/>
    <n v="86.16"/>
  </r>
  <r>
    <s v="10 : Electric"/>
    <x v="2"/>
    <x v="1"/>
    <s v="ERES_2T317"/>
    <x v="7536"/>
    <n v="2211.8649999999998"/>
    <n v="298.85000000000002"/>
  </r>
  <r>
    <s v="10 : Electric"/>
    <x v="2"/>
    <x v="1"/>
    <s v="ERES_2T317"/>
    <x v="2760"/>
    <n v="496.887"/>
    <n v="63.4"/>
  </r>
  <r>
    <s v="10 : Electric"/>
    <x v="2"/>
    <x v="1"/>
    <s v="ERES_2T317"/>
    <x v="7537"/>
    <n v="898.697"/>
    <n v="108.56"/>
  </r>
  <r>
    <s v="10 : Electric"/>
    <x v="2"/>
    <x v="1"/>
    <s v="ERES_2T317"/>
    <x v="2761"/>
    <n v="1465.241"/>
    <n v="177.42"/>
  </r>
  <r>
    <s v="10 : Electric"/>
    <x v="2"/>
    <x v="1"/>
    <s v="ERES_2T317"/>
    <x v="7538"/>
    <n v="463.95800000000003"/>
    <n v="59.44"/>
  </r>
  <r>
    <s v="10 : Electric"/>
    <x v="2"/>
    <x v="1"/>
    <s v="ERES_2T317"/>
    <x v="7539"/>
    <n v="1829.51"/>
    <n v="215.1"/>
  </r>
  <r>
    <s v="10 : Electric"/>
    <x v="2"/>
    <x v="1"/>
    <s v="ERES_2T317"/>
    <x v="7540"/>
    <n v="1825.7639999999999"/>
    <n v="221.91"/>
  </r>
  <r>
    <s v="10 : Electric"/>
    <x v="2"/>
    <x v="1"/>
    <s v="ERES_2T317"/>
    <x v="7541"/>
    <n v="582.72699999999998"/>
    <n v="72.11"/>
  </r>
  <r>
    <s v="10 : Electric"/>
    <x v="2"/>
    <x v="1"/>
    <s v="ERES_2T317"/>
    <x v="2762"/>
    <n v="764.048"/>
    <n v="92.62"/>
  </r>
  <r>
    <s v="10 : Electric"/>
    <x v="2"/>
    <x v="1"/>
    <s v="ERES_2T317"/>
    <x v="2763"/>
    <n v="392.03399999999999"/>
    <n v="49.34"/>
  </r>
  <r>
    <s v="10 : Electric"/>
    <x v="2"/>
    <x v="1"/>
    <s v="ERES_2T317"/>
    <x v="2764"/>
    <n v="1366.0319999999999"/>
    <n v="165.69"/>
  </r>
  <r>
    <s v="10 : Electric"/>
    <x v="2"/>
    <x v="1"/>
    <s v="ERES_2T317"/>
    <x v="2765"/>
    <n v="602.64700000000005"/>
    <n v="75.459999999999994"/>
  </r>
  <r>
    <s v="10 : Electric"/>
    <x v="2"/>
    <x v="1"/>
    <s v="ERES_2T317"/>
    <x v="2766"/>
    <n v="305.38099999999997"/>
    <n v="35.56"/>
  </r>
  <r>
    <s v="10 : Electric"/>
    <x v="2"/>
    <x v="1"/>
    <s v="ERES_2T317"/>
    <x v="2767"/>
    <n v="523.83299999999997"/>
    <n v="65.39"/>
  </r>
  <r>
    <s v="10 : Electric"/>
    <x v="2"/>
    <x v="1"/>
    <s v="ERES_2T317"/>
    <x v="2768"/>
    <n v="1009.559"/>
    <n v="121.01"/>
  </r>
  <r>
    <s v="10 : Electric"/>
    <x v="2"/>
    <x v="1"/>
    <s v="ERES_2T317"/>
    <x v="7542"/>
    <n v="687.25599999999997"/>
    <n v="84.3"/>
  </r>
  <r>
    <s v="10 : Electric"/>
    <x v="2"/>
    <x v="1"/>
    <s v="ERES_2T317"/>
    <x v="7543"/>
    <n v="377.89800000000002"/>
    <n v="45.89"/>
  </r>
  <r>
    <s v="10 : Electric"/>
    <x v="2"/>
    <x v="1"/>
    <s v="ERES_2T317"/>
    <x v="2769"/>
    <n v="2138.5740000000001"/>
    <n v="258.77999999999997"/>
  </r>
  <r>
    <s v="10 : Electric"/>
    <x v="2"/>
    <x v="1"/>
    <s v="ERES_2T317"/>
    <x v="7544"/>
    <n v="573.03"/>
    <n v="69.45"/>
  </r>
  <r>
    <s v="10 : Electric"/>
    <x v="2"/>
    <x v="1"/>
    <s v="ERES_2T317"/>
    <x v="2770"/>
    <n v="1324.6859999999999"/>
    <n v="166.71"/>
  </r>
  <r>
    <s v="10 : Electric"/>
    <x v="2"/>
    <x v="1"/>
    <s v="ERES_2T317"/>
    <x v="7545"/>
    <n v="1288.7"/>
    <n v="154.53"/>
  </r>
  <r>
    <s v="10 : Electric"/>
    <x v="2"/>
    <x v="1"/>
    <s v="ERES_2T317"/>
    <x v="2771"/>
    <n v="580.51"/>
    <n v="72.53"/>
  </r>
  <r>
    <s v="10 : Electric"/>
    <x v="2"/>
    <x v="1"/>
    <s v="ERES_2T317"/>
    <x v="2772"/>
    <n v="765.39499999999998"/>
    <n v="99.34"/>
  </r>
  <r>
    <s v="10 : Electric"/>
    <x v="2"/>
    <x v="1"/>
    <s v="ERES_2T317"/>
    <x v="2773"/>
    <n v="425.52300000000002"/>
    <n v="51.11"/>
  </r>
  <r>
    <s v="10 : Electric"/>
    <x v="2"/>
    <x v="1"/>
    <s v="ERES_2T317"/>
    <x v="2774"/>
    <n v="1852.6089999999999"/>
    <n v="233.11"/>
  </r>
  <r>
    <s v="10 : Electric"/>
    <x v="2"/>
    <x v="1"/>
    <s v="ERES_2T317"/>
    <x v="2775"/>
    <n v="897.15200000000004"/>
    <n v="105.96"/>
  </r>
  <r>
    <s v="10 : Electric"/>
    <x v="2"/>
    <x v="1"/>
    <s v="ERES_2T317"/>
    <x v="7546"/>
    <n v="1257.2460000000001"/>
    <n v="157.97999999999999"/>
  </r>
  <r>
    <s v="10 : Electric"/>
    <x v="2"/>
    <x v="1"/>
    <s v="ERES_2T317"/>
    <x v="2776"/>
    <n v="590.98800000000006"/>
    <n v="76.31"/>
  </r>
  <r>
    <s v="10 : Electric"/>
    <x v="2"/>
    <x v="1"/>
    <s v="ERES_2T317"/>
    <x v="2777"/>
    <n v="1040.0029999999999"/>
    <n v="123.67"/>
  </r>
  <r>
    <s v="10 : Electric"/>
    <x v="2"/>
    <x v="1"/>
    <s v="ERES_2T317"/>
    <x v="7547"/>
    <n v="751.923"/>
    <n v="94.15"/>
  </r>
  <r>
    <s v="10 : Electric"/>
    <x v="2"/>
    <x v="1"/>
    <s v="ERES_2T317"/>
    <x v="7548"/>
    <n v="668.45500000000004"/>
    <n v="81.540000000000006"/>
  </r>
  <r>
    <s v="10 : Electric"/>
    <x v="2"/>
    <x v="1"/>
    <s v="ERES_2T317"/>
    <x v="2778"/>
    <n v="2093.0250000000001"/>
    <n v="255.16"/>
  </r>
  <r>
    <s v="10 : Electric"/>
    <x v="2"/>
    <x v="1"/>
    <s v="ERES_2T317"/>
    <x v="7549"/>
    <n v="769.63300000000004"/>
    <n v="95.07"/>
  </r>
  <r>
    <s v="10 : Electric"/>
    <x v="2"/>
    <x v="1"/>
    <s v="ERES_2T317"/>
    <x v="2779"/>
    <n v="749.93"/>
    <n v="90.79"/>
  </r>
  <r>
    <s v="10 : Electric"/>
    <x v="2"/>
    <x v="1"/>
    <s v="ERES_2T317"/>
    <x v="7550"/>
    <n v="618.654"/>
    <n v="76.849999999999994"/>
  </r>
  <r>
    <s v="10 : Electric"/>
    <x v="2"/>
    <x v="1"/>
    <s v="ERES_2T317"/>
    <x v="2780"/>
    <n v="798.14700000000005"/>
    <n v="90.41"/>
  </r>
  <r>
    <s v="10 : Electric"/>
    <x v="2"/>
    <x v="1"/>
    <s v="ERES_2T317"/>
    <x v="7551"/>
    <n v="1119.211"/>
    <n v="143.65"/>
  </r>
  <r>
    <s v="10 : Electric"/>
    <x v="2"/>
    <x v="1"/>
    <s v="ERES_2T317"/>
    <x v="2781"/>
    <n v="1271.8579999999999"/>
    <n v="149.30000000000001"/>
  </r>
  <r>
    <s v="10 : Electric"/>
    <x v="2"/>
    <x v="1"/>
    <s v="ERES_2T317"/>
    <x v="2782"/>
    <n v="473.42500000000001"/>
    <n v="59.24"/>
  </r>
  <r>
    <s v="10 : Electric"/>
    <x v="2"/>
    <x v="1"/>
    <s v="ERES_2T317"/>
    <x v="7552"/>
    <n v="2547.549"/>
    <n v="307.83999999999997"/>
  </r>
  <r>
    <s v="10 : Electric"/>
    <x v="2"/>
    <x v="1"/>
    <s v="ERES_2T317"/>
    <x v="7553"/>
    <n v="1074.4059999999999"/>
    <n v="132.56"/>
  </r>
  <r>
    <s v="10 : Electric"/>
    <x v="2"/>
    <x v="1"/>
    <s v="ERES_2T317"/>
    <x v="7554"/>
    <n v="646.46799999999996"/>
    <n v="79.13"/>
  </r>
  <r>
    <s v="10 : Electric"/>
    <x v="2"/>
    <x v="1"/>
    <s v="ERES_2T317"/>
    <x v="2783"/>
    <n v="607.23900000000003"/>
    <n v="74.98"/>
  </r>
  <r>
    <s v="10 : Electric"/>
    <x v="2"/>
    <x v="1"/>
    <s v="ERES_2T317"/>
    <x v="2784"/>
    <n v="831.99900000000002"/>
    <n v="101.69"/>
  </r>
  <r>
    <s v="10 : Electric"/>
    <x v="2"/>
    <x v="1"/>
    <s v="ERES_2T317"/>
    <x v="7555"/>
    <n v="1335.5930000000001"/>
    <n v="164.17"/>
  </r>
  <r>
    <s v="10 : Electric"/>
    <x v="2"/>
    <x v="1"/>
    <s v="ERES_2T317"/>
    <x v="2785"/>
    <n v="1884.961"/>
    <n v="233.93"/>
  </r>
  <r>
    <s v="10 : Electric"/>
    <x v="2"/>
    <x v="1"/>
    <s v="ERES_2T317"/>
    <x v="2786"/>
    <n v="478.1"/>
    <n v="57.37"/>
  </r>
  <r>
    <s v="10 : Electric"/>
    <x v="2"/>
    <x v="1"/>
    <s v="ERES_2T317"/>
    <x v="2787"/>
    <n v="615.04899999999998"/>
    <n v="74.45"/>
  </r>
  <r>
    <s v="10 : Electric"/>
    <x v="2"/>
    <x v="1"/>
    <s v="ERES_2T317"/>
    <x v="2788"/>
    <n v="3181.5880000000002"/>
    <n v="381.86"/>
  </r>
  <r>
    <s v="10 : Electric"/>
    <x v="2"/>
    <x v="1"/>
    <s v="ERES_2T317"/>
    <x v="7556"/>
    <n v="1631.6610000000001"/>
    <n v="200.8"/>
  </r>
  <r>
    <s v="10 : Electric"/>
    <x v="2"/>
    <x v="1"/>
    <s v="ERES_2T317"/>
    <x v="2789"/>
    <n v="1627.152"/>
    <n v="197.72"/>
  </r>
  <r>
    <s v="10 : Electric"/>
    <x v="2"/>
    <x v="1"/>
    <s v="ERES_2T317"/>
    <x v="7557"/>
    <n v="2025.42"/>
    <n v="258.63"/>
  </r>
  <r>
    <s v="10 : Electric"/>
    <x v="2"/>
    <x v="1"/>
    <s v="ERES_2T317"/>
    <x v="2790"/>
    <n v="981.80200000000002"/>
    <n v="120.12"/>
  </r>
  <r>
    <s v="10 : Electric"/>
    <x v="2"/>
    <x v="1"/>
    <s v="ERES_2T317"/>
    <x v="2791"/>
    <n v="777.53099999999995"/>
    <n v="95.82"/>
  </r>
  <r>
    <s v="10 : Electric"/>
    <x v="2"/>
    <x v="1"/>
    <s v="ERES_2T317"/>
    <x v="2792"/>
    <n v="715.60599999999999"/>
    <n v="87.27"/>
  </r>
  <r>
    <s v="10 : Electric"/>
    <x v="2"/>
    <x v="1"/>
    <s v="ERES_2T317"/>
    <x v="2794"/>
    <n v="4225.9430000000002"/>
    <n v="509.25"/>
  </r>
  <r>
    <s v="10 : Electric"/>
    <x v="2"/>
    <x v="1"/>
    <s v="ERES_2T317"/>
    <x v="2795"/>
    <n v="813.92100000000005"/>
    <n v="91.71"/>
  </r>
  <r>
    <s v="10 : Electric"/>
    <x v="2"/>
    <x v="1"/>
    <s v="ERES_2T317"/>
    <x v="2796"/>
    <n v="5030.1850000000004"/>
    <n v="618.74"/>
  </r>
  <r>
    <s v="10 : Electric"/>
    <x v="2"/>
    <x v="1"/>
    <s v="ERES_2T317"/>
    <x v="2797"/>
    <n v="574.91499999999996"/>
    <n v="67.44"/>
  </r>
  <r>
    <s v="10 : Electric"/>
    <x v="2"/>
    <x v="1"/>
    <s v="ERES_2T317"/>
    <x v="2798"/>
    <n v="1377.806"/>
    <n v="169.08"/>
  </r>
  <r>
    <s v="10 : Electric"/>
    <x v="2"/>
    <x v="1"/>
    <s v="ERES_2T317"/>
    <x v="7558"/>
    <n v="455.92399999999998"/>
    <n v="57.6"/>
  </r>
  <r>
    <s v="10 : Electric"/>
    <x v="2"/>
    <x v="1"/>
    <s v="ERES_2T317"/>
    <x v="2799"/>
    <n v="420.62200000000001"/>
    <n v="50.16"/>
  </r>
  <r>
    <s v="10 : Electric"/>
    <x v="2"/>
    <x v="1"/>
    <s v="ERES_2T317"/>
    <x v="2800"/>
    <n v="1108.713"/>
    <n v="135.99"/>
  </r>
  <r>
    <s v="10 : Electric"/>
    <x v="2"/>
    <x v="1"/>
    <s v="ERES_2T317"/>
    <x v="2801"/>
    <n v="1078.9190000000001"/>
    <n v="134.29"/>
  </r>
  <r>
    <s v="10 : Electric"/>
    <x v="2"/>
    <x v="1"/>
    <s v="ERES_2T317"/>
    <x v="2802"/>
    <n v="858.19899999999996"/>
    <n v="101.35"/>
  </r>
  <r>
    <s v="10 : Electric"/>
    <x v="2"/>
    <x v="1"/>
    <s v="ERES_2T317"/>
    <x v="2803"/>
    <n v="496.32600000000002"/>
    <n v="61.56"/>
  </r>
  <r>
    <s v="10 : Electric"/>
    <x v="2"/>
    <x v="1"/>
    <s v="ERES_2T317"/>
    <x v="2804"/>
    <n v="830.95"/>
    <n v="100.75"/>
  </r>
  <r>
    <s v="10 : Electric"/>
    <x v="2"/>
    <x v="1"/>
    <s v="ERES_2T317"/>
    <x v="2805"/>
    <n v="392.11900000000003"/>
    <n v="47.62"/>
  </r>
  <r>
    <s v="10 : Electric"/>
    <x v="2"/>
    <x v="1"/>
    <s v="ERES_2T317"/>
    <x v="2806"/>
    <n v="235.83"/>
    <n v="28.75"/>
  </r>
  <r>
    <s v="10 : Electric"/>
    <x v="2"/>
    <x v="1"/>
    <s v="ERES_2T317"/>
    <x v="2807"/>
    <n v="244.232"/>
    <n v="29.37"/>
  </r>
  <r>
    <s v="10 : Electric"/>
    <x v="2"/>
    <x v="1"/>
    <s v="ERES_2T317"/>
    <x v="2808"/>
    <n v="1186.4490000000001"/>
    <n v="141.58000000000001"/>
  </r>
  <r>
    <s v="10 : Electric"/>
    <x v="2"/>
    <x v="1"/>
    <s v="ERES_2T317"/>
    <x v="2809"/>
    <n v="2015.183"/>
    <n v="246.7"/>
  </r>
  <r>
    <s v="10 : Electric"/>
    <x v="2"/>
    <x v="1"/>
    <s v="ERES_2T317"/>
    <x v="2810"/>
    <n v="937.57799999999997"/>
    <n v="112.48"/>
  </r>
  <r>
    <s v="10 : Electric"/>
    <x v="2"/>
    <x v="1"/>
    <s v="ERES_2T317"/>
    <x v="7559"/>
    <n v="452.91500000000002"/>
    <n v="57.13"/>
  </r>
  <r>
    <s v="10 : Electric"/>
    <x v="2"/>
    <x v="1"/>
    <s v="ERES_2T317"/>
    <x v="2811"/>
    <n v="706.76099999999997"/>
    <n v="86.51"/>
  </r>
  <r>
    <s v="10 : Electric"/>
    <x v="2"/>
    <x v="1"/>
    <s v="ERES_2T317"/>
    <x v="7560"/>
    <n v="280.15499999999997"/>
    <n v="35.17"/>
  </r>
  <r>
    <s v="10 : Electric"/>
    <x v="2"/>
    <x v="1"/>
    <s v="ERES_2T317"/>
    <x v="2812"/>
    <n v="2183.6950000000002"/>
    <n v="281.83"/>
  </r>
  <r>
    <s v="10 : Electric"/>
    <x v="2"/>
    <x v="1"/>
    <s v="ERES_2T317"/>
    <x v="2813"/>
    <n v="453.39400000000001"/>
    <n v="54.85"/>
  </r>
  <r>
    <s v="10 : Electric"/>
    <x v="2"/>
    <x v="1"/>
    <s v="ERES_2T317"/>
    <x v="2814"/>
    <n v="554.65099999999995"/>
    <n v="66.7"/>
  </r>
  <r>
    <s v="10 : Electric"/>
    <x v="2"/>
    <x v="1"/>
    <s v="ERES_2T317"/>
    <x v="2815"/>
    <n v="1979.922"/>
    <n v="242.53"/>
  </r>
  <r>
    <s v="10 : Electric"/>
    <x v="2"/>
    <x v="1"/>
    <s v="ERES_2T317"/>
    <x v="2816"/>
    <n v="512.73900000000003"/>
    <n v="63.7"/>
  </r>
  <r>
    <s v="10 : Electric"/>
    <x v="2"/>
    <x v="1"/>
    <s v="ERES_2T317"/>
    <x v="7561"/>
    <n v="481.90300000000002"/>
    <n v="60.58"/>
  </r>
  <r>
    <s v="10 : Electric"/>
    <x v="2"/>
    <x v="1"/>
    <s v="ERES_2T317"/>
    <x v="2817"/>
    <n v="1897.8779999999999"/>
    <n v="233.13"/>
  </r>
  <r>
    <s v="10 : Electric"/>
    <x v="2"/>
    <x v="1"/>
    <s v="ERES_2T317"/>
    <x v="2818"/>
    <n v="327.10899999999998"/>
    <n v="39.380000000000003"/>
  </r>
  <r>
    <s v="10 : Electric"/>
    <x v="2"/>
    <x v="1"/>
    <s v="ERES_2T317"/>
    <x v="7562"/>
    <n v="2017.077"/>
    <n v="245.53"/>
  </r>
  <r>
    <s v="10 : Electric"/>
    <x v="2"/>
    <x v="1"/>
    <s v="ERES_2T317"/>
    <x v="7563"/>
    <n v="1207.7750000000001"/>
    <n v="145.81"/>
  </r>
  <r>
    <s v="10 : Electric"/>
    <x v="2"/>
    <x v="1"/>
    <s v="ERES_2T317"/>
    <x v="7564"/>
    <n v="2870.5329999999999"/>
    <n v="360.48"/>
  </r>
  <r>
    <s v="10 : Electric"/>
    <x v="2"/>
    <x v="1"/>
    <s v="ERES_2T317"/>
    <x v="7565"/>
    <n v="1280.087"/>
    <n v="162.55000000000001"/>
  </r>
  <r>
    <s v="10 : Electric"/>
    <x v="2"/>
    <x v="1"/>
    <s v="ERES_2T317"/>
    <x v="2819"/>
    <n v="616.46100000000001"/>
    <n v="79.12"/>
  </r>
  <r>
    <s v="10 : Electric"/>
    <x v="2"/>
    <x v="1"/>
    <s v="ERES_2T317"/>
    <x v="2820"/>
    <n v="700.64200000000005"/>
    <n v="83.16"/>
  </r>
  <r>
    <s v="10 : Electric"/>
    <x v="2"/>
    <x v="1"/>
    <s v="ERES_2T317"/>
    <x v="2821"/>
    <n v="296.82799999999997"/>
    <n v="36.31"/>
  </r>
  <r>
    <s v="10 : Electric"/>
    <x v="2"/>
    <x v="1"/>
    <s v="ERES_2T317"/>
    <x v="2822"/>
    <n v="1078.8520000000001"/>
    <n v="137.36000000000001"/>
  </r>
  <r>
    <s v="10 : Electric"/>
    <x v="2"/>
    <x v="1"/>
    <s v="ERES_2T317"/>
    <x v="7566"/>
    <n v="795.91099999999994"/>
    <n v="98.26"/>
  </r>
  <r>
    <s v="10 : Electric"/>
    <x v="2"/>
    <x v="1"/>
    <s v="ERES_2T317"/>
    <x v="7567"/>
    <n v="1202.684"/>
    <n v="149.04"/>
  </r>
  <r>
    <s v="10 : Electric"/>
    <x v="2"/>
    <x v="1"/>
    <s v="ERES_2T317"/>
    <x v="7568"/>
    <n v="431.26400000000001"/>
    <n v="53.37"/>
  </r>
  <r>
    <s v="10 : Electric"/>
    <x v="2"/>
    <x v="1"/>
    <s v="ERES_2T317"/>
    <x v="2823"/>
    <n v="3151.944"/>
    <n v="402.49"/>
  </r>
  <r>
    <s v="10 : Electric"/>
    <x v="2"/>
    <x v="1"/>
    <s v="ERES_2T317"/>
    <x v="2824"/>
    <n v="506.73200000000003"/>
    <n v="61.84"/>
  </r>
  <r>
    <s v="10 : Electric"/>
    <x v="2"/>
    <x v="1"/>
    <s v="ERES_2T317"/>
    <x v="2825"/>
    <n v="2094.4340000000002"/>
    <n v="251.47"/>
  </r>
  <r>
    <s v="10 : Electric"/>
    <x v="2"/>
    <x v="1"/>
    <s v="ERES_2T317"/>
    <x v="2826"/>
    <n v="1480.4829999999999"/>
    <n v="182.17"/>
  </r>
  <r>
    <s v="10 : Electric"/>
    <x v="2"/>
    <x v="1"/>
    <s v="ERES_2T317"/>
    <x v="2827"/>
    <n v="260.11799999999999"/>
    <n v="33.24"/>
  </r>
  <r>
    <s v="10 : Electric"/>
    <x v="2"/>
    <x v="1"/>
    <s v="ERES_2T317"/>
    <x v="2828"/>
    <n v="1400.9449999999999"/>
    <n v="167.93"/>
  </r>
  <r>
    <s v="10 : Electric"/>
    <x v="2"/>
    <x v="1"/>
    <s v="ERES_2T317"/>
    <x v="2829"/>
    <n v="934.37699999999995"/>
    <n v="118.08"/>
  </r>
  <r>
    <s v="10 : Electric"/>
    <x v="2"/>
    <x v="1"/>
    <s v="ERES_2T317"/>
    <x v="2830"/>
    <n v="981.8"/>
    <n v="114.91"/>
  </r>
  <r>
    <s v="10 : Electric"/>
    <x v="2"/>
    <x v="1"/>
    <s v="ERES_2T317"/>
    <x v="7569"/>
    <n v="2530.2060000000001"/>
    <n v="305.8"/>
  </r>
  <r>
    <s v="10 : Electric"/>
    <x v="2"/>
    <x v="1"/>
    <s v="ERES_2T317"/>
    <x v="2831"/>
    <n v="731.00900000000001"/>
    <n v="89.49"/>
  </r>
  <r>
    <s v="10 : Electric"/>
    <x v="2"/>
    <x v="1"/>
    <s v="ERES_2T317"/>
    <x v="7570"/>
    <n v="1162.3030000000001"/>
    <n v="137.49"/>
  </r>
  <r>
    <s v="10 : Electric"/>
    <x v="2"/>
    <x v="1"/>
    <s v="ERES_2T317"/>
    <x v="7571"/>
    <n v="2822.2040000000002"/>
    <n v="343.11"/>
  </r>
  <r>
    <s v="10 : Electric"/>
    <x v="2"/>
    <x v="1"/>
    <s v="ERES_2T317"/>
    <x v="2832"/>
    <n v="1107.8869999999999"/>
    <n v="128.91999999999999"/>
  </r>
  <r>
    <s v="10 : Electric"/>
    <x v="2"/>
    <x v="1"/>
    <s v="ERES_2T317"/>
    <x v="7572"/>
    <n v="1040.771"/>
    <n v="125.94"/>
  </r>
  <r>
    <s v="10 : Electric"/>
    <x v="2"/>
    <x v="1"/>
    <s v="ERES_2T317"/>
    <x v="2833"/>
    <n v="1933.393"/>
    <n v="227.68"/>
  </r>
  <r>
    <s v="10 : Electric"/>
    <x v="2"/>
    <x v="1"/>
    <s v="ERES_2T317"/>
    <x v="2834"/>
    <n v="2214"/>
    <n v="263.64999999999998"/>
  </r>
  <r>
    <s v="10 : Electric"/>
    <x v="2"/>
    <x v="1"/>
    <s v="ERES_2T317"/>
    <x v="2835"/>
    <n v="431.58699999999999"/>
    <n v="54.48"/>
  </r>
  <r>
    <s v="10 : Electric"/>
    <x v="2"/>
    <x v="1"/>
    <s v="ERES_2T317"/>
    <x v="2836"/>
    <n v="543.75800000000004"/>
    <n v="66.400000000000006"/>
  </r>
  <r>
    <s v="10 : Electric"/>
    <x v="2"/>
    <x v="1"/>
    <s v="ERES_2T317"/>
    <x v="2837"/>
    <n v="1235.6400000000001"/>
    <n v="151.30000000000001"/>
  </r>
  <r>
    <s v="10 : Electric"/>
    <x v="2"/>
    <x v="1"/>
    <s v="ERES_2T317"/>
    <x v="2838"/>
    <n v="767.29300000000001"/>
    <n v="89.07"/>
  </r>
  <r>
    <s v="10 : Electric"/>
    <x v="2"/>
    <x v="1"/>
    <s v="ERES_2T317"/>
    <x v="7573"/>
    <n v="436.39600000000002"/>
    <n v="52.99"/>
  </r>
  <r>
    <s v="10 : Electric"/>
    <x v="2"/>
    <x v="1"/>
    <s v="ERES_2T317"/>
    <x v="2839"/>
    <n v="2284.1260000000002"/>
    <n v="274.74"/>
  </r>
  <r>
    <s v="10 : Electric"/>
    <x v="2"/>
    <x v="1"/>
    <s v="ERES_2T317"/>
    <x v="2840"/>
    <n v="330.13799999999998"/>
    <n v="38.200000000000003"/>
  </r>
  <r>
    <s v="10 : Electric"/>
    <x v="2"/>
    <x v="1"/>
    <s v="ERES_2T317"/>
    <x v="2841"/>
    <n v="803.11699999999996"/>
    <n v="100.06"/>
  </r>
  <r>
    <s v="10 : Electric"/>
    <x v="2"/>
    <x v="1"/>
    <s v="ERES_2T317"/>
    <x v="2842"/>
    <n v="482.59800000000001"/>
    <n v="62.01"/>
  </r>
  <r>
    <s v="10 : Electric"/>
    <x v="2"/>
    <x v="1"/>
    <s v="ERES_2T317"/>
    <x v="2843"/>
    <n v="558.89200000000005"/>
    <n v="64.95"/>
  </r>
  <r>
    <s v="10 : Electric"/>
    <x v="2"/>
    <x v="1"/>
    <s v="ERES_2T317"/>
    <x v="2844"/>
    <n v="601.83100000000002"/>
    <n v="74.63"/>
  </r>
  <r>
    <s v="10 : Electric"/>
    <x v="2"/>
    <x v="1"/>
    <s v="ERES_2T317"/>
    <x v="7574"/>
    <n v="1986.819"/>
    <n v="237.48"/>
  </r>
  <r>
    <s v="10 : Electric"/>
    <x v="2"/>
    <x v="1"/>
    <s v="ERES_2T317"/>
    <x v="2845"/>
    <n v="1352.7239999999999"/>
    <n v="162.66"/>
  </r>
  <r>
    <s v="10 : Electric"/>
    <x v="2"/>
    <x v="1"/>
    <s v="ERES_2T317"/>
    <x v="2846"/>
    <n v="1750.74"/>
    <n v="216.68"/>
  </r>
  <r>
    <s v="10 : Electric"/>
    <x v="2"/>
    <x v="1"/>
    <s v="ERES_2T317"/>
    <x v="2847"/>
    <n v="760.11699999999996"/>
    <n v="95.32"/>
  </r>
  <r>
    <s v="10 : Electric"/>
    <x v="2"/>
    <x v="1"/>
    <s v="ERES_2T317"/>
    <x v="2848"/>
    <n v="637.39599999999996"/>
    <n v="80.739999999999995"/>
  </r>
  <r>
    <s v="10 : Electric"/>
    <x v="2"/>
    <x v="1"/>
    <s v="ERES_2T317"/>
    <x v="2849"/>
    <n v="811.64099999999996"/>
    <n v="96.24"/>
  </r>
  <r>
    <s v="10 : Electric"/>
    <x v="2"/>
    <x v="1"/>
    <s v="ERES_2T317"/>
    <x v="2850"/>
    <n v="2774.165"/>
    <n v="353.08"/>
  </r>
  <r>
    <s v="10 : Electric"/>
    <x v="2"/>
    <x v="1"/>
    <s v="ERES_2T317"/>
    <x v="2851"/>
    <n v="1109.8219999999999"/>
    <n v="133.76"/>
  </r>
  <r>
    <s v="10 : Electric"/>
    <x v="2"/>
    <x v="1"/>
    <s v="ERES_2T317"/>
    <x v="2852"/>
    <n v="820.44200000000001"/>
    <n v="97.2"/>
  </r>
  <r>
    <s v="10 : Electric"/>
    <x v="2"/>
    <x v="1"/>
    <s v="ERES_2T317"/>
    <x v="7575"/>
    <n v="1239.2329999999999"/>
    <n v="143.51"/>
  </r>
  <r>
    <s v="10 : Electric"/>
    <x v="2"/>
    <x v="1"/>
    <s v="ERES_2T317"/>
    <x v="2853"/>
    <n v="1498.3240000000001"/>
    <n v="188.15"/>
  </r>
  <r>
    <s v="10 : Electric"/>
    <x v="2"/>
    <x v="1"/>
    <s v="ERES_2T317"/>
    <x v="2854"/>
    <n v="1874.654"/>
    <n v="229.5"/>
  </r>
  <r>
    <s v="10 : Electric"/>
    <x v="2"/>
    <x v="1"/>
    <s v="ERES_2T317"/>
    <x v="2855"/>
    <n v="1559.8330000000001"/>
    <n v="189.48"/>
  </r>
  <r>
    <s v="10 : Electric"/>
    <x v="2"/>
    <x v="1"/>
    <s v="ERES_2T317"/>
    <x v="2856"/>
    <n v="503.50200000000001"/>
    <n v="63.66"/>
  </r>
  <r>
    <s v="10 : Electric"/>
    <x v="2"/>
    <x v="1"/>
    <s v="ERES_2T317"/>
    <x v="2857"/>
    <n v="520.76499999999999"/>
    <n v="64.48"/>
  </r>
  <r>
    <s v="10 : Electric"/>
    <x v="2"/>
    <x v="1"/>
    <s v="ERES_2T317"/>
    <x v="2858"/>
    <n v="719.92200000000003"/>
    <n v="89.65"/>
  </r>
  <r>
    <s v="10 : Electric"/>
    <x v="2"/>
    <x v="1"/>
    <s v="ERES_2T317"/>
    <x v="2859"/>
    <n v="1119.422"/>
    <n v="141.76"/>
  </r>
  <r>
    <s v="10 : Electric"/>
    <x v="2"/>
    <x v="1"/>
    <s v="ERES_2T317"/>
    <x v="2860"/>
    <n v="509.04399999999998"/>
    <n v="63.12"/>
  </r>
  <r>
    <s v="10 : Electric"/>
    <x v="2"/>
    <x v="1"/>
    <s v="ERES_2T317"/>
    <x v="2861"/>
    <n v="557.28399999999999"/>
    <n v="68.209999999999994"/>
  </r>
  <r>
    <s v="10 : Electric"/>
    <x v="2"/>
    <x v="1"/>
    <s v="ERES_2T317"/>
    <x v="7576"/>
    <n v="2074.402"/>
    <n v="249.24"/>
  </r>
  <r>
    <s v="10 : Electric"/>
    <x v="2"/>
    <x v="1"/>
    <s v="ERES_2T317"/>
    <x v="2862"/>
    <n v="2550.5770000000002"/>
    <n v="315.89"/>
  </r>
  <r>
    <s v="10 : Electric"/>
    <x v="2"/>
    <x v="1"/>
    <s v="ERES_2T317"/>
    <x v="7577"/>
    <n v="699.11300000000006"/>
    <n v="82.79"/>
  </r>
  <r>
    <s v="10 : Electric"/>
    <x v="2"/>
    <x v="1"/>
    <s v="ERES_2T317"/>
    <x v="7578"/>
    <n v="228.096"/>
    <n v="28.51"/>
  </r>
  <r>
    <s v="10 : Electric"/>
    <x v="2"/>
    <x v="1"/>
    <s v="ERES_2T317"/>
    <x v="2863"/>
    <n v="2019.8510000000001"/>
    <n v="229.42"/>
  </r>
  <r>
    <s v="10 : Electric"/>
    <x v="2"/>
    <x v="1"/>
    <s v="ERES_2T317"/>
    <x v="2864"/>
    <n v="488.44600000000003"/>
    <n v="58.18"/>
  </r>
  <r>
    <s v="10 : Electric"/>
    <x v="2"/>
    <x v="1"/>
    <s v="ERES_2T317"/>
    <x v="7579"/>
    <n v="545.12099999999998"/>
    <n v="70.47"/>
  </r>
  <r>
    <s v="10 : Electric"/>
    <x v="2"/>
    <x v="1"/>
    <s v="ERES_2T317"/>
    <x v="2865"/>
    <n v="1852.124"/>
    <n v="221.54"/>
  </r>
  <r>
    <s v="10 : Electric"/>
    <x v="2"/>
    <x v="1"/>
    <s v="ERES_2T317"/>
    <x v="7580"/>
    <n v="2755.703"/>
    <n v="356.95"/>
  </r>
  <r>
    <s v="10 : Electric"/>
    <x v="2"/>
    <x v="1"/>
    <s v="ERES_2T317"/>
    <x v="2866"/>
    <n v="1099.548"/>
    <n v="135.34"/>
  </r>
  <r>
    <s v="10 : Electric"/>
    <x v="2"/>
    <x v="1"/>
    <s v="ERES_2T317"/>
    <x v="2867"/>
    <n v="2977.8290000000002"/>
    <n v="379.19"/>
  </r>
  <r>
    <s v="10 : Electric"/>
    <x v="2"/>
    <x v="1"/>
    <s v="ERES_2T317"/>
    <x v="2868"/>
    <n v="6053.5519999999997"/>
    <n v="759.39"/>
  </r>
  <r>
    <s v="10 : Electric"/>
    <x v="2"/>
    <x v="1"/>
    <s v="ERES_2T317"/>
    <x v="7581"/>
    <n v="799.18899999999996"/>
    <n v="97.87"/>
  </r>
  <r>
    <s v="10 : Electric"/>
    <x v="2"/>
    <x v="1"/>
    <s v="ERES_2T317"/>
    <x v="2869"/>
    <n v="1512.819"/>
    <n v="176.37"/>
  </r>
  <r>
    <s v="10 : Electric"/>
    <x v="2"/>
    <x v="1"/>
    <s v="ERES_2T317"/>
    <x v="2870"/>
    <n v="271.99299999999999"/>
    <n v="34.21"/>
  </r>
  <r>
    <s v="10 : Electric"/>
    <x v="2"/>
    <x v="1"/>
    <s v="ERES_2T317"/>
    <x v="2871"/>
    <n v="464.49400000000003"/>
    <n v="56.02"/>
  </r>
  <r>
    <s v="10 : Electric"/>
    <x v="2"/>
    <x v="1"/>
    <s v="ERES_2T317"/>
    <x v="2872"/>
    <n v="1010.408"/>
    <n v="124.13"/>
  </r>
  <r>
    <s v="10 : Electric"/>
    <x v="2"/>
    <x v="1"/>
    <s v="ERES_2T317"/>
    <x v="2873"/>
    <n v="536.71199999999999"/>
    <n v="67.790000000000006"/>
  </r>
  <r>
    <s v="10 : Electric"/>
    <x v="2"/>
    <x v="1"/>
    <s v="ERES_2T317"/>
    <x v="2874"/>
    <n v="400.68299999999999"/>
    <n v="47.97"/>
  </r>
  <r>
    <s v="10 : Electric"/>
    <x v="2"/>
    <x v="1"/>
    <s v="ERES_2T317"/>
    <x v="2875"/>
    <n v="1163.579"/>
    <n v="143.51"/>
  </r>
  <r>
    <s v="10 : Electric"/>
    <x v="2"/>
    <x v="1"/>
    <s v="ERES_2T317"/>
    <x v="2876"/>
    <n v="1019.17"/>
    <n v="123.45"/>
  </r>
  <r>
    <s v="10 : Electric"/>
    <x v="2"/>
    <x v="1"/>
    <s v="ERES_2T317"/>
    <x v="2877"/>
    <n v="2596.0340000000001"/>
    <n v="329.54"/>
  </r>
  <r>
    <s v="10 : Electric"/>
    <x v="2"/>
    <x v="1"/>
    <s v="ERES_2T317"/>
    <x v="2878"/>
    <n v="2558.7860000000001"/>
    <n v="321.82"/>
  </r>
  <r>
    <s v="10 : Electric"/>
    <x v="2"/>
    <x v="1"/>
    <s v="ERES_2T317"/>
    <x v="7582"/>
    <n v="1996.6079999999999"/>
    <n v="247.94"/>
  </r>
  <r>
    <s v="10 : Electric"/>
    <x v="2"/>
    <x v="1"/>
    <s v="ERES_2T317"/>
    <x v="7583"/>
    <n v="1154.6769999999999"/>
    <n v="137.26"/>
  </r>
  <r>
    <s v="10 : Electric"/>
    <x v="2"/>
    <x v="1"/>
    <s v="ERES_2T317"/>
    <x v="2879"/>
    <n v="1549.424"/>
    <n v="188.21"/>
  </r>
  <r>
    <s v="10 : Electric"/>
    <x v="2"/>
    <x v="1"/>
    <s v="ERES_2T317"/>
    <x v="7584"/>
    <n v="1279.386"/>
    <n v="159.99"/>
  </r>
  <r>
    <s v="10 : Electric"/>
    <x v="2"/>
    <x v="1"/>
    <s v="ERES_2T317"/>
    <x v="2880"/>
    <n v="235.096"/>
    <n v="27.71"/>
  </r>
  <r>
    <s v="10 : Electric"/>
    <x v="2"/>
    <x v="1"/>
    <s v="ERES_2T317"/>
    <x v="2881"/>
    <n v="851.64400000000001"/>
    <n v="108.22"/>
  </r>
  <r>
    <s v="10 : Electric"/>
    <x v="2"/>
    <x v="1"/>
    <s v="ERES_2T317"/>
    <x v="2882"/>
    <n v="648.05700000000002"/>
    <n v="79.7"/>
  </r>
  <r>
    <s v="10 : Electric"/>
    <x v="2"/>
    <x v="1"/>
    <s v="ERES_2T317"/>
    <x v="7585"/>
    <n v="489.99700000000001"/>
    <n v="59.06"/>
  </r>
  <r>
    <s v="10 : Electric"/>
    <x v="2"/>
    <x v="1"/>
    <s v="ERES_2T317"/>
    <x v="2883"/>
    <n v="610.86699999999996"/>
    <n v="74.59"/>
  </r>
  <r>
    <s v="10 : Electric"/>
    <x v="2"/>
    <x v="1"/>
    <s v="ERES_2T317"/>
    <x v="2884"/>
    <n v="228.88900000000001"/>
    <n v="28.52"/>
  </r>
  <r>
    <s v="10 : Electric"/>
    <x v="2"/>
    <x v="1"/>
    <s v="ERES_2T317"/>
    <x v="2885"/>
    <n v="572.76300000000003"/>
    <n v="70.47"/>
  </r>
  <r>
    <s v="10 : Electric"/>
    <x v="2"/>
    <x v="1"/>
    <s v="ERES_2T317"/>
    <x v="2886"/>
    <n v="910.12099999999998"/>
    <n v="109.9"/>
  </r>
  <r>
    <s v="10 : Electric"/>
    <x v="2"/>
    <x v="1"/>
    <s v="ERES_2T317"/>
    <x v="7586"/>
    <n v="2243.681"/>
    <n v="271.04000000000002"/>
  </r>
  <r>
    <s v="10 : Electric"/>
    <x v="2"/>
    <x v="1"/>
    <s v="ERES_2T317"/>
    <x v="2887"/>
    <n v="3910.049"/>
    <n v="484.56"/>
  </r>
  <r>
    <s v="10 : Electric"/>
    <x v="2"/>
    <x v="1"/>
    <s v="ERES_2T317"/>
    <x v="7587"/>
    <n v="745.09"/>
    <n v="83.71"/>
  </r>
  <r>
    <s v="10 : Electric"/>
    <x v="2"/>
    <x v="1"/>
    <s v="ERES_2T317"/>
    <x v="2888"/>
    <n v="1453.7159999999999"/>
    <n v="180.07"/>
  </r>
  <r>
    <s v="10 : Electric"/>
    <x v="2"/>
    <x v="1"/>
    <s v="ERES_2T317"/>
    <x v="2889"/>
    <n v="1104.502"/>
    <n v="138.63"/>
  </r>
  <r>
    <s v="10 : Electric"/>
    <x v="2"/>
    <x v="1"/>
    <s v="ERES_2T317"/>
    <x v="2890"/>
    <n v="1305.402"/>
    <n v="161.47999999999999"/>
  </r>
  <r>
    <s v="10 : Electric"/>
    <x v="2"/>
    <x v="1"/>
    <s v="ERES_2T317"/>
    <x v="7588"/>
    <n v="1961.883"/>
    <n v="224.52"/>
  </r>
  <r>
    <s v="10 : Electric"/>
    <x v="2"/>
    <x v="1"/>
    <s v="ERES_2T317"/>
    <x v="7589"/>
    <n v="1055.748"/>
    <n v="130.27000000000001"/>
  </r>
  <r>
    <s v="10 : Electric"/>
    <x v="2"/>
    <x v="1"/>
    <s v="ERES_2T317"/>
    <x v="2891"/>
    <n v="1771.4459999999999"/>
    <n v="213.56"/>
  </r>
  <r>
    <s v="10 : Electric"/>
    <x v="2"/>
    <x v="1"/>
    <s v="ERES_2T317"/>
    <x v="2892"/>
    <n v="800.399"/>
    <n v="97.61"/>
  </r>
  <r>
    <s v="10 : Electric"/>
    <x v="2"/>
    <x v="1"/>
    <s v="ERES_2T317"/>
    <x v="7590"/>
    <n v="1459.297"/>
    <n v="180.71"/>
  </r>
  <r>
    <s v="10 : Electric"/>
    <x v="2"/>
    <x v="1"/>
    <s v="ERES_2T317"/>
    <x v="2893"/>
    <n v="265.43200000000002"/>
    <n v="32.35"/>
  </r>
  <r>
    <s v="10 : Electric"/>
    <x v="2"/>
    <x v="1"/>
    <s v="ERES_2T317"/>
    <x v="2894"/>
    <n v="2038.444"/>
    <n v="253.63"/>
  </r>
  <r>
    <s v="10 : Electric"/>
    <x v="2"/>
    <x v="1"/>
    <s v="ERES_2T317"/>
    <x v="2895"/>
    <n v="497.43"/>
    <n v="60.47"/>
  </r>
  <r>
    <s v="10 : Electric"/>
    <x v="2"/>
    <x v="1"/>
    <s v="ERES_2T317"/>
    <x v="7591"/>
    <n v="598.10199999999998"/>
    <n v="76.3"/>
  </r>
  <r>
    <s v="10 : Electric"/>
    <x v="2"/>
    <x v="1"/>
    <s v="ERES_2T317"/>
    <x v="2896"/>
    <n v="3552.59"/>
    <n v="426.69"/>
  </r>
  <r>
    <s v="10 : Electric"/>
    <x v="2"/>
    <x v="1"/>
    <s v="ERES_2T317"/>
    <x v="2897"/>
    <n v="3384.4780000000001"/>
    <n v="413.46"/>
  </r>
  <r>
    <s v="10 : Electric"/>
    <x v="2"/>
    <x v="1"/>
    <s v="ERES_2T317"/>
    <x v="2898"/>
    <n v="507.92"/>
    <n v="60.85"/>
  </r>
  <r>
    <s v="10 : Electric"/>
    <x v="2"/>
    <x v="1"/>
    <s v="ERES_2T317"/>
    <x v="2899"/>
    <n v="690.90300000000002"/>
    <n v="83.39"/>
  </r>
  <r>
    <s v="10 : Electric"/>
    <x v="2"/>
    <x v="1"/>
    <s v="ERES_2T317"/>
    <x v="2900"/>
    <n v="2784.931"/>
    <n v="348.03"/>
  </r>
  <r>
    <s v="10 : Electric"/>
    <x v="2"/>
    <x v="1"/>
    <s v="ERES_2T317"/>
    <x v="2901"/>
    <n v="852.64099999999996"/>
    <n v="98.03"/>
  </r>
  <r>
    <s v="10 : Electric"/>
    <x v="2"/>
    <x v="1"/>
    <s v="ERES_2T317"/>
    <x v="2902"/>
    <n v="834.899"/>
    <n v="103.82"/>
  </r>
  <r>
    <s v="10 : Electric"/>
    <x v="2"/>
    <x v="1"/>
    <s v="ERES_2T317"/>
    <x v="2903"/>
    <n v="4421.8220000000001"/>
    <n v="554.78"/>
  </r>
  <r>
    <s v="10 : Electric"/>
    <x v="2"/>
    <x v="1"/>
    <s v="ERES_2T317"/>
    <x v="7592"/>
    <n v="808.38099999999997"/>
    <n v="99.59"/>
  </r>
  <r>
    <s v="10 : Electric"/>
    <x v="2"/>
    <x v="1"/>
    <s v="ERES_2T317"/>
    <x v="2904"/>
    <n v="1196.43"/>
    <n v="152.03"/>
  </r>
  <r>
    <s v="10 : Electric"/>
    <x v="2"/>
    <x v="1"/>
    <s v="ERES_2T317"/>
    <x v="2905"/>
    <n v="1234.2829999999999"/>
    <n v="149.19"/>
  </r>
  <r>
    <s v="10 : Electric"/>
    <x v="2"/>
    <x v="1"/>
    <s v="ERES_2T317"/>
    <x v="2906"/>
    <n v="333.87799999999999"/>
    <n v="40.44"/>
  </r>
  <r>
    <s v="10 : Electric"/>
    <x v="2"/>
    <x v="1"/>
    <s v="ERES_2T317"/>
    <x v="7593"/>
    <n v="552.99699999999996"/>
    <n v="65.28"/>
  </r>
  <r>
    <s v="10 : Electric"/>
    <x v="2"/>
    <x v="1"/>
    <s v="ERES_2T317"/>
    <x v="2907"/>
    <n v="716.60500000000002"/>
    <n v="93.38"/>
  </r>
  <r>
    <s v="10 : Electric"/>
    <x v="2"/>
    <x v="1"/>
    <s v="ERES_2T317"/>
    <x v="2908"/>
    <n v="1617.787"/>
    <n v="189.97"/>
  </r>
  <r>
    <s v="10 : Electric"/>
    <x v="2"/>
    <x v="1"/>
    <s v="ERES_2T317"/>
    <x v="7594"/>
    <n v="2085.7739999999999"/>
    <n v="249.24"/>
  </r>
  <r>
    <s v="10 : Electric"/>
    <x v="2"/>
    <x v="1"/>
    <s v="ERES_2T317"/>
    <x v="2909"/>
    <n v="568.18799999999999"/>
    <n v="66.14"/>
  </r>
  <r>
    <s v="10 : Electric"/>
    <x v="2"/>
    <x v="1"/>
    <s v="ERES_2T317"/>
    <x v="2910"/>
    <n v="1182.5989999999999"/>
    <n v="142.72999999999999"/>
  </r>
  <r>
    <s v="10 : Electric"/>
    <x v="2"/>
    <x v="1"/>
    <s v="ERES_2T317"/>
    <x v="2911"/>
    <n v="421.19499999999999"/>
    <n v="50.78"/>
  </r>
  <r>
    <s v="10 : Electric"/>
    <x v="2"/>
    <x v="1"/>
    <s v="ERES_2T317"/>
    <x v="2912"/>
    <n v="815.37800000000004"/>
    <n v="98.35"/>
  </r>
  <r>
    <s v="10 : Electric"/>
    <x v="2"/>
    <x v="1"/>
    <s v="ERES_2T317"/>
    <x v="2913"/>
    <n v="405.79899999999998"/>
    <n v="51.13"/>
  </r>
  <r>
    <s v="10 : Electric"/>
    <x v="2"/>
    <x v="1"/>
    <s v="ERES_2T317"/>
    <x v="2914"/>
    <n v="198.48"/>
    <n v="25.49"/>
  </r>
  <r>
    <s v="10 : Electric"/>
    <x v="2"/>
    <x v="1"/>
    <s v="ERES_2T317"/>
    <x v="2915"/>
    <n v="497.21100000000001"/>
    <n v="63.11"/>
  </r>
  <r>
    <s v="10 : Electric"/>
    <x v="2"/>
    <x v="1"/>
    <s v="ERES_2T317"/>
    <x v="2916"/>
    <n v="595.447"/>
    <n v="73.37"/>
  </r>
  <r>
    <s v="10 : Electric"/>
    <x v="2"/>
    <x v="1"/>
    <s v="ERES_2T317"/>
    <x v="7595"/>
    <n v="1712.047"/>
    <n v="198.92"/>
  </r>
  <r>
    <s v="10 : Electric"/>
    <x v="2"/>
    <x v="1"/>
    <s v="ERES_2T317"/>
    <x v="2917"/>
    <n v="929.46900000000005"/>
    <n v="110.23"/>
  </r>
  <r>
    <s v="10 : Electric"/>
    <x v="2"/>
    <x v="1"/>
    <s v="ERES_2T317"/>
    <x v="2918"/>
    <n v="544.548"/>
    <n v="65.17"/>
  </r>
  <r>
    <s v="10 : Electric"/>
    <x v="2"/>
    <x v="1"/>
    <s v="ERES_2T317"/>
    <x v="2919"/>
    <n v="1653.116"/>
    <n v="209.53"/>
  </r>
  <r>
    <s v="10 : Electric"/>
    <x v="2"/>
    <x v="1"/>
    <s v="ERES_2T317"/>
    <x v="2920"/>
    <n v="1556.8040000000001"/>
    <n v="187.49"/>
  </r>
  <r>
    <s v="10 : Electric"/>
    <x v="2"/>
    <x v="1"/>
    <s v="ERES_2T317"/>
    <x v="2921"/>
    <n v="430.08199999999999"/>
    <n v="53.68"/>
  </r>
  <r>
    <s v="10 : Electric"/>
    <x v="2"/>
    <x v="1"/>
    <s v="ERES_2T317"/>
    <x v="7596"/>
    <n v="905.73299999999995"/>
    <n v="111.77"/>
  </r>
  <r>
    <s v="10 : Electric"/>
    <x v="2"/>
    <x v="1"/>
    <s v="ERES_2T317"/>
    <x v="2922"/>
    <n v="428.56"/>
    <n v="53.02"/>
  </r>
  <r>
    <s v="10 : Electric"/>
    <x v="2"/>
    <x v="1"/>
    <s v="ERES_2T317"/>
    <x v="2923"/>
    <n v="407.59100000000001"/>
    <n v="49.98"/>
  </r>
  <r>
    <s v="10 : Electric"/>
    <x v="2"/>
    <x v="1"/>
    <s v="ERES_2T317"/>
    <x v="2924"/>
    <n v="2137.375"/>
    <n v="261.56"/>
  </r>
  <r>
    <s v="10 : Electric"/>
    <x v="2"/>
    <x v="1"/>
    <s v="ERES_2T317"/>
    <x v="7597"/>
    <n v="1105.694"/>
    <n v="135.4"/>
  </r>
  <r>
    <s v="10 : Electric"/>
    <x v="2"/>
    <x v="1"/>
    <s v="ERES_2T317"/>
    <x v="2925"/>
    <n v="168.42"/>
    <n v="20.05"/>
  </r>
  <r>
    <s v="10 : Electric"/>
    <x v="2"/>
    <x v="1"/>
    <s v="ERES_2T317"/>
    <x v="2926"/>
    <n v="683.32500000000005"/>
    <n v="85.18"/>
  </r>
  <r>
    <s v="10 : Electric"/>
    <x v="2"/>
    <x v="1"/>
    <s v="ERES_2T317"/>
    <x v="2927"/>
    <n v="1134.453"/>
    <n v="135.76"/>
  </r>
  <r>
    <s v="10 : Electric"/>
    <x v="2"/>
    <x v="1"/>
    <s v="ERES_2T317"/>
    <x v="2928"/>
    <n v="2035.2840000000001"/>
    <n v="251.2"/>
  </r>
  <r>
    <s v="10 : Electric"/>
    <x v="2"/>
    <x v="1"/>
    <s v="ERES_2T317"/>
    <x v="2929"/>
    <n v="1595.3979999999999"/>
    <n v="197.36"/>
  </r>
  <r>
    <s v="10 : Electric"/>
    <x v="2"/>
    <x v="1"/>
    <s v="ERES_2T317"/>
    <x v="2930"/>
    <n v="583.58199999999999"/>
    <n v="70.94"/>
  </r>
  <r>
    <s v="10 : Electric"/>
    <x v="2"/>
    <x v="1"/>
    <s v="ERES_2T317"/>
    <x v="2931"/>
    <n v="2260.3240000000001"/>
    <n v="278.76"/>
  </r>
  <r>
    <s v="10 : Electric"/>
    <x v="2"/>
    <x v="1"/>
    <s v="ERES_2T317"/>
    <x v="2932"/>
    <n v="2103.4780000000001"/>
    <n v="262.48"/>
  </r>
  <r>
    <s v="10 : Electric"/>
    <x v="2"/>
    <x v="1"/>
    <s v="ERES_2T317"/>
    <x v="2933"/>
    <n v="711.72799999999995"/>
    <n v="86.04"/>
  </r>
  <r>
    <s v="10 : Electric"/>
    <x v="2"/>
    <x v="1"/>
    <s v="ERES_2T317"/>
    <x v="2934"/>
    <n v="2576.2449999999999"/>
    <n v="317.07"/>
  </r>
  <r>
    <s v="10 : Electric"/>
    <x v="2"/>
    <x v="1"/>
    <s v="ERES_2T317"/>
    <x v="2935"/>
    <n v="735.9"/>
    <n v="91.71"/>
  </r>
  <r>
    <s v="10 : Electric"/>
    <x v="2"/>
    <x v="1"/>
    <s v="ERES_2T317"/>
    <x v="7598"/>
    <n v="1054.4179999999999"/>
    <n v="128.59"/>
  </r>
  <r>
    <s v="10 : Electric"/>
    <x v="2"/>
    <x v="1"/>
    <s v="ERES_2T317"/>
    <x v="2936"/>
    <n v="2057.34"/>
    <n v="267.07"/>
  </r>
  <r>
    <s v="10 : Electric"/>
    <x v="2"/>
    <x v="1"/>
    <s v="ERES_2T317"/>
    <x v="2937"/>
    <n v="1977.8710000000001"/>
    <n v="235.78"/>
  </r>
  <r>
    <s v="10 : Electric"/>
    <x v="2"/>
    <x v="1"/>
    <s v="ERES_2T317"/>
    <x v="2938"/>
    <n v="1334.211"/>
    <n v="158.31"/>
  </r>
  <r>
    <s v="10 : Electric"/>
    <x v="2"/>
    <x v="1"/>
    <s v="ERES_2T317"/>
    <x v="7599"/>
    <n v="1129.3589999999999"/>
    <n v="141.55000000000001"/>
  </r>
  <r>
    <s v="10 : Electric"/>
    <x v="2"/>
    <x v="1"/>
    <s v="ERES_2T317"/>
    <x v="2939"/>
    <n v="975.53499999999997"/>
    <n v="112.82"/>
  </r>
  <r>
    <s v="10 : Electric"/>
    <x v="2"/>
    <x v="1"/>
    <s v="ERES_2T317"/>
    <x v="7600"/>
    <n v="2372.2750000000001"/>
    <n v="289.98"/>
  </r>
  <r>
    <s v="10 : Electric"/>
    <x v="2"/>
    <x v="1"/>
    <s v="ERES_2T317"/>
    <x v="2940"/>
    <n v="660.39200000000005"/>
    <n v="84.93"/>
  </r>
  <r>
    <s v="10 : Electric"/>
    <x v="2"/>
    <x v="1"/>
    <s v="ERES_2T317"/>
    <x v="2941"/>
    <n v="2833.8220000000001"/>
    <n v="339.95"/>
  </r>
  <r>
    <s v="10 : Electric"/>
    <x v="2"/>
    <x v="1"/>
    <s v="ERES_2T317"/>
    <x v="2942"/>
    <n v="1411.4639999999999"/>
    <n v="170.77"/>
  </r>
  <r>
    <s v="10 : Electric"/>
    <x v="2"/>
    <x v="1"/>
    <s v="ERES_2T317"/>
    <x v="2943"/>
    <n v="1784.499"/>
    <n v="222.57"/>
  </r>
  <r>
    <s v="10 : Electric"/>
    <x v="2"/>
    <x v="1"/>
    <s v="ERES_2T317"/>
    <x v="2944"/>
    <n v="1252.81"/>
    <n v="152.9"/>
  </r>
  <r>
    <s v="10 : Electric"/>
    <x v="2"/>
    <x v="1"/>
    <s v="ERES_2T317"/>
    <x v="2945"/>
    <n v="1607.8050000000001"/>
    <n v="196.03"/>
  </r>
  <r>
    <s v="10 : Electric"/>
    <x v="2"/>
    <x v="1"/>
    <s v="ERES_2T317"/>
    <x v="7601"/>
    <n v="364.24"/>
    <n v="45.36"/>
  </r>
  <r>
    <s v="10 : Electric"/>
    <x v="2"/>
    <x v="1"/>
    <s v="ERES_2T317"/>
    <x v="2946"/>
    <n v="1293.095"/>
    <n v="155.5"/>
  </r>
  <r>
    <s v="10 : Electric"/>
    <x v="2"/>
    <x v="1"/>
    <s v="ERES_2T317"/>
    <x v="7602"/>
    <n v="473.43700000000001"/>
    <n v="57.22"/>
  </r>
  <r>
    <s v="10 : Electric"/>
    <x v="2"/>
    <x v="1"/>
    <s v="ERES_2T317"/>
    <x v="2947"/>
    <n v="814.46299999999997"/>
    <n v="97.13"/>
  </r>
  <r>
    <s v="10 : Electric"/>
    <x v="2"/>
    <x v="1"/>
    <s v="ERES_2T317"/>
    <x v="2948"/>
    <n v="707.23"/>
    <n v="85.9"/>
  </r>
  <r>
    <s v="10 : Electric"/>
    <x v="2"/>
    <x v="1"/>
    <s v="ERES_2T317"/>
    <x v="2949"/>
    <n v="1392.412"/>
    <n v="167.89"/>
  </r>
  <r>
    <s v="10 : Electric"/>
    <x v="2"/>
    <x v="1"/>
    <s v="ERES_2T317"/>
    <x v="2950"/>
    <n v="1252.6379999999999"/>
    <n v="149.59"/>
  </r>
  <r>
    <s v="10 : Electric"/>
    <x v="2"/>
    <x v="1"/>
    <s v="ERES_2T317"/>
    <x v="7603"/>
    <n v="390.36399999999998"/>
    <n v="47.78"/>
  </r>
  <r>
    <s v="10 : Electric"/>
    <x v="2"/>
    <x v="1"/>
    <s v="ERES_2T317"/>
    <x v="7604"/>
    <n v="887.65899999999999"/>
    <n v="107.21"/>
  </r>
  <r>
    <s v="10 : Electric"/>
    <x v="2"/>
    <x v="1"/>
    <s v="ERES_2T317"/>
    <x v="2951"/>
    <n v="665.30600000000004"/>
    <n v="79.03"/>
  </r>
  <r>
    <s v="10 : Electric"/>
    <x v="2"/>
    <x v="1"/>
    <s v="ERES_2T317"/>
    <x v="7605"/>
    <n v="1318.614"/>
    <n v="164.19"/>
  </r>
  <r>
    <s v="10 : Electric"/>
    <x v="2"/>
    <x v="1"/>
    <s v="ERES_2T317"/>
    <x v="2952"/>
    <n v="494.887"/>
    <n v="59.79"/>
  </r>
  <r>
    <s v="10 : Electric"/>
    <x v="2"/>
    <x v="1"/>
    <s v="ERES_2T317"/>
    <x v="2953"/>
    <n v="264.221"/>
    <n v="33.24"/>
  </r>
  <r>
    <s v="10 : Electric"/>
    <x v="2"/>
    <x v="1"/>
    <s v="ERES_2T317"/>
    <x v="2954"/>
    <n v="863.21500000000003"/>
    <n v="99.13"/>
  </r>
  <r>
    <s v="10 : Electric"/>
    <x v="2"/>
    <x v="1"/>
    <s v="ERES_2T317"/>
    <x v="2955"/>
    <n v="663.57500000000005"/>
    <n v="80.47"/>
  </r>
  <r>
    <s v="10 : Electric"/>
    <x v="2"/>
    <x v="1"/>
    <s v="ERES_2T317"/>
    <x v="2956"/>
    <n v="370.87200000000001"/>
    <n v="44.93"/>
  </r>
  <r>
    <s v="10 : Electric"/>
    <x v="2"/>
    <x v="1"/>
    <s v="ERES_2T317"/>
    <x v="2957"/>
    <n v="559.91600000000005"/>
    <n v="66.97"/>
  </r>
  <r>
    <s v="10 : Electric"/>
    <x v="2"/>
    <x v="1"/>
    <s v="ERES_2T317"/>
    <x v="2958"/>
    <n v="2125.5"/>
    <n v="260.02999999999997"/>
  </r>
  <r>
    <s v="10 : Electric"/>
    <x v="2"/>
    <x v="1"/>
    <s v="ERES_2T317"/>
    <x v="7606"/>
    <n v="2954.6489999999999"/>
    <n v="371"/>
  </r>
  <r>
    <s v="10 : Electric"/>
    <x v="2"/>
    <x v="1"/>
    <s v="ERES_2T317"/>
    <x v="2959"/>
    <n v="1826.2260000000001"/>
    <n v="223.93"/>
  </r>
  <r>
    <s v="10 : Electric"/>
    <x v="2"/>
    <x v="1"/>
    <s v="ERES_2T317"/>
    <x v="2960"/>
    <n v="1585.135"/>
    <n v="190.91"/>
  </r>
  <r>
    <s v="10 : Electric"/>
    <x v="2"/>
    <x v="1"/>
    <s v="ERES_2T317"/>
    <x v="7607"/>
    <n v="536.87300000000005"/>
    <n v="68.48"/>
  </r>
  <r>
    <s v="10 : Electric"/>
    <x v="2"/>
    <x v="1"/>
    <s v="ERES_2T317"/>
    <x v="7608"/>
    <n v="620.24699999999996"/>
    <n v="72.2"/>
  </r>
  <r>
    <s v="10 : Electric"/>
    <x v="2"/>
    <x v="1"/>
    <s v="ERES_2T317"/>
    <x v="2961"/>
    <n v="637.51800000000003"/>
    <n v="78.05"/>
  </r>
  <r>
    <s v="10 : Electric"/>
    <x v="2"/>
    <x v="1"/>
    <s v="ERES_2T317"/>
    <x v="7609"/>
    <n v="1380.338"/>
    <n v="173.11"/>
  </r>
  <r>
    <s v="10 : Electric"/>
    <x v="2"/>
    <x v="1"/>
    <s v="ERES_2T317"/>
    <x v="2962"/>
    <n v="677.26800000000003"/>
    <n v="82.69"/>
  </r>
  <r>
    <s v="10 : Electric"/>
    <x v="2"/>
    <x v="1"/>
    <s v="ERES_2T317"/>
    <x v="7610"/>
    <n v="1621.731"/>
    <n v="196.84"/>
  </r>
  <r>
    <s v="10 : Electric"/>
    <x v="2"/>
    <x v="1"/>
    <s v="ERES_2T317"/>
    <x v="2963"/>
    <n v="670.41700000000003"/>
    <n v="79.349999999999994"/>
  </r>
  <r>
    <s v="10 : Electric"/>
    <x v="2"/>
    <x v="1"/>
    <s v="ERES_2T317"/>
    <x v="2964"/>
    <n v="1214.6189999999999"/>
    <n v="139.09"/>
  </r>
  <r>
    <s v="10 : Electric"/>
    <x v="2"/>
    <x v="1"/>
    <s v="ERES_2T317"/>
    <x v="7611"/>
    <n v="875.03499999999997"/>
    <n v="109.29"/>
  </r>
  <r>
    <s v="10 : Electric"/>
    <x v="2"/>
    <x v="1"/>
    <s v="ERES_2T317"/>
    <x v="2965"/>
    <n v="1231.5029999999999"/>
    <n v="156.76"/>
  </r>
  <r>
    <s v="10 : Electric"/>
    <x v="2"/>
    <x v="1"/>
    <s v="ERES_2T317"/>
    <x v="2966"/>
    <n v="3491.4250000000002"/>
    <n v="426.98"/>
  </r>
  <r>
    <s v="10 : Electric"/>
    <x v="2"/>
    <x v="1"/>
    <s v="ERES_2T317"/>
    <x v="2967"/>
    <n v="1186.549"/>
    <n v="145.91999999999999"/>
  </r>
  <r>
    <s v="10 : Electric"/>
    <x v="2"/>
    <x v="1"/>
    <s v="ERES_2T317"/>
    <x v="2968"/>
    <n v="1117.192"/>
    <n v="134.52000000000001"/>
  </r>
  <r>
    <s v="10 : Electric"/>
    <x v="2"/>
    <x v="1"/>
    <s v="ERES_2T317"/>
    <x v="2969"/>
    <n v="854.63400000000001"/>
    <n v="106.15"/>
  </r>
  <r>
    <s v="10 : Electric"/>
    <x v="2"/>
    <x v="1"/>
    <s v="ERES_2T317"/>
    <x v="2970"/>
    <n v="476.21"/>
    <n v="59.31"/>
  </r>
  <r>
    <s v="10 : Electric"/>
    <x v="2"/>
    <x v="1"/>
    <s v="ERES_2T317"/>
    <x v="7612"/>
    <n v="1717.5329999999999"/>
    <n v="212.63"/>
  </r>
  <r>
    <s v="10 : Electric"/>
    <x v="2"/>
    <x v="1"/>
    <s v="ERES_2T317"/>
    <x v="7613"/>
    <n v="1423.9480000000001"/>
    <n v="169.57"/>
  </r>
  <r>
    <s v="10 : Electric"/>
    <x v="2"/>
    <x v="1"/>
    <s v="ERES_2T317"/>
    <x v="2971"/>
    <n v="2248.1610000000001"/>
    <n v="305.79000000000002"/>
  </r>
  <r>
    <s v="10 : Electric"/>
    <x v="2"/>
    <x v="1"/>
    <s v="ERES_2T317"/>
    <x v="2972"/>
    <n v="972.654"/>
    <n v="120.13"/>
  </r>
  <r>
    <s v="10 : Electric"/>
    <x v="2"/>
    <x v="1"/>
    <s v="ERES_2T317"/>
    <x v="2973"/>
    <n v="1234.075"/>
    <n v="151.62"/>
  </r>
  <r>
    <s v="10 : Electric"/>
    <x v="2"/>
    <x v="1"/>
    <s v="ERES_2T317"/>
    <x v="2974"/>
    <n v="666.60900000000004"/>
    <n v="81.89"/>
  </r>
  <r>
    <s v="10 : Electric"/>
    <x v="2"/>
    <x v="1"/>
    <s v="ERES_2T317"/>
    <x v="2975"/>
    <n v="1259.252"/>
    <n v="154.22999999999999"/>
  </r>
  <r>
    <s v="10 : Electric"/>
    <x v="2"/>
    <x v="1"/>
    <s v="ERES_2T317"/>
    <x v="2976"/>
    <n v="799.15700000000004"/>
    <n v="97.86"/>
  </r>
  <r>
    <s v="10 : Electric"/>
    <x v="2"/>
    <x v="1"/>
    <s v="ERES_2T317"/>
    <x v="2977"/>
    <n v="2174.3150000000001"/>
    <n v="255.38"/>
  </r>
  <r>
    <s v="10 : Electric"/>
    <x v="2"/>
    <x v="1"/>
    <s v="ERES_2T317"/>
    <x v="2978"/>
    <n v="279.24700000000001"/>
    <n v="33.86"/>
  </r>
  <r>
    <s v="10 : Electric"/>
    <x v="2"/>
    <x v="1"/>
    <s v="ERES_2T317"/>
    <x v="2979"/>
    <n v="412.66800000000001"/>
    <n v="50.12"/>
  </r>
  <r>
    <s v="10 : Electric"/>
    <x v="2"/>
    <x v="1"/>
    <s v="ERES_2T317"/>
    <x v="7614"/>
    <n v="1008.198"/>
    <n v="124.16"/>
  </r>
  <r>
    <s v="10 : Electric"/>
    <x v="2"/>
    <x v="1"/>
    <s v="ERES_2T317"/>
    <x v="2980"/>
    <n v="1417.769"/>
    <n v="172.37"/>
  </r>
  <r>
    <s v="10 : Electric"/>
    <x v="2"/>
    <x v="1"/>
    <s v="ERES_2T317"/>
    <x v="2981"/>
    <n v="1376.8589999999999"/>
    <n v="180.43"/>
  </r>
  <r>
    <s v="10 : Electric"/>
    <x v="2"/>
    <x v="1"/>
    <s v="ERES_2T317"/>
    <x v="2982"/>
    <n v="1201.268"/>
    <n v="147.36000000000001"/>
  </r>
  <r>
    <s v="10 : Electric"/>
    <x v="2"/>
    <x v="1"/>
    <s v="ERES_2T317"/>
    <x v="2983"/>
    <n v="1224.8219999999999"/>
    <n v="148.80000000000001"/>
  </r>
  <r>
    <s v="10 : Electric"/>
    <x v="2"/>
    <x v="1"/>
    <s v="ERES_2T317"/>
    <x v="2984"/>
    <n v="603.78599999999994"/>
    <n v="72.599999999999994"/>
  </r>
  <r>
    <s v="10 : Electric"/>
    <x v="2"/>
    <x v="1"/>
    <s v="ERES_2T317"/>
    <x v="2985"/>
    <n v="1462.596"/>
    <n v="181.47"/>
  </r>
  <r>
    <s v="10 : Electric"/>
    <x v="2"/>
    <x v="1"/>
    <s v="ERES_2T317"/>
    <x v="2986"/>
    <n v="1045.377"/>
    <n v="121.08"/>
  </r>
  <r>
    <s v="10 : Electric"/>
    <x v="2"/>
    <x v="1"/>
    <s v="ERES_2T317"/>
    <x v="2987"/>
    <n v="2610.4"/>
    <n v="329.8"/>
  </r>
  <r>
    <s v="10 : Electric"/>
    <x v="2"/>
    <x v="1"/>
    <s v="ERES_2T317"/>
    <x v="2988"/>
    <n v="1224.876"/>
    <n v="149.97999999999999"/>
  </r>
  <r>
    <s v="10 : Electric"/>
    <x v="2"/>
    <x v="1"/>
    <s v="ERES_2T317"/>
    <x v="2989"/>
    <n v="1965.04"/>
    <n v="237.37"/>
  </r>
  <r>
    <s v="10 : Electric"/>
    <x v="2"/>
    <x v="1"/>
    <s v="ERES_2T317"/>
    <x v="2990"/>
    <n v="410.01900000000001"/>
    <n v="43.12"/>
  </r>
  <r>
    <s v="10 : Electric"/>
    <x v="2"/>
    <x v="1"/>
    <s v="ERES_2T317"/>
    <x v="2991"/>
    <n v="1778.854"/>
    <n v="217.52"/>
  </r>
  <r>
    <s v="10 : Electric"/>
    <x v="2"/>
    <x v="1"/>
    <s v="ERES_2T317"/>
    <x v="2992"/>
    <n v="1208.2629999999999"/>
    <n v="148.75"/>
  </r>
  <r>
    <s v="10 : Electric"/>
    <x v="2"/>
    <x v="1"/>
    <s v="ERES_2T317"/>
    <x v="2993"/>
    <n v="1414.4179999999999"/>
    <n v="168.07"/>
  </r>
  <r>
    <s v="10 : Electric"/>
    <x v="2"/>
    <x v="1"/>
    <s v="ERES_2T317"/>
    <x v="2994"/>
    <n v="561.29200000000003"/>
    <n v="66.12"/>
  </r>
  <r>
    <s v="10 : Electric"/>
    <x v="2"/>
    <x v="1"/>
    <s v="ERES_2T317"/>
    <x v="7615"/>
    <n v="463.803"/>
    <n v="56.16"/>
  </r>
  <r>
    <s v="10 : Electric"/>
    <x v="2"/>
    <x v="1"/>
    <s v="ERES_2T317"/>
    <x v="2995"/>
    <n v="958.70899999999995"/>
    <n v="118.83"/>
  </r>
  <r>
    <s v="10 : Electric"/>
    <x v="2"/>
    <x v="1"/>
    <s v="ERES_2T317"/>
    <x v="2996"/>
    <n v="913.72400000000005"/>
    <n v="114.29"/>
  </r>
  <r>
    <s v="10 : Electric"/>
    <x v="2"/>
    <x v="1"/>
    <s v="ERES_2T317"/>
    <x v="2997"/>
    <n v="1680.329"/>
    <n v="199.14"/>
  </r>
  <r>
    <s v="10 : Electric"/>
    <x v="2"/>
    <x v="1"/>
    <s v="ERES_2T317"/>
    <x v="2998"/>
    <n v="2198.1869999999999"/>
    <n v="265.58"/>
  </r>
  <r>
    <s v="10 : Electric"/>
    <x v="2"/>
    <x v="1"/>
    <s v="ERES_2T317"/>
    <x v="2999"/>
    <n v="709.22900000000004"/>
    <n v="88.62"/>
  </r>
  <r>
    <s v="10 : Electric"/>
    <x v="2"/>
    <x v="1"/>
    <s v="ERES_2T317"/>
    <x v="3000"/>
    <n v="1449.4829999999999"/>
    <n v="176.46"/>
  </r>
  <r>
    <s v="10 : Electric"/>
    <x v="2"/>
    <x v="1"/>
    <s v="ERES_2T317"/>
    <x v="3001"/>
    <n v="705.36099999999999"/>
    <n v="86.12"/>
  </r>
  <r>
    <s v="10 : Electric"/>
    <x v="2"/>
    <x v="1"/>
    <s v="ERES_2T317"/>
    <x v="7616"/>
    <n v="1186.9880000000001"/>
    <n v="145.07"/>
  </r>
  <r>
    <s v="10 : Electric"/>
    <x v="2"/>
    <x v="1"/>
    <s v="ERES_2T317"/>
    <x v="3002"/>
    <n v="2218.9270000000001"/>
    <n v="268.52999999999997"/>
  </r>
  <r>
    <s v="10 : Electric"/>
    <x v="2"/>
    <x v="1"/>
    <s v="ERES_2T317"/>
    <x v="3003"/>
    <n v="1617.86"/>
    <n v="197.24"/>
  </r>
  <r>
    <s v="10 : Electric"/>
    <x v="2"/>
    <x v="1"/>
    <s v="ERES_2T317"/>
    <x v="3004"/>
    <n v="859.17200000000003"/>
    <n v="104.44"/>
  </r>
  <r>
    <s v="10 : Electric"/>
    <x v="2"/>
    <x v="1"/>
    <s v="ERES_2T317"/>
    <x v="3005"/>
    <n v="1194.1389999999999"/>
    <n v="146.59"/>
  </r>
  <r>
    <s v="10 : Electric"/>
    <x v="2"/>
    <x v="1"/>
    <s v="ERES_2T317"/>
    <x v="7617"/>
    <n v="967.76099999999997"/>
    <n v="117.13"/>
  </r>
  <r>
    <s v="10 : Electric"/>
    <x v="2"/>
    <x v="1"/>
    <s v="ERES_2T317"/>
    <x v="3006"/>
    <n v="2012.8779999999999"/>
    <n v="245.07"/>
  </r>
  <r>
    <s v="10 : Electric"/>
    <x v="2"/>
    <x v="1"/>
    <s v="ERES_2T317"/>
    <x v="3007"/>
    <n v="613.36199999999997"/>
    <n v="74.44"/>
  </r>
  <r>
    <s v="10 : Electric"/>
    <x v="2"/>
    <x v="1"/>
    <s v="ERES_2T317"/>
    <x v="3008"/>
    <n v="466.827"/>
    <n v="58.58"/>
  </r>
  <r>
    <s v="10 : Electric"/>
    <x v="2"/>
    <x v="1"/>
    <s v="ERES_2T317"/>
    <x v="7618"/>
    <n v="725.08799999999997"/>
    <n v="90.45"/>
  </r>
  <r>
    <s v="10 : Electric"/>
    <x v="2"/>
    <x v="1"/>
    <s v="ERES_2T317"/>
    <x v="7619"/>
    <n v="1142.67"/>
    <n v="140.05000000000001"/>
  </r>
  <r>
    <s v="10 : Electric"/>
    <x v="2"/>
    <x v="1"/>
    <s v="ERES_2T317"/>
    <x v="3009"/>
    <n v="840.32899999999995"/>
    <n v="101.99"/>
  </r>
  <r>
    <s v="10 : Electric"/>
    <x v="2"/>
    <x v="1"/>
    <s v="ERES_2T317"/>
    <x v="7620"/>
    <n v="468.12099999999998"/>
    <n v="55.97"/>
  </r>
  <r>
    <s v="10 : Electric"/>
    <x v="2"/>
    <x v="1"/>
    <s v="ERES_2T317"/>
    <x v="3010"/>
    <n v="1383.587"/>
    <n v="171.85"/>
  </r>
  <r>
    <s v="10 : Electric"/>
    <x v="2"/>
    <x v="1"/>
    <s v="ERES_2T317"/>
    <x v="3011"/>
    <n v="1144.433"/>
    <n v="134.99"/>
  </r>
  <r>
    <s v="10 : Electric"/>
    <x v="2"/>
    <x v="1"/>
    <s v="ERES_2T317"/>
    <x v="3012"/>
    <n v="326.19600000000003"/>
    <n v="37.96"/>
  </r>
  <r>
    <s v="10 : Electric"/>
    <x v="2"/>
    <x v="1"/>
    <s v="ERES_2T317"/>
    <x v="7621"/>
    <n v="2240.2370000000001"/>
    <n v="271.11"/>
  </r>
  <r>
    <s v="10 : Electric"/>
    <x v="2"/>
    <x v="1"/>
    <s v="ERES_2T317"/>
    <x v="7622"/>
    <n v="1360.7860000000001"/>
    <n v="163.58000000000001"/>
  </r>
  <r>
    <s v="10 : Electric"/>
    <x v="2"/>
    <x v="1"/>
    <s v="ERES_2T317"/>
    <x v="3013"/>
    <n v="1020.418"/>
    <n v="124.23"/>
  </r>
  <r>
    <s v="10 : Electric"/>
    <x v="2"/>
    <x v="1"/>
    <s v="ERES_2T317"/>
    <x v="3014"/>
    <n v="1565.35"/>
    <n v="186.97"/>
  </r>
  <r>
    <s v="10 : Electric"/>
    <x v="2"/>
    <x v="1"/>
    <s v="ERES_2T317"/>
    <x v="7623"/>
    <n v="943.12099999999998"/>
    <n v="122.47"/>
  </r>
  <r>
    <s v="10 : Electric"/>
    <x v="2"/>
    <x v="1"/>
    <s v="ERES_2T317"/>
    <x v="7624"/>
    <n v="1460.057"/>
    <n v="178.09"/>
  </r>
  <r>
    <s v="10 : Electric"/>
    <x v="2"/>
    <x v="1"/>
    <s v="ERES_2T317"/>
    <x v="3015"/>
    <n v="848.24800000000005"/>
    <n v="102.59"/>
  </r>
  <r>
    <s v="10 : Electric"/>
    <x v="2"/>
    <x v="1"/>
    <s v="ERES_2T317"/>
    <x v="3016"/>
    <n v="460.89"/>
    <n v="58.22"/>
  </r>
  <r>
    <s v="10 : Electric"/>
    <x v="2"/>
    <x v="1"/>
    <s v="ERES_2T317"/>
    <x v="7625"/>
    <n v="1295.9159999999999"/>
    <n v="150.33000000000001"/>
  </r>
  <r>
    <s v="10 : Electric"/>
    <x v="2"/>
    <x v="1"/>
    <s v="ERES_2T317"/>
    <x v="3017"/>
    <n v="1437.123"/>
    <n v="184.02"/>
  </r>
  <r>
    <s v="10 : Electric"/>
    <x v="2"/>
    <x v="1"/>
    <s v="ERES_2T317"/>
    <x v="3018"/>
    <n v="1430.8810000000001"/>
    <n v="185.22"/>
  </r>
  <r>
    <s v="10 : Electric"/>
    <x v="2"/>
    <x v="1"/>
    <s v="ERES_2T317"/>
    <x v="3019"/>
    <n v="1278.05"/>
    <n v="154.62"/>
  </r>
  <r>
    <s v="10 : Electric"/>
    <x v="2"/>
    <x v="1"/>
    <s v="ERES_2T317"/>
    <x v="7626"/>
    <n v="722.452"/>
    <n v="89.54"/>
  </r>
  <r>
    <s v="10 : Electric"/>
    <x v="2"/>
    <x v="1"/>
    <s v="ERES_2T317"/>
    <x v="3020"/>
    <n v="1235.8"/>
    <n v="155.69999999999999"/>
  </r>
  <r>
    <s v="10 : Electric"/>
    <x v="2"/>
    <x v="1"/>
    <s v="ERES_2T317"/>
    <x v="7627"/>
    <n v="1364.8910000000001"/>
    <n v="169.83"/>
  </r>
  <r>
    <s v="10 : Electric"/>
    <x v="2"/>
    <x v="1"/>
    <s v="ERES_2T317"/>
    <x v="3021"/>
    <n v="933.88"/>
    <n v="112.07"/>
  </r>
  <r>
    <s v="10 : Electric"/>
    <x v="2"/>
    <x v="1"/>
    <s v="ERES_2T317"/>
    <x v="3022"/>
    <n v="895.97"/>
    <n v="109.32"/>
  </r>
  <r>
    <s v="10 : Electric"/>
    <x v="2"/>
    <x v="1"/>
    <s v="ERES_2T317"/>
    <x v="3023"/>
    <n v="217.756"/>
    <n v="26.63"/>
  </r>
  <r>
    <s v="10 : Electric"/>
    <x v="2"/>
    <x v="1"/>
    <s v="ERES_2T317"/>
    <x v="3024"/>
    <n v="2036.9259999999999"/>
    <n v="257.77"/>
  </r>
  <r>
    <s v="10 : Electric"/>
    <x v="2"/>
    <x v="1"/>
    <s v="ERES_2T317"/>
    <x v="7628"/>
    <n v="296.017"/>
    <n v="36.81"/>
  </r>
  <r>
    <s v="10 : Electric"/>
    <x v="2"/>
    <x v="1"/>
    <s v="ERES_2T317"/>
    <x v="3025"/>
    <n v="1828.2049999999999"/>
    <n v="221.94"/>
  </r>
  <r>
    <s v="10 : Electric"/>
    <x v="2"/>
    <x v="1"/>
    <s v="ERES_2T317"/>
    <x v="7629"/>
    <n v="717.10500000000002"/>
    <n v="90.91"/>
  </r>
  <r>
    <s v="10 : Electric"/>
    <x v="2"/>
    <x v="1"/>
    <s v="ERES_2T317"/>
    <x v="3026"/>
    <n v="1288.4949999999999"/>
    <n v="156.05000000000001"/>
  </r>
  <r>
    <s v="10 : Electric"/>
    <x v="2"/>
    <x v="1"/>
    <s v="ERES_2T317"/>
    <x v="3027"/>
    <n v="600.274"/>
    <n v="73.010000000000005"/>
  </r>
  <r>
    <s v="10 : Electric"/>
    <x v="2"/>
    <x v="1"/>
    <s v="ERES_2T317"/>
    <x v="7630"/>
    <n v="2248.4589999999998"/>
    <n v="301.58999999999997"/>
  </r>
  <r>
    <s v="10 : Electric"/>
    <x v="2"/>
    <x v="1"/>
    <s v="ERES_2T317"/>
    <x v="3028"/>
    <n v="1550.713"/>
    <n v="189.57"/>
  </r>
  <r>
    <s v="10 : Electric"/>
    <x v="2"/>
    <x v="1"/>
    <s v="ERES_2T317"/>
    <x v="3029"/>
    <n v="1495.0640000000001"/>
    <n v="173.13"/>
  </r>
  <r>
    <s v="10 : Electric"/>
    <x v="2"/>
    <x v="1"/>
    <s v="ERES_2T317"/>
    <x v="7631"/>
    <n v="1343.431"/>
    <n v="161.30000000000001"/>
  </r>
  <r>
    <s v="10 : Electric"/>
    <x v="2"/>
    <x v="1"/>
    <s v="ERES_2T317"/>
    <x v="3030"/>
    <n v="1198.7840000000001"/>
    <n v="148.97"/>
  </r>
  <r>
    <s v="10 : Electric"/>
    <x v="2"/>
    <x v="1"/>
    <s v="ERES_2T317"/>
    <x v="7632"/>
    <n v="788.41700000000003"/>
    <n v="95.4"/>
  </r>
  <r>
    <s v="10 : Electric"/>
    <x v="2"/>
    <x v="1"/>
    <s v="ERES_2T317"/>
    <x v="7633"/>
    <n v="1549.2840000000001"/>
    <n v="189.57"/>
  </r>
  <r>
    <s v="10 : Electric"/>
    <x v="2"/>
    <x v="1"/>
    <s v="ERES_2T317"/>
    <x v="3031"/>
    <n v="377.80700000000002"/>
    <n v="46.47"/>
  </r>
  <r>
    <s v="10 : Electric"/>
    <x v="2"/>
    <x v="1"/>
    <s v="ERES_2T317"/>
    <x v="3032"/>
    <n v="1520.575"/>
    <n v="175.65"/>
  </r>
  <r>
    <s v="10 : Electric"/>
    <x v="2"/>
    <x v="1"/>
    <s v="ERES_2T317"/>
    <x v="3033"/>
    <n v="3145.93"/>
    <n v="390.3"/>
  </r>
  <r>
    <s v="10 : Electric"/>
    <x v="2"/>
    <x v="1"/>
    <s v="ERES_2T317"/>
    <x v="3034"/>
    <n v="1685.433"/>
    <n v="199.64"/>
  </r>
  <r>
    <s v="10 : Electric"/>
    <x v="2"/>
    <x v="1"/>
    <s v="ERES_2T317"/>
    <x v="3035"/>
    <n v="1259.002"/>
    <n v="145.79"/>
  </r>
  <r>
    <s v="10 : Electric"/>
    <x v="2"/>
    <x v="1"/>
    <s v="ERES_2T317"/>
    <x v="3036"/>
    <n v="1019.797"/>
    <n v="121.61"/>
  </r>
  <r>
    <s v="10 : Electric"/>
    <x v="2"/>
    <x v="1"/>
    <s v="ERES_2T317"/>
    <x v="3037"/>
    <n v="2913.9639999999999"/>
    <n v="358.86"/>
  </r>
  <r>
    <s v="10 : Electric"/>
    <x v="2"/>
    <x v="1"/>
    <s v="ERES_2T317"/>
    <x v="3038"/>
    <n v="1057.0029999999999"/>
    <n v="126.04"/>
  </r>
  <r>
    <s v="10 : Electric"/>
    <x v="2"/>
    <x v="1"/>
    <s v="ERES_2T317"/>
    <x v="3039"/>
    <n v="933.71699999999998"/>
    <n v="116.92"/>
  </r>
  <r>
    <s v="10 : Electric"/>
    <x v="2"/>
    <x v="1"/>
    <s v="ERES_2T317"/>
    <x v="3040"/>
    <n v="1319.1980000000001"/>
    <n v="161.31"/>
  </r>
  <r>
    <s v="10 : Electric"/>
    <x v="2"/>
    <x v="1"/>
    <s v="ERES_2T317"/>
    <x v="3041"/>
    <n v="2211.9279999999999"/>
    <n v="265.52999999999997"/>
  </r>
  <r>
    <s v="10 : Electric"/>
    <x v="2"/>
    <x v="1"/>
    <s v="ERES_2T317"/>
    <x v="3042"/>
    <n v="1731.7429999999999"/>
    <n v="214.78"/>
  </r>
  <r>
    <s v="10 : Electric"/>
    <x v="2"/>
    <x v="1"/>
    <s v="ERES_2T317"/>
    <x v="3043"/>
    <n v="779.904"/>
    <n v="95.14"/>
  </r>
  <r>
    <s v="10 : Electric"/>
    <x v="2"/>
    <x v="1"/>
    <s v="ERES_2T317"/>
    <x v="7634"/>
    <n v="2175.8719999999998"/>
    <n v="266.13"/>
  </r>
  <r>
    <s v="10 : Electric"/>
    <x v="2"/>
    <x v="1"/>
    <s v="ERES_2T317"/>
    <x v="7635"/>
    <n v="964.23400000000004"/>
    <n v="118.48"/>
  </r>
  <r>
    <s v="10 : Electric"/>
    <x v="2"/>
    <x v="1"/>
    <s v="ERES_2T317"/>
    <x v="3044"/>
    <n v="486.86500000000001"/>
    <n v="60.09"/>
  </r>
  <r>
    <s v="10 : Electric"/>
    <x v="2"/>
    <x v="1"/>
    <s v="ERES_2T317"/>
    <x v="3045"/>
    <n v="1577.1679999999999"/>
    <n v="191.49"/>
  </r>
  <r>
    <s v="10 : Electric"/>
    <x v="2"/>
    <x v="1"/>
    <s v="ERES_2T317"/>
    <x v="7636"/>
    <n v="2141.2080000000001"/>
    <n v="286.10000000000002"/>
  </r>
  <r>
    <s v="10 : Electric"/>
    <x v="2"/>
    <x v="1"/>
    <s v="ERES_2T317"/>
    <x v="3046"/>
    <n v="523.16600000000005"/>
    <n v="63.97"/>
  </r>
  <r>
    <s v="10 : Electric"/>
    <x v="2"/>
    <x v="1"/>
    <s v="ERES_2T317"/>
    <x v="3047"/>
    <n v="515.96199999999999"/>
    <n v="63.61"/>
  </r>
  <r>
    <s v="10 : Electric"/>
    <x v="2"/>
    <x v="1"/>
    <s v="ERES_2T317"/>
    <x v="3048"/>
    <n v="1142.7370000000001"/>
    <n v="140.81"/>
  </r>
  <r>
    <s v="10 : Electric"/>
    <x v="2"/>
    <x v="1"/>
    <s v="ERES_2T317"/>
    <x v="3049"/>
    <n v="890.91"/>
    <n v="110.09"/>
  </r>
  <r>
    <s v="10 : Electric"/>
    <x v="2"/>
    <x v="1"/>
    <s v="ERES_2T317"/>
    <x v="3050"/>
    <n v="1289.1220000000001"/>
    <n v="161.69"/>
  </r>
  <r>
    <s v="10 : Electric"/>
    <x v="2"/>
    <x v="1"/>
    <s v="ERES_2T317"/>
    <x v="7637"/>
    <n v="760.44100000000003"/>
    <n v="91.49"/>
  </r>
  <r>
    <s v="10 : Electric"/>
    <x v="2"/>
    <x v="1"/>
    <s v="ERES_2T317"/>
    <x v="3051"/>
    <n v="1205.204"/>
    <n v="148.76"/>
  </r>
  <r>
    <s v="10 : Electric"/>
    <x v="2"/>
    <x v="1"/>
    <s v="ERES_2T317"/>
    <x v="3052"/>
    <n v="669.89599999999996"/>
    <n v="81.34"/>
  </r>
  <r>
    <s v="10 : Electric"/>
    <x v="2"/>
    <x v="1"/>
    <s v="ERES_2T317"/>
    <x v="7638"/>
    <n v="521.81200000000001"/>
    <n v="63.8"/>
  </r>
  <r>
    <s v="10 : Electric"/>
    <x v="2"/>
    <x v="1"/>
    <s v="ERES_2T317"/>
    <x v="3053"/>
    <n v="1244.624"/>
    <n v="162.04"/>
  </r>
  <r>
    <s v="10 : Electric"/>
    <x v="2"/>
    <x v="1"/>
    <s v="ERES_2T317"/>
    <x v="3054"/>
    <n v="1240.2380000000001"/>
    <n v="156.19"/>
  </r>
  <r>
    <s v="10 : Electric"/>
    <x v="2"/>
    <x v="1"/>
    <s v="ERES_2T317"/>
    <x v="3055"/>
    <n v="353.16399999999999"/>
    <n v="43.95"/>
  </r>
  <r>
    <s v="10 : Electric"/>
    <x v="2"/>
    <x v="1"/>
    <s v="ERES_2T317"/>
    <x v="3056"/>
    <n v="612.13300000000004"/>
    <n v="76.459999999999994"/>
  </r>
  <r>
    <s v="10 : Electric"/>
    <x v="2"/>
    <x v="1"/>
    <s v="ERES_2T317"/>
    <x v="3057"/>
    <n v="987.72699999999998"/>
    <n v="123.31"/>
  </r>
  <r>
    <s v="10 : Electric"/>
    <x v="2"/>
    <x v="1"/>
    <s v="ERES_2T317"/>
    <x v="3058"/>
    <n v="1304.008"/>
    <n v="154.80000000000001"/>
  </r>
  <r>
    <s v="10 : Electric"/>
    <x v="2"/>
    <x v="1"/>
    <s v="ERES_2T317"/>
    <x v="3059"/>
    <n v="605.56299999999999"/>
    <n v="73.489999999999995"/>
  </r>
  <r>
    <s v="10 : Electric"/>
    <x v="2"/>
    <x v="1"/>
    <s v="ERES_2T317"/>
    <x v="3060"/>
    <n v="1549.6659999999999"/>
    <n v="187.33"/>
  </r>
  <r>
    <s v="10 : Electric"/>
    <x v="2"/>
    <x v="1"/>
    <s v="ERES_2T317"/>
    <x v="3061"/>
    <n v="302.71100000000001"/>
    <n v="35.67"/>
  </r>
  <r>
    <s v="10 : Electric"/>
    <x v="2"/>
    <x v="1"/>
    <s v="ERES_2T317"/>
    <x v="7639"/>
    <n v="1230.4860000000001"/>
    <n v="152.83000000000001"/>
  </r>
  <r>
    <s v="10 : Electric"/>
    <x v="2"/>
    <x v="1"/>
    <s v="ERES_2T317"/>
    <x v="3062"/>
    <n v="638.54899999999998"/>
    <n v="78.819999999999993"/>
  </r>
  <r>
    <s v="10 : Electric"/>
    <x v="2"/>
    <x v="1"/>
    <s v="ERES_2T317"/>
    <x v="3063"/>
    <n v="3057.4380000000001"/>
    <n v="371.75"/>
  </r>
  <r>
    <s v="10 : Electric"/>
    <x v="2"/>
    <x v="1"/>
    <s v="ERES_2T317"/>
    <x v="3064"/>
    <n v="2321.6320000000001"/>
    <n v="291.08"/>
  </r>
  <r>
    <s v="10 : Electric"/>
    <x v="2"/>
    <x v="1"/>
    <s v="ERES_2T317"/>
    <x v="7640"/>
    <n v="278.06200000000001"/>
    <n v="35.96"/>
  </r>
  <r>
    <s v="10 : Electric"/>
    <x v="2"/>
    <x v="1"/>
    <s v="ERES_2T317"/>
    <x v="3065"/>
    <n v="811.35699999999997"/>
    <n v="98.25"/>
  </r>
  <r>
    <s v="10 : Electric"/>
    <x v="2"/>
    <x v="1"/>
    <s v="ERES_2T317"/>
    <x v="7641"/>
    <n v="987.02700000000004"/>
    <n v="115.75"/>
  </r>
  <r>
    <s v="10 : Electric"/>
    <x v="2"/>
    <x v="1"/>
    <s v="ERES_2T317"/>
    <x v="7642"/>
    <n v="332.71600000000001"/>
    <n v="41.44"/>
  </r>
  <r>
    <s v="10 : Electric"/>
    <x v="2"/>
    <x v="1"/>
    <s v="ERES_2T317"/>
    <x v="7643"/>
    <n v="1241.088"/>
    <n v="149.06"/>
  </r>
  <r>
    <s v="10 : Electric"/>
    <x v="2"/>
    <x v="1"/>
    <s v="ERES_2T317"/>
    <x v="7644"/>
    <n v="1391.972"/>
    <n v="168.67"/>
  </r>
  <r>
    <s v="10 : Electric"/>
    <x v="2"/>
    <x v="1"/>
    <s v="ERES_2T317"/>
    <x v="3066"/>
    <n v="3004.6990000000001"/>
    <n v="369.19"/>
  </r>
  <r>
    <s v="10 : Electric"/>
    <x v="2"/>
    <x v="1"/>
    <s v="ERES_2T317"/>
    <x v="3067"/>
    <n v="1757.299"/>
    <n v="215.76"/>
  </r>
  <r>
    <s v="10 : Electric"/>
    <x v="2"/>
    <x v="1"/>
    <s v="ERES_2T317"/>
    <x v="3068"/>
    <n v="724.47199999999998"/>
    <n v="85.9"/>
  </r>
  <r>
    <s v="10 : Electric"/>
    <x v="2"/>
    <x v="1"/>
    <s v="ERES_2T317"/>
    <x v="3069"/>
    <n v="499.70800000000003"/>
    <n v="59.5"/>
  </r>
  <r>
    <s v="10 : Electric"/>
    <x v="2"/>
    <x v="1"/>
    <s v="ERES_2T317"/>
    <x v="7645"/>
    <n v="1072.4659999999999"/>
    <n v="135.52000000000001"/>
  </r>
  <r>
    <s v="10 : Electric"/>
    <x v="2"/>
    <x v="1"/>
    <s v="ERES_2T317"/>
    <x v="3070"/>
    <n v="686.34900000000005"/>
    <n v="82.82"/>
  </r>
  <r>
    <s v="10 : Electric"/>
    <x v="2"/>
    <x v="1"/>
    <s v="ERES_2T317"/>
    <x v="3071"/>
    <n v="738.39599999999996"/>
    <n v="88.21"/>
  </r>
  <r>
    <s v="10 : Electric"/>
    <x v="2"/>
    <x v="1"/>
    <s v="ERES_2T317"/>
    <x v="3072"/>
    <n v="422.392"/>
    <n v="53.4"/>
  </r>
  <r>
    <s v="10 : Electric"/>
    <x v="2"/>
    <x v="1"/>
    <s v="ERES_2T317"/>
    <x v="3073"/>
    <n v="1813.9469999999999"/>
    <n v="232.07"/>
  </r>
  <r>
    <s v="10 : Electric"/>
    <x v="2"/>
    <x v="1"/>
    <s v="ERES_2T317"/>
    <x v="3074"/>
    <n v="366.29599999999999"/>
    <n v="45.6"/>
  </r>
  <r>
    <s v="10 : Electric"/>
    <x v="2"/>
    <x v="1"/>
    <s v="ERES_2T317"/>
    <x v="7646"/>
    <n v="608.16"/>
    <n v="73.84"/>
  </r>
  <r>
    <s v="10 : Electric"/>
    <x v="2"/>
    <x v="1"/>
    <s v="ERES_2T317"/>
    <x v="3075"/>
    <n v="2085.123"/>
    <n v="256.16000000000003"/>
  </r>
  <r>
    <s v="10 : Electric"/>
    <x v="2"/>
    <x v="1"/>
    <s v="ERES_2T317"/>
    <x v="3076"/>
    <n v="717.11099999999999"/>
    <n v="97.77"/>
  </r>
  <r>
    <s v="10 : Electric"/>
    <x v="2"/>
    <x v="1"/>
    <s v="ERES_2T317"/>
    <x v="3077"/>
    <n v="2845.027"/>
    <n v="349.48"/>
  </r>
  <r>
    <s v="10 : Electric"/>
    <x v="2"/>
    <x v="1"/>
    <s v="ERES_2T317"/>
    <x v="3078"/>
    <n v="651.82899999999995"/>
    <n v="79.03"/>
  </r>
  <r>
    <s v="10 : Electric"/>
    <x v="2"/>
    <x v="1"/>
    <s v="ERES_2T317"/>
    <x v="3079"/>
    <n v="629.80100000000004"/>
    <n v="72.849999999999994"/>
  </r>
  <r>
    <s v="10 : Electric"/>
    <x v="2"/>
    <x v="1"/>
    <s v="ERES_2T317"/>
    <x v="7647"/>
    <n v="926.12199999999996"/>
    <n v="114.97"/>
  </r>
  <r>
    <s v="10 : Electric"/>
    <x v="2"/>
    <x v="1"/>
    <s v="ERES_2T317"/>
    <x v="3080"/>
    <n v="4209.6459999999997"/>
    <n v="509.41"/>
  </r>
  <r>
    <s v="10 : Electric"/>
    <x v="2"/>
    <x v="1"/>
    <s v="ERES_2T317"/>
    <x v="3081"/>
    <n v="383.20800000000003"/>
    <n v="44.59"/>
  </r>
  <r>
    <s v="10 : Electric"/>
    <x v="2"/>
    <x v="1"/>
    <s v="ERES_2T317"/>
    <x v="7648"/>
    <n v="5892.5259999999998"/>
    <n v="725.38"/>
  </r>
  <r>
    <s v="10 : Electric"/>
    <x v="2"/>
    <x v="1"/>
    <s v="ERES_2T317"/>
    <x v="7649"/>
    <n v="823.596"/>
    <n v="93.89"/>
  </r>
  <r>
    <s v="10 : Electric"/>
    <x v="2"/>
    <x v="1"/>
    <s v="ERES_2T317"/>
    <x v="3082"/>
    <n v="975.60900000000004"/>
    <n v="119.61"/>
  </r>
  <r>
    <s v="10 : Electric"/>
    <x v="2"/>
    <x v="1"/>
    <s v="ERES_2T317"/>
    <x v="7650"/>
    <n v="3135.902"/>
    <n v="369.43"/>
  </r>
  <r>
    <s v="10 : Electric"/>
    <x v="2"/>
    <x v="1"/>
    <s v="ERES_2T317"/>
    <x v="3083"/>
    <n v="840.976"/>
    <n v="101.55"/>
  </r>
  <r>
    <s v="10 : Electric"/>
    <x v="2"/>
    <x v="1"/>
    <s v="ERES_2T317"/>
    <x v="3084"/>
    <n v="592.31600000000003"/>
    <n v="71.77"/>
  </r>
  <r>
    <s v="10 : Electric"/>
    <x v="2"/>
    <x v="1"/>
    <s v="ERES_2T317"/>
    <x v="3085"/>
    <n v="1027.5940000000001"/>
    <n v="128.27000000000001"/>
  </r>
  <r>
    <s v="10 : Electric"/>
    <x v="2"/>
    <x v="1"/>
    <s v="ERES_2T317"/>
    <x v="3086"/>
    <n v="3306.0419999999999"/>
    <n v="368.12"/>
  </r>
  <r>
    <s v="10 : Electric"/>
    <x v="2"/>
    <x v="1"/>
    <s v="ERES_2T317"/>
    <x v="3087"/>
    <n v="518.54700000000003"/>
    <n v="64.180000000000007"/>
  </r>
  <r>
    <s v="10 : Electric"/>
    <x v="2"/>
    <x v="1"/>
    <s v="ERES_2T317"/>
    <x v="3088"/>
    <n v="1024.5830000000001"/>
    <n v="124.51"/>
  </r>
  <r>
    <s v="10 : Electric"/>
    <x v="2"/>
    <x v="1"/>
    <s v="ERES_2T317"/>
    <x v="3089"/>
    <n v="783.79200000000003"/>
    <n v="94.49"/>
  </r>
  <r>
    <s v="10 : Electric"/>
    <x v="2"/>
    <x v="1"/>
    <s v="ERES_2T317"/>
    <x v="7651"/>
    <n v="616.02300000000002"/>
    <n v="75.3"/>
  </r>
  <r>
    <s v="10 : Electric"/>
    <x v="2"/>
    <x v="1"/>
    <s v="ERES_2T317"/>
    <x v="3090"/>
    <n v="972.81100000000004"/>
    <n v="119.51"/>
  </r>
  <r>
    <s v="10 : Electric"/>
    <x v="2"/>
    <x v="1"/>
    <s v="ERES_2T317"/>
    <x v="3091"/>
    <n v="687.05100000000004"/>
    <n v="86.07"/>
  </r>
  <r>
    <s v="10 : Electric"/>
    <x v="2"/>
    <x v="1"/>
    <s v="ERES_2T317"/>
    <x v="3092"/>
    <n v="80.447999999999993"/>
    <n v="9.19"/>
  </r>
  <r>
    <s v="10 : Electric"/>
    <x v="2"/>
    <x v="1"/>
    <s v="ERES_2T317"/>
    <x v="3093"/>
    <n v="1408.914"/>
    <n v="166.15"/>
  </r>
  <r>
    <s v="10 : Electric"/>
    <x v="2"/>
    <x v="1"/>
    <s v="ERES_2T317"/>
    <x v="3094"/>
    <n v="697.31200000000001"/>
    <n v="85.44"/>
  </r>
  <r>
    <s v="10 : Electric"/>
    <x v="2"/>
    <x v="1"/>
    <s v="ERES_2T317"/>
    <x v="3095"/>
    <n v="1038.857"/>
    <n v="120.97"/>
  </r>
  <r>
    <s v="10 : Electric"/>
    <x v="2"/>
    <x v="1"/>
    <s v="ERES_2T317"/>
    <x v="3096"/>
    <n v="947.61400000000003"/>
    <n v="111.9"/>
  </r>
  <r>
    <s v="10 : Electric"/>
    <x v="2"/>
    <x v="1"/>
    <s v="ERES_2T317"/>
    <x v="3097"/>
    <n v="1711.8979999999999"/>
    <n v="213.78"/>
  </r>
  <r>
    <s v="10 : Electric"/>
    <x v="2"/>
    <x v="1"/>
    <s v="ERES_2T317"/>
    <x v="7652"/>
    <n v="2441.172"/>
    <n v="288.14"/>
  </r>
  <r>
    <s v="10 : Electric"/>
    <x v="2"/>
    <x v="1"/>
    <s v="ERES_2T317"/>
    <x v="3098"/>
    <n v="2391.4059999999999"/>
    <n v="287.95999999999998"/>
  </r>
  <r>
    <s v="10 : Electric"/>
    <x v="2"/>
    <x v="1"/>
    <s v="ERES_2T317"/>
    <x v="3099"/>
    <n v="314.25700000000001"/>
    <n v="36.75"/>
  </r>
  <r>
    <s v="10 : Electric"/>
    <x v="2"/>
    <x v="1"/>
    <s v="ERES_2T317"/>
    <x v="3100"/>
    <n v="491.51600000000002"/>
    <n v="60.65"/>
  </r>
  <r>
    <s v="10 : Electric"/>
    <x v="2"/>
    <x v="1"/>
    <s v="ERES_2T317"/>
    <x v="7653"/>
    <n v="1775.3440000000001"/>
    <n v="218.1"/>
  </r>
  <r>
    <s v="10 : Electric"/>
    <x v="2"/>
    <x v="1"/>
    <s v="ERES_2T317"/>
    <x v="3101"/>
    <n v="252.77"/>
    <n v="30.42"/>
  </r>
  <r>
    <s v="10 : Electric"/>
    <x v="2"/>
    <x v="1"/>
    <s v="ERES_2T317"/>
    <x v="3102"/>
    <n v="766.245"/>
    <n v="90.19"/>
  </r>
  <r>
    <s v="10 : Electric"/>
    <x v="2"/>
    <x v="1"/>
    <s v="ERES_2T317"/>
    <x v="7654"/>
    <n v="2472.953"/>
    <n v="326.33"/>
  </r>
  <r>
    <s v="10 : Electric"/>
    <x v="2"/>
    <x v="1"/>
    <s v="ERES_2T317"/>
    <x v="7655"/>
    <n v="595.24800000000005"/>
    <n v="72.25"/>
  </r>
  <r>
    <s v="10 : Electric"/>
    <x v="2"/>
    <x v="1"/>
    <s v="ERES_2T317"/>
    <x v="3103"/>
    <n v="2508.7730000000001"/>
    <n v="289.69"/>
  </r>
  <r>
    <s v="10 : Electric"/>
    <x v="2"/>
    <x v="1"/>
    <s v="ERES_2T317"/>
    <x v="3104"/>
    <n v="1094.836"/>
    <n v="141.74"/>
  </r>
  <r>
    <s v="10 : Electric"/>
    <x v="2"/>
    <x v="1"/>
    <s v="ERES_2T317"/>
    <x v="3105"/>
    <n v="711.71600000000001"/>
    <n v="90.24"/>
  </r>
  <r>
    <s v="10 : Electric"/>
    <x v="2"/>
    <x v="1"/>
    <s v="ERES_2T317"/>
    <x v="3106"/>
    <n v="291.36799999999999"/>
    <n v="35.81"/>
  </r>
  <r>
    <s v="10 : Electric"/>
    <x v="2"/>
    <x v="1"/>
    <s v="ERES_2T317"/>
    <x v="3107"/>
    <n v="1312.145"/>
    <n v="161.12"/>
  </r>
  <r>
    <s v="10 : Electric"/>
    <x v="2"/>
    <x v="1"/>
    <s v="ERES_2T317"/>
    <x v="7656"/>
    <n v="520.63300000000004"/>
    <n v="63.24"/>
  </r>
  <r>
    <s v="10 : Electric"/>
    <x v="2"/>
    <x v="1"/>
    <s v="ERES_2T317"/>
    <x v="3108"/>
    <n v="1064.499"/>
    <n v="134.58000000000001"/>
  </r>
  <r>
    <s v="10 : Electric"/>
    <x v="2"/>
    <x v="1"/>
    <s v="ERES_2T317"/>
    <x v="7657"/>
    <n v="882.221"/>
    <n v="107.9"/>
  </r>
  <r>
    <s v="10 : Electric"/>
    <x v="2"/>
    <x v="1"/>
    <s v="ERES_2T317"/>
    <x v="3109"/>
    <n v="1593.7260000000001"/>
    <n v="193.09"/>
  </r>
  <r>
    <s v="10 : Electric"/>
    <x v="2"/>
    <x v="1"/>
    <s v="ERES_2T317"/>
    <x v="7658"/>
    <n v="2242.1610000000001"/>
    <n v="274.35000000000002"/>
  </r>
  <r>
    <s v="10 : Electric"/>
    <x v="2"/>
    <x v="1"/>
    <s v="ERES_2T317"/>
    <x v="7659"/>
    <n v="751.21"/>
    <n v="93.49"/>
  </r>
  <r>
    <s v="10 : Electric"/>
    <x v="2"/>
    <x v="1"/>
    <s v="ERES_2T317"/>
    <x v="3110"/>
    <n v="1389.7650000000001"/>
    <n v="169.05"/>
  </r>
  <r>
    <s v="10 : Electric"/>
    <x v="2"/>
    <x v="1"/>
    <s v="ERES_2T317"/>
    <x v="3111"/>
    <n v="605.78800000000001"/>
    <n v="73.66"/>
  </r>
  <r>
    <s v="10 : Electric"/>
    <x v="2"/>
    <x v="1"/>
    <s v="ERES_2T317"/>
    <x v="3112"/>
    <n v="976.32"/>
    <n v="119.42"/>
  </r>
  <r>
    <s v="10 : Electric"/>
    <x v="2"/>
    <x v="1"/>
    <s v="ERES_2T317"/>
    <x v="3113"/>
    <n v="825.6"/>
    <n v="101.32"/>
  </r>
  <r>
    <s v="10 : Electric"/>
    <x v="2"/>
    <x v="1"/>
    <s v="ERES_2T317"/>
    <x v="7660"/>
    <n v="1219.491"/>
    <n v="141.74"/>
  </r>
  <r>
    <s v="10 : Electric"/>
    <x v="2"/>
    <x v="1"/>
    <s v="ERES_2T317"/>
    <x v="3114"/>
    <n v="1629.5619999999999"/>
    <n v="201.97"/>
  </r>
  <r>
    <s v="10 : Electric"/>
    <x v="2"/>
    <x v="1"/>
    <s v="ERES_2T317"/>
    <x v="3115"/>
    <n v="693.25400000000002"/>
    <n v="86.78"/>
  </r>
  <r>
    <s v="10 : Electric"/>
    <x v="2"/>
    <x v="1"/>
    <s v="ERES_2T317"/>
    <x v="3116"/>
    <n v="1614.222"/>
    <n v="197.73"/>
  </r>
  <r>
    <s v="10 : Electric"/>
    <x v="2"/>
    <x v="1"/>
    <s v="ERES_2T317"/>
    <x v="3117"/>
    <n v="937.66899999999998"/>
    <n v="116.93"/>
  </r>
  <r>
    <s v="10 : Electric"/>
    <x v="2"/>
    <x v="1"/>
    <s v="ERES_2T317"/>
    <x v="3118"/>
    <n v="863.06200000000001"/>
    <n v="103.02"/>
  </r>
  <r>
    <s v="10 : Electric"/>
    <x v="2"/>
    <x v="1"/>
    <s v="ERES_2T317"/>
    <x v="3119"/>
    <n v="870.38199999999995"/>
    <n v="104.98"/>
  </r>
  <r>
    <s v="10 : Electric"/>
    <x v="2"/>
    <x v="1"/>
    <s v="ERES_2T317"/>
    <x v="3120"/>
    <n v="1279.4870000000001"/>
    <n v="159.62"/>
  </r>
  <r>
    <s v="10 : Electric"/>
    <x v="2"/>
    <x v="1"/>
    <s v="ERES_2T317"/>
    <x v="3121"/>
    <n v="1726.5219999999999"/>
    <n v="208.8"/>
  </r>
  <r>
    <s v="10 : Electric"/>
    <x v="2"/>
    <x v="1"/>
    <s v="ERES_2T317"/>
    <x v="3122"/>
    <n v="1598.5940000000001"/>
    <n v="194.08"/>
  </r>
  <r>
    <s v="10 : Electric"/>
    <x v="2"/>
    <x v="1"/>
    <s v="ERES_2T317"/>
    <x v="3123"/>
    <n v="539.62300000000005"/>
    <n v="64.34"/>
  </r>
  <r>
    <s v="10 : Electric"/>
    <x v="2"/>
    <x v="1"/>
    <s v="ERES_2T317"/>
    <x v="3124"/>
    <n v="1265.3530000000001"/>
    <n v="149.12"/>
  </r>
  <r>
    <s v="10 : Electric"/>
    <x v="2"/>
    <x v="1"/>
    <s v="ERES_2T317"/>
    <x v="7661"/>
    <n v="3025.6819999999998"/>
    <n v="365.94"/>
  </r>
  <r>
    <s v="10 : Electric"/>
    <x v="2"/>
    <x v="1"/>
    <s v="ERES_2T317"/>
    <x v="7662"/>
    <n v="910.58299999999997"/>
    <n v="108.84"/>
  </r>
  <r>
    <s v="10 : Electric"/>
    <x v="2"/>
    <x v="1"/>
    <s v="ERES_2T317"/>
    <x v="3125"/>
    <n v="2968.5859999999998"/>
    <n v="360.85"/>
  </r>
  <r>
    <s v="10 : Electric"/>
    <x v="2"/>
    <x v="1"/>
    <s v="ERES_2T317"/>
    <x v="7663"/>
    <n v="541.65800000000002"/>
    <n v="66.260000000000005"/>
  </r>
  <r>
    <s v="10 : Electric"/>
    <x v="2"/>
    <x v="1"/>
    <s v="ERES_2T317"/>
    <x v="3126"/>
    <n v="349.91"/>
    <n v="43.72"/>
  </r>
  <r>
    <s v="10 : Electric"/>
    <x v="2"/>
    <x v="1"/>
    <s v="ERES_2T317"/>
    <x v="7664"/>
    <n v="849.04600000000005"/>
    <n v="105.87"/>
  </r>
  <r>
    <s v="10 : Electric"/>
    <x v="2"/>
    <x v="1"/>
    <s v="ERES_2T317"/>
    <x v="7665"/>
    <n v="784.96600000000001"/>
    <n v="95.92"/>
  </r>
  <r>
    <s v="10 : Electric"/>
    <x v="2"/>
    <x v="1"/>
    <s v="ERES_2T317"/>
    <x v="3127"/>
    <n v="2966.04"/>
    <n v="371.12"/>
  </r>
  <r>
    <s v="10 : Electric"/>
    <x v="2"/>
    <x v="1"/>
    <s v="ERES_2T317"/>
    <x v="3128"/>
    <n v="2346.799"/>
    <n v="294.54000000000002"/>
  </r>
  <r>
    <s v="10 : Electric"/>
    <x v="2"/>
    <x v="1"/>
    <s v="ERES_2T317"/>
    <x v="7666"/>
    <n v="2746.0050000000001"/>
    <n v="331.99"/>
  </r>
  <r>
    <s v="10 : Electric"/>
    <x v="2"/>
    <x v="1"/>
    <s v="ERES_2T317"/>
    <x v="3129"/>
    <n v="1522.127"/>
    <n v="191.75"/>
  </r>
  <r>
    <s v="10 : Electric"/>
    <x v="2"/>
    <x v="1"/>
    <s v="ERES_2T317"/>
    <x v="3130"/>
    <n v="1008.693"/>
    <n v="127.54"/>
  </r>
  <r>
    <s v="10 : Electric"/>
    <x v="2"/>
    <x v="1"/>
    <s v="ERES_2T317"/>
    <x v="3131"/>
    <n v="1566.6669999999999"/>
    <n v="190.72"/>
  </r>
  <r>
    <s v="10 : Electric"/>
    <x v="2"/>
    <x v="1"/>
    <s v="ERES_2T317"/>
    <x v="3132"/>
    <n v="1447.6769999999999"/>
    <n v="179.65"/>
  </r>
  <r>
    <s v="10 : Electric"/>
    <x v="2"/>
    <x v="1"/>
    <s v="ERES_2T317"/>
    <x v="3133"/>
    <n v="534.89200000000005"/>
    <n v="64.319999999999993"/>
  </r>
  <r>
    <s v="10 : Electric"/>
    <x v="2"/>
    <x v="1"/>
    <s v="ERES_2T317"/>
    <x v="3134"/>
    <n v="594.59199999999998"/>
    <n v="74.3"/>
  </r>
  <r>
    <s v="10 : Electric"/>
    <x v="2"/>
    <x v="1"/>
    <s v="ERES_2T317"/>
    <x v="3135"/>
    <n v="2052.991"/>
    <n v="264.14999999999998"/>
  </r>
  <r>
    <s v="10 : Electric"/>
    <x v="2"/>
    <x v="1"/>
    <s v="ERES_2T317"/>
    <x v="3136"/>
    <n v="1726.3040000000001"/>
    <n v="213.25"/>
  </r>
  <r>
    <s v="10 : Electric"/>
    <x v="2"/>
    <x v="1"/>
    <s v="ERES_2T317"/>
    <x v="3137"/>
    <n v="1340.816"/>
    <n v="161.07"/>
  </r>
  <r>
    <s v="10 : Electric"/>
    <x v="2"/>
    <x v="1"/>
    <s v="ERES_2T317"/>
    <x v="3138"/>
    <n v="350.27699999999999"/>
    <n v="42.65"/>
  </r>
  <r>
    <s v="10 : Electric"/>
    <x v="2"/>
    <x v="1"/>
    <s v="ERES_2T317"/>
    <x v="3139"/>
    <n v="1599.7760000000001"/>
    <n v="208.71"/>
  </r>
  <r>
    <s v="10 : Electric"/>
    <x v="2"/>
    <x v="1"/>
    <s v="ERES_2T317"/>
    <x v="3140"/>
    <n v="315.94499999999999"/>
    <n v="37.369999999999997"/>
  </r>
  <r>
    <s v="10 : Electric"/>
    <x v="2"/>
    <x v="1"/>
    <s v="ERES_2T317"/>
    <x v="3141"/>
    <n v="1126.1690000000001"/>
    <n v="140.38"/>
  </r>
  <r>
    <s v="10 : Electric"/>
    <x v="2"/>
    <x v="1"/>
    <s v="ERES_2T317"/>
    <x v="7667"/>
    <n v="1422.6120000000001"/>
    <n v="178.69"/>
  </r>
  <r>
    <s v="10 : Electric"/>
    <x v="2"/>
    <x v="1"/>
    <s v="ERES_2T317"/>
    <x v="3142"/>
    <n v="1145.1569999999999"/>
    <n v="141.59"/>
  </r>
  <r>
    <s v="10 : Electric"/>
    <x v="2"/>
    <x v="1"/>
    <s v="ERES_2T317"/>
    <x v="7668"/>
    <n v="369.56799999999998"/>
    <n v="47.2"/>
  </r>
  <r>
    <s v="10 : Electric"/>
    <x v="2"/>
    <x v="1"/>
    <s v="ERES_2T317"/>
    <x v="3143"/>
    <n v="485.286"/>
    <n v="61.54"/>
  </r>
  <r>
    <s v="10 : Electric"/>
    <x v="2"/>
    <x v="1"/>
    <s v="ERES_2T317"/>
    <x v="7669"/>
    <n v="1617.835"/>
    <n v="197.28"/>
  </r>
  <r>
    <s v="10 : Electric"/>
    <x v="2"/>
    <x v="1"/>
    <s v="ERES_2T317"/>
    <x v="3144"/>
    <n v="1925.07"/>
    <n v="222.31"/>
  </r>
  <r>
    <s v="10 : Electric"/>
    <x v="2"/>
    <x v="1"/>
    <s v="ERES_2T317"/>
    <x v="3146"/>
    <n v="1538.1959999999999"/>
    <n v="188.98"/>
  </r>
  <r>
    <s v="10 : Electric"/>
    <x v="2"/>
    <x v="1"/>
    <s v="ERES_2T317"/>
    <x v="7670"/>
    <n v="1623.9639999999999"/>
    <n v="192.37"/>
  </r>
  <r>
    <s v="10 : Electric"/>
    <x v="2"/>
    <x v="1"/>
    <s v="ERES_2T317"/>
    <x v="7671"/>
    <n v="2100.9740000000002"/>
    <n v="255.07"/>
  </r>
  <r>
    <s v="10 : Electric"/>
    <x v="2"/>
    <x v="1"/>
    <s v="ERES_2T317"/>
    <x v="7672"/>
    <n v="1928.107"/>
    <n v="230.98"/>
  </r>
  <r>
    <s v="10 : Electric"/>
    <x v="2"/>
    <x v="1"/>
    <s v="ERES_2T317"/>
    <x v="3147"/>
    <n v="385.11599999999999"/>
    <n v="45.79"/>
  </r>
  <r>
    <s v="10 : Electric"/>
    <x v="2"/>
    <x v="1"/>
    <s v="ERES_2T317"/>
    <x v="3148"/>
    <n v="526.77800000000002"/>
    <n v="64.89"/>
  </r>
  <r>
    <s v="10 : Electric"/>
    <x v="2"/>
    <x v="1"/>
    <s v="ERES_2T317"/>
    <x v="3149"/>
    <n v="1567.777"/>
    <n v="185.54"/>
  </r>
  <r>
    <s v="10 : Electric"/>
    <x v="2"/>
    <x v="1"/>
    <s v="ERES_2T317"/>
    <x v="3150"/>
    <n v="858.89400000000001"/>
    <n v="103.44"/>
  </r>
  <r>
    <s v="10 : Electric"/>
    <x v="2"/>
    <x v="1"/>
    <s v="ERES_2T317"/>
    <x v="3151"/>
    <n v="535.60400000000004"/>
    <n v="64.86"/>
  </r>
  <r>
    <s v="10 : Electric"/>
    <x v="2"/>
    <x v="1"/>
    <s v="ERES_2T317"/>
    <x v="7673"/>
    <n v="743.68399999999997"/>
    <n v="94.88"/>
  </r>
  <r>
    <s v="10 : Electric"/>
    <x v="2"/>
    <x v="1"/>
    <s v="ERES_2T317"/>
    <x v="3152"/>
    <n v="866.92"/>
    <n v="107.53"/>
  </r>
  <r>
    <s v="10 : Electric"/>
    <x v="2"/>
    <x v="1"/>
    <s v="ERES_2T317"/>
    <x v="3153"/>
    <n v="2956.6379999999999"/>
    <n v="347.47"/>
  </r>
  <r>
    <s v="10 : Electric"/>
    <x v="2"/>
    <x v="1"/>
    <s v="ERES_2T317"/>
    <x v="3154"/>
    <n v="2337.2930000000001"/>
    <n v="285.92"/>
  </r>
  <r>
    <s v="10 : Electric"/>
    <x v="2"/>
    <x v="1"/>
    <s v="ERES_2T317"/>
    <x v="7674"/>
    <n v="1279.337"/>
    <n v="158.44"/>
  </r>
  <r>
    <s v="10 : Electric"/>
    <x v="2"/>
    <x v="1"/>
    <s v="ERES_2T317"/>
    <x v="7675"/>
    <n v="1572.0429999999999"/>
    <n v="187.9"/>
  </r>
  <r>
    <s v="10 : Electric"/>
    <x v="2"/>
    <x v="1"/>
    <s v="ERES_2T317"/>
    <x v="7676"/>
    <n v="866.84400000000005"/>
    <n v="105.79"/>
  </r>
  <r>
    <s v="10 : Electric"/>
    <x v="2"/>
    <x v="1"/>
    <s v="ERES_2T317"/>
    <x v="3155"/>
    <n v="671.85599999999999"/>
    <n v="82.97"/>
  </r>
  <r>
    <s v="10 : Electric"/>
    <x v="2"/>
    <x v="1"/>
    <s v="ERES_2T317"/>
    <x v="3156"/>
    <n v="1564.5440000000001"/>
    <n v="186.46"/>
  </r>
  <r>
    <s v="10 : Electric"/>
    <x v="2"/>
    <x v="1"/>
    <s v="ERES_2T317"/>
    <x v="3157"/>
    <n v="719.649"/>
    <n v="89.36"/>
  </r>
  <r>
    <s v="10 : Electric"/>
    <x v="2"/>
    <x v="1"/>
    <s v="ERES_2T317"/>
    <x v="7677"/>
    <n v="767.76400000000001"/>
    <n v="94.1"/>
  </r>
  <r>
    <s v="10 : Electric"/>
    <x v="2"/>
    <x v="1"/>
    <s v="ERES_2T317"/>
    <x v="3158"/>
    <n v="839.375"/>
    <n v="101.85"/>
  </r>
  <r>
    <s v="10 : Electric"/>
    <x v="2"/>
    <x v="1"/>
    <s v="ERES_2T317"/>
    <x v="3159"/>
    <n v="260.012"/>
    <n v="32.35"/>
  </r>
  <r>
    <s v="10 : Electric"/>
    <x v="2"/>
    <x v="1"/>
    <s v="ERES_2T317"/>
    <x v="7678"/>
    <n v="164.60499999999999"/>
    <n v="19.899999999999999"/>
  </r>
  <r>
    <s v="10 : Electric"/>
    <x v="2"/>
    <x v="1"/>
    <s v="ERES_2T317"/>
    <x v="3160"/>
    <n v="1275.5519999999999"/>
    <n v="157.78"/>
  </r>
  <r>
    <s v="10 : Electric"/>
    <x v="2"/>
    <x v="1"/>
    <s v="ERES_2T317"/>
    <x v="3161"/>
    <n v="1490.86"/>
    <n v="182.38"/>
  </r>
  <r>
    <s v="10 : Electric"/>
    <x v="2"/>
    <x v="1"/>
    <s v="ERES_2T317"/>
    <x v="7679"/>
    <n v="1883.855"/>
    <n v="228.65"/>
  </r>
  <r>
    <s v="10 : Electric"/>
    <x v="2"/>
    <x v="1"/>
    <s v="ERES_2T317"/>
    <x v="7680"/>
    <n v="609.05499999999995"/>
    <n v="72.95"/>
  </r>
  <r>
    <s v="10 : Electric"/>
    <x v="2"/>
    <x v="1"/>
    <s v="ERES_2T317"/>
    <x v="3162"/>
    <n v="486.916"/>
    <n v="59.08"/>
  </r>
  <r>
    <s v="10 : Electric"/>
    <x v="2"/>
    <x v="1"/>
    <s v="ERES_2T317"/>
    <x v="3163"/>
    <n v="935.673"/>
    <n v="115.05"/>
  </r>
  <r>
    <s v="10 : Electric"/>
    <x v="2"/>
    <x v="1"/>
    <s v="ERES_2T317"/>
    <x v="3164"/>
    <n v="1129.17"/>
    <n v="138.82"/>
  </r>
  <r>
    <s v="10 : Electric"/>
    <x v="2"/>
    <x v="1"/>
    <s v="ERES_2T317"/>
    <x v="3165"/>
    <n v="1287.146"/>
    <n v="152.94999999999999"/>
  </r>
  <r>
    <s v="10 : Electric"/>
    <x v="2"/>
    <x v="1"/>
    <s v="ERES_2T317"/>
    <x v="3166"/>
    <n v="171.92500000000001"/>
    <n v="21.67"/>
  </r>
  <r>
    <s v="10 : Electric"/>
    <x v="2"/>
    <x v="1"/>
    <s v="ERES_2T317"/>
    <x v="3167"/>
    <n v="481.07"/>
    <n v="57.95"/>
  </r>
  <r>
    <s v="10 : Electric"/>
    <x v="2"/>
    <x v="1"/>
    <s v="ERES_2T317"/>
    <x v="3168"/>
    <n v="392.89"/>
    <n v="48.65"/>
  </r>
  <r>
    <s v="10 : Electric"/>
    <x v="2"/>
    <x v="1"/>
    <s v="ERES_2T317"/>
    <x v="3169"/>
    <n v="1628.223"/>
    <n v="200.63"/>
  </r>
  <r>
    <s v="10 : Electric"/>
    <x v="2"/>
    <x v="1"/>
    <s v="ERES_2T317"/>
    <x v="7681"/>
    <n v="3146.7379999999998"/>
    <n v="352.12"/>
  </r>
  <r>
    <s v="10 : Electric"/>
    <x v="2"/>
    <x v="1"/>
    <s v="ERES_2T317"/>
    <x v="3170"/>
    <n v="1090.414"/>
    <n v="130.21"/>
  </r>
  <r>
    <s v="10 : Electric"/>
    <x v="2"/>
    <x v="1"/>
    <s v="ERES_2T317"/>
    <x v="3171"/>
    <n v="2457.6689999999999"/>
    <n v="325.97000000000003"/>
  </r>
  <r>
    <s v="10 : Electric"/>
    <x v="2"/>
    <x v="1"/>
    <s v="ERES_2T317"/>
    <x v="3172"/>
    <n v="1447.1569999999999"/>
    <n v="177.81"/>
  </r>
  <r>
    <s v="10 : Electric"/>
    <x v="2"/>
    <x v="1"/>
    <s v="ERES_2T317"/>
    <x v="3173"/>
    <n v="1443.9280000000001"/>
    <n v="166.13"/>
  </r>
  <r>
    <s v="10 : Electric"/>
    <x v="2"/>
    <x v="1"/>
    <s v="ERES_2T317"/>
    <x v="3174"/>
    <n v="1776.8309999999999"/>
    <n v="209.56"/>
  </r>
  <r>
    <s v="10 : Electric"/>
    <x v="2"/>
    <x v="1"/>
    <s v="ERES_2T317"/>
    <x v="3175"/>
    <n v="835.28399999999999"/>
    <n v="101.91"/>
  </r>
  <r>
    <s v="10 : Electric"/>
    <x v="2"/>
    <x v="1"/>
    <s v="ERES_2T317"/>
    <x v="3176"/>
    <n v="952.68100000000004"/>
    <n v="119.78"/>
  </r>
  <r>
    <s v="10 : Electric"/>
    <x v="2"/>
    <x v="1"/>
    <s v="ERES_2T317"/>
    <x v="3177"/>
    <n v="2562.5940000000001"/>
    <n v="311.73"/>
  </r>
  <r>
    <s v="10 : Electric"/>
    <x v="2"/>
    <x v="1"/>
    <s v="ERES_2T317"/>
    <x v="3178"/>
    <n v="203.065"/>
    <n v="24.43"/>
  </r>
  <r>
    <s v="10 : Electric"/>
    <x v="2"/>
    <x v="1"/>
    <s v="ERES_2T317"/>
    <x v="3179"/>
    <n v="744.45799999999997"/>
    <n v="98.2"/>
  </r>
  <r>
    <s v="10 : Electric"/>
    <x v="2"/>
    <x v="1"/>
    <s v="ERES_2T317"/>
    <x v="3180"/>
    <n v="2450.386"/>
    <n v="319.44"/>
  </r>
  <r>
    <s v="10 : Electric"/>
    <x v="2"/>
    <x v="1"/>
    <s v="ERES_2T317"/>
    <x v="3181"/>
    <n v="2028.663"/>
    <n v="248.36"/>
  </r>
  <r>
    <s v="10 : Electric"/>
    <x v="2"/>
    <x v="1"/>
    <s v="ERES_2T317"/>
    <x v="3182"/>
    <n v="325.505"/>
    <n v="39.450000000000003"/>
  </r>
  <r>
    <s v="10 : Electric"/>
    <x v="2"/>
    <x v="1"/>
    <s v="ERES_2T317"/>
    <x v="3183"/>
    <n v="859.97799999999995"/>
    <n v="106.21"/>
  </r>
  <r>
    <s v="10 : Electric"/>
    <x v="2"/>
    <x v="1"/>
    <s v="ERES_2T317"/>
    <x v="3184"/>
    <n v="1396.046"/>
    <n v="170.13"/>
  </r>
  <r>
    <s v="10 : Electric"/>
    <x v="2"/>
    <x v="1"/>
    <s v="ERES_2T317"/>
    <x v="7682"/>
    <n v="256.69499999999999"/>
    <n v="31.65"/>
  </r>
  <r>
    <s v="10 : Electric"/>
    <x v="2"/>
    <x v="1"/>
    <s v="ERES_2T317"/>
    <x v="3185"/>
    <n v="1150.4090000000001"/>
    <n v="139.55000000000001"/>
  </r>
  <r>
    <s v="10 : Electric"/>
    <x v="2"/>
    <x v="1"/>
    <s v="ERES_2T317"/>
    <x v="3186"/>
    <n v="576.24699999999996"/>
    <n v="74.12"/>
  </r>
  <r>
    <s v="10 : Electric"/>
    <x v="2"/>
    <x v="1"/>
    <s v="ERES_2T317"/>
    <x v="7683"/>
    <n v="1730.877"/>
    <n v="221.12"/>
  </r>
  <r>
    <s v="10 : Electric"/>
    <x v="2"/>
    <x v="1"/>
    <s v="ERES_2T317"/>
    <x v="3187"/>
    <n v="151.30000000000001"/>
    <n v="18.14"/>
  </r>
  <r>
    <s v="10 : Electric"/>
    <x v="2"/>
    <x v="1"/>
    <s v="ERES_2T317"/>
    <x v="3188"/>
    <n v="775.78099999999995"/>
    <n v="94.29"/>
  </r>
  <r>
    <s v="10 : Electric"/>
    <x v="2"/>
    <x v="1"/>
    <s v="ERES_2T317"/>
    <x v="3189"/>
    <n v="2811.8449999999998"/>
    <n v="360"/>
  </r>
  <r>
    <s v="10 : Electric"/>
    <x v="2"/>
    <x v="1"/>
    <s v="ERES_2T317"/>
    <x v="7684"/>
    <n v="927.42899999999997"/>
    <n v="113.43"/>
  </r>
  <r>
    <s v="10 : Electric"/>
    <x v="2"/>
    <x v="1"/>
    <s v="ERES_2T317"/>
    <x v="3190"/>
    <n v="1386.9870000000001"/>
    <n v="167.18"/>
  </r>
  <r>
    <s v="10 : Electric"/>
    <x v="2"/>
    <x v="1"/>
    <s v="ERES_2T317"/>
    <x v="7685"/>
    <n v="1240.2280000000001"/>
    <n v="158.05000000000001"/>
  </r>
  <r>
    <s v="10 : Electric"/>
    <x v="2"/>
    <x v="1"/>
    <s v="ERES_2T317"/>
    <x v="3191"/>
    <n v="972.39800000000002"/>
    <n v="123.14"/>
  </r>
  <r>
    <s v="10 : Electric"/>
    <x v="2"/>
    <x v="1"/>
    <s v="ERES_2T317"/>
    <x v="7686"/>
    <n v="524.48099999999999"/>
    <n v="61.95"/>
  </r>
  <r>
    <s v="10 : Electric"/>
    <x v="2"/>
    <x v="1"/>
    <s v="ERES_2T317"/>
    <x v="3192"/>
    <n v="1544.249"/>
    <n v="196.8"/>
  </r>
  <r>
    <s v="10 : Electric"/>
    <x v="2"/>
    <x v="1"/>
    <s v="ERES_2T317"/>
    <x v="3193"/>
    <n v="393.78"/>
    <n v="50.45"/>
  </r>
  <r>
    <s v="10 : Electric"/>
    <x v="2"/>
    <x v="1"/>
    <s v="ERES_2T317"/>
    <x v="3194"/>
    <n v="1557.3230000000001"/>
    <n v="169.83"/>
  </r>
  <r>
    <s v="10 : Electric"/>
    <x v="2"/>
    <x v="1"/>
    <s v="ERES_2T317"/>
    <x v="7687"/>
    <n v="585.58600000000001"/>
    <n v="69.48"/>
  </r>
  <r>
    <s v="10 : Electric"/>
    <x v="2"/>
    <x v="1"/>
    <s v="ERES_2T317"/>
    <x v="7688"/>
    <n v="2593.2040000000002"/>
    <n v="332.02"/>
  </r>
  <r>
    <s v="10 : Electric"/>
    <x v="2"/>
    <x v="1"/>
    <s v="ERES_2T317"/>
    <x v="3195"/>
    <n v="1643.345"/>
    <n v="201.71"/>
  </r>
  <r>
    <s v="10 : Electric"/>
    <x v="2"/>
    <x v="1"/>
    <s v="ERES_2T317"/>
    <x v="7689"/>
    <n v="1198.77"/>
    <n v="150.54"/>
  </r>
  <r>
    <s v="10 : Electric"/>
    <x v="2"/>
    <x v="1"/>
    <s v="ERES_2T317"/>
    <x v="3196"/>
    <n v="1253.345"/>
    <n v="150.91"/>
  </r>
  <r>
    <s v="10 : Electric"/>
    <x v="2"/>
    <x v="1"/>
    <s v="ERES_2T317"/>
    <x v="3197"/>
    <n v="1736.1410000000001"/>
    <n v="211.7"/>
  </r>
  <r>
    <s v="10 : Electric"/>
    <x v="2"/>
    <x v="1"/>
    <s v="ERES_2T317"/>
    <x v="3198"/>
    <n v="2394.549"/>
    <n v="286.45"/>
  </r>
  <r>
    <s v="10 : Electric"/>
    <x v="2"/>
    <x v="1"/>
    <s v="ERES_2T317"/>
    <x v="7690"/>
    <n v="227.846"/>
    <n v="28.04"/>
  </r>
  <r>
    <s v="10 : Electric"/>
    <x v="2"/>
    <x v="1"/>
    <s v="ERES_2T317"/>
    <x v="3199"/>
    <n v="769.03800000000001"/>
    <n v="91.6"/>
  </r>
  <r>
    <s v="10 : Electric"/>
    <x v="2"/>
    <x v="1"/>
    <s v="ERES_2T317"/>
    <x v="7691"/>
    <n v="1747.588"/>
    <n v="201.42"/>
  </r>
  <r>
    <s v="10 : Electric"/>
    <x v="2"/>
    <x v="1"/>
    <s v="ERES_2T317"/>
    <x v="3200"/>
    <n v="1030.9280000000001"/>
    <n v="125.16"/>
  </r>
  <r>
    <s v="10 : Electric"/>
    <x v="2"/>
    <x v="1"/>
    <s v="ERES_2T317"/>
    <x v="3201"/>
    <n v="1096.4649999999999"/>
    <n v="120.41"/>
  </r>
  <r>
    <s v="10 : Electric"/>
    <x v="2"/>
    <x v="1"/>
    <s v="ERES_2T317"/>
    <x v="3202"/>
    <n v="1236.3119999999999"/>
    <n v="154.78"/>
  </r>
  <r>
    <s v="10 : Electric"/>
    <x v="2"/>
    <x v="1"/>
    <s v="ERES_2T317"/>
    <x v="3203"/>
    <n v="905.49300000000005"/>
    <n v="112.01"/>
  </r>
  <r>
    <s v="10 : Electric"/>
    <x v="2"/>
    <x v="1"/>
    <s v="ERES_2T317"/>
    <x v="3204"/>
    <n v="450.02699999999999"/>
    <n v="54.42"/>
  </r>
  <r>
    <s v="10 : Electric"/>
    <x v="2"/>
    <x v="1"/>
    <s v="ERES_2T317"/>
    <x v="3205"/>
    <n v="2641.8609999999999"/>
    <n v="309.2"/>
  </r>
  <r>
    <s v="10 : Electric"/>
    <x v="2"/>
    <x v="1"/>
    <s v="ERES_2T317"/>
    <x v="3206"/>
    <n v="1465.0309999999999"/>
    <n v="175.2"/>
  </r>
  <r>
    <s v="10 : Electric"/>
    <x v="2"/>
    <x v="1"/>
    <s v="ERES_2T317"/>
    <x v="3207"/>
    <n v="768.54899999999998"/>
    <n v="95.58"/>
  </r>
  <r>
    <s v="10 : Electric"/>
    <x v="2"/>
    <x v="1"/>
    <s v="ERES_2T317"/>
    <x v="7692"/>
    <n v="1003.372"/>
    <n v="122.71"/>
  </r>
  <r>
    <s v="10 : Electric"/>
    <x v="2"/>
    <x v="1"/>
    <s v="ERES_2T317"/>
    <x v="3208"/>
    <n v="545.76"/>
    <n v="66.37"/>
  </r>
  <r>
    <s v="10 : Electric"/>
    <x v="2"/>
    <x v="1"/>
    <s v="ERES_2T317"/>
    <x v="3209"/>
    <n v="947.98299999999995"/>
    <n v="115.25"/>
  </r>
  <r>
    <s v="10 : Electric"/>
    <x v="2"/>
    <x v="1"/>
    <s v="ERES_2T317"/>
    <x v="3210"/>
    <n v="1359.3050000000001"/>
    <n v="160.86000000000001"/>
  </r>
  <r>
    <s v="10 : Electric"/>
    <x v="2"/>
    <x v="1"/>
    <s v="ERES_2T317"/>
    <x v="7693"/>
    <n v="701.97500000000002"/>
    <n v="82"/>
  </r>
  <r>
    <s v="10 : Electric"/>
    <x v="2"/>
    <x v="1"/>
    <s v="ERES_2T317"/>
    <x v="3211"/>
    <n v="851.55399999999997"/>
    <n v="100.66"/>
  </r>
  <r>
    <s v="10 : Electric"/>
    <x v="2"/>
    <x v="1"/>
    <s v="ERES_2T317"/>
    <x v="3212"/>
    <n v="1112.7650000000001"/>
    <n v="134.94999999999999"/>
  </r>
  <r>
    <s v="10 : Electric"/>
    <x v="2"/>
    <x v="1"/>
    <s v="ERES_2T317"/>
    <x v="3213"/>
    <n v="487.94799999999998"/>
    <n v="61.29"/>
  </r>
  <r>
    <s v="10 : Electric"/>
    <x v="2"/>
    <x v="1"/>
    <s v="ERES_2T317"/>
    <x v="3214"/>
    <n v="2927.5839999999998"/>
    <n v="362.14"/>
  </r>
  <r>
    <s v="10 : Electric"/>
    <x v="2"/>
    <x v="1"/>
    <s v="ERES_2T317"/>
    <x v="3215"/>
    <n v="630.31299999999999"/>
    <n v="76.91"/>
  </r>
  <r>
    <s v="10 : Electric"/>
    <x v="2"/>
    <x v="1"/>
    <s v="ERES_2T317"/>
    <x v="3216"/>
    <n v="1914.6759999999999"/>
    <n v="233.07"/>
  </r>
  <r>
    <s v="10 : Electric"/>
    <x v="2"/>
    <x v="1"/>
    <s v="ERES_2T317"/>
    <x v="3217"/>
    <n v="1148.4159999999999"/>
    <n v="150.9"/>
  </r>
  <r>
    <s v="10 : Electric"/>
    <x v="2"/>
    <x v="1"/>
    <s v="ERES_2T317"/>
    <x v="3218"/>
    <n v="1879.579"/>
    <n v="225.47"/>
  </r>
  <r>
    <s v="10 : Electric"/>
    <x v="2"/>
    <x v="1"/>
    <s v="ERES_2T317"/>
    <x v="3219"/>
    <n v="355.11500000000001"/>
    <n v="41.46"/>
  </r>
  <r>
    <s v="10 : Electric"/>
    <x v="2"/>
    <x v="1"/>
    <s v="ERES_2T317"/>
    <x v="3220"/>
    <n v="1327.5730000000001"/>
    <n v="163.82"/>
  </r>
  <r>
    <s v="10 : Electric"/>
    <x v="2"/>
    <x v="1"/>
    <s v="ERES_2T317"/>
    <x v="7694"/>
    <n v="1234.8420000000001"/>
    <n v="150.22"/>
  </r>
  <r>
    <s v="10 : Electric"/>
    <x v="2"/>
    <x v="1"/>
    <s v="ERES_2T317"/>
    <x v="3221"/>
    <n v="401.35899999999998"/>
    <n v="50.15"/>
  </r>
  <r>
    <s v="10 : Electric"/>
    <x v="2"/>
    <x v="1"/>
    <s v="ERES_2T317"/>
    <x v="3222"/>
    <n v="482.62200000000001"/>
    <n v="60.2"/>
  </r>
  <r>
    <s v="10 : Electric"/>
    <x v="2"/>
    <x v="1"/>
    <s v="ERES_2T317"/>
    <x v="3223"/>
    <n v="1474.18"/>
    <n v="180.82"/>
  </r>
  <r>
    <s v="10 : Electric"/>
    <x v="2"/>
    <x v="1"/>
    <s v="ERES_2T317"/>
    <x v="3224"/>
    <n v="1737.3119999999999"/>
    <n v="213.57"/>
  </r>
  <r>
    <s v="10 : Electric"/>
    <x v="2"/>
    <x v="1"/>
    <s v="ERES_2T317"/>
    <x v="7695"/>
    <n v="729.05100000000004"/>
    <n v="85.55"/>
  </r>
  <r>
    <s v="10 : Electric"/>
    <x v="2"/>
    <x v="1"/>
    <s v="ERES_2T317"/>
    <x v="3225"/>
    <n v="1481.085"/>
    <n v="181.01"/>
  </r>
  <r>
    <s v="10 : Electric"/>
    <x v="2"/>
    <x v="1"/>
    <s v="ERES_2T317"/>
    <x v="3226"/>
    <n v="548.99599999999998"/>
    <n v="65.510000000000005"/>
  </r>
  <r>
    <s v="10 : Electric"/>
    <x v="2"/>
    <x v="1"/>
    <s v="ERES_2T317"/>
    <x v="3227"/>
    <n v="671.92700000000002"/>
    <n v="79.52"/>
  </r>
  <r>
    <s v="10 : Electric"/>
    <x v="2"/>
    <x v="1"/>
    <s v="ERES_2T317"/>
    <x v="3228"/>
    <n v="1148.739"/>
    <n v="138.88999999999999"/>
  </r>
  <r>
    <s v="10 : Electric"/>
    <x v="2"/>
    <x v="1"/>
    <s v="ERES_2T317"/>
    <x v="3229"/>
    <n v="69.777000000000001"/>
    <n v="8.48"/>
  </r>
  <r>
    <s v="10 : Electric"/>
    <x v="2"/>
    <x v="1"/>
    <s v="ERES_2T317"/>
    <x v="3230"/>
    <n v="598.93499999999995"/>
    <n v="75.81"/>
  </r>
  <r>
    <s v="10 : Electric"/>
    <x v="2"/>
    <x v="1"/>
    <s v="ERES_2T317"/>
    <x v="3231"/>
    <n v="942.14700000000005"/>
    <n v="109.66"/>
  </r>
  <r>
    <s v="10 : Electric"/>
    <x v="2"/>
    <x v="1"/>
    <s v="ERES_2T317"/>
    <x v="7696"/>
    <n v="864.48199999999997"/>
    <n v="105.58"/>
  </r>
  <r>
    <s v="10 : Electric"/>
    <x v="2"/>
    <x v="1"/>
    <s v="ERES_2T317"/>
    <x v="3232"/>
    <n v="426.09399999999999"/>
    <n v="51.63"/>
  </r>
  <r>
    <s v="10 : Electric"/>
    <x v="2"/>
    <x v="1"/>
    <s v="ERES_2T317"/>
    <x v="3233"/>
    <n v="2626.3629999999998"/>
    <n v="328.03"/>
  </r>
  <r>
    <s v="10 : Electric"/>
    <x v="2"/>
    <x v="1"/>
    <s v="ERES_2T317"/>
    <x v="3234"/>
    <n v="291.589"/>
    <n v="35.909999999999997"/>
  </r>
  <r>
    <s v="10 : Electric"/>
    <x v="2"/>
    <x v="1"/>
    <s v="ERES_2T317"/>
    <x v="7697"/>
    <n v="689.49699999999996"/>
    <n v="83.82"/>
  </r>
  <r>
    <s v="10 : Electric"/>
    <x v="2"/>
    <x v="1"/>
    <s v="ERES_2T317"/>
    <x v="3235"/>
    <n v="1150.75"/>
    <n v="140.1"/>
  </r>
  <r>
    <s v="10 : Electric"/>
    <x v="2"/>
    <x v="1"/>
    <s v="ERES_2T317"/>
    <x v="7698"/>
    <n v="992.17100000000005"/>
    <n v="120.36"/>
  </r>
  <r>
    <s v="10 : Electric"/>
    <x v="2"/>
    <x v="1"/>
    <s v="ERES_2T317"/>
    <x v="3236"/>
    <n v="855.84500000000003"/>
    <n v="107.89"/>
  </r>
  <r>
    <s v="10 : Electric"/>
    <x v="2"/>
    <x v="1"/>
    <s v="ERES_2T317"/>
    <x v="3237"/>
    <n v="1099.0940000000001"/>
    <n v="128.31"/>
  </r>
  <r>
    <s v="10 : Electric"/>
    <x v="2"/>
    <x v="1"/>
    <s v="ERES_2T317"/>
    <x v="7699"/>
    <n v="264.78399999999999"/>
    <n v="32.47"/>
  </r>
  <r>
    <s v="10 : Electric"/>
    <x v="2"/>
    <x v="1"/>
    <s v="ERES_2T317"/>
    <x v="7700"/>
    <n v="1771.7090000000001"/>
    <n v="217.9"/>
  </r>
  <r>
    <s v="10 : Electric"/>
    <x v="2"/>
    <x v="1"/>
    <s v="ERES_2T317"/>
    <x v="3238"/>
    <n v="1038.905"/>
    <n v="126.23"/>
  </r>
  <r>
    <s v="10 : Electric"/>
    <x v="2"/>
    <x v="1"/>
    <s v="ERES_2T317"/>
    <x v="3239"/>
    <n v="1385.7059999999999"/>
    <n v="167.81"/>
  </r>
  <r>
    <s v="10 : Electric"/>
    <x v="2"/>
    <x v="1"/>
    <s v="ERES_2T317"/>
    <x v="3240"/>
    <n v="243.03"/>
    <n v="29.76"/>
  </r>
  <r>
    <s v="10 : Electric"/>
    <x v="2"/>
    <x v="1"/>
    <s v="ERES_2T317"/>
    <x v="3241"/>
    <n v="570.72299999999996"/>
    <n v="68.88"/>
  </r>
  <r>
    <s v="10 : Electric"/>
    <x v="2"/>
    <x v="1"/>
    <s v="ERES_2T317"/>
    <x v="3242"/>
    <n v="618.58699999999999"/>
    <n v="76.95"/>
  </r>
  <r>
    <s v="10 : Electric"/>
    <x v="2"/>
    <x v="1"/>
    <s v="ERES_2T317"/>
    <x v="3243"/>
    <n v="376.97"/>
    <n v="46.64"/>
  </r>
  <r>
    <s v="10 : Electric"/>
    <x v="2"/>
    <x v="1"/>
    <s v="ERES_2T317"/>
    <x v="3244"/>
    <n v="319.41800000000001"/>
    <n v="38.92"/>
  </r>
  <r>
    <s v="10 : Electric"/>
    <x v="2"/>
    <x v="1"/>
    <s v="ERES_2T317"/>
    <x v="3245"/>
    <n v="507.29700000000003"/>
    <n v="59.65"/>
  </r>
  <r>
    <s v="10 : Electric"/>
    <x v="2"/>
    <x v="1"/>
    <s v="ERES_2T317"/>
    <x v="3246"/>
    <n v="624.86699999999996"/>
    <n v="73.77"/>
  </r>
  <r>
    <s v="10 : Electric"/>
    <x v="2"/>
    <x v="1"/>
    <s v="ERES_2T317"/>
    <x v="3247"/>
    <n v="3178.328"/>
    <n v="379.09"/>
  </r>
  <r>
    <s v="10 : Electric"/>
    <x v="2"/>
    <x v="1"/>
    <s v="ERES_2T317"/>
    <x v="3248"/>
    <n v="287.38499999999999"/>
    <n v="35.200000000000003"/>
  </r>
  <r>
    <s v="10 : Electric"/>
    <x v="2"/>
    <x v="1"/>
    <s v="ERES_2T317"/>
    <x v="7701"/>
    <n v="1487.63"/>
    <n v="179.8"/>
  </r>
  <r>
    <s v="10 : Electric"/>
    <x v="2"/>
    <x v="1"/>
    <s v="ERES_2T317"/>
    <x v="7702"/>
    <n v="661.62599999999998"/>
    <n v="83.45"/>
  </r>
  <r>
    <s v="10 : Electric"/>
    <x v="2"/>
    <x v="1"/>
    <s v="ERES_2T317"/>
    <x v="3249"/>
    <n v="4312.6000000000004"/>
    <n v="527.26"/>
  </r>
  <r>
    <s v="10 : Electric"/>
    <x v="2"/>
    <x v="1"/>
    <s v="ERES_2T317"/>
    <x v="3250"/>
    <n v="358.23500000000001"/>
    <n v="44.6"/>
  </r>
  <r>
    <s v="10 : Electric"/>
    <x v="2"/>
    <x v="1"/>
    <s v="ERES_2T317"/>
    <x v="7703"/>
    <n v="2126.1489999999999"/>
    <n v="265.8"/>
  </r>
  <r>
    <s v="10 : Electric"/>
    <x v="2"/>
    <x v="1"/>
    <s v="ERES_2T317"/>
    <x v="3251"/>
    <n v="696.85799999999995"/>
    <n v="83.9"/>
  </r>
  <r>
    <s v="10 : Electric"/>
    <x v="2"/>
    <x v="1"/>
    <s v="ERES_2T317"/>
    <x v="3252"/>
    <n v="635.42399999999998"/>
    <n v="77.2"/>
  </r>
  <r>
    <s v="10 : Electric"/>
    <x v="2"/>
    <x v="1"/>
    <s v="ERES_2T317"/>
    <x v="3253"/>
    <n v="4300.616"/>
    <n v="524.54"/>
  </r>
  <r>
    <s v="10 : Electric"/>
    <x v="2"/>
    <x v="1"/>
    <s v="ERES_2T317"/>
    <x v="7704"/>
    <n v="1801.943"/>
    <n v="215.81"/>
  </r>
  <r>
    <s v="10 : Electric"/>
    <x v="2"/>
    <x v="1"/>
    <s v="ERES_2T317"/>
    <x v="3254"/>
    <n v="628.39400000000001"/>
    <n v="78.83"/>
  </r>
  <r>
    <s v="10 : Electric"/>
    <x v="2"/>
    <x v="1"/>
    <s v="ERES_2T317"/>
    <x v="7705"/>
    <n v="1083.327"/>
    <n v="131.09"/>
  </r>
  <r>
    <s v="10 : Electric"/>
    <x v="2"/>
    <x v="1"/>
    <s v="ERES_2T317"/>
    <x v="3255"/>
    <n v="886.49099999999999"/>
    <n v="105.79"/>
  </r>
  <r>
    <s v="10 : Electric"/>
    <x v="2"/>
    <x v="1"/>
    <s v="ERES_2T317"/>
    <x v="7706"/>
    <n v="1063.6869999999999"/>
    <n v="136.07"/>
  </r>
  <r>
    <s v="10 : Electric"/>
    <x v="2"/>
    <x v="1"/>
    <s v="ERES_2T317"/>
    <x v="3256"/>
    <n v="1385.3579999999999"/>
    <n v="179.25"/>
  </r>
  <r>
    <s v="10 : Electric"/>
    <x v="2"/>
    <x v="1"/>
    <s v="ERES_2T317"/>
    <x v="7707"/>
    <n v="406.81400000000002"/>
    <n v="50.43"/>
  </r>
  <r>
    <s v="10 : Electric"/>
    <x v="2"/>
    <x v="1"/>
    <s v="ERES_2T317"/>
    <x v="3257"/>
    <n v="813.45899999999995"/>
    <n v="99.99"/>
  </r>
  <r>
    <s v="10 : Electric"/>
    <x v="2"/>
    <x v="1"/>
    <s v="ERES_2T317"/>
    <x v="3258"/>
    <n v="1669.432"/>
    <n v="207.05"/>
  </r>
  <r>
    <s v="10 : Electric"/>
    <x v="2"/>
    <x v="1"/>
    <s v="ERES_2T317"/>
    <x v="3259"/>
    <n v="831.33600000000001"/>
    <n v="102.09"/>
  </r>
  <r>
    <s v="10 : Electric"/>
    <x v="2"/>
    <x v="1"/>
    <s v="ERES_2T317"/>
    <x v="3260"/>
    <n v="1480.5029999999999"/>
    <n v="186.08"/>
  </r>
  <r>
    <s v="10 : Electric"/>
    <x v="2"/>
    <x v="1"/>
    <s v="ERES_2T317"/>
    <x v="7708"/>
    <n v="352.78199999999998"/>
    <n v="43.92"/>
  </r>
  <r>
    <s v="10 : Electric"/>
    <x v="2"/>
    <x v="1"/>
    <s v="ERES_2T317"/>
    <x v="3261"/>
    <n v="2033.175"/>
    <n v="257.81"/>
  </r>
  <r>
    <s v="10 : Electric"/>
    <x v="2"/>
    <x v="1"/>
    <s v="ERES_2T317"/>
    <x v="3262"/>
    <n v="860.36800000000005"/>
    <n v="106.46"/>
  </r>
  <r>
    <s v="10 : Electric"/>
    <x v="2"/>
    <x v="1"/>
    <s v="ERES_2T317"/>
    <x v="7709"/>
    <n v="616.66099999999994"/>
    <n v="75.010000000000005"/>
  </r>
  <r>
    <s v="10 : Electric"/>
    <x v="2"/>
    <x v="1"/>
    <s v="ERES_2T317"/>
    <x v="7710"/>
    <n v="216.88800000000001"/>
    <n v="26.63"/>
  </r>
  <r>
    <s v="10 : Electric"/>
    <x v="2"/>
    <x v="1"/>
    <s v="ERES_2T317"/>
    <x v="3263"/>
    <n v="962.57299999999998"/>
    <n v="118.02"/>
  </r>
  <r>
    <s v="10 : Electric"/>
    <x v="2"/>
    <x v="1"/>
    <s v="ERES_2T317"/>
    <x v="7711"/>
    <n v="402.00099999999998"/>
    <n v="47.37"/>
  </r>
  <r>
    <s v="10 : Electric"/>
    <x v="2"/>
    <x v="1"/>
    <s v="ERES_2T317"/>
    <x v="3264"/>
    <n v="283.05799999999999"/>
    <n v="36.24"/>
  </r>
  <r>
    <s v="10 : Electric"/>
    <x v="2"/>
    <x v="1"/>
    <s v="ERES_2T317"/>
    <x v="7712"/>
    <n v="533.81600000000003"/>
    <n v="66.84"/>
  </r>
  <r>
    <s v="10 : Electric"/>
    <x v="2"/>
    <x v="1"/>
    <s v="ERES_2T317"/>
    <x v="3265"/>
    <n v="1044.943"/>
    <n v="128.51"/>
  </r>
  <r>
    <s v="10 : Electric"/>
    <x v="2"/>
    <x v="1"/>
    <s v="ERES_2T317"/>
    <x v="3266"/>
    <n v="1927.42"/>
    <n v="243.25"/>
  </r>
  <r>
    <s v="10 : Electric"/>
    <x v="2"/>
    <x v="1"/>
    <s v="ERES_2T317"/>
    <x v="3267"/>
    <n v="690.44899999999996"/>
    <n v="85.43"/>
  </r>
  <r>
    <s v="10 : Electric"/>
    <x v="2"/>
    <x v="1"/>
    <s v="ERES_2T317"/>
    <x v="3268"/>
    <n v="409.80399999999997"/>
    <n v="50.72"/>
  </r>
  <r>
    <s v="10 : Electric"/>
    <x v="2"/>
    <x v="1"/>
    <s v="ERES_2T317"/>
    <x v="3269"/>
    <n v="616.49400000000003"/>
    <n v="73.7"/>
  </r>
  <r>
    <s v="10 : Electric"/>
    <x v="2"/>
    <x v="1"/>
    <s v="ERES_2T317"/>
    <x v="3270"/>
    <n v="776.97799999999995"/>
    <n v="92.81"/>
  </r>
  <r>
    <s v="10 : Electric"/>
    <x v="2"/>
    <x v="1"/>
    <s v="ERES_2T317"/>
    <x v="3271"/>
    <n v="1083.5540000000001"/>
    <n v="133.68"/>
  </r>
  <r>
    <s v="10 : Electric"/>
    <x v="2"/>
    <x v="1"/>
    <s v="ERES_2T317"/>
    <x v="7713"/>
    <n v="1325.115"/>
    <n v="164.06"/>
  </r>
  <r>
    <s v="10 : Electric"/>
    <x v="2"/>
    <x v="1"/>
    <s v="ERES_2T317"/>
    <x v="7714"/>
    <n v="1375.1669999999999"/>
    <n v="170.35"/>
  </r>
  <r>
    <s v="10 : Electric"/>
    <x v="2"/>
    <x v="1"/>
    <s v="ERES_2T317"/>
    <x v="3272"/>
    <n v="397.62700000000001"/>
    <n v="49.07"/>
  </r>
  <r>
    <s v="10 : Electric"/>
    <x v="2"/>
    <x v="1"/>
    <s v="ERES_2T317"/>
    <x v="3273"/>
    <n v="1223.7570000000001"/>
    <n v="147.69"/>
  </r>
  <r>
    <s v="10 : Electric"/>
    <x v="2"/>
    <x v="1"/>
    <s v="ERES_2T317"/>
    <x v="3274"/>
    <n v="1118.059"/>
    <n v="130.82"/>
  </r>
  <r>
    <s v="10 : Electric"/>
    <x v="2"/>
    <x v="1"/>
    <s v="ERES_2T317"/>
    <x v="7715"/>
    <n v="418.41800000000001"/>
    <n v="52.42"/>
  </r>
  <r>
    <s v="10 : Electric"/>
    <x v="2"/>
    <x v="1"/>
    <s v="ERES_2T317"/>
    <x v="3275"/>
    <n v="1712.6569999999999"/>
    <n v="207.1"/>
  </r>
  <r>
    <s v="10 : Electric"/>
    <x v="2"/>
    <x v="1"/>
    <s v="ERES_2T317"/>
    <x v="3276"/>
    <n v="1558.059"/>
    <n v="185.24"/>
  </r>
  <r>
    <s v="10 : Electric"/>
    <x v="2"/>
    <x v="1"/>
    <s v="ERES_2T317"/>
    <x v="3277"/>
    <n v="1298.299"/>
    <n v="157.97"/>
  </r>
  <r>
    <s v="10 : Electric"/>
    <x v="2"/>
    <x v="1"/>
    <s v="ERES_2T317"/>
    <x v="7716"/>
    <n v="754.851"/>
    <n v="93.83"/>
  </r>
  <r>
    <s v="10 : Electric"/>
    <x v="2"/>
    <x v="1"/>
    <s v="ERES_2T317"/>
    <x v="7717"/>
    <n v="1208.954"/>
    <n v="139.85"/>
  </r>
  <r>
    <s v="10 : Electric"/>
    <x v="2"/>
    <x v="1"/>
    <s v="ERES_2T317"/>
    <x v="3278"/>
    <n v="1844.9780000000001"/>
    <n v="228.26"/>
  </r>
  <r>
    <s v="10 : Electric"/>
    <x v="2"/>
    <x v="1"/>
    <s v="ERES_2T317"/>
    <x v="3279"/>
    <n v="548.53300000000002"/>
    <n v="67.33"/>
  </r>
  <r>
    <s v="10 : Electric"/>
    <x v="2"/>
    <x v="1"/>
    <s v="ERES_2T317"/>
    <x v="3280"/>
    <n v="2287.2730000000001"/>
    <n v="276.11"/>
  </r>
  <r>
    <s v="10 : Electric"/>
    <x v="2"/>
    <x v="1"/>
    <s v="ERES_2T317"/>
    <x v="7718"/>
    <n v="1748.905"/>
    <n v="203.66"/>
  </r>
  <r>
    <s v="10 : Electric"/>
    <x v="2"/>
    <x v="1"/>
    <s v="ERES_2T317"/>
    <x v="3281"/>
    <n v="1050.0889999999999"/>
    <n v="131.19"/>
  </r>
  <r>
    <s v="10 : Electric"/>
    <x v="2"/>
    <x v="1"/>
    <s v="ERES_2T317"/>
    <x v="3282"/>
    <n v="2744.0010000000002"/>
    <n v="341.79"/>
  </r>
  <r>
    <s v="10 : Electric"/>
    <x v="2"/>
    <x v="1"/>
    <s v="ERES_2T317"/>
    <x v="7719"/>
    <n v="1107.077"/>
    <n v="137.69999999999999"/>
  </r>
  <r>
    <s v="10 : Electric"/>
    <x v="2"/>
    <x v="1"/>
    <s v="ERES_2T317"/>
    <x v="7720"/>
    <n v="806.69299999999998"/>
    <n v="95.98"/>
  </r>
  <r>
    <s v="10 : Electric"/>
    <x v="2"/>
    <x v="1"/>
    <s v="ERES_2T317"/>
    <x v="3283"/>
    <n v="1819.9490000000001"/>
    <n v="224.51"/>
  </r>
  <r>
    <s v="10 : Electric"/>
    <x v="2"/>
    <x v="1"/>
    <s v="ERES_2T317"/>
    <x v="7721"/>
    <n v="994.447"/>
    <n v="121.68"/>
  </r>
  <r>
    <s v="10 : Electric"/>
    <x v="2"/>
    <x v="1"/>
    <s v="ERES_2T317"/>
    <x v="3284"/>
    <n v="180.917"/>
    <n v="23.28"/>
  </r>
  <r>
    <s v="10 : Electric"/>
    <x v="2"/>
    <x v="1"/>
    <s v="ERES_2T317"/>
    <x v="3285"/>
    <n v="1726.1479999999999"/>
    <n v="218.47"/>
  </r>
  <r>
    <s v="10 : Electric"/>
    <x v="2"/>
    <x v="1"/>
    <s v="ERES_2T317"/>
    <x v="3286"/>
    <n v="882.96100000000001"/>
    <n v="109.03"/>
  </r>
  <r>
    <s v="10 : Electric"/>
    <x v="2"/>
    <x v="1"/>
    <s v="ERES_2T317"/>
    <x v="3287"/>
    <n v="1835.4490000000001"/>
    <n v="211.27"/>
  </r>
  <r>
    <s v="10 : Electric"/>
    <x v="2"/>
    <x v="1"/>
    <s v="ERES_2T317"/>
    <x v="7722"/>
    <n v="361.07900000000001"/>
    <n v="44.53"/>
  </r>
  <r>
    <s v="10 : Electric"/>
    <x v="2"/>
    <x v="1"/>
    <s v="ERES_2T317"/>
    <x v="7723"/>
    <n v="1096.31"/>
    <n v="133.66999999999999"/>
  </r>
  <r>
    <s v="10 : Electric"/>
    <x v="2"/>
    <x v="1"/>
    <s v="ERES_2T317"/>
    <x v="7724"/>
    <n v="575.91899999999998"/>
    <n v="72.11"/>
  </r>
  <r>
    <s v="10 : Electric"/>
    <x v="2"/>
    <x v="1"/>
    <s v="ERES_2T317"/>
    <x v="7725"/>
    <n v="700.923"/>
    <n v="82.63"/>
  </r>
  <r>
    <s v="10 : Electric"/>
    <x v="2"/>
    <x v="1"/>
    <s v="ERES_2T317"/>
    <x v="3288"/>
    <n v="1051.6510000000001"/>
    <n v="121.65"/>
  </r>
  <r>
    <s v="10 : Electric"/>
    <x v="2"/>
    <x v="1"/>
    <s v="ERES_2T317"/>
    <x v="3289"/>
    <n v="420.63499999999999"/>
    <n v="52.76"/>
  </r>
  <r>
    <s v="10 : Electric"/>
    <x v="2"/>
    <x v="1"/>
    <s v="ERES_2T317"/>
    <x v="3290"/>
    <n v="813.57"/>
    <n v="99.03"/>
  </r>
  <r>
    <s v="10 : Electric"/>
    <x v="2"/>
    <x v="1"/>
    <s v="ERES_2T317"/>
    <x v="3291"/>
    <n v="2648.8359999999998"/>
    <n v="327.79"/>
  </r>
  <r>
    <s v="10 : Electric"/>
    <x v="2"/>
    <x v="1"/>
    <s v="ERES_2T317"/>
    <x v="3292"/>
    <n v="6196.8119999999999"/>
    <n v="737.23"/>
  </r>
  <r>
    <s v="10 : Electric"/>
    <x v="2"/>
    <x v="1"/>
    <s v="ERES_2T317"/>
    <x v="3293"/>
    <n v="994.94100000000003"/>
    <n v="121.09"/>
  </r>
  <r>
    <s v="10 : Electric"/>
    <x v="2"/>
    <x v="1"/>
    <s v="ERES_2T317"/>
    <x v="3294"/>
    <n v="937.58199999999999"/>
    <n v="104.93"/>
  </r>
  <r>
    <s v="10 : Electric"/>
    <x v="2"/>
    <x v="1"/>
    <s v="ERES_2T317"/>
    <x v="3295"/>
    <n v="307.733"/>
    <n v="38.01"/>
  </r>
  <r>
    <s v="10 : Electric"/>
    <x v="2"/>
    <x v="1"/>
    <s v="ERES_2T317"/>
    <x v="3296"/>
    <n v="1102.241"/>
    <n v="129.55000000000001"/>
  </r>
  <r>
    <s v="10 : Electric"/>
    <x v="2"/>
    <x v="1"/>
    <s v="ERES_2T317"/>
    <x v="3297"/>
    <n v="1500.337"/>
    <n v="189.87"/>
  </r>
  <r>
    <s v="10 : Electric"/>
    <x v="2"/>
    <x v="1"/>
    <s v="ERES_2T317"/>
    <x v="7726"/>
    <n v="1776.6379999999999"/>
    <n v="212.93"/>
  </r>
  <r>
    <s v="10 : Electric"/>
    <x v="2"/>
    <x v="1"/>
    <s v="ERES_2T317"/>
    <x v="7727"/>
    <n v="902.40899999999999"/>
    <n v="115.09"/>
  </r>
  <r>
    <s v="10 : Electric"/>
    <x v="2"/>
    <x v="1"/>
    <s v="ERES_2T317"/>
    <x v="3298"/>
    <n v="993.80600000000004"/>
    <n v="121.99"/>
  </r>
  <r>
    <s v="10 : Electric"/>
    <x v="2"/>
    <x v="1"/>
    <s v="ERES_2T317"/>
    <x v="7728"/>
    <n v="304.75"/>
    <n v="36.119999999999997"/>
  </r>
  <r>
    <s v="10 : Electric"/>
    <x v="2"/>
    <x v="1"/>
    <s v="ERES_2T317"/>
    <x v="3299"/>
    <n v="1936.123"/>
    <n v="240.47"/>
  </r>
  <r>
    <s v="10 : Electric"/>
    <x v="2"/>
    <x v="1"/>
    <s v="ERES_2T317"/>
    <x v="3300"/>
    <n v="1158.4449999999999"/>
    <n v="142.5"/>
  </r>
  <r>
    <s v="10 : Electric"/>
    <x v="2"/>
    <x v="1"/>
    <s v="ERES_2T317"/>
    <x v="3301"/>
    <n v="372.512"/>
    <n v="44.19"/>
  </r>
  <r>
    <s v="10 : Electric"/>
    <x v="2"/>
    <x v="1"/>
    <s v="ERES_2T317"/>
    <x v="3302"/>
    <n v="937.05399999999997"/>
    <n v="112.64"/>
  </r>
  <r>
    <s v="10 : Electric"/>
    <x v="2"/>
    <x v="1"/>
    <s v="ERES_2T317"/>
    <x v="3303"/>
    <n v="703.45500000000004"/>
    <n v="85.78"/>
  </r>
  <r>
    <s v="10 : Electric"/>
    <x v="2"/>
    <x v="1"/>
    <s v="ERES_2T317"/>
    <x v="7729"/>
    <n v="1173.222"/>
    <n v="142.99"/>
  </r>
  <r>
    <s v="10 : Electric"/>
    <x v="2"/>
    <x v="1"/>
    <s v="ERES_2T317"/>
    <x v="3304"/>
    <n v="2418.7260000000001"/>
    <n v="302.42"/>
  </r>
  <r>
    <s v="10 : Electric"/>
    <x v="2"/>
    <x v="1"/>
    <s v="ERES_2T317"/>
    <x v="3305"/>
    <n v="758.29499999999996"/>
    <n v="93.99"/>
  </r>
  <r>
    <s v="10 : Electric"/>
    <x v="2"/>
    <x v="1"/>
    <s v="ERES_2T317"/>
    <x v="7730"/>
    <n v="642.12099999999998"/>
    <n v="79.53"/>
  </r>
  <r>
    <s v="10 : Electric"/>
    <x v="2"/>
    <x v="1"/>
    <s v="ERES_2T317"/>
    <x v="3306"/>
    <n v="856.154"/>
    <n v="105.78"/>
  </r>
  <r>
    <s v="10 : Electric"/>
    <x v="2"/>
    <x v="1"/>
    <s v="ERES_2T317"/>
    <x v="3307"/>
    <n v="2373.7979999999998"/>
    <n v="290.2"/>
  </r>
  <r>
    <s v="10 : Electric"/>
    <x v="2"/>
    <x v="1"/>
    <s v="ERES_2T317"/>
    <x v="3308"/>
    <n v="68.165000000000006"/>
    <n v="8.32"/>
  </r>
  <r>
    <s v="10 : Electric"/>
    <x v="2"/>
    <x v="1"/>
    <s v="ERES_2T317"/>
    <x v="7731"/>
    <n v="1340.665"/>
    <n v="161.04"/>
  </r>
  <r>
    <s v="10 : Electric"/>
    <x v="2"/>
    <x v="1"/>
    <s v="ERES_2T317"/>
    <x v="7732"/>
    <n v="1692.84"/>
    <n v="195.82"/>
  </r>
  <r>
    <s v="10 : Electric"/>
    <x v="2"/>
    <x v="1"/>
    <s v="ERES_2T317"/>
    <x v="3309"/>
    <n v="773.39300000000003"/>
    <n v="90.69"/>
  </r>
  <r>
    <s v="10 : Electric"/>
    <x v="2"/>
    <x v="1"/>
    <s v="ERES_2T317"/>
    <x v="3310"/>
    <n v="315.94299999999998"/>
    <n v="38.44"/>
  </r>
  <r>
    <s v="10 : Electric"/>
    <x v="2"/>
    <x v="1"/>
    <s v="ERES_2T317"/>
    <x v="3311"/>
    <n v="1334.1679999999999"/>
    <n v="164.2"/>
  </r>
  <r>
    <s v="10 : Electric"/>
    <x v="2"/>
    <x v="1"/>
    <s v="ERES_2T317"/>
    <x v="3312"/>
    <n v="971.05700000000002"/>
    <n v="118.77"/>
  </r>
  <r>
    <s v="10 : Electric"/>
    <x v="2"/>
    <x v="1"/>
    <s v="ERES_2T317"/>
    <x v="3313"/>
    <n v="448.94099999999997"/>
    <n v="54.29"/>
  </r>
  <r>
    <s v="10 : Electric"/>
    <x v="2"/>
    <x v="1"/>
    <s v="ERES_2T317"/>
    <x v="3314"/>
    <n v="352.81799999999998"/>
    <n v="42.07"/>
  </r>
  <r>
    <s v="10 : Electric"/>
    <x v="2"/>
    <x v="1"/>
    <s v="ERES_2T317"/>
    <x v="3315"/>
    <n v="621.94399999999996"/>
    <n v="76.95"/>
  </r>
  <r>
    <s v="10 : Electric"/>
    <x v="2"/>
    <x v="1"/>
    <s v="ERES_2T317"/>
    <x v="3316"/>
    <n v="946.33500000000004"/>
    <n v="116.46"/>
  </r>
  <r>
    <s v="10 : Electric"/>
    <x v="2"/>
    <x v="1"/>
    <s v="ERES_2T317"/>
    <x v="3317"/>
    <n v="699.43499999999995"/>
    <n v="80.680000000000007"/>
  </r>
  <r>
    <s v="10 : Electric"/>
    <x v="2"/>
    <x v="1"/>
    <s v="ERES_2T317"/>
    <x v="7733"/>
    <n v="1629.194"/>
    <n v="186.5"/>
  </r>
  <r>
    <s v="10 : Electric"/>
    <x v="2"/>
    <x v="1"/>
    <s v="ERES_2T317"/>
    <x v="3318"/>
    <n v="1581.2139999999999"/>
    <n v="199.04"/>
  </r>
  <r>
    <s v="10 : Electric"/>
    <x v="2"/>
    <x v="1"/>
    <s v="ERES_2T317"/>
    <x v="3319"/>
    <n v="1467.1369999999999"/>
    <n v="177.78"/>
  </r>
  <r>
    <s v="10 : Electric"/>
    <x v="2"/>
    <x v="1"/>
    <s v="ERES_2T317"/>
    <x v="3320"/>
    <n v="914.49800000000005"/>
    <n v="108.01"/>
  </r>
  <r>
    <s v="10 : Electric"/>
    <x v="2"/>
    <x v="1"/>
    <s v="ERES_2T317"/>
    <x v="3321"/>
    <n v="2035.473"/>
    <n v="236.27"/>
  </r>
  <r>
    <s v="10 : Electric"/>
    <x v="2"/>
    <x v="1"/>
    <s v="ERES_2T317"/>
    <x v="7734"/>
    <n v="915.51400000000001"/>
    <n v="112.41"/>
  </r>
  <r>
    <s v="10 : Electric"/>
    <x v="2"/>
    <x v="1"/>
    <s v="ERES_2T317"/>
    <x v="3322"/>
    <n v="1677.7049999999999"/>
    <n v="200.51"/>
  </r>
  <r>
    <s v="10 : Electric"/>
    <x v="2"/>
    <x v="1"/>
    <s v="ERES_2T317"/>
    <x v="3323"/>
    <n v="590.07299999999998"/>
    <n v="72.89"/>
  </r>
  <r>
    <s v="10 : Electric"/>
    <x v="2"/>
    <x v="1"/>
    <s v="ERES_2T317"/>
    <x v="3324"/>
    <n v="317.74599999999998"/>
    <n v="39.6"/>
  </r>
  <r>
    <s v="10 : Electric"/>
    <x v="2"/>
    <x v="1"/>
    <s v="ERES_2T317"/>
    <x v="3325"/>
    <n v="2000.653"/>
    <n v="243.04"/>
  </r>
  <r>
    <s v="10 : Electric"/>
    <x v="2"/>
    <x v="1"/>
    <s v="ERES_2T317"/>
    <x v="3326"/>
    <n v="547.95799999999997"/>
    <n v="67.849999999999994"/>
  </r>
  <r>
    <s v="10 : Electric"/>
    <x v="2"/>
    <x v="1"/>
    <s v="ERES_2T317"/>
    <x v="3327"/>
    <n v="1117.4069999999999"/>
    <n v="133.43"/>
  </r>
  <r>
    <s v="10 : Electric"/>
    <x v="2"/>
    <x v="1"/>
    <s v="ERES_2T317"/>
    <x v="3328"/>
    <n v="683.072"/>
    <n v="77.92"/>
  </r>
  <r>
    <s v="10 : Electric"/>
    <x v="2"/>
    <x v="1"/>
    <s v="ERES_2T317"/>
    <x v="7735"/>
    <n v="1919.1220000000001"/>
    <n v="231.28"/>
  </r>
  <r>
    <s v="10 : Electric"/>
    <x v="2"/>
    <x v="1"/>
    <s v="ERES_2T317"/>
    <x v="3329"/>
    <n v="573.61699999999996"/>
    <n v="68.849999999999994"/>
  </r>
  <r>
    <s v="10 : Electric"/>
    <x v="2"/>
    <x v="1"/>
    <s v="ERES_2T317"/>
    <x v="3330"/>
    <n v="250.99100000000001"/>
    <n v="29.29"/>
  </r>
  <r>
    <s v="10 : Electric"/>
    <x v="2"/>
    <x v="1"/>
    <s v="ERES_2T317"/>
    <x v="7736"/>
    <n v="1070.857"/>
    <n v="131.34"/>
  </r>
  <r>
    <s v="10 : Electric"/>
    <x v="2"/>
    <x v="1"/>
    <s v="ERES_2T317"/>
    <x v="3331"/>
    <n v="1809.954"/>
    <n v="204.55"/>
  </r>
  <r>
    <s v="10 : Electric"/>
    <x v="2"/>
    <x v="1"/>
    <s v="ERES_2T317"/>
    <x v="3332"/>
    <n v="1174.2739999999999"/>
    <n v="141.38999999999999"/>
  </r>
  <r>
    <s v="10 : Electric"/>
    <x v="2"/>
    <x v="1"/>
    <s v="ERES_2T317"/>
    <x v="3333"/>
    <n v="627.39200000000005"/>
    <n v="76.91"/>
  </r>
  <r>
    <s v="10 : Electric"/>
    <x v="2"/>
    <x v="1"/>
    <s v="ERES_2T317"/>
    <x v="3334"/>
    <n v="572.11"/>
    <n v="72.650000000000006"/>
  </r>
  <r>
    <s v="10 : Electric"/>
    <x v="2"/>
    <x v="1"/>
    <s v="ERES_2T317"/>
    <x v="7737"/>
    <n v="443.86900000000003"/>
    <n v="53.56"/>
  </r>
  <r>
    <s v="10 : Electric"/>
    <x v="2"/>
    <x v="1"/>
    <s v="ERES_2T317"/>
    <x v="7738"/>
    <n v="1140.0160000000001"/>
    <n v="138.85"/>
  </r>
  <r>
    <s v="10 : Electric"/>
    <x v="2"/>
    <x v="1"/>
    <s v="ERES_2T317"/>
    <x v="7739"/>
    <m/>
    <n v="0"/>
  </r>
  <r>
    <s v="10 : Electric"/>
    <x v="2"/>
    <x v="1"/>
    <s v="ERES_2T317"/>
    <x v="7740"/>
    <n v="1483.2739999999999"/>
    <n v="178.13"/>
  </r>
  <r>
    <s v="10 : Electric"/>
    <x v="2"/>
    <x v="1"/>
    <s v="ERES_2T317"/>
    <x v="7741"/>
    <n v="1065.5440000000001"/>
    <n v="121.44"/>
  </r>
  <r>
    <s v="10 : Electric"/>
    <x v="2"/>
    <x v="1"/>
    <s v="ERES_2T317"/>
    <x v="3335"/>
    <n v="563.56299999999999"/>
    <n v="70.400000000000006"/>
  </r>
  <r>
    <s v="10 : Electric"/>
    <x v="2"/>
    <x v="1"/>
    <s v="ERES_2T317"/>
    <x v="3336"/>
    <n v="483.70800000000003"/>
    <n v="58.39"/>
  </r>
  <r>
    <s v="10 : Electric"/>
    <x v="2"/>
    <x v="1"/>
    <s v="ERES_2T317"/>
    <x v="3337"/>
    <n v="978.84500000000003"/>
    <n v="119.34"/>
  </r>
  <r>
    <s v="10 : Electric"/>
    <x v="2"/>
    <x v="1"/>
    <s v="ERES_2T317"/>
    <x v="3338"/>
    <n v="465.04399999999998"/>
    <n v="55.86"/>
  </r>
  <r>
    <s v="10 : Electric"/>
    <x v="2"/>
    <x v="1"/>
    <s v="ERES_2T317"/>
    <x v="3339"/>
    <n v="925.54499999999996"/>
    <n v="114.64"/>
  </r>
  <r>
    <s v="10 : Electric"/>
    <x v="2"/>
    <x v="1"/>
    <s v="ERES_2T317"/>
    <x v="7742"/>
    <n v="658.74699999999996"/>
    <n v="80.02"/>
  </r>
  <r>
    <s v="10 : Electric"/>
    <x v="2"/>
    <x v="1"/>
    <s v="ERES_2T317"/>
    <x v="3340"/>
    <n v="1027.346"/>
    <n v="123.92"/>
  </r>
  <r>
    <s v="10 : Electric"/>
    <x v="2"/>
    <x v="1"/>
    <s v="ERES_2T317"/>
    <x v="3341"/>
    <n v="1289.02"/>
    <n v="158.01"/>
  </r>
  <r>
    <s v="10 : Electric"/>
    <x v="2"/>
    <x v="1"/>
    <s v="ERES_2T317"/>
    <x v="3342"/>
    <n v="621.21799999999996"/>
    <n v="76.14"/>
  </r>
  <r>
    <s v="10 : Electric"/>
    <x v="2"/>
    <x v="1"/>
    <s v="ERES_2T317"/>
    <x v="7743"/>
    <n v="621.11"/>
    <n v="75.75"/>
  </r>
  <r>
    <s v="10 : Electric"/>
    <x v="2"/>
    <x v="1"/>
    <s v="ERES_2T317"/>
    <x v="7744"/>
    <n v="681.97699999999998"/>
    <n v="81.23"/>
  </r>
  <r>
    <s v="10 : Electric"/>
    <x v="2"/>
    <x v="1"/>
    <s v="ERES_2T317"/>
    <x v="7745"/>
    <n v="1666.85"/>
    <n v="184.15"/>
  </r>
  <r>
    <s v="10 : Electric"/>
    <x v="2"/>
    <x v="1"/>
    <s v="ERES_2T317"/>
    <x v="3343"/>
    <n v="1029.8520000000001"/>
    <n v="123.51"/>
  </r>
  <r>
    <s v="10 : Electric"/>
    <x v="2"/>
    <x v="1"/>
    <s v="ERES_2T317"/>
    <x v="3344"/>
    <n v="432.63299999999998"/>
    <n v="54.24"/>
  </r>
  <r>
    <s v="10 : Electric"/>
    <x v="2"/>
    <x v="1"/>
    <s v="ERES_2T317"/>
    <x v="3345"/>
    <n v="1810.3520000000001"/>
    <n v="223.27"/>
  </r>
  <r>
    <s v="10 : Electric"/>
    <x v="2"/>
    <x v="1"/>
    <s v="ERES_2T317"/>
    <x v="7746"/>
    <n v="1153.491"/>
    <n v="146.30000000000001"/>
  </r>
  <r>
    <s v="10 : Electric"/>
    <x v="2"/>
    <x v="1"/>
    <s v="ERES_2T317"/>
    <x v="3346"/>
    <n v="849.46900000000005"/>
    <n v="103.2"/>
  </r>
  <r>
    <s v="10 : Electric"/>
    <x v="2"/>
    <x v="1"/>
    <s v="ERES_2T317"/>
    <x v="3347"/>
    <n v="994.44200000000001"/>
    <n v="121.03"/>
  </r>
  <r>
    <s v="10 : Electric"/>
    <x v="2"/>
    <x v="1"/>
    <s v="ERES_2T317"/>
    <x v="3348"/>
    <n v="1696.6949999999999"/>
    <n v="200.51"/>
  </r>
  <r>
    <s v="10 : Electric"/>
    <x v="2"/>
    <x v="1"/>
    <s v="ERES_2T317"/>
    <x v="7747"/>
    <n v="580.51400000000001"/>
    <n v="73.3"/>
  </r>
  <r>
    <s v="10 : Electric"/>
    <x v="2"/>
    <x v="1"/>
    <s v="ERES_2T317"/>
    <x v="3349"/>
    <n v="1431.163"/>
    <n v="171.98"/>
  </r>
  <r>
    <s v="10 : Electric"/>
    <x v="2"/>
    <x v="1"/>
    <s v="ERES_2T317"/>
    <x v="7748"/>
    <n v="665.28300000000002"/>
    <n v="81.430000000000007"/>
  </r>
  <r>
    <s v="10 : Electric"/>
    <x v="2"/>
    <x v="1"/>
    <s v="ERES_2T317"/>
    <x v="7749"/>
    <n v="1464.9259999999999"/>
    <n v="181.41"/>
  </r>
  <r>
    <s v="10 : Electric"/>
    <x v="2"/>
    <x v="1"/>
    <s v="ERES_2T317"/>
    <x v="3350"/>
    <n v="1216.191"/>
    <n v="141.63"/>
  </r>
  <r>
    <s v="10 : Electric"/>
    <x v="2"/>
    <x v="1"/>
    <s v="ERES_2T317"/>
    <x v="3351"/>
    <n v="1864.6690000000001"/>
    <n v="221.55"/>
  </r>
  <r>
    <s v="10 : Electric"/>
    <x v="2"/>
    <x v="1"/>
    <s v="ERES_2T317"/>
    <x v="3352"/>
    <n v="3801.5450000000001"/>
    <n v="458.74"/>
  </r>
  <r>
    <s v="10 : Electric"/>
    <x v="2"/>
    <x v="1"/>
    <s v="ERES_2T317"/>
    <x v="7750"/>
    <n v="483.97300000000001"/>
    <n v="58.75"/>
  </r>
  <r>
    <s v="10 : Electric"/>
    <x v="2"/>
    <x v="1"/>
    <s v="ERES_2T317"/>
    <x v="3353"/>
    <n v="1061.9960000000001"/>
    <n v="129.63"/>
  </r>
  <r>
    <s v="10 : Electric"/>
    <x v="2"/>
    <x v="1"/>
    <s v="ERES_2T317"/>
    <x v="3354"/>
    <n v="1444.577"/>
    <n v="169.81"/>
  </r>
  <r>
    <s v="10 : Electric"/>
    <x v="2"/>
    <x v="1"/>
    <s v="ERES_2T317"/>
    <x v="3355"/>
    <n v="661.09400000000005"/>
    <n v="81.290000000000006"/>
  </r>
  <r>
    <s v="10 : Electric"/>
    <x v="2"/>
    <x v="1"/>
    <s v="ERES_2T317"/>
    <x v="3356"/>
    <n v="865.75"/>
    <n v="104.61"/>
  </r>
  <r>
    <s v="10 : Electric"/>
    <x v="2"/>
    <x v="1"/>
    <s v="ERES_2T317"/>
    <x v="3357"/>
    <n v="375.77499999999998"/>
    <n v="44.66"/>
  </r>
  <r>
    <s v="10 : Electric"/>
    <x v="2"/>
    <x v="1"/>
    <s v="ERES_2T317"/>
    <x v="3358"/>
    <n v="836.87300000000005"/>
    <n v="103.88"/>
  </r>
  <r>
    <s v="10 : Electric"/>
    <x v="2"/>
    <x v="1"/>
    <s v="ERES_2T317"/>
    <x v="3359"/>
    <n v="778.88599999999997"/>
    <n v="97.03"/>
  </r>
  <r>
    <s v="10 : Electric"/>
    <x v="2"/>
    <x v="1"/>
    <s v="ERES_2T317"/>
    <x v="3360"/>
    <n v="1517.162"/>
    <n v="192.05"/>
  </r>
  <r>
    <s v="10 : Electric"/>
    <x v="2"/>
    <x v="1"/>
    <s v="ERES_2T317"/>
    <x v="3361"/>
    <n v="2076.7840000000001"/>
    <n v="252.31"/>
  </r>
  <r>
    <s v="10 : Electric"/>
    <x v="2"/>
    <x v="1"/>
    <s v="ERES_2T317"/>
    <x v="7751"/>
    <n v="590.33000000000004"/>
    <n v="70.88"/>
  </r>
  <r>
    <s v="10 : Electric"/>
    <x v="2"/>
    <x v="1"/>
    <s v="ERES_2T317"/>
    <x v="3362"/>
    <n v="1184.7170000000001"/>
    <n v="142.96"/>
  </r>
  <r>
    <s v="10 : Electric"/>
    <x v="2"/>
    <x v="1"/>
    <s v="ERES_2T317"/>
    <x v="3363"/>
    <n v="685.61900000000003"/>
    <n v="82.05"/>
  </r>
  <r>
    <s v="10 : Electric"/>
    <x v="2"/>
    <x v="1"/>
    <s v="ERES_2T317"/>
    <x v="3364"/>
    <n v="3198.154"/>
    <n v="401.53"/>
  </r>
  <r>
    <s v="10 : Electric"/>
    <x v="2"/>
    <x v="1"/>
    <s v="ERES_2T317"/>
    <x v="3365"/>
    <n v="668.29499999999996"/>
    <n v="83.35"/>
  </r>
  <r>
    <s v="10 : Electric"/>
    <x v="2"/>
    <x v="1"/>
    <s v="ERES_2T317"/>
    <x v="7752"/>
    <n v="1887.479"/>
    <n v="227.9"/>
  </r>
  <r>
    <s v="10 : Electric"/>
    <x v="2"/>
    <x v="1"/>
    <s v="ERES_2T317"/>
    <x v="3366"/>
    <n v="989.75599999999997"/>
    <n v="115.86"/>
  </r>
  <r>
    <s v="10 : Electric"/>
    <x v="2"/>
    <x v="1"/>
    <s v="ERES_2T317"/>
    <x v="3367"/>
    <n v="1388.0129999999999"/>
    <n v="152.87"/>
  </r>
  <r>
    <s v="10 : Electric"/>
    <x v="2"/>
    <x v="1"/>
    <s v="ERES_2T317"/>
    <x v="7753"/>
    <n v="1844.866"/>
    <n v="222.33"/>
  </r>
  <r>
    <s v="10 : Electric"/>
    <x v="2"/>
    <x v="1"/>
    <s v="ERES_2T317"/>
    <x v="3369"/>
    <n v="768.07399999999996"/>
    <n v="92.01"/>
  </r>
  <r>
    <s v="10 : Electric"/>
    <x v="2"/>
    <x v="1"/>
    <s v="ERES_2T317"/>
    <x v="3370"/>
    <n v="716.82100000000003"/>
    <n v="89.97"/>
  </r>
  <r>
    <s v="10 : Electric"/>
    <x v="2"/>
    <x v="1"/>
    <s v="ERES_2T317"/>
    <x v="3371"/>
    <n v="678.81399999999996"/>
    <n v="84.08"/>
  </r>
  <r>
    <s v="10 : Electric"/>
    <x v="2"/>
    <x v="1"/>
    <s v="ERES_2T317"/>
    <x v="7754"/>
    <n v="404.86700000000002"/>
    <n v="50.42"/>
  </r>
  <r>
    <s v="10 : Electric"/>
    <x v="2"/>
    <x v="1"/>
    <s v="ERES_2T317"/>
    <x v="3373"/>
    <n v="2345.1770000000001"/>
    <n v="281.68"/>
  </r>
  <r>
    <s v="10 : Electric"/>
    <x v="2"/>
    <x v="1"/>
    <s v="ERES_2T317"/>
    <x v="3375"/>
    <n v="459.30399999999997"/>
    <n v="54.2"/>
  </r>
  <r>
    <s v="10 : Electric"/>
    <x v="2"/>
    <x v="1"/>
    <s v="ERES_2T317"/>
    <x v="3376"/>
    <n v="1024.576"/>
    <n v="125.44"/>
  </r>
  <r>
    <s v="10 : Electric"/>
    <x v="2"/>
    <x v="1"/>
    <s v="ERES_2T317"/>
    <x v="3377"/>
    <n v="516.57500000000005"/>
    <n v="61.97"/>
  </r>
  <r>
    <s v="10 : Electric"/>
    <x v="2"/>
    <x v="1"/>
    <s v="ERES_2T317"/>
    <x v="3378"/>
    <n v="1489.0530000000001"/>
    <n v="180.53"/>
  </r>
  <r>
    <s v="10 : Electric"/>
    <x v="2"/>
    <x v="1"/>
    <s v="ERES_2T317"/>
    <x v="7755"/>
    <n v="632.46600000000001"/>
    <n v="76.89"/>
  </r>
  <r>
    <s v="10 : Electric"/>
    <x v="2"/>
    <x v="1"/>
    <s v="ERES_2T317"/>
    <x v="3379"/>
    <n v="2790.1790000000001"/>
    <n v="341.39"/>
  </r>
  <r>
    <s v="10 : Electric"/>
    <x v="2"/>
    <x v="1"/>
    <s v="ERES_2T317"/>
    <x v="7756"/>
    <n v="1944.51"/>
    <n v="235.76"/>
  </r>
  <r>
    <s v="10 : Electric"/>
    <x v="2"/>
    <x v="1"/>
    <s v="ERES_2T317"/>
    <x v="3380"/>
    <n v="2049.4589999999998"/>
    <n v="238.7"/>
  </r>
  <r>
    <s v="10 : Electric"/>
    <x v="2"/>
    <x v="1"/>
    <s v="ERES_2T317"/>
    <x v="7757"/>
    <n v="1250.54"/>
    <n v="155.91999999999999"/>
  </r>
  <r>
    <s v="10 : Electric"/>
    <x v="2"/>
    <x v="1"/>
    <s v="ERES_2T317"/>
    <x v="3381"/>
    <n v="2103.002"/>
    <n v="276.64"/>
  </r>
  <r>
    <s v="10 : Electric"/>
    <x v="2"/>
    <x v="1"/>
    <s v="ERES_2T317"/>
    <x v="3382"/>
    <n v="549.57100000000003"/>
    <n v="61.7"/>
  </r>
  <r>
    <s v="10 : Electric"/>
    <x v="2"/>
    <x v="1"/>
    <s v="ERES_2T317"/>
    <x v="3383"/>
    <n v="1757.038"/>
    <n v="206.98"/>
  </r>
  <r>
    <s v="10 : Electric"/>
    <x v="2"/>
    <x v="1"/>
    <s v="ERES_2T317"/>
    <x v="7758"/>
    <n v="831.87699999999995"/>
    <n v="107.84"/>
  </r>
  <r>
    <s v="10 : Electric"/>
    <x v="2"/>
    <x v="1"/>
    <s v="ERES_2T317"/>
    <x v="3384"/>
    <n v="1453.184"/>
    <n v="171.59"/>
  </r>
  <r>
    <s v="10 : Electric"/>
    <x v="2"/>
    <x v="1"/>
    <s v="ERES_2T317"/>
    <x v="3385"/>
    <n v="391.03899999999999"/>
    <n v="46.37"/>
  </r>
  <r>
    <s v="10 : Electric"/>
    <x v="2"/>
    <x v="1"/>
    <s v="ERES_2T317"/>
    <x v="3386"/>
    <n v="1674.2460000000001"/>
    <n v="198.24"/>
  </r>
  <r>
    <s v="10 : Electric"/>
    <x v="2"/>
    <x v="1"/>
    <s v="ERES_2T317"/>
    <x v="3387"/>
    <n v="891.70299999999997"/>
    <n v="111.92"/>
  </r>
  <r>
    <s v="10 : Electric"/>
    <x v="2"/>
    <x v="1"/>
    <s v="ERES_2T317"/>
    <x v="3388"/>
    <n v="457.01499999999999"/>
    <n v="56.72"/>
  </r>
  <r>
    <s v="10 : Electric"/>
    <x v="2"/>
    <x v="1"/>
    <s v="ERES_2T317"/>
    <x v="7759"/>
    <n v="605.81200000000001"/>
    <n v="80.69"/>
  </r>
  <r>
    <s v="10 : Electric"/>
    <x v="2"/>
    <x v="1"/>
    <s v="ERES_2T317"/>
    <x v="3389"/>
    <n v="1117.7249999999999"/>
    <n v="133.74"/>
  </r>
  <r>
    <s v="10 : Electric"/>
    <x v="2"/>
    <x v="1"/>
    <s v="ERES_2T317"/>
    <x v="3390"/>
    <n v="576.798"/>
    <n v="67.94"/>
  </r>
  <r>
    <s v="10 : Electric"/>
    <x v="2"/>
    <x v="1"/>
    <s v="ERES_2T317"/>
    <x v="7760"/>
    <n v="487.928"/>
    <n v="54.91"/>
  </r>
  <r>
    <s v="10 : Electric"/>
    <x v="2"/>
    <x v="1"/>
    <s v="ERES_2T317"/>
    <x v="7761"/>
    <n v="258.738"/>
    <n v="31.14"/>
  </r>
  <r>
    <s v="10 : Electric"/>
    <x v="2"/>
    <x v="1"/>
    <s v="ERES_2T317"/>
    <x v="3391"/>
    <n v="1408.807"/>
    <n v="167.78"/>
  </r>
  <r>
    <s v="10 : Electric"/>
    <x v="2"/>
    <x v="1"/>
    <s v="ERES_2T317"/>
    <x v="3392"/>
    <n v="773.62300000000005"/>
    <n v="96.81"/>
  </r>
  <r>
    <s v="10 : Electric"/>
    <x v="2"/>
    <x v="1"/>
    <s v="ERES_2T317"/>
    <x v="3393"/>
    <n v="880.03800000000001"/>
    <n v="111.52"/>
  </r>
  <r>
    <s v="10 : Electric"/>
    <x v="2"/>
    <x v="1"/>
    <s v="ERES_2T317"/>
    <x v="3394"/>
    <n v="1119.7349999999999"/>
    <n v="129.80000000000001"/>
  </r>
  <r>
    <s v="10 : Electric"/>
    <x v="2"/>
    <x v="1"/>
    <s v="ERES_2T317"/>
    <x v="3395"/>
    <n v="2745.203"/>
    <n v="311.64"/>
  </r>
  <r>
    <s v="10 : Electric"/>
    <x v="2"/>
    <x v="1"/>
    <s v="ERES_2T317"/>
    <x v="3396"/>
    <n v="1907.374"/>
    <n v="216.36"/>
  </r>
  <r>
    <s v="10 : Electric"/>
    <x v="2"/>
    <x v="1"/>
    <s v="ERES_2T317"/>
    <x v="7762"/>
    <n v="1275.6579999999999"/>
    <n v="158.43"/>
  </r>
  <r>
    <s v="10 : Electric"/>
    <x v="2"/>
    <x v="1"/>
    <s v="ERES_2T317"/>
    <x v="3397"/>
    <n v="2581.6759999999999"/>
    <n v="311.44"/>
  </r>
  <r>
    <s v="10 : Electric"/>
    <x v="2"/>
    <x v="1"/>
    <s v="ERES_2T317"/>
    <x v="3398"/>
    <n v="812.83"/>
    <n v="100"/>
  </r>
  <r>
    <s v="10 : Electric"/>
    <x v="2"/>
    <x v="1"/>
    <s v="ERES_2T317"/>
    <x v="3399"/>
    <n v="532.95299999999997"/>
    <n v="66.08"/>
  </r>
  <r>
    <s v="10 : Electric"/>
    <x v="2"/>
    <x v="1"/>
    <s v="ERES_2T317"/>
    <x v="7763"/>
    <n v="482.49700000000001"/>
    <n v="59.23"/>
  </r>
  <r>
    <s v="10 : Electric"/>
    <x v="2"/>
    <x v="1"/>
    <s v="ERES_2T317"/>
    <x v="7764"/>
    <n v="1974.925"/>
    <n v="243.71"/>
  </r>
  <r>
    <s v="10 : Electric"/>
    <x v="2"/>
    <x v="1"/>
    <s v="ERES_2T317"/>
    <x v="7765"/>
    <n v="1717.4079999999999"/>
    <n v="211.75"/>
  </r>
  <r>
    <s v="10 : Electric"/>
    <x v="2"/>
    <x v="1"/>
    <s v="ERES_2T317"/>
    <x v="3400"/>
    <n v="1390.223"/>
    <n v="165.72"/>
  </r>
  <r>
    <s v="10 : Electric"/>
    <x v="2"/>
    <x v="1"/>
    <s v="ERES_2T317"/>
    <x v="3401"/>
    <n v="434.00700000000001"/>
    <n v="53.71"/>
  </r>
  <r>
    <s v="10 : Electric"/>
    <x v="2"/>
    <x v="1"/>
    <s v="ERES_2T317"/>
    <x v="3402"/>
    <n v="389.38799999999998"/>
    <n v="46.66"/>
  </r>
  <r>
    <s v="10 : Electric"/>
    <x v="2"/>
    <x v="1"/>
    <s v="ERES_2T317"/>
    <x v="3403"/>
    <n v="419.77"/>
    <n v="51.16"/>
  </r>
  <r>
    <s v="10 : Electric"/>
    <x v="2"/>
    <x v="1"/>
    <s v="ERES_2T317"/>
    <x v="7766"/>
    <n v="1137.223"/>
    <n v="136.62"/>
  </r>
  <r>
    <s v="10 : Electric"/>
    <x v="2"/>
    <x v="1"/>
    <s v="ERES_2T317"/>
    <x v="3404"/>
    <n v="601.93399999999997"/>
    <n v="73.400000000000006"/>
  </r>
  <r>
    <s v="10 : Electric"/>
    <x v="2"/>
    <x v="1"/>
    <s v="ERES_2T317"/>
    <x v="3405"/>
    <n v="474.63099999999997"/>
    <n v="61.89"/>
  </r>
  <r>
    <s v="10 : Electric"/>
    <x v="2"/>
    <x v="1"/>
    <s v="ERES_2T317"/>
    <x v="3406"/>
    <n v="2420.1390000000001"/>
    <n v="303.23"/>
  </r>
  <r>
    <s v="10 : Electric"/>
    <x v="2"/>
    <x v="1"/>
    <s v="ERES_2T317"/>
    <x v="3407"/>
    <n v="879.82"/>
    <n v="105.13"/>
  </r>
  <r>
    <s v="10 : Electric"/>
    <x v="2"/>
    <x v="1"/>
    <s v="ERES_2T317"/>
    <x v="3408"/>
    <n v="620.40899999999999"/>
    <n v="75.69"/>
  </r>
  <r>
    <s v="10 : Electric"/>
    <x v="2"/>
    <x v="1"/>
    <s v="ERES_2T317"/>
    <x v="3409"/>
    <n v="1252.048"/>
    <n v="161.69999999999999"/>
  </r>
  <r>
    <s v="10 : Electric"/>
    <x v="2"/>
    <x v="1"/>
    <s v="ERES_2T317"/>
    <x v="7767"/>
    <n v="1258.296"/>
    <n v="149.1"/>
  </r>
  <r>
    <s v="10 : Electric"/>
    <x v="2"/>
    <x v="1"/>
    <s v="ERES_2T317"/>
    <x v="3410"/>
    <n v="811.06600000000003"/>
    <n v="100.2"/>
  </r>
  <r>
    <s v="10 : Electric"/>
    <x v="2"/>
    <x v="1"/>
    <s v="ERES_2T317"/>
    <x v="3411"/>
    <n v="1513.9290000000001"/>
    <n v="191.49"/>
  </r>
  <r>
    <s v="10 : Electric"/>
    <x v="2"/>
    <x v="1"/>
    <s v="ERES_2T317"/>
    <x v="7768"/>
    <n v="738.94299999999998"/>
    <n v="94.58"/>
  </r>
  <r>
    <s v="10 : Electric"/>
    <x v="2"/>
    <x v="1"/>
    <s v="ERES_2T317"/>
    <x v="3412"/>
    <n v="1196.049"/>
    <n v="146.62"/>
  </r>
  <r>
    <s v="10 : Electric"/>
    <x v="2"/>
    <x v="1"/>
    <s v="ERES_2T317"/>
    <x v="3413"/>
    <n v="1168.9169999999999"/>
    <n v="149.88999999999999"/>
  </r>
  <r>
    <s v="10 : Electric"/>
    <x v="2"/>
    <x v="1"/>
    <s v="ERES_2T317"/>
    <x v="3414"/>
    <n v="1055.7940000000001"/>
    <n v="125.94"/>
  </r>
  <r>
    <s v="10 : Electric"/>
    <x v="2"/>
    <x v="1"/>
    <s v="ERES_2T317"/>
    <x v="3415"/>
    <n v="550.34299999999996"/>
    <n v="68.849999999999994"/>
  </r>
  <r>
    <s v="10 : Electric"/>
    <x v="2"/>
    <x v="1"/>
    <s v="ERES_2T317"/>
    <x v="3416"/>
    <n v="179.922"/>
    <n v="21.19"/>
  </r>
  <r>
    <s v="10 : Electric"/>
    <x v="2"/>
    <x v="1"/>
    <s v="ERES_2T317"/>
    <x v="3417"/>
    <n v="1324.0920000000001"/>
    <n v="161.05000000000001"/>
  </r>
  <r>
    <s v="10 : Electric"/>
    <x v="2"/>
    <x v="1"/>
    <s v="ERES_2T317"/>
    <x v="3418"/>
    <n v="1084.74"/>
    <n v="128.06"/>
  </r>
  <r>
    <s v="10 : Electric"/>
    <x v="2"/>
    <x v="1"/>
    <s v="ERES_2T317"/>
    <x v="3419"/>
    <n v="1010.008"/>
    <n v="122.33"/>
  </r>
  <r>
    <s v="10 : Electric"/>
    <x v="2"/>
    <x v="1"/>
    <s v="ERES_2T317"/>
    <x v="3420"/>
    <n v="1054.0940000000001"/>
    <n v="132.12"/>
  </r>
  <r>
    <s v="10 : Electric"/>
    <x v="2"/>
    <x v="1"/>
    <s v="ERES_2T317"/>
    <x v="3421"/>
    <n v="2950.2260000000001"/>
    <n v="356.98"/>
  </r>
  <r>
    <s v="10 : Electric"/>
    <x v="2"/>
    <x v="1"/>
    <s v="ERES_2T317"/>
    <x v="7769"/>
    <n v="3268.0909999999999"/>
    <n v="393.46"/>
  </r>
  <r>
    <s v="10 : Electric"/>
    <x v="2"/>
    <x v="1"/>
    <s v="ERES_2T317"/>
    <x v="3422"/>
    <n v="499.86399999999998"/>
    <n v="60.3"/>
  </r>
  <r>
    <s v="10 : Electric"/>
    <x v="2"/>
    <x v="1"/>
    <s v="ERES_2T317"/>
    <x v="3423"/>
    <n v="767.81399999999996"/>
    <n v="98.3"/>
  </r>
  <r>
    <s v="10 : Electric"/>
    <x v="2"/>
    <x v="1"/>
    <s v="ERES_2T317"/>
    <x v="7770"/>
    <n v="1611.7429999999999"/>
    <n v="198.23"/>
  </r>
  <r>
    <s v="10 : Electric"/>
    <x v="2"/>
    <x v="1"/>
    <s v="ERES_2T317"/>
    <x v="7771"/>
    <n v="1486.394"/>
    <n v="176.82"/>
  </r>
  <r>
    <s v="10 : Electric"/>
    <x v="2"/>
    <x v="1"/>
    <s v="ERES_2T317"/>
    <x v="3424"/>
    <n v="2987.5880000000002"/>
    <n v="356.83"/>
  </r>
  <r>
    <s v="10 : Electric"/>
    <x v="2"/>
    <x v="1"/>
    <s v="ERES_2T317"/>
    <x v="3425"/>
    <n v="1218.6379999999999"/>
    <n v="146.07"/>
  </r>
  <r>
    <s v="10 : Electric"/>
    <x v="2"/>
    <x v="1"/>
    <s v="ERES_2T317"/>
    <x v="3426"/>
    <n v="744.89499999999998"/>
    <n v="87.13"/>
  </r>
  <r>
    <s v="10 : Electric"/>
    <x v="2"/>
    <x v="1"/>
    <s v="ERES_2T317"/>
    <x v="7772"/>
    <n v="418.80399999999997"/>
    <n v="52.07"/>
  </r>
  <r>
    <s v="10 : Electric"/>
    <x v="2"/>
    <x v="1"/>
    <s v="ERES_2T317"/>
    <x v="3427"/>
    <n v="877.43299999999999"/>
    <n v="105.92"/>
  </r>
  <r>
    <s v="10 : Electric"/>
    <x v="2"/>
    <x v="1"/>
    <s v="ERES_2T317"/>
    <x v="3428"/>
    <n v="884.202"/>
    <n v="110.87"/>
  </r>
  <r>
    <s v="10 : Electric"/>
    <x v="2"/>
    <x v="1"/>
    <s v="ERES_2T317"/>
    <x v="3429"/>
    <n v="851.29300000000001"/>
    <n v="102.56"/>
  </r>
  <r>
    <s v="10 : Electric"/>
    <x v="2"/>
    <x v="1"/>
    <s v="ERES_2T317"/>
    <x v="3430"/>
    <n v="1233.508"/>
    <n v="151.63999999999999"/>
  </r>
  <r>
    <s v="10 : Electric"/>
    <x v="2"/>
    <x v="1"/>
    <s v="ERES_2T317"/>
    <x v="3431"/>
    <n v="246.60300000000001"/>
    <n v="29.06"/>
  </r>
  <r>
    <s v="10 : Electric"/>
    <x v="2"/>
    <x v="1"/>
    <s v="ERES_2T317"/>
    <x v="3432"/>
    <n v="998.49"/>
    <n v="122.64"/>
  </r>
  <r>
    <s v="10 : Electric"/>
    <x v="2"/>
    <x v="1"/>
    <s v="ERES_2T317"/>
    <x v="3433"/>
    <n v="302.43099999999998"/>
    <n v="36.86"/>
  </r>
  <r>
    <s v="10 : Electric"/>
    <x v="2"/>
    <x v="1"/>
    <s v="ERES_2T317"/>
    <x v="3434"/>
    <n v="1156.277"/>
    <n v="142.78"/>
  </r>
  <r>
    <s v="10 : Electric"/>
    <x v="2"/>
    <x v="1"/>
    <s v="ERES_2T317"/>
    <x v="3435"/>
    <n v="494.16399999999999"/>
    <n v="61.68"/>
  </r>
  <r>
    <s v="10 : Electric"/>
    <x v="2"/>
    <x v="1"/>
    <s v="ERES_2T317"/>
    <x v="3436"/>
    <n v="562.01499999999999"/>
    <n v="71.78"/>
  </r>
  <r>
    <s v="10 : Electric"/>
    <x v="2"/>
    <x v="1"/>
    <s v="ERES_2T317"/>
    <x v="3437"/>
    <n v="1475.7929999999999"/>
    <n v="187.76"/>
  </r>
  <r>
    <s v="10 : Electric"/>
    <x v="2"/>
    <x v="1"/>
    <s v="ERES_2T317"/>
    <x v="3438"/>
    <n v="3074.942"/>
    <n v="380.11"/>
  </r>
  <r>
    <s v="10 : Electric"/>
    <x v="2"/>
    <x v="1"/>
    <s v="ERES_2T317"/>
    <x v="3439"/>
    <n v="3685.3069999999998"/>
    <n v="442.35"/>
  </r>
  <r>
    <s v="10 : Electric"/>
    <x v="2"/>
    <x v="1"/>
    <s v="ERES_2T317"/>
    <x v="3440"/>
    <n v="1221.3330000000001"/>
    <n v="146.76"/>
  </r>
  <r>
    <s v="10 : Electric"/>
    <x v="2"/>
    <x v="1"/>
    <s v="ERES_2T317"/>
    <x v="3441"/>
    <n v="1200.6880000000001"/>
    <n v="156.63999999999999"/>
  </r>
  <r>
    <s v="10 : Electric"/>
    <x v="2"/>
    <x v="1"/>
    <s v="ERES_2T317"/>
    <x v="3442"/>
    <n v="459.64800000000002"/>
    <n v="55.64"/>
  </r>
  <r>
    <s v="10 : Electric"/>
    <x v="2"/>
    <x v="1"/>
    <s v="ERES_2T317"/>
    <x v="3443"/>
    <n v="3598.8739999999998"/>
    <n v="437.13"/>
  </r>
  <r>
    <s v="10 : Electric"/>
    <x v="2"/>
    <x v="1"/>
    <s v="ERES_2T317"/>
    <x v="3444"/>
    <n v="402.90600000000001"/>
    <n v="47.65"/>
  </r>
  <r>
    <s v="10 : Electric"/>
    <x v="2"/>
    <x v="1"/>
    <s v="ERES_2T317"/>
    <x v="3445"/>
    <n v="320.55700000000002"/>
    <n v="38.58"/>
  </r>
  <r>
    <s v="10 : Electric"/>
    <x v="2"/>
    <x v="1"/>
    <s v="ERES_2T317"/>
    <x v="3446"/>
    <n v="838.86900000000003"/>
    <n v="104.04"/>
  </r>
  <r>
    <s v="10 : Electric"/>
    <x v="2"/>
    <x v="1"/>
    <s v="ERES_2T317"/>
    <x v="3447"/>
    <n v="716.78700000000003"/>
    <n v="85.21"/>
  </r>
  <r>
    <s v="10 : Electric"/>
    <x v="2"/>
    <x v="1"/>
    <s v="ERES_2T317"/>
    <x v="3448"/>
    <n v="271.01100000000002"/>
    <n v="32.36"/>
  </r>
  <r>
    <s v="10 : Electric"/>
    <x v="2"/>
    <x v="1"/>
    <s v="ERES_2T317"/>
    <x v="3449"/>
    <n v="1218.577"/>
    <n v="142.96"/>
  </r>
  <r>
    <s v="10 : Electric"/>
    <x v="2"/>
    <x v="1"/>
    <s v="ERES_2T317"/>
    <x v="7773"/>
    <n v="1449.27"/>
    <n v="182.94"/>
  </r>
  <r>
    <s v="10 : Electric"/>
    <x v="2"/>
    <x v="1"/>
    <s v="ERES_2T317"/>
    <x v="3450"/>
    <n v="1024.7619999999999"/>
    <n v="125.08"/>
  </r>
  <r>
    <s v="10 : Electric"/>
    <x v="2"/>
    <x v="1"/>
    <s v="ERES_2T317"/>
    <x v="7774"/>
    <n v="1015.447"/>
    <n v="121.68"/>
  </r>
  <r>
    <s v="10 : Electric"/>
    <x v="2"/>
    <x v="1"/>
    <s v="ERES_2T317"/>
    <x v="3451"/>
    <n v="458.27699999999999"/>
    <n v="54.55"/>
  </r>
  <r>
    <s v="10 : Electric"/>
    <x v="2"/>
    <x v="1"/>
    <s v="ERES_2T317"/>
    <x v="3452"/>
    <n v="1213.884"/>
    <n v="145.41999999999999"/>
  </r>
  <r>
    <s v="10 : Electric"/>
    <x v="2"/>
    <x v="1"/>
    <s v="ERES_2T317"/>
    <x v="7775"/>
    <n v="1177.5350000000001"/>
    <n v="144.80000000000001"/>
  </r>
  <r>
    <s v="10 : Electric"/>
    <x v="2"/>
    <x v="1"/>
    <s v="ERES_2T317"/>
    <x v="3453"/>
    <n v="1567.431"/>
    <n v="190.31"/>
  </r>
  <r>
    <s v="10 : Electric"/>
    <x v="2"/>
    <x v="1"/>
    <s v="ERES_2T317"/>
    <x v="7776"/>
    <n v="2442.0970000000002"/>
    <n v="298.31"/>
  </r>
  <r>
    <s v="10 : Electric"/>
    <x v="2"/>
    <x v="1"/>
    <s v="ERES_2T317"/>
    <x v="3454"/>
    <n v="508.70699999999999"/>
    <n v="62.99"/>
  </r>
  <r>
    <s v="10 : Electric"/>
    <x v="2"/>
    <x v="1"/>
    <s v="ERES_2T317"/>
    <x v="3455"/>
    <n v="1222.627"/>
    <n v="151.5"/>
  </r>
  <r>
    <s v="10 : Electric"/>
    <x v="2"/>
    <x v="1"/>
    <s v="ERES_2T317"/>
    <x v="3456"/>
    <n v="2203.5889999999999"/>
    <n v="263.02999999999997"/>
  </r>
  <r>
    <s v="10 : Electric"/>
    <x v="2"/>
    <x v="1"/>
    <s v="ERES_2T317"/>
    <x v="3457"/>
    <n v="480.96300000000002"/>
    <n v="58.67"/>
  </r>
  <r>
    <s v="10 : Electric"/>
    <x v="2"/>
    <x v="1"/>
    <s v="ERES_2T317"/>
    <x v="3458"/>
    <n v="866.56799999999998"/>
    <n v="107.62"/>
  </r>
  <r>
    <s v="10 : Electric"/>
    <x v="2"/>
    <x v="1"/>
    <s v="ERES_2T317"/>
    <x v="7777"/>
    <n v="1067.5709999999999"/>
    <n v="138.02000000000001"/>
  </r>
  <r>
    <s v="10 : Electric"/>
    <x v="2"/>
    <x v="1"/>
    <s v="ERES_2T317"/>
    <x v="3459"/>
    <n v="892.90899999999999"/>
    <n v="104.24"/>
  </r>
  <r>
    <s v="10 : Electric"/>
    <x v="2"/>
    <x v="1"/>
    <s v="ERES_2T317"/>
    <x v="3460"/>
    <n v="414.47500000000002"/>
    <n v="51.12"/>
  </r>
  <r>
    <s v="10 : Electric"/>
    <x v="2"/>
    <x v="1"/>
    <s v="ERES_2T317"/>
    <x v="3461"/>
    <n v="3375.654"/>
    <n v="408.67"/>
  </r>
  <r>
    <s v="10 : Electric"/>
    <x v="2"/>
    <x v="1"/>
    <s v="ERES_2T317"/>
    <x v="3462"/>
    <n v="576.03099999999995"/>
    <n v="71.260000000000005"/>
  </r>
  <r>
    <s v="10 : Electric"/>
    <x v="2"/>
    <x v="1"/>
    <s v="ERES_2T317"/>
    <x v="3463"/>
    <n v="1298.028"/>
    <n v="159.13999999999999"/>
  </r>
  <r>
    <s v="10 : Electric"/>
    <x v="2"/>
    <x v="1"/>
    <s v="ERES_2T317"/>
    <x v="7778"/>
    <n v="916.64700000000005"/>
    <n v="104.33"/>
  </r>
  <r>
    <s v="10 : Electric"/>
    <x v="2"/>
    <x v="1"/>
    <s v="ERES_2T317"/>
    <x v="7779"/>
    <n v="3189.38"/>
    <n v="392.69"/>
  </r>
  <r>
    <s v="10 : Electric"/>
    <x v="2"/>
    <x v="1"/>
    <s v="ERES_2T317"/>
    <x v="3464"/>
    <n v="1661.6990000000001"/>
    <n v="203.22"/>
  </r>
  <r>
    <s v="10 : Electric"/>
    <x v="2"/>
    <x v="1"/>
    <s v="ERES_2T317"/>
    <x v="3465"/>
    <n v="876.35299999999995"/>
    <n v="102.53"/>
  </r>
  <r>
    <s v="10 : Electric"/>
    <x v="2"/>
    <x v="1"/>
    <s v="ERES_2T317"/>
    <x v="3466"/>
    <n v="1006.395"/>
    <n v="127.69"/>
  </r>
  <r>
    <s v="10 : Electric"/>
    <x v="2"/>
    <x v="1"/>
    <s v="ERES_2T317"/>
    <x v="3467"/>
    <n v="752.13400000000001"/>
    <n v="90.35"/>
  </r>
  <r>
    <s v="10 : Electric"/>
    <x v="2"/>
    <x v="1"/>
    <s v="ERES_2T317"/>
    <x v="3468"/>
    <n v="2382.54"/>
    <n v="287.35000000000002"/>
  </r>
  <r>
    <s v="10 : Electric"/>
    <x v="2"/>
    <x v="1"/>
    <s v="ERES_2T317"/>
    <x v="3469"/>
    <n v="1127.155"/>
    <n v="136.49"/>
  </r>
  <r>
    <s v="10 : Electric"/>
    <x v="2"/>
    <x v="1"/>
    <s v="ERES_2T317"/>
    <x v="3470"/>
    <n v="432.14299999999997"/>
    <n v="53.74"/>
  </r>
  <r>
    <s v="10 : Electric"/>
    <x v="2"/>
    <x v="1"/>
    <s v="ERES_2T317"/>
    <x v="3471"/>
    <n v="610.22699999999998"/>
    <n v="73.88"/>
  </r>
  <r>
    <s v="10 : Electric"/>
    <x v="2"/>
    <x v="1"/>
    <s v="ERES_2T317"/>
    <x v="3472"/>
    <n v="533.45399999999995"/>
    <n v="65.31"/>
  </r>
  <r>
    <s v="10 : Electric"/>
    <x v="2"/>
    <x v="1"/>
    <s v="ERES_2T317"/>
    <x v="3473"/>
    <n v="523.59900000000005"/>
    <n v="63.28"/>
  </r>
  <r>
    <s v="10 : Electric"/>
    <x v="2"/>
    <x v="1"/>
    <s v="ERES_2T317"/>
    <x v="3474"/>
    <n v="444.13499999999999"/>
    <n v="55.3"/>
  </r>
  <r>
    <s v="10 : Electric"/>
    <x v="2"/>
    <x v="1"/>
    <s v="ERES_2T317"/>
    <x v="3475"/>
    <n v="1468.001"/>
    <n v="175.4"/>
  </r>
  <r>
    <s v="10 : Electric"/>
    <x v="2"/>
    <x v="1"/>
    <s v="ERES_2T317"/>
    <x v="3476"/>
    <n v="679.01400000000001"/>
    <n v="86.43"/>
  </r>
  <r>
    <s v="10 : Electric"/>
    <x v="2"/>
    <x v="1"/>
    <s v="ERES_2T317"/>
    <x v="7780"/>
    <n v="1313.3009999999999"/>
    <n v="161.56"/>
  </r>
  <r>
    <s v="10 : Electric"/>
    <x v="2"/>
    <x v="1"/>
    <s v="ERES_2T317"/>
    <x v="3477"/>
    <n v="372.22800000000001"/>
    <n v="46.82"/>
  </r>
  <r>
    <s v="10 : Electric"/>
    <x v="2"/>
    <x v="1"/>
    <s v="ERES_2T317"/>
    <x v="3478"/>
    <n v="589.94500000000005"/>
    <n v="75.27"/>
  </r>
  <r>
    <s v="10 : Electric"/>
    <x v="2"/>
    <x v="1"/>
    <s v="ERES_2T317"/>
    <x v="3479"/>
    <n v="876.24199999999996"/>
    <n v="105.39"/>
  </r>
  <r>
    <s v="10 : Electric"/>
    <x v="2"/>
    <x v="1"/>
    <s v="ERES_2T317"/>
    <x v="3480"/>
    <n v="2876.22"/>
    <n v="342.7"/>
  </r>
  <r>
    <s v="10 : Electric"/>
    <x v="2"/>
    <x v="1"/>
    <s v="ERES_2T317"/>
    <x v="7781"/>
    <n v="1908.5889999999999"/>
    <n v="226.6"/>
  </r>
  <r>
    <s v="10 : Electric"/>
    <x v="2"/>
    <x v="1"/>
    <s v="ERES_2T317"/>
    <x v="7782"/>
    <n v="1265.9010000000001"/>
    <n v="162.94"/>
  </r>
  <r>
    <s v="10 : Electric"/>
    <x v="2"/>
    <x v="1"/>
    <s v="ERES_2T317"/>
    <x v="3481"/>
    <n v="1600.377"/>
    <n v="194.78"/>
  </r>
  <r>
    <s v="10 : Electric"/>
    <x v="2"/>
    <x v="1"/>
    <s v="ERES_2T317"/>
    <x v="3482"/>
    <n v="1406.018"/>
    <n v="161.35"/>
  </r>
  <r>
    <s v="10 : Electric"/>
    <x v="2"/>
    <x v="1"/>
    <s v="ERES_2T317"/>
    <x v="3483"/>
    <n v="1320.3240000000001"/>
    <n v="158.56"/>
  </r>
  <r>
    <s v="10 : Electric"/>
    <x v="2"/>
    <x v="1"/>
    <s v="ERES_2T317"/>
    <x v="3484"/>
    <n v="1023.05"/>
    <n v="122.84"/>
  </r>
  <r>
    <s v="10 : Electric"/>
    <x v="2"/>
    <x v="1"/>
    <s v="ERES_2T317"/>
    <x v="3485"/>
    <n v="408.84100000000001"/>
    <n v="52.74"/>
  </r>
  <r>
    <s v="10 : Electric"/>
    <x v="2"/>
    <x v="1"/>
    <s v="ERES_2T317"/>
    <x v="7783"/>
    <n v="1440.6869999999999"/>
    <n v="166.97"/>
  </r>
  <r>
    <s v="10 : Electric"/>
    <x v="2"/>
    <x v="1"/>
    <s v="ERES_2T317"/>
    <x v="3486"/>
    <n v="1016.952"/>
    <n v="124.04"/>
  </r>
  <r>
    <s v="10 : Electric"/>
    <x v="2"/>
    <x v="1"/>
    <s v="ERES_2T317"/>
    <x v="7784"/>
    <n v="1686.8219999999999"/>
    <n v="206.35"/>
  </r>
  <r>
    <s v="10 : Electric"/>
    <x v="2"/>
    <x v="1"/>
    <s v="ERES_2T317"/>
    <x v="3487"/>
    <n v="1225.8800000000001"/>
    <n v="151.54"/>
  </r>
  <r>
    <s v="10 : Electric"/>
    <x v="2"/>
    <x v="1"/>
    <s v="ERES_2T317"/>
    <x v="7785"/>
    <n v="1020.991"/>
    <n v="122.79"/>
  </r>
  <r>
    <s v="10 : Electric"/>
    <x v="2"/>
    <x v="1"/>
    <s v="ERES_2T317"/>
    <x v="3488"/>
    <n v="1061.894"/>
    <n v="124.18"/>
  </r>
  <r>
    <s v="10 : Electric"/>
    <x v="2"/>
    <x v="1"/>
    <s v="ERES_2T317"/>
    <x v="3489"/>
    <n v="1537.8330000000001"/>
    <n v="191.2"/>
  </r>
  <r>
    <s v="10 : Electric"/>
    <x v="2"/>
    <x v="1"/>
    <s v="ERES_2T317"/>
    <x v="3490"/>
    <n v="603.67499999999995"/>
    <n v="73.58"/>
  </r>
  <r>
    <s v="10 : Electric"/>
    <x v="2"/>
    <x v="1"/>
    <s v="ERES_2T317"/>
    <x v="3491"/>
    <n v="1363.6469999999999"/>
    <n v="172.71"/>
  </r>
  <r>
    <s v="10 : Electric"/>
    <x v="2"/>
    <x v="1"/>
    <s v="ERES_2T317"/>
    <x v="3492"/>
    <n v="357.49799999999999"/>
    <n v="43.48"/>
  </r>
  <r>
    <s v="10 : Electric"/>
    <x v="2"/>
    <x v="1"/>
    <s v="ERES_2T317"/>
    <x v="3493"/>
    <n v="487.56200000000001"/>
    <n v="59.8"/>
  </r>
  <r>
    <s v="10 : Electric"/>
    <x v="2"/>
    <x v="1"/>
    <s v="ERES_2T317"/>
    <x v="7786"/>
    <n v="602.34400000000005"/>
    <n v="72.290000000000006"/>
  </r>
  <r>
    <s v="10 : Electric"/>
    <x v="2"/>
    <x v="1"/>
    <s v="ERES_2T317"/>
    <x v="3494"/>
    <n v="757.03200000000004"/>
    <n v="93.25"/>
  </r>
  <r>
    <s v="10 : Electric"/>
    <x v="2"/>
    <x v="1"/>
    <s v="ERES_2T317"/>
    <x v="7787"/>
    <n v="483.29399999999998"/>
    <n v="61.69"/>
  </r>
  <r>
    <s v="10 : Electric"/>
    <x v="2"/>
    <x v="1"/>
    <s v="ERES_2T317"/>
    <x v="3495"/>
    <n v="2006.1030000000001"/>
    <n v="241.6"/>
  </r>
  <r>
    <s v="10 : Electric"/>
    <x v="2"/>
    <x v="1"/>
    <s v="ERES_2T317"/>
    <x v="3496"/>
    <n v="1040.595"/>
    <n v="129.44"/>
  </r>
  <r>
    <s v="10 : Electric"/>
    <x v="2"/>
    <x v="1"/>
    <s v="ERES_2T317"/>
    <x v="3497"/>
    <n v="357.66800000000001"/>
    <n v="43.32"/>
  </r>
  <r>
    <s v="10 : Electric"/>
    <x v="2"/>
    <x v="1"/>
    <s v="ERES_2T317"/>
    <x v="3498"/>
    <n v="597.66999999999996"/>
    <n v="73.959999999999994"/>
  </r>
  <r>
    <s v="10 : Electric"/>
    <x v="2"/>
    <x v="1"/>
    <s v="ERES_2T317"/>
    <x v="3499"/>
    <n v="1187.701"/>
    <n v="144.08000000000001"/>
  </r>
  <r>
    <s v="10 : Electric"/>
    <x v="2"/>
    <x v="1"/>
    <s v="ERES_2T317"/>
    <x v="3500"/>
    <n v="1021.478"/>
    <n v="117.07"/>
  </r>
  <r>
    <s v="10 : Electric"/>
    <x v="2"/>
    <x v="1"/>
    <s v="ERES_2T317"/>
    <x v="3501"/>
    <n v="1088.07"/>
    <n v="129.99"/>
  </r>
  <r>
    <s v="10 : Electric"/>
    <x v="2"/>
    <x v="1"/>
    <s v="ERES_2T317"/>
    <x v="3502"/>
    <n v="547.12699999999995"/>
    <n v="68.69"/>
  </r>
  <r>
    <s v="10 : Electric"/>
    <x v="2"/>
    <x v="1"/>
    <s v="ERES_2T317"/>
    <x v="3503"/>
    <n v="461.274"/>
    <n v="55.78"/>
  </r>
  <r>
    <s v="10 : Electric"/>
    <x v="2"/>
    <x v="1"/>
    <s v="ERES_2T317"/>
    <x v="3504"/>
    <n v="619.971"/>
    <n v="77.95"/>
  </r>
  <r>
    <s v="10 : Electric"/>
    <x v="2"/>
    <x v="1"/>
    <s v="ERES_2T317"/>
    <x v="3505"/>
    <n v="218.49100000000001"/>
    <n v="29.77"/>
  </r>
  <r>
    <s v="10 : Electric"/>
    <x v="2"/>
    <x v="1"/>
    <s v="ERES_2T317"/>
    <x v="3506"/>
    <n v="1843.6959999999999"/>
    <n v="228.48"/>
  </r>
  <r>
    <s v="10 : Electric"/>
    <x v="2"/>
    <x v="1"/>
    <s v="ERES_2T317"/>
    <x v="3507"/>
    <n v="713.33100000000002"/>
    <n v="87.22"/>
  </r>
  <r>
    <s v="10 : Electric"/>
    <x v="2"/>
    <x v="1"/>
    <s v="ERES_2T317"/>
    <x v="3508"/>
    <n v="2017.415"/>
    <n v="253.26"/>
  </r>
  <r>
    <s v="10 : Electric"/>
    <x v="2"/>
    <x v="1"/>
    <s v="ERES_2T317"/>
    <x v="3509"/>
    <n v="273.85599999999999"/>
    <n v="33.82"/>
  </r>
  <r>
    <s v="10 : Electric"/>
    <x v="2"/>
    <x v="1"/>
    <s v="ERES_2T317"/>
    <x v="3510"/>
    <n v="1854.6959999999999"/>
    <n v="228.15"/>
  </r>
  <r>
    <s v="10 : Electric"/>
    <x v="2"/>
    <x v="1"/>
    <s v="ERES_2T317"/>
    <x v="3511"/>
    <n v="740.93700000000001"/>
    <n v="84.1"/>
  </r>
  <r>
    <s v="10 : Electric"/>
    <x v="2"/>
    <x v="1"/>
    <s v="ERES_2T317"/>
    <x v="7788"/>
    <n v="706.80499999999995"/>
    <n v="90.77"/>
  </r>
  <r>
    <s v="10 : Electric"/>
    <x v="2"/>
    <x v="1"/>
    <s v="ERES_2T317"/>
    <x v="3512"/>
    <n v="1677.1590000000001"/>
    <n v="200.09"/>
  </r>
  <r>
    <s v="10 : Electric"/>
    <x v="2"/>
    <x v="1"/>
    <s v="ERES_2T317"/>
    <x v="3513"/>
    <n v="1357.19"/>
    <n v="159.52000000000001"/>
  </r>
  <r>
    <s v="10 : Electric"/>
    <x v="2"/>
    <x v="1"/>
    <s v="ERES_2T317"/>
    <x v="3514"/>
    <n v="923.64099999999996"/>
    <n v="112.97"/>
  </r>
  <r>
    <s v="10 : Electric"/>
    <x v="2"/>
    <x v="1"/>
    <s v="ERES_2T317"/>
    <x v="3515"/>
    <n v="1090.06"/>
    <n v="139.02000000000001"/>
  </r>
  <r>
    <s v="10 : Electric"/>
    <x v="2"/>
    <x v="1"/>
    <s v="ERES_2T317"/>
    <x v="3516"/>
    <n v="2282.8249999999998"/>
    <n v="278.95"/>
  </r>
  <r>
    <s v="10 : Electric"/>
    <x v="2"/>
    <x v="1"/>
    <s v="ERES_2T317"/>
    <x v="3517"/>
    <n v="1021.813"/>
    <n v="123.95"/>
  </r>
  <r>
    <s v="10 : Electric"/>
    <x v="2"/>
    <x v="1"/>
    <s v="ERES_2T317"/>
    <x v="3518"/>
    <n v="922.26400000000001"/>
    <n v="110.38"/>
  </r>
  <r>
    <s v="10 : Electric"/>
    <x v="2"/>
    <x v="1"/>
    <s v="ERES_2T317"/>
    <x v="7789"/>
    <n v="862.053"/>
    <n v="107.31"/>
  </r>
  <r>
    <s v="10 : Electric"/>
    <x v="2"/>
    <x v="1"/>
    <s v="ERES_2T317"/>
    <x v="3519"/>
    <n v="1149.527"/>
    <n v="131.33000000000001"/>
  </r>
  <r>
    <s v="10 : Electric"/>
    <x v="2"/>
    <x v="1"/>
    <s v="ERES_2T317"/>
    <x v="3520"/>
    <n v="957.678"/>
    <n v="106.62"/>
  </r>
  <r>
    <s v="10 : Electric"/>
    <x v="2"/>
    <x v="1"/>
    <s v="ERES_2T317"/>
    <x v="3521"/>
    <n v="715.46400000000006"/>
    <n v="86.48"/>
  </r>
  <r>
    <s v="10 : Electric"/>
    <x v="2"/>
    <x v="1"/>
    <s v="ERES_2T317"/>
    <x v="3522"/>
    <n v="451.65899999999999"/>
    <n v="55.39"/>
  </r>
  <r>
    <s v="10 : Electric"/>
    <x v="2"/>
    <x v="1"/>
    <s v="ERES_2T317"/>
    <x v="7790"/>
    <n v="372.47899999999998"/>
    <n v="44.93"/>
  </r>
  <r>
    <s v="10 : Electric"/>
    <x v="2"/>
    <x v="1"/>
    <s v="ERES_2T317"/>
    <x v="7791"/>
    <n v="445.97"/>
    <n v="55.24"/>
  </r>
  <r>
    <s v="10 : Electric"/>
    <x v="2"/>
    <x v="1"/>
    <s v="ERES_2T317"/>
    <x v="7792"/>
    <n v="381.08600000000001"/>
    <n v="44.67"/>
  </r>
  <r>
    <s v="10 : Electric"/>
    <x v="2"/>
    <x v="1"/>
    <s v="ERES_2T317"/>
    <x v="3523"/>
    <n v="1969.559"/>
    <n v="230.6"/>
  </r>
  <r>
    <s v="10 : Electric"/>
    <x v="2"/>
    <x v="1"/>
    <s v="ERES_2T317"/>
    <x v="3524"/>
    <n v="2503.4349999999999"/>
    <n v="307.94"/>
  </r>
  <r>
    <s v="10 : Electric"/>
    <x v="2"/>
    <x v="1"/>
    <s v="ERES_2T317"/>
    <x v="7793"/>
    <n v="976.84400000000005"/>
    <n v="121.69"/>
  </r>
  <r>
    <s v="10 : Electric"/>
    <x v="2"/>
    <x v="1"/>
    <s v="ERES_2T317"/>
    <x v="3525"/>
    <n v="945.14700000000005"/>
    <n v="116.55"/>
  </r>
  <r>
    <s v="10 : Electric"/>
    <x v="2"/>
    <x v="1"/>
    <s v="ERES_2T317"/>
    <x v="3526"/>
    <n v="484.75299999999999"/>
    <n v="60.28"/>
  </r>
  <r>
    <s v="10 : Electric"/>
    <x v="2"/>
    <x v="1"/>
    <s v="ERES_2T317"/>
    <x v="3527"/>
    <n v="2036.307"/>
    <n v="252.82"/>
  </r>
  <r>
    <s v="10 : Electric"/>
    <x v="2"/>
    <x v="1"/>
    <s v="ERES_2T317"/>
    <x v="7794"/>
    <n v="1036.037"/>
    <n v="132.06"/>
  </r>
  <r>
    <s v="10 : Electric"/>
    <x v="2"/>
    <x v="1"/>
    <s v="ERES_2T317"/>
    <x v="7795"/>
    <n v="545.89700000000005"/>
    <n v="70.97"/>
  </r>
  <r>
    <s v="10 : Electric"/>
    <x v="2"/>
    <x v="1"/>
    <s v="ERES_2T317"/>
    <x v="3528"/>
    <n v="523.404"/>
    <n v="63.73"/>
  </r>
  <r>
    <s v="10 : Electric"/>
    <x v="2"/>
    <x v="1"/>
    <s v="ERES_2T317"/>
    <x v="3529"/>
    <n v="2473.1010000000001"/>
    <n v="282.22000000000003"/>
  </r>
  <r>
    <s v="10 : Electric"/>
    <x v="2"/>
    <x v="1"/>
    <s v="ERES_2T317"/>
    <x v="3530"/>
    <n v="1269.1690000000001"/>
    <n v="155.24"/>
  </r>
  <r>
    <s v="10 : Electric"/>
    <x v="2"/>
    <x v="1"/>
    <s v="ERES_2T317"/>
    <x v="7796"/>
    <n v="1066.81"/>
    <n v="131.13999999999999"/>
  </r>
  <r>
    <s v="10 : Electric"/>
    <x v="2"/>
    <x v="1"/>
    <s v="ERES_2T317"/>
    <x v="3531"/>
    <n v="1591.5920000000001"/>
    <n v="196.08"/>
  </r>
  <r>
    <s v="10 : Electric"/>
    <x v="2"/>
    <x v="1"/>
    <s v="ERES_2T317"/>
    <x v="3532"/>
    <n v="583.33399999999995"/>
    <n v="70.459999999999994"/>
  </r>
  <r>
    <s v="10 : Electric"/>
    <x v="2"/>
    <x v="1"/>
    <s v="ERES_2T317"/>
    <x v="7797"/>
    <n v="1106.2370000000001"/>
    <n v="129.99"/>
  </r>
  <r>
    <s v="10 : Electric"/>
    <x v="2"/>
    <x v="1"/>
    <s v="ERES_2T317"/>
    <x v="7798"/>
    <n v="1968.6690000000001"/>
    <n v="237.41"/>
  </r>
  <r>
    <s v="10 : Electric"/>
    <x v="2"/>
    <x v="1"/>
    <s v="ERES_2T317"/>
    <x v="3533"/>
    <n v="535.096"/>
    <n v="65.98"/>
  </r>
  <r>
    <s v="10 : Electric"/>
    <x v="2"/>
    <x v="1"/>
    <s v="ERES_2T317"/>
    <x v="3534"/>
    <n v="1096.9090000000001"/>
    <n v="132.25"/>
  </r>
  <r>
    <s v="10 : Electric"/>
    <x v="2"/>
    <x v="1"/>
    <s v="ERES_2T317"/>
    <x v="3535"/>
    <n v="461.49900000000002"/>
    <n v="57.76"/>
  </r>
  <r>
    <s v="10 : Electric"/>
    <x v="2"/>
    <x v="1"/>
    <s v="ERES_2T317"/>
    <x v="3536"/>
    <n v="920.84100000000001"/>
    <n v="113.41"/>
  </r>
  <r>
    <s v="10 : Electric"/>
    <x v="2"/>
    <x v="1"/>
    <s v="ERES_2T317"/>
    <x v="3537"/>
    <n v="1176.8530000000001"/>
    <n v="148.11000000000001"/>
  </r>
  <r>
    <s v="10 : Electric"/>
    <x v="2"/>
    <x v="1"/>
    <s v="ERES_2T317"/>
    <x v="3538"/>
    <n v="1499.6130000000001"/>
    <n v="194.64"/>
  </r>
  <r>
    <s v="10 : Electric"/>
    <x v="2"/>
    <x v="1"/>
    <s v="ERES_2T317"/>
    <x v="3539"/>
    <n v="1611.9190000000001"/>
    <n v="196.82"/>
  </r>
  <r>
    <s v="10 : Electric"/>
    <x v="2"/>
    <x v="1"/>
    <s v="ERES_2T317"/>
    <x v="3540"/>
    <n v="725.50099999999998"/>
    <n v="90.18"/>
  </r>
  <r>
    <s v="10 : Electric"/>
    <x v="2"/>
    <x v="1"/>
    <s v="ERES_2T317"/>
    <x v="3541"/>
    <n v="589.27499999999998"/>
    <n v="70.97"/>
  </r>
  <r>
    <s v="10 : Electric"/>
    <x v="2"/>
    <x v="1"/>
    <s v="ERES_2T317"/>
    <x v="7799"/>
    <n v="1182.319"/>
    <n v="143.97"/>
  </r>
  <r>
    <s v="10 : Electric"/>
    <x v="2"/>
    <x v="1"/>
    <s v="ERES_2T317"/>
    <x v="3542"/>
    <n v="1338.7819999999999"/>
    <n v="166.42"/>
  </r>
  <r>
    <s v="10 : Electric"/>
    <x v="2"/>
    <x v="1"/>
    <s v="ERES_2T317"/>
    <x v="3543"/>
    <n v="757.08"/>
    <n v="92.27"/>
  </r>
  <r>
    <s v="10 : Electric"/>
    <x v="2"/>
    <x v="1"/>
    <s v="ERES_2T317"/>
    <x v="3544"/>
    <n v="1031.6880000000001"/>
    <n v="120.49"/>
  </r>
  <r>
    <s v="10 : Electric"/>
    <x v="2"/>
    <x v="1"/>
    <s v="ERES_2T317"/>
    <x v="7800"/>
    <n v="724.87599999999998"/>
    <n v="88.86"/>
  </r>
  <r>
    <s v="10 : Electric"/>
    <x v="2"/>
    <x v="1"/>
    <s v="ERES_2T317"/>
    <x v="3545"/>
    <n v="701.60299999999995"/>
    <n v="86.74"/>
  </r>
  <r>
    <s v="10 : Electric"/>
    <x v="2"/>
    <x v="1"/>
    <s v="ERES_2T317"/>
    <x v="3546"/>
    <n v="1397.201"/>
    <n v="168.38"/>
  </r>
  <r>
    <s v="10 : Electric"/>
    <x v="2"/>
    <x v="1"/>
    <s v="ERES_2T317"/>
    <x v="3547"/>
    <n v="1254.3979999999999"/>
    <n v="155.75"/>
  </r>
  <r>
    <s v="10 : Electric"/>
    <x v="2"/>
    <x v="1"/>
    <s v="ERES_2T317"/>
    <x v="3548"/>
    <n v="736.61900000000003"/>
    <n v="88.52"/>
  </r>
  <r>
    <s v="10 : Electric"/>
    <x v="2"/>
    <x v="1"/>
    <s v="ERES_2T317"/>
    <x v="3549"/>
    <n v="1486.261"/>
    <n v="179.67"/>
  </r>
  <r>
    <s v="10 : Electric"/>
    <x v="2"/>
    <x v="1"/>
    <s v="ERES_2T317"/>
    <x v="3550"/>
    <n v="312.69799999999998"/>
    <n v="36.799999999999997"/>
  </r>
  <r>
    <s v="10 : Electric"/>
    <x v="2"/>
    <x v="1"/>
    <s v="ERES_2T317"/>
    <x v="3551"/>
    <n v="1168.9380000000001"/>
    <n v="141.68"/>
  </r>
  <r>
    <s v="10 : Electric"/>
    <x v="2"/>
    <x v="1"/>
    <s v="ERES_2T317"/>
    <x v="3552"/>
    <n v="2211.0169999999998"/>
    <n v="265.61"/>
  </r>
  <r>
    <s v="10 : Electric"/>
    <x v="2"/>
    <x v="1"/>
    <s v="ERES_2T317"/>
    <x v="3553"/>
    <n v="989.274"/>
    <n v="118.96"/>
  </r>
  <r>
    <s v="10 : Electric"/>
    <x v="2"/>
    <x v="1"/>
    <s v="ERES_2T317"/>
    <x v="3554"/>
    <n v="400.19099999999997"/>
    <n v="47.8"/>
  </r>
  <r>
    <s v="10 : Electric"/>
    <x v="2"/>
    <x v="1"/>
    <s v="ERES_2T317"/>
    <x v="3555"/>
    <n v="813.19100000000003"/>
    <n v="98.11"/>
  </r>
  <r>
    <s v="10 : Electric"/>
    <x v="2"/>
    <x v="1"/>
    <s v="ERES_2T317"/>
    <x v="3556"/>
    <n v="642.66999999999996"/>
    <n v="78.489999999999995"/>
  </r>
  <r>
    <s v="10 : Electric"/>
    <x v="2"/>
    <x v="1"/>
    <s v="ERES_2T317"/>
    <x v="3557"/>
    <n v="869.00400000000002"/>
    <n v="106.2"/>
  </r>
  <r>
    <s v="10 : Electric"/>
    <x v="2"/>
    <x v="1"/>
    <s v="ERES_2T317"/>
    <x v="3558"/>
    <n v="1830.4490000000001"/>
    <n v="232.95"/>
  </r>
  <r>
    <s v="10 : Electric"/>
    <x v="2"/>
    <x v="1"/>
    <s v="ERES_2T317"/>
    <x v="3559"/>
    <n v="2694.9189999999999"/>
    <n v="305.97000000000003"/>
  </r>
  <r>
    <s v="10 : Electric"/>
    <x v="2"/>
    <x v="1"/>
    <s v="ERES_2T317"/>
    <x v="3560"/>
    <n v="976.35599999999999"/>
    <n v="116.74"/>
  </r>
  <r>
    <s v="10 : Electric"/>
    <x v="2"/>
    <x v="1"/>
    <s v="ERES_2T317"/>
    <x v="7801"/>
    <n v="1423.9449999999999"/>
    <n v="173.85"/>
  </r>
  <r>
    <s v="10 : Electric"/>
    <x v="2"/>
    <x v="1"/>
    <s v="ERES_2T317"/>
    <x v="7802"/>
    <n v="539.84199999999998"/>
    <n v="60.57"/>
  </r>
  <r>
    <s v="10 : Electric"/>
    <x v="2"/>
    <x v="1"/>
    <s v="ERES_2T317"/>
    <x v="3561"/>
    <n v="820.43499999999995"/>
    <n v="96.13"/>
  </r>
  <r>
    <s v="10 : Electric"/>
    <x v="2"/>
    <x v="1"/>
    <s v="ERES_2T317"/>
    <x v="3562"/>
    <n v="488.07499999999999"/>
    <n v="57.49"/>
  </r>
  <r>
    <s v="10 : Electric"/>
    <x v="2"/>
    <x v="1"/>
    <s v="ERES_2T317"/>
    <x v="3563"/>
    <n v="1080.2860000000001"/>
    <n v="139.61000000000001"/>
  </r>
  <r>
    <s v="10 : Electric"/>
    <x v="2"/>
    <x v="1"/>
    <s v="ERES_2T317"/>
    <x v="3564"/>
    <n v="407.71100000000001"/>
    <n v="49.1"/>
  </r>
  <r>
    <s v="10 : Electric"/>
    <x v="2"/>
    <x v="1"/>
    <s v="ERES_2T317"/>
    <x v="7803"/>
    <n v="548.37400000000002"/>
    <n v="68.34"/>
  </r>
  <r>
    <s v="10 : Electric"/>
    <x v="2"/>
    <x v="1"/>
    <s v="ERES_2T317"/>
    <x v="3565"/>
    <n v="2450.0749999999998"/>
    <n v="285.07"/>
  </r>
  <r>
    <s v="10 : Electric"/>
    <x v="2"/>
    <x v="1"/>
    <s v="ERES_2T317"/>
    <x v="7804"/>
    <n v="326.072"/>
    <n v="42.37"/>
  </r>
  <r>
    <s v="10 : Electric"/>
    <x v="2"/>
    <x v="1"/>
    <s v="ERES_2T317"/>
    <x v="3566"/>
    <n v="684.34"/>
    <n v="83.05"/>
  </r>
  <r>
    <s v="10 : Electric"/>
    <x v="2"/>
    <x v="1"/>
    <s v="ERES_2T317"/>
    <x v="3567"/>
    <n v="373.59699999999998"/>
    <n v="44.63"/>
  </r>
  <r>
    <s v="10 : Electric"/>
    <x v="2"/>
    <x v="1"/>
    <s v="ERES_2T317"/>
    <x v="3568"/>
    <n v="625.86900000000003"/>
    <n v="75.069999999999993"/>
  </r>
  <r>
    <s v="10 : Electric"/>
    <x v="2"/>
    <x v="1"/>
    <s v="ERES_2T317"/>
    <x v="3569"/>
    <n v="1699.732"/>
    <n v="205.71"/>
  </r>
  <r>
    <s v="10 : Electric"/>
    <x v="2"/>
    <x v="1"/>
    <s v="ERES_2T317"/>
    <x v="3570"/>
    <n v="1300.2909999999999"/>
    <n v="157.22999999999999"/>
  </r>
  <r>
    <s v="10 : Electric"/>
    <x v="2"/>
    <x v="1"/>
    <s v="ERES_2T317"/>
    <x v="7805"/>
    <n v="791.23199999999997"/>
    <n v="102.66"/>
  </r>
  <r>
    <s v="10 : Electric"/>
    <x v="2"/>
    <x v="1"/>
    <s v="ERES_2T317"/>
    <x v="3571"/>
    <n v="1275.9580000000001"/>
    <n v="155.13999999999999"/>
  </r>
  <r>
    <s v="10 : Electric"/>
    <x v="2"/>
    <x v="1"/>
    <s v="ERES_2T317"/>
    <x v="3572"/>
    <n v="662.90800000000002"/>
    <n v="81.11"/>
  </r>
  <r>
    <s v="10 : Electric"/>
    <x v="2"/>
    <x v="1"/>
    <s v="ERES_2T317"/>
    <x v="3573"/>
    <n v="1647.3879999999999"/>
    <n v="202.45"/>
  </r>
  <r>
    <s v="10 : Electric"/>
    <x v="2"/>
    <x v="1"/>
    <s v="ERES_2T317"/>
    <x v="3574"/>
    <n v="566.88599999999997"/>
    <n v="69.239999999999995"/>
  </r>
  <r>
    <s v="10 : Electric"/>
    <x v="2"/>
    <x v="1"/>
    <s v="ERES_2T317"/>
    <x v="3575"/>
    <n v="511.75"/>
    <n v="60.55"/>
  </r>
  <r>
    <s v="10 : Electric"/>
    <x v="2"/>
    <x v="1"/>
    <s v="ERES_2T317"/>
    <x v="7806"/>
    <n v="580.93200000000002"/>
    <n v="74.03"/>
  </r>
  <r>
    <s v="10 : Electric"/>
    <x v="2"/>
    <x v="1"/>
    <s v="ERES_2T317"/>
    <x v="3576"/>
    <n v="1500.175"/>
    <n v="177.26"/>
  </r>
  <r>
    <s v="10 : Electric"/>
    <x v="2"/>
    <x v="1"/>
    <s v="ERES_2T317"/>
    <x v="3577"/>
    <n v="1346.691"/>
    <n v="169.19"/>
  </r>
  <r>
    <s v="10 : Electric"/>
    <x v="2"/>
    <x v="1"/>
    <s v="ERES_2T317"/>
    <x v="3578"/>
    <n v="1223.4480000000001"/>
    <n v="149.18"/>
  </r>
  <r>
    <s v="10 : Electric"/>
    <x v="2"/>
    <x v="1"/>
    <s v="ERES_2T317"/>
    <x v="7807"/>
    <n v="1240.912"/>
    <n v="157.29"/>
  </r>
  <r>
    <s v="10 : Electric"/>
    <x v="2"/>
    <x v="1"/>
    <s v="ERES_2T317"/>
    <x v="3579"/>
    <n v="1173.4459999999999"/>
    <n v="144.09"/>
  </r>
  <r>
    <s v="10 : Electric"/>
    <x v="2"/>
    <x v="1"/>
    <s v="ERES_2T317"/>
    <x v="3580"/>
    <n v="1010.735"/>
    <n v="121.42"/>
  </r>
  <r>
    <s v="10 : Electric"/>
    <x v="2"/>
    <x v="1"/>
    <s v="ERES_2T317"/>
    <x v="3581"/>
    <n v="1158.3630000000001"/>
    <n v="146.22"/>
  </r>
  <r>
    <s v="10 : Electric"/>
    <x v="2"/>
    <x v="1"/>
    <s v="ERES_2T317"/>
    <x v="3583"/>
    <n v="1027.893"/>
    <n v="123.86"/>
  </r>
  <r>
    <s v="10 : Electric"/>
    <x v="2"/>
    <x v="1"/>
    <s v="ERES_2T317"/>
    <x v="3584"/>
    <n v="863.50699999999995"/>
    <n v="106.83"/>
  </r>
  <r>
    <s v="10 : Electric"/>
    <x v="2"/>
    <x v="1"/>
    <s v="ERES_2T317"/>
    <x v="3585"/>
    <n v="2897.241"/>
    <n v="345.21"/>
  </r>
  <r>
    <s v="10 : Electric"/>
    <x v="2"/>
    <x v="1"/>
    <s v="ERES_2T317"/>
    <x v="7808"/>
    <n v="443.72199999999998"/>
    <n v="54.87"/>
  </r>
  <r>
    <s v="10 : Electric"/>
    <x v="2"/>
    <x v="1"/>
    <s v="ERES_2T317"/>
    <x v="3586"/>
    <n v="473.89100000000002"/>
    <n v="58.31"/>
  </r>
  <r>
    <s v="10 : Electric"/>
    <x v="2"/>
    <x v="1"/>
    <s v="ERES_2T317"/>
    <x v="3587"/>
    <n v="1200.633"/>
    <n v="145.22"/>
  </r>
  <r>
    <s v="10 : Electric"/>
    <x v="2"/>
    <x v="1"/>
    <s v="ERES_2T317"/>
    <x v="3588"/>
    <n v="712.16499999999996"/>
    <n v="89.17"/>
  </r>
  <r>
    <s v="10 : Electric"/>
    <x v="2"/>
    <x v="1"/>
    <s v="ERES_2T317"/>
    <x v="3589"/>
    <n v="1566.0820000000001"/>
    <n v="186.89"/>
  </r>
  <r>
    <s v="10 : Electric"/>
    <x v="2"/>
    <x v="1"/>
    <s v="ERES_2T317"/>
    <x v="7809"/>
    <n v="1529.4190000000001"/>
    <n v="188.37"/>
  </r>
  <r>
    <s v="10 : Electric"/>
    <x v="2"/>
    <x v="1"/>
    <s v="ERES_2T317"/>
    <x v="3590"/>
    <n v="808.48"/>
    <n v="97.59"/>
  </r>
  <r>
    <s v="10 : Electric"/>
    <x v="2"/>
    <x v="1"/>
    <s v="ERES_2T317"/>
    <x v="7810"/>
    <n v="1318.876"/>
    <n v="161.22999999999999"/>
  </r>
  <r>
    <s v="10 : Electric"/>
    <x v="2"/>
    <x v="1"/>
    <s v="ERES_2T317"/>
    <x v="7811"/>
    <n v="1282.9179999999999"/>
    <n v="156.6"/>
  </r>
  <r>
    <s v="10 : Electric"/>
    <x v="2"/>
    <x v="1"/>
    <s v="ERES_2T317"/>
    <x v="7812"/>
    <n v="358.37700000000001"/>
    <n v="44.47"/>
  </r>
  <r>
    <s v="10 : Electric"/>
    <x v="2"/>
    <x v="1"/>
    <s v="ERES_2T317"/>
    <x v="3591"/>
    <n v="364.81"/>
    <n v="43.2"/>
  </r>
  <r>
    <s v="10 : Electric"/>
    <x v="2"/>
    <x v="1"/>
    <s v="ERES_2T317"/>
    <x v="3592"/>
    <n v="3063.4479999999999"/>
    <n v="362.93"/>
  </r>
  <r>
    <s v="10 : Electric"/>
    <x v="2"/>
    <x v="1"/>
    <s v="ERES_2T317"/>
    <x v="3593"/>
    <n v="515.00800000000004"/>
    <n v="66.94"/>
  </r>
  <r>
    <s v="10 : Electric"/>
    <x v="2"/>
    <x v="1"/>
    <s v="ERES_2T317"/>
    <x v="3594"/>
    <n v="1424.577"/>
    <n v="171.58"/>
  </r>
  <r>
    <s v="10 : Electric"/>
    <x v="2"/>
    <x v="1"/>
    <s v="ERES_2T317"/>
    <x v="3595"/>
    <n v="1374.2809999999999"/>
    <n v="171.14"/>
  </r>
  <r>
    <s v="10 : Electric"/>
    <x v="2"/>
    <x v="1"/>
    <s v="ERES_2T317"/>
    <x v="3596"/>
    <n v="1801.9559999999999"/>
    <n v="225.48"/>
  </r>
  <r>
    <s v="10 : Electric"/>
    <x v="2"/>
    <x v="1"/>
    <s v="ERES_2T317"/>
    <x v="3597"/>
    <n v="932.85699999999997"/>
    <n v="116.91"/>
  </r>
  <r>
    <s v="10 : Electric"/>
    <x v="2"/>
    <x v="1"/>
    <s v="ERES_2T317"/>
    <x v="3599"/>
    <n v="518.61599999999999"/>
    <n v="64.61"/>
  </r>
  <r>
    <s v="10 : Electric"/>
    <x v="2"/>
    <x v="1"/>
    <s v="ERES_2T317"/>
    <x v="3600"/>
    <n v="1944.71"/>
    <n v="233.57"/>
  </r>
  <r>
    <s v="10 : Electric"/>
    <x v="2"/>
    <x v="1"/>
    <s v="ERES_2T317"/>
    <x v="7813"/>
    <n v="2391.1880000000001"/>
    <n v="289.75"/>
  </r>
  <r>
    <s v="10 : Electric"/>
    <x v="2"/>
    <x v="1"/>
    <s v="ERES_2T317"/>
    <x v="7814"/>
    <n v="1963.954"/>
    <n v="239.01"/>
  </r>
  <r>
    <s v="10 : Electric"/>
    <x v="2"/>
    <x v="1"/>
    <s v="ERES_2T317"/>
    <x v="3601"/>
    <n v="1481.377"/>
    <n v="173.43"/>
  </r>
  <r>
    <s v="10 : Electric"/>
    <x v="2"/>
    <x v="1"/>
    <s v="ERES_2T317"/>
    <x v="7815"/>
    <n v="163.37899999999999"/>
    <n v="19.920000000000002"/>
  </r>
  <r>
    <s v="10 : Electric"/>
    <x v="2"/>
    <x v="1"/>
    <s v="ERES_2T317"/>
    <x v="7816"/>
    <n v="568.11699999999996"/>
    <n v="69.44"/>
  </r>
  <r>
    <s v="10 : Electric"/>
    <x v="2"/>
    <x v="1"/>
    <s v="ERES_2T317"/>
    <x v="7817"/>
    <n v="890.26099999999997"/>
    <n v="108.75"/>
  </r>
  <r>
    <s v="10 : Electric"/>
    <x v="2"/>
    <x v="1"/>
    <s v="ERES_2T317"/>
    <x v="3602"/>
    <n v="775.09900000000005"/>
    <n v="95.15"/>
  </r>
  <r>
    <s v="10 : Electric"/>
    <x v="2"/>
    <x v="1"/>
    <s v="ERES_2T317"/>
    <x v="3603"/>
    <n v="769.44100000000003"/>
    <n v="93.55"/>
  </r>
  <r>
    <s v="10 : Electric"/>
    <x v="2"/>
    <x v="1"/>
    <s v="ERES_2T317"/>
    <x v="3604"/>
    <n v="1989.9659999999999"/>
    <n v="245.79"/>
  </r>
  <r>
    <s v="10 : Electric"/>
    <x v="2"/>
    <x v="1"/>
    <s v="ERES_2T317"/>
    <x v="3605"/>
    <n v="1503.579"/>
    <n v="176.5"/>
  </r>
  <r>
    <s v="10 : Electric"/>
    <x v="2"/>
    <x v="1"/>
    <s v="ERES_2T317"/>
    <x v="3606"/>
    <n v="636.87599999999998"/>
    <n v="76.53"/>
  </r>
  <r>
    <s v="10 : Electric"/>
    <x v="2"/>
    <x v="1"/>
    <s v="ERES_2T317"/>
    <x v="7818"/>
    <n v="1386.383"/>
    <n v="176.98"/>
  </r>
  <r>
    <s v="10 : Electric"/>
    <x v="2"/>
    <x v="1"/>
    <s v="ERES_2T317"/>
    <x v="3607"/>
    <n v="2416.8560000000002"/>
    <n v="304.85000000000002"/>
  </r>
  <r>
    <s v="10 : Electric"/>
    <x v="2"/>
    <x v="1"/>
    <s v="ERES_2T317"/>
    <x v="3608"/>
    <n v="2218.46"/>
    <n v="272.99"/>
  </r>
  <r>
    <s v="10 : Electric"/>
    <x v="2"/>
    <x v="1"/>
    <s v="ERES_2T317"/>
    <x v="3609"/>
    <n v="677.79499999999996"/>
    <n v="85.59"/>
  </r>
  <r>
    <s v="10 : Electric"/>
    <x v="2"/>
    <x v="1"/>
    <s v="ERES_2T317"/>
    <x v="3610"/>
    <n v="1722.162"/>
    <n v="203.91"/>
  </r>
  <r>
    <s v="10 : Electric"/>
    <x v="2"/>
    <x v="1"/>
    <s v="ERES_2T317"/>
    <x v="3611"/>
    <n v="1009.4589999999999"/>
    <n v="121.01"/>
  </r>
  <r>
    <s v="10 : Electric"/>
    <x v="2"/>
    <x v="1"/>
    <s v="ERES_2T317"/>
    <x v="3612"/>
    <n v="513.93700000000001"/>
    <n v="60.52"/>
  </r>
  <r>
    <s v="10 : Electric"/>
    <x v="2"/>
    <x v="1"/>
    <s v="ERES_2T317"/>
    <x v="3613"/>
    <n v="997.90099999999995"/>
    <n v="125.05"/>
  </r>
  <r>
    <s v="10 : Electric"/>
    <x v="2"/>
    <x v="1"/>
    <s v="ERES_2T317"/>
    <x v="7819"/>
    <n v="388.15699999999998"/>
    <n v="47.06"/>
  </r>
  <r>
    <s v="10 : Electric"/>
    <x v="2"/>
    <x v="1"/>
    <s v="ERES_2T317"/>
    <x v="3614"/>
    <n v="811.92600000000004"/>
    <n v="102.88"/>
  </r>
  <r>
    <s v="10 : Electric"/>
    <x v="2"/>
    <x v="1"/>
    <s v="ERES_2T317"/>
    <x v="3615"/>
    <n v="555.10400000000004"/>
    <n v="66.98"/>
  </r>
  <r>
    <s v="10 : Electric"/>
    <x v="2"/>
    <x v="1"/>
    <s v="ERES_2T317"/>
    <x v="3616"/>
    <n v="2434.2139999999999"/>
    <n v="278.77"/>
  </r>
  <r>
    <s v="10 : Electric"/>
    <x v="2"/>
    <x v="1"/>
    <s v="ERES_2T317"/>
    <x v="7820"/>
    <n v="1886.6189999999999"/>
    <n v="237.2"/>
  </r>
  <r>
    <s v="10 : Electric"/>
    <x v="2"/>
    <x v="1"/>
    <s v="ERES_2T317"/>
    <x v="3617"/>
    <n v="740.02099999999996"/>
    <n v="91.9"/>
  </r>
  <r>
    <s v="10 : Electric"/>
    <x v="2"/>
    <x v="1"/>
    <s v="ERES_2T317"/>
    <x v="7821"/>
    <n v="1295.2180000000001"/>
    <n v="158.34"/>
  </r>
  <r>
    <s v="10 : Electric"/>
    <x v="2"/>
    <x v="1"/>
    <s v="ERES_2T317"/>
    <x v="7822"/>
    <n v="1124.241"/>
    <n v="142.4"/>
  </r>
  <r>
    <s v="10 : Electric"/>
    <x v="2"/>
    <x v="1"/>
    <s v="ERES_2T317"/>
    <x v="3618"/>
    <n v="1149.336"/>
    <n v="138.77000000000001"/>
  </r>
  <r>
    <s v="10 : Electric"/>
    <x v="2"/>
    <x v="1"/>
    <s v="ERES_2T317"/>
    <x v="3619"/>
    <n v="1155.8409999999999"/>
    <n v="144.31"/>
  </r>
  <r>
    <s v="10 : Electric"/>
    <x v="2"/>
    <x v="1"/>
    <s v="ERES_2T317"/>
    <x v="3620"/>
    <n v="707.053"/>
    <n v="86.4"/>
  </r>
  <r>
    <s v="10 : Electric"/>
    <x v="2"/>
    <x v="1"/>
    <s v="ERES_2T317"/>
    <x v="3621"/>
    <n v="1112.77"/>
    <n v="131.16"/>
  </r>
  <r>
    <s v="10 : Electric"/>
    <x v="2"/>
    <x v="1"/>
    <s v="ERES_2T317"/>
    <x v="7823"/>
    <n v="1194.2059999999999"/>
    <n v="146.86000000000001"/>
  </r>
  <r>
    <s v="10 : Electric"/>
    <x v="2"/>
    <x v="1"/>
    <s v="ERES_2T317"/>
    <x v="3622"/>
    <n v="2262.1120000000001"/>
    <n v="276.11"/>
  </r>
  <r>
    <s v="10 : Electric"/>
    <x v="2"/>
    <x v="1"/>
    <s v="ERES_2T317"/>
    <x v="7824"/>
    <n v="683.14700000000005"/>
    <n v="82.68"/>
  </r>
  <r>
    <s v="10 : Electric"/>
    <x v="2"/>
    <x v="1"/>
    <s v="ERES_2T317"/>
    <x v="3623"/>
    <n v="246.779"/>
    <n v="28.53"/>
  </r>
  <r>
    <s v="10 : Electric"/>
    <x v="2"/>
    <x v="1"/>
    <s v="ERES_2T317"/>
    <x v="3624"/>
    <n v="499.21100000000001"/>
    <n v="59.41"/>
  </r>
  <r>
    <s v="10 : Electric"/>
    <x v="2"/>
    <x v="1"/>
    <s v="ERES_2T317"/>
    <x v="3625"/>
    <n v="1152.1199999999999"/>
    <n v="141.41"/>
  </r>
  <r>
    <s v="10 : Electric"/>
    <x v="2"/>
    <x v="1"/>
    <s v="ERES_2T317"/>
    <x v="3626"/>
    <n v="1952.89"/>
    <n v="236.63"/>
  </r>
  <r>
    <s v="10 : Electric"/>
    <x v="2"/>
    <x v="1"/>
    <s v="ERES_2T317"/>
    <x v="7825"/>
    <n v="519.85900000000004"/>
    <n v="62.45"/>
  </r>
  <r>
    <s v="10 : Electric"/>
    <x v="2"/>
    <x v="1"/>
    <s v="ERES_2T317"/>
    <x v="7826"/>
    <n v="667.51099999999997"/>
    <n v="80.790000000000006"/>
  </r>
  <r>
    <s v="10 : Electric"/>
    <x v="2"/>
    <x v="1"/>
    <s v="ERES_2T317"/>
    <x v="7827"/>
    <n v="1231.9110000000001"/>
    <n v="149.91"/>
  </r>
  <r>
    <s v="10 : Electric"/>
    <x v="2"/>
    <x v="1"/>
    <s v="ERES_2T317"/>
    <x v="3627"/>
    <n v="1329.1969999999999"/>
    <n v="159.53"/>
  </r>
  <r>
    <s v="10 : Electric"/>
    <x v="2"/>
    <x v="1"/>
    <s v="ERES_2T317"/>
    <x v="7828"/>
    <n v="1433.5930000000001"/>
    <n v="178.24"/>
  </r>
  <r>
    <s v="10 : Electric"/>
    <x v="2"/>
    <x v="1"/>
    <s v="ERES_2T317"/>
    <x v="7829"/>
    <n v="947.87599999999998"/>
    <n v="116.19"/>
  </r>
  <r>
    <s v="10 : Electric"/>
    <x v="2"/>
    <x v="1"/>
    <s v="ERES_2T317"/>
    <x v="3628"/>
    <n v="617.50199999999995"/>
    <n v="73.349999999999994"/>
  </r>
  <r>
    <s v="10 : Electric"/>
    <x v="2"/>
    <x v="1"/>
    <s v="ERES_2T317"/>
    <x v="3629"/>
    <n v="1532.395"/>
    <n v="191.18"/>
  </r>
  <r>
    <s v="10 : Electric"/>
    <x v="2"/>
    <x v="1"/>
    <s v="ERES_2T317"/>
    <x v="3630"/>
    <n v="944.62800000000004"/>
    <n v="124.1"/>
  </r>
  <r>
    <s v="10 : Electric"/>
    <x v="2"/>
    <x v="1"/>
    <s v="ERES_2T317"/>
    <x v="3631"/>
    <n v="312.39699999999999"/>
    <n v="38.83"/>
  </r>
  <r>
    <s v="10 : Electric"/>
    <x v="2"/>
    <x v="1"/>
    <s v="ERES_2T317"/>
    <x v="3632"/>
    <n v="1051.8040000000001"/>
    <n v="124.75"/>
  </r>
  <r>
    <s v="10 : Electric"/>
    <x v="2"/>
    <x v="1"/>
    <s v="ERES_2T317"/>
    <x v="7830"/>
    <n v="1173.94"/>
    <n v="128.44999999999999"/>
  </r>
  <r>
    <s v="10 : Electric"/>
    <x v="2"/>
    <x v="1"/>
    <s v="ERES_2T317"/>
    <x v="3633"/>
    <n v="1265.1369999999999"/>
    <n v="158.32"/>
  </r>
  <r>
    <s v="10 : Electric"/>
    <x v="2"/>
    <x v="1"/>
    <s v="ERES_2T317"/>
    <x v="3634"/>
    <n v="648.39400000000001"/>
    <n v="80.760000000000005"/>
  </r>
  <r>
    <s v="10 : Electric"/>
    <x v="2"/>
    <x v="1"/>
    <s v="ERES_2T317"/>
    <x v="7831"/>
    <n v="1305.9280000000001"/>
    <n v="165.81"/>
  </r>
  <r>
    <s v="10 : Electric"/>
    <x v="2"/>
    <x v="1"/>
    <s v="ERES_2T317"/>
    <x v="3635"/>
    <n v="385.16500000000002"/>
    <n v="46.97"/>
  </r>
  <r>
    <s v="10 : Electric"/>
    <x v="2"/>
    <x v="1"/>
    <s v="ERES_2T317"/>
    <x v="3636"/>
    <n v="2553.357"/>
    <n v="297.04000000000002"/>
  </r>
  <r>
    <s v="10 : Electric"/>
    <x v="2"/>
    <x v="1"/>
    <s v="ERES_2T317"/>
    <x v="3637"/>
    <n v="564.41600000000005"/>
    <n v="69.790000000000006"/>
  </r>
  <r>
    <s v="10 : Electric"/>
    <x v="2"/>
    <x v="1"/>
    <s v="ERES_2T317"/>
    <x v="3638"/>
    <n v="1227.01"/>
    <n v="151.01"/>
  </r>
  <r>
    <s v="10 : Electric"/>
    <x v="2"/>
    <x v="1"/>
    <s v="ERES_2T317"/>
    <x v="7832"/>
    <n v="818.99900000000002"/>
    <n v="101.42"/>
  </r>
  <r>
    <s v="10 : Electric"/>
    <x v="2"/>
    <x v="1"/>
    <s v="ERES_2T317"/>
    <x v="3639"/>
    <n v="236.739"/>
    <n v="30.36"/>
  </r>
  <r>
    <s v="10 : Electric"/>
    <x v="2"/>
    <x v="1"/>
    <s v="ERES_2T317"/>
    <x v="3640"/>
    <n v="798.89700000000005"/>
    <n v="103.2"/>
  </r>
  <r>
    <s v="10 : Electric"/>
    <x v="2"/>
    <x v="1"/>
    <s v="ERES_2T317"/>
    <x v="3641"/>
    <n v="960.07399999999996"/>
    <n v="104.63"/>
  </r>
  <r>
    <s v="10 : Electric"/>
    <x v="2"/>
    <x v="1"/>
    <s v="ERES_2T317"/>
    <x v="3642"/>
    <n v="495.17099999999999"/>
    <n v="58.22"/>
  </r>
  <r>
    <s v="10 : Electric"/>
    <x v="2"/>
    <x v="1"/>
    <s v="ERES_2T317"/>
    <x v="7833"/>
    <n v="1593.229"/>
    <n v="201.18"/>
  </r>
  <r>
    <s v="10 : Electric"/>
    <x v="2"/>
    <x v="1"/>
    <s v="ERES_2T317"/>
    <x v="3643"/>
    <n v="1808.3219999999999"/>
    <n v="220.88"/>
  </r>
  <r>
    <s v="10 : Electric"/>
    <x v="2"/>
    <x v="1"/>
    <s v="ERES_2T317"/>
    <x v="3644"/>
    <n v="589.70399999999995"/>
    <n v="73.900000000000006"/>
  </r>
  <r>
    <s v="10 : Electric"/>
    <x v="2"/>
    <x v="1"/>
    <s v="ERES_2T317"/>
    <x v="7834"/>
    <n v="279.245"/>
    <n v="34.81"/>
  </r>
  <r>
    <s v="10 : Electric"/>
    <x v="2"/>
    <x v="1"/>
    <s v="ERES_2T317"/>
    <x v="3645"/>
    <n v="2262.498"/>
    <n v="267.14"/>
  </r>
  <r>
    <s v="10 : Electric"/>
    <x v="2"/>
    <x v="1"/>
    <s v="ERES_2T317"/>
    <x v="3646"/>
    <n v="1945.0239999999999"/>
    <n v="228.32"/>
  </r>
  <r>
    <s v="10 : Electric"/>
    <x v="2"/>
    <x v="1"/>
    <s v="ERES_2T317"/>
    <x v="3647"/>
    <n v="917.12"/>
    <n v="114.42"/>
  </r>
  <r>
    <s v="10 : Electric"/>
    <x v="2"/>
    <x v="1"/>
    <s v="ERES_2T317"/>
    <x v="3648"/>
    <n v="1246.0039999999999"/>
    <n v="152.68"/>
  </r>
  <r>
    <s v="10 : Electric"/>
    <x v="2"/>
    <x v="1"/>
    <s v="ERES_2T317"/>
    <x v="3649"/>
    <n v="1851.33"/>
    <n v="224.84"/>
  </r>
  <r>
    <s v="10 : Electric"/>
    <x v="2"/>
    <x v="1"/>
    <s v="ERES_2T317"/>
    <x v="3650"/>
    <n v="432.33699999999999"/>
    <n v="52.78"/>
  </r>
  <r>
    <s v="10 : Electric"/>
    <x v="2"/>
    <x v="1"/>
    <s v="ERES_2T317"/>
    <x v="3651"/>
    <n v="1195.29"/>
    <n v="141.41999999999999"/>
  </r>
  <r>
    <s v="10 : Electric"/>
    <x v="2"/>
    <x v="1"/>
    <s v="ERES_2T317"/>
    <x v="3652"/>
    <n v="570.71699999999998"/>
    <n v="68.92"/>
  </r>
  <r>
    <s v="10 : Electric"/>
    <x v="2"/>
    <x v="1"/>
    <s v="ERES_2T317"/>
    <x v="7835"/>
    <n v="1172.989"/>
    <n v="141.97999999999999"/>
  </r>
  <r>
    <s v="10 : Electric"/>
    <x v="2"/>
    <x v="1"/>
    <s v="ERES_2T317"/>
    <x v="3653"/>
    <n v="927.48599999999999"/>
    <n v="114.43"/>
  </r>
  <r>
    <s v="10 : Electric"/>
    <x v="2"/>
    <x v="1"/>
    <s v="ERES_2T317"/>
    <x v="3654"/>
    <n v="331.78699999999998"/>
    <n v="41.03"/>
  </r>
  <r>
    <s v="10 : Electric"/>
    <x v="2"/>
    <x v="1"/>
    <s v="ERES_2T317"/>
    <x v="3655"/>
    <n v="926.77599999999995"/>
    <n v="111.88"/>
  </r>
  <r>
    <s v="10 : Electric"/>
    <x v="2"/>
    <x v="1"/>
    <s v="ERES_2T317"/>
    <x v="3656"/>
    <n v="1253.9849999999999"/>
    <n v="151.65"/>
  </r>
  <r>
    <s v="10 : Electric"/>
    <x v="2"/>
    <x v="1"/>
    <s v="ERES_2T317"/>
    <x v="3657"/>
    <n v="1184.8"/>
    <n v="144.75"/>
  </r>
  <r>
    <s v="10 : Electric"/>
    <x v="2"/>
    <x v="1"/>
    <s v="ERES_2T317"/>
    <x v="7836"/>
    <n v="1148.1949999999999"/>
    <n v="141.31"/>
  </r>
  <r>
    <s v="10 : Electric"/>
    <x v="2"/>
    <x v="1"/>
    <s v="ERES_2T317"/>
    <x v="3658"/>
    <n v="254.63900000000001"/>
    <n v="30.71"/>
  </r>
  <r>
    <s v="10 : Electric"/>
    <x v="2"/>
    <x v="1"/>
    <s v="ERES_2T317"/>
    <x v="3659"/>
    <n v="1986.635"/>
    <n v="225.96"/>
  </r>
  <r>
    <s v="10 : Electric"/>
    <x v="2"/>
    <x v="1"/>
    <s v="ERES_2T317"/>
    <x v="3660"/>
    <n v="476.63900000000001"/>
    <n v="61.94"/>
  </r>
  <r>
    <s v="10 : Electric"/>
    <x v="2"/>
    <x v="1"/>
    <s v="ERES_2T317"/>
    <x v="7837"/>
    <n v="1658.789"/>
    <n v="197.27"/>
  </r>
  <r>
    <s v="10 : Electric"/>
    <x v="2"/>
    <x v="1"/>
    <s v="ERES_2T317"/>
    <x v="3661"/>
    <n v="620.29899999999998"/>
    <n v="74.42"/>
  </r>
  <r>
    <s v="10 : Electric"/>
    <x v="2"/>
    <x v="1"/>
    <s v="ERES_2T317"/>
    <x v="3662"/>
    <n v="720.27"/>
    <n v="88.13"/>
  </r>
  <r>
    <s v="10 : Electric"/>
    <x v="2"/>
    <x v="1"/>
    <s v="ERES_2T317"/>
    <x v="3663"/>
    <n v="1905.913"/>
    <n v="238.28"/>
  </r>
  <r>
    <s v="10 : Electric"/>
    <x v="2"/>
    <x v="1"/>
    <s v="ERES_2T317"/>
    <x v="3664"/>
    <n v="1065.8779999999999"/>
    <n v="128.96"/>
  </r>
  <r>
    <s v="10 : Electric"/>
    <x v="2"/>
    <x v="1"/>
    <s v="ERES_2T317"/>
    <x v="3665"/>
    <n v="1242.9359999999999"/>
    <n v="149.97999999999999"/>
  </r>
  <r>
    <s v="10 : Electric"/>
    <x v="2"/>
    <x v="1"/>
    <s v="ERES_2T317"/>
    <x v="3666"/>
    <n v="1379.3879999999999"/>
    <n v="171.93"/>
  </r>
  <r>
    <s v="10 : Electric"/>
    <x v="2"/>
    <x v="1"/>
    <s v="ERES_2T317"/>
    <x v="7838"/>
    <n v="271.35000000000002"/>
    <n v="34.53"/>
  </r>
  <r>
    <s v="10 : Electric"/>
    <x v="2"/>
    <x v="1"/>
    <s v="ERES_2T317"/>
    <x v="7839"/>
    <n v="286.75900000000001"/>
    <n v="35.31"/>
  </r>
  <r>
    <s v="10 : Electric"/>
    <x v="2"/>
    <x v="1"/>
    <s v="ERES_2T317"/>
    <x v="7840"/>
    <n v="803.42700000000002"/>
    <n v="97.97"/>
  </r>
  <r>
    <s v="10 : Electric"/>
    <x v="2"/>
    <x v="1"/>
    <s v="ERES_2T317"/>
    <x v="3667"/>
    <n v="2960.6970000000001"/>
    <n v="355.05"/>
  </r>
  <r>
    <s v="10 : Electric"/>
    <x v="2"/>
    <x v="1"/>
    <s v="ERES_2T317"/>
    <x v="3668"/>
    <n v="544.29999999999995"/>
    <n v="66.209999999999994"/>
  </r>
  <r>
    <s v="10 : Electric"/>
    <x v="2"/>
    <x v="1"/>
    <s v="ERES_2T317"/>
    <x v="3669"/>
    <n v="709.49300000000005"/>
    <n v="91.25"/>
  </r>
  <r>
    <s v="10 : Electric"/>
    <x v="2"/>
    <x v="1"/>
    <s v="ERES_2T317"/>
    <x v="3670"/>
    <n v="702.48199999999997"/>
    <n v="85.23"/>
  </r>
  <r>
    <s v="10 : Electric"/>
    <x v="2"/>
    <x v="1"/>
    <s v="ERES_2T317"/>
    <x v="3671"/>
    <n v="873.67100000000005"/>
    <n v="105.29"/>
  </r>
  <r>
    <s v="10 : Electric"/>
    <x v="2"/>
    <x v="1"/>
    <s v="ERES_2T317"/>
    <x v="3672"/>
    <n v="1188.2639999999999"/>
    <n v="151.15"/>
  </r>
  <r>
    <s v="10 : Electric"/>
    <x v="2"/>
    <x v="1"/>
    <s v="ERES_2T317"/>
    <x v="3673"/>
    <n v="1280.354"/>
    <n v="163.19999999999999"/>
  </r>
  <r>
    <s v="10 : Electric"/>
    <x v="2"/>
    <x v="1"/>
    <s v="ERES_2T317"/>
    <x v="3674"/>
    <n v="1039.318"/>
    <n v="132.26"/>
  </r>
  <r>
    <s v="10 : Electric"/>
    <x v="2"/>
    <x v="1"/>
    <s v="ERES_2T317"/>
    <x v="3675"/>
    <n v="1232.6849999999999"/>
    <n v="152.55000000000001"/>
  </r>
  <r>
    <s v="10 : Electric"/>
    <x v="2"/>
    <x v="1"/>
    <s v="ERES_2T317"/>
    <x v="7841"/>
    <n v="1414.576"/>
    <n v="174.71"/>
  </r>
  <r>
    <s v="10 : Electric"/>
    <x v="2"/>
    <x v="1"/>
    <s v="ERES_2T317"/>
    <x v="3676"/>
    <n v="584.29300000000001"/>
    <n v="70.12"/>
  </r>
  <r>
    <s v="10 : Electric"/>
    <x v="2"/>
    <x v="1"/>
    <s v="ERES_2T317"/>
    <x v="3677"/>
    <n v="916.10900000000004"/>
    <n v="115.01"/>
  </r>
  <r>
    <s v="10 : Electric"/>
    <x v="2"/>
    <x v="1"/>
    <s v="ERES_2T317"/>
    <x v="3678"/>
    <n v="721.01400000000001"/>
    <n v="83.75"/>
  </r>
  <r>
    <s v="10 : Electric"/>
    <x v="2"/>
    <x v="1"/>
    <s v="ERES_2T317"/>
    <x v="3679"/>
    <n v="759.55700000000002"/>
    <n v="91.29"/>
  </r>
  <r>
    <s v="10 : Electric"/>
    <x v="2"/>
    <x v="1"/>
    <s v="ERES_2T317"/>
    <x v="3680"/>
    <n v="2582.6529999999998"/>
    <n v="324.83"/>
  </r>
  <r>
    <s v="10 : Electric"/>
    <x v="2"/>
    <x v="1"/>
    <s v="ERES_2T317"/>
    <x v="3681"/>
    <n v="1937.788"/>
    <n v="233.7"/>
  </r>
  <r>
    <s v="10 : Electric"/>
    <x v="2"/>
    <x v="1"/>
    <s v="ERES_2T317"/>
    <x v="3682"/>
    <n v="1632.9359999999999"/>
    <n v="199.76"/>
  </r>
  <r>
    <s v="10 : Electric"/>
    <x v="2"/>
    <x v="1"/>
    <s v="ERES_2T317"/>
    <x v="7842"/>
    <n v="176.10900000000001"/>
    <n v="21.18"/>
  </r>
  <r>
    <s v="10 : Electric"/>
    <x v="2"/>
    <x v="1"/>
    <s v="ERES_2T317"/>
    <x v="3683"/>
    <n v="3569.9920000000002"/>
    <n v="430.62"/>
  </r>
  <r>
    <s v="10 : Electric"/>
    <x v="2"/>
    <x v="1"/>
    <s v="ERES_2T317"/>
    <x v="3684"/>
    <n v="534.59699999999998"/>
    <n v="61.9"/>
  </r>
  <r>
    <s v="10 : Electric"/>
    <x v="2"/>
    <x v="1"/>
    <s v="ERES_2T317"/>
    <x v="7843"/>
    <n v="1260.732"/>
    <n v="143.97999999999999"/>
  </r>
  <r>
    <s v="10 : Electric"/>
    <x v="2"/>
    <x v="1"/>
    <s v="ERES_2T317"/>
    <x v="7844"/>
    <n v="1139.1300000000001"/>
    <n v="140"/>
  </r>
  <r>
    <s v="10 : Electric"/>
    <x v="2"/>
    <x v="1"/>
    <s v="ERES_2T317"/>
    <x v="3685"/>
    <n v="731.50599999999997"/>
    <n v="89.11"/>
  </r>
  <r>
    <s v="10 : Electric"/>
    <x v="2"/>
    <x v="1"/>
    <s v="ERES_2T317"/>
    <x v="3686"/>
    <n v="786.55399999999997"/>
    <n v="100.21"/>
  </r>
  <r>
    <s v="10 : Electric"/>
    <x v="2"/>
    <x v="1"/>
    <s v="ERES_2T317"/>
    <x v="3687"/>
    <n v="416.13299999999998"/>
    <n v="49.99"/>
  </r>
  <r>
    <s v="10 : Electric"/>
    <x v="2"/>
    <x v="1"/>
    <s v="ERES_2T317"/>
    <x v="3688"/>
    <n v="559.84299999999996"/>
    <n v="71.040000000000006"/>
  </r>
  <r>
    <s v="10 : Electric"/>
    <x v="2"/>
    <x v="1"/>
    <s v="ERES_2T317"/>
    <x v="3689"/>
    <n v="679.65099999999995"/>
    <n v="83.31"/>
  </r>
  <r>
    <s v="10 : Electric"/>
    <x v="2"/>
    <x v="1"/>
    <s v="ERES_2T317"/>
    <x v="3690"/>
    <n v="724.44399999999996"/>
    <n v="84.43"/>
  </r>
  <r>
    <s v="10 : Electric"/>
    <x v="2"/>
    <x v="1"/>
    <s v="ERES_2T317"/>
    <x v="3691"/>
    <n v="989.48699999999997"/>
    <n v="117.75"/>
  </r>
  <r>
    <s v="10 : Electric"/>
    <x v="2"/>
    <x v="1"/>
    <s v="ERES_2T317"/>
    <x v="3692"/>
    <n v="210.40600000000001"/>
    <n v="26.31"/>
  </r>
  <r>
    <s v="10 : Electric"/>
    <x v="2"/>
    <x v="1"/>
    <s v="ERES_2T317"/>
    <x v="3693"/>
    <n v="844.83799999999997"/>
    <n v="102.98"/>
  </r>
  <r>
    <s v="10 : Electric"/>
    <x v="2"/>
    <x v="1"/>
    <s v="ERES_2T317"/>
    <x v="3694"/>
    <n v="901.24300000000005"/>
    <n v="107.92"/>
  </r>
  <r>
    <s v="10 : Electric"/>
    <x v="2"/>
    <x v="1"/>
    <s v="ERES_2T317"/>
    <x v="7845"/>
    <n v="2195.0889999999999"/>
    <n v="266.95"/>
  </r>
  <r>
    <s v="10 : Electric"/>
    <x v="2"/>
    <x v="1"/>
    <s v="ERES_2T317"/>
    <x v="3695"/>
    <n v="4115.2420000000002"/>
    <n v="490.77"/>
  </r>
  <r>
    <s v="10 : Electric"/>
    <x v="2"/>
    <x v="1"/>
    <s v="ERES_2T317"/>
    <x v="3696"/>
    <n v="1331.413"/>
    <n v="168.73"/>
  </r>
  <r>
    <s v="10 : Electric"/>
    <x v="2"/>
    <x v="1"/>
    <s v="ERES_2T317"/>
    <x v="3697"/>
    <n v="903.33500000000004"/>
    <n v="109.73"/>
  </r>
  <r>
    <s v="10 : Electric"/>
    <x v="2"/>
    <x v="1"/>
    <s v="ERES_2T317"/>
    <x v="3698"/>
    <n v="1250.8119999999999"/>
    <n v="167.49"/>
  </r>
  <r>
    <s v="10 : Electric"/>
    <x v="2"/>
    <x v="1"/>
    <s v="ERES_2T317"/>
    <x v="3699"/>
    <n v="1416.769"/>
    <n v="184.63"/>
  </r>
  <r>
    <s v="10 : Electric"/>
    <x v="2"/>
    <x v="1"/>
    <s v="ERES_2T317"/>
    <x v="7846"/>
    <n v="3735.3739999999998"/>
    <n v="444.69"/>
  </r>
  <r>
    <s v="10 : Electric"/>
    <x v="2"/>
    <x v="1"/>
    <s v="ERES_2T317"/>
    <x v="3700"/>
    <n v="741.68499999999995"/>
    <n v="84.77"/>
  </r>
  <r>
    <s v="10 : Electric"/>
    <x v="2"/>
    <x v="1"/>
    <s v="ERES_2T317"/>
    <x v="3701"/>
    <n v="684.63599999999997"/>
    <n v="87.15"/>
  </r>
  <r>
    <s v="10 : Electric"/>
    <x v="2"/>
    <x v="1"/>
    <s v="ERES_2T317"/>
    <x v="3702"/>
    <n v="384.20100000000002"/>
    <n v="47.72"/>
  </r>
  <r>
    <s v="10 : Electric"/>
    <x v="2"/>
    <x v="1"/>
    <s v="ERES_2T317"/>
    <x v="3703"/>
    <n v="628.88"/>
    <n v="76.849999999999994"/>
  </r>
  <r>
    <s v="10 : Electric"/>
    <x v="2"/>
    <x v="1"/>
    <s v="ERES_2T317"/>
    <x v="3704"/>
    <n v="2133.2869999999998"/>
    <n v="261.57"/>
  </r>
  <r>
    <s v="10 : Electric"/>
    <x v="2"/>
    <x v="1"/>
    <s v="ERES_2T317"/>
    <x v="7847"/>
    <n v="2077.2289999999998"/>
    <n v="262.48"/>
  </r>
  <r>
    <s v="10 : Electric"/>
    <x v="2"/>
    <x v="1"/>
    <s v="ERES_2T317"/>
    <x v="3705"/>
    <n v="1187.739"/>
    <n v="145.69999999999999"/>
  </r>
  <r>
    <s v="10 : Electric"/>
    <x v="2"/>
    <x v="1"/>
    <s v="ERES_2T317"/>
    <x v="3706"/>
    <n v="1356.3879999999999"/>
    <n v="168.26"/>
  </r>
  <r>
    <s v="10 : Electric"/>
    <x v="2"/>
    <x v="1"/>
    <s v="ERES_2T317"/>
    <x v="3707"/>
    <n v="607.69500000000005"/>
    <n v="74.78"/>
  </r>
  <r>
    <s v="10 : Electric"/>
    <x v="2"/>
    <x v="1"/>
    <s v="ERES_2T317"/>
    <x v="7848"/>
    <n v="1657.491"/>
    <n v="194.79"/>
  </r>
  <r>
    <s v="10 : Electric"/>
    <x v="2"/>
    <x v="1"/>
    <s v="ERES_2T317"/>
    <x v="3708"/>
    <n v="1502.954"/>
    <n v="181.96"/>
  </r>
  <r>
    <s v="10 : Electric"/>
    <x v="2"/>
    <x v="1"/>
    <s v="ERES_2T317"/>
    <x v="3709"/>
    <n v="560.70399999999995"/>
    <n v="66.81"/>
  </r>
  <r>
    <s v="10 : Electric"/>
    <x v="2"/>
    <x v="1"/>
    <s v="ERES_2T317"/>
    <x v="3710"/>
    <n v="1149.2149999999999"/>
    <n v="141.80000000000001"/>
  </r>
  <r>
    <s v="10 : Electric"/>
    <x v="2"/>
    <x v="1"/>
    <s v="ERES_2T317"/>
    <x v="3711"/>
    <n v="1269.9680000000001"/>
    <n v="153.41999999999999"/>
  </r>
  <r>
    <s v="10 : Electric"/>
    <x v="2"/>
    <x v="1"/>
    <s v="ERES_2T317"/>
    <x v="3712"/>
    <n v="435.46300000000002"/>
    <n v="51.36"/>
  </r>
  <r>
    <s v="10 : Electric"/>
    <x v="2"/>
    <x v="1"/>
    <s v="ERES_2T317"/>
    <x v="3713"/>
    <n v="1645.2360000000001"/>
    <n v="201.01"/>
  </r>
  <r>
    <s v="10 : Electric"/>
    <x v="2"/>
    <x v="1"/>
    <s v="ERES_2T317"/>
    <x v="3714"/>
    <n v="1324.1189999999999"/>
    <n v="164.38"/>
  </r>
  <r>
    <s v="10 : Electric"/>
    <x v="2"/>
    <x v="1"/>
    <s v="ERES_2T317"/>
    <x v="3715"/>
    <n v="1252.7249999999999"/>
    <n v="153.47999999999999"/>
  </r>
  <r>
    <s v="10 : Electric"/>
    <x v="2"/>
    <x v="1"/>
    <s v="ERES_2T317"/>
    <x v="7849"/>
    <n v="434.48200000000003"/>
    <n v="54.94"/>
  </r>
  <r>
    <s v="10 : Electric"/>
    <x v="2"/>
    <x v="1"/>
    <s v="ERES_2T317"/>
    <x v="7850"/>
    <n v="614.06799999999998"/>
    <n v="76.59"/>
  </r>
  <r>
    <s v="10 : Electric"/>
    <x v="2"/>
    <x v="1"/>
    <s v="ERES_2T317"/>
    <x v="7851"/>
    <n v="1509.8420000000001"/>
    <n v="182.48"/>
  </r>
  <r>
    <s v="10 : Electric"/>
    <x v="2"/>
    <x v="1"/>
    <s v="ERES_2T317"/>
    <x v="3716"/>
    <n v="949.81600000000003"/>
    <n v="109.9"/>
  </r>
  <r>
    <s v="10 : Electric"/>
    <x v="2"/>
    <x v="1"/>
    <s v="ERES_2T317"/>
    <x v="3717"/>
    <n v="1426.566"/>
    <n v="174.93"/>
  </r>
  <r>
    <s v="10 : Electric"/>
    <x v="2"/>
    <x v="1"/>
    <s v="ERES_2T317"/>
    <x v="3718"/>
    <n v="2251.23"/>
    <n v="279.27999999999997"/>
  </r>
  <r>
    <s v="10 : Electric"/>
    <x v="2"/>
    <x v="1"/>
    <s v="ERES_2T317"/>
    <x v="3719"/>
    <n v="1388.1790000000001"/>
    <n v="166.61"/>
  </r>
  <r>
    <s v="10 : Electric"/>
    <x v="2"/>
    <x v="1"/>
    <s v="ERES_2T317"/>
    <x v="3720"/>
    <n v="2600.8180000000002"/>
    <n v="315.94"/>
  </r>
  <r>
    <s v="10 : Electric"/>
    <x v="2"/>
    <x v="1"/>
    <s v="ERES_2T317"/>
    <x v="7852"/>
    <n v="582.29200000000003"/>
    <n v="73.02"/>
  </r>
  <r>
    <s v="10 : Electric"/>
    <x v="2"/>
    <x v="1"/>
    <s v="ERES_2T317"/>
    <x v="3721"/>
    <n v="915.35500000000002"/>
    <n v="112.07"/>
  </r>
  <r>
    <s v="10 : Electric"/>
    <x v="2"/>
    <x v="1"/>
    <s v="ERES_2T317"/>
    <x v="7853"/>
    <n v="818.63199999999995"/>
    <n v="100.5"/>
  </r>
  <r>
    <s v="10 : Electric"/>
    <x v="2"/>
    <x v="1"/>
    <s v="ERES_2T317"/>
    <x v="3722"/>
    <n v="592.08000000000004"/>
    <n v="76.400000000000006"/>
  </r>
  <r>
    <s v="10 : Electric"/>
    <x v="2"/>
    <x v="1"/>
    <s v="ERES_2T317"/>
    <x v="3723"/>
    <n v="376.28399999999999"/>
    <n v="44.42"/>
  </r>
  <r>
    <s v="10 : Electric"/>
    <x v="2"/>
    <x v="1"/>
    <s v="ERES_2T317"/>
    <x v="3724"/>
    <n v="530.65200000000004"/>
    <n v="66.39"/>
  </r>
  <r>
    <s v="10 : Electric"/>
    <x v="2"/>
    <x v="1"/>
    <s v="ERES_2T317"/>
    <x v="3725"/>
    <n v="1050.145"/>
    <n v="129.68"/>
  </r>
  <r>
    <s v="10 : Electric"/>
    <x v="2"/>
    <x v="1"/>
    <s v="ERES_2T317"/>
    <x v="7854"/>
    <n v="5429.991"/>
    <n v="657.05"/>
  </r>
  <r>
    <s v="10 : Electric"/>
    <x v="2"/>
    <x v="1"/>
    <s v="ERES_2T317"/>
    <x v="7855"/>
    <n v="1394.088"/>
    <n v="171.78"/>
  </r>
  <r>
    <s v="10 : Electric"/>
    <x v="2"/>
    <x v="1"/>
    <s v="ERES_2T317"/>
    <x v="3726"/>
    <n v="1170.673"/>
    <n v="141.85"/>
  </r>
  <r>
    <s v="10 : Electric"/>
    <x v="2"/>
    <x v="1"/>
    <s v="ERES_2T317"/>
    <x v="3727"/>
    <n v="734.904"/>
    <n v="89.09"/>
  </r>
  <r>
    <s v="10 : Electric"/>
    <x v="2"/>
    <x v="1"/>
    <s v="ERES_2T317"/>
    <x v="3728"/>
    <n v="1330.1320000000001"/>
    <n v="162.72"/>
  </r>
  <r>
    <s v="10 : Electric"/>
    <x v="2"/>
    <x v="1"/>
    <s v="ERES_2T317"/>
    <x v="3729"/>
    <n v="502.19600000000003"/>
    <n v="62.34"/>
  </r>
  <r>
    <s v="10 : Electric"/>
    <x v="2"/>
    <x v="1"/>
    <s v="ERES_2T317"/>
    <x v="3730"/>
    <n v="962.05200000000002"/>
    <n v="115.49"/>
  </r>
  <r>
    <s v="10 : Electric"/>
    <x v="2"/>
    <x v="1"/>
    <s v="ERES_2T317"/>
    <x v="3731"/>
    <n v="1544.5050000000001"/>
    <n v="185.12"/>
  </r>
  <r>
    <s v="10 : Electric"/>
    <x v="2"/>
    <x v="1"/>
    <s v="ERES_2T317"/>
    <x v="3732"/>
    <n v="1816.701"/>
    <n v="221.88"/>
  </r>
  <r>
    <s v="10 : Electric"/>
    <x v="2"/>
    <x v="1"/>
    <s v="ERES_2T317"/>
    <x v="7856"/>
    <n v="430.48200000000003"/>
    <n v="51.19"/>
  </r>
  <r>
    <s v="10 : Electric"/>
    <x v="2"/>
    <x v="1"/>
    <s v="ERES_2T317"/>
    <x v="3733"/>
    <n v="1014.475"/>
    <n v="121.28"/>
  </r>
  <r>
    <s v="10 : Electric"/>
    <x v="2"/>
    <x v="1"/>
    <s v="ERES_2T317"/>
    <x v="3734"/>
    <n v="481.505"/>
    <n v="51.65"/>
  </r>
  <r>
    <s v="10 : Electric"/>
    <x v="2"/>
    <x v="1"/>
    <s v="ERES_2T317"/>
    <x v="3735"/>
    <n v="1487.799"/>
    <n v="185.12"/>
  </r>
  <r>
    <s v="10 : Electric"/>
    <x v="2"/>
    <x v="1"/>
    <s v="ERES_2T317"/>
    <x v="3736"/>
    <n v="1228.971"/>
    <n v="148.46"/>
  </r>
  <r>
    <s v="10 : Electric"/>
    <x v="2"/>
    <x v="1"/>
    <s v="ERES_2T317"/>
    <x v="7857"/>
    <n v="2041.057"/>
    <n v="248.99"/>
  </r>
  <r>
    <s v="10 : Electric"/>
    <x v="2"/>
    <x v="1"/>
    <s v="ERES_2T317"/>
    <x v="3737"/>
    <n v="929.26499999999999"/>
    <n v="112.17"/>
  </r>
  <r>
    <s v="10 : Electric"/>
    <x v="2"/>
    <x v="1"/>
    <s v="ERES_2T317"/>
    <x v="3738"/>
    <n v="301.21699999999998"/>
    <n v="38.33"/>
  </r>
  <r>
    <s v="10 : Electric"/>
    <x v="2"/>
    <x v="1"/>
    <s v="ERES_2T317"/>
    <x v="3739"/>
    <n v="323.66699999999997"/>
    <n v="41.36"/>
  </r>
  <r>
    <s v="10 : Electric"/>
    <x v="2"/>
    <x v="1"/>
    <s v="ERES_2T317"/>
    <x v="3740"/>
    <n v="122.511"/>
    <n v="14.95"/>
  </r>
  <r>
    <s v="10 : Electric"/>
    <x v="2"/>
    <x v="1"/>
    <s v="ERES_2T317"/>
    <x v="3741"/>
    <n v="1579.347"/>
    <n v="194.07"/>
  </r>
  <r>
    <s v="10 : Electric"/>
    <x v="2"/>
    <x v="1"/>
    <s v="ERES_2T317"/>
    <x v="7858"/>
    <n v="505.35500000000002"/>
    <n v="62.56"/>
  </r>
  <r>
    <s v="10 : Electric"/>
    <x v="2"/>
    <x v="1"/>
    <s v="ERES_2T317"/>
    <x v="3742"/>
    <n v="689.84199999999998"/>
    <n v="86.91"/>
  </r>
  <r>
    <s v="10 : Electric"/>
    <x v="2"/>
    <x v="1"/>
    <s v="ERES_2T317"/>
    <x v="3743"/>
    <n v="705.745"/>
    <n v="85.72"/>
  </r>
  <r>
    <s v="10 : Electric"/>
    <x v="2"/>
    <x v="1"/>
    <s v="ERES_2T317"/>
    <x v="3744"/>
    <n v="1013.13"/>
    <n v="119.24"/>
  </r>
  <r>
    <s v="10 : Electric"/>
    <x v="2"/>
    <x v="1"/>
    <s v="ERES_2T317"/>
    <x v="3745"/>
    <n v="3285.4490000000001"/>
    <n v="407.46"/>
  </r>
  <r>
    <s v="10 : Electric"/>
    <x v="2"/>
    <x v="1"/>
    <s v="ERES_2T317"/>
    <x v="3746"/>
    <n v="433.71100000000001"/>
    <n v="53.49"/>
  </r>
  <r>
    <s v="10 : Electric"/>
    <x v="2"/>
    <x v="1"/>
    <s v="ERES_2T317"/>
    <x v="3747"/>
    <n v="1016.059"/>
    <n v="126.7"/>
  </r>
  <r>
    <s v="10 : Electric"/>
    <x v="2"/>
    <x v="1"/>
    <s v="ERES_2T317"/>
    <x v="7859"/>
    <n v="738.29899999999998"/>
    <n v="90.9"/>
  </r>
  <r>
    <s v="10 : Electric"/>
    <x v="2"/>
    <x v="1"/>
    <s v="ERES_2T317"/>
    <x v="3748"/>
    <n v="300.59699999999998"/>
    <n v="37.39"/>
  </r>
  <r>
    <s v="10 : Electric"/>
    <x v="2"/>
    <x v="1"/>
    <s v="ERES_2T317"/>
    <x v="3749"/>
    <n v="1030.152"/>
    <n v="125.21"/>
  </r>
  <r>
    <s v="10 : Electric"/>
    <x v="2"/>
    <x v="1"/>
    <s v="ERES_2T317"/>
    <x v="3750"/>
    <n v="540.82799999999997"/>
    <n v="64.83"/>
  </r>
  <r>
    <s v="10 : Electric"/>
    <x v="2"/>
    <x v="1"/>
    <s v="ERES_2T317"/>
    <x v="3751"/>
    <n v="1720.134"/>
    <n v="209"/>
  </r>
  <r>
    <s v="10 : Electric"/>
    <x v="2"/>
    <x v="1"/>
    <s v="ERES_2T317"/>
    <x v="3752"/>
    <n v="1895.08"/>
    <n v="229.08"/>
  </r>
  <r>
    <s v="10 : Electric"/>
    <x v="2"/>
    <x v="1"/>
    <s v="ERES_2T317"/>
    <x v="3753"/>
    <n v="668.197"/>
    <n v="81.75"/>
  </r>
  <r>
    <s v="10 : Electric"/>
    <x v="2"/>
    <x v="1"/>
    <s v="ERES_2T317"/>
    <x v="3754"/>
    <n v="746.97799999999995"/>
    <n v="90.99"/>
  </r>
  <r>
    <s v="10 : Electric"/>
    <x v="2"/>
    <x v="1"/>
    <s v="ERES_2T317"/>
    <x v="3755"/>
    <n v="791.22500000000002"/>
    <n v="95.32"/>
  </r>
  <r>
    <s v="10 : Electric"/>
    <x v="2"/>
    <x v="1"/>
    <s v="ERES_2T317"/>
    <x v="3756"/>
    <n v="1332.741"/>
    <n v="165.63"/>
  </r>
  <r>
    <s v="10 : Electric"/>
    <x v="2"/>
    <x v="1"/>
    <s v="ERES_2T317"/>
    <x v="3757"/>
    <n v="1411.5889999999999"/>
    <n v="177.62"/>
  </r>
  <r>
    <s v="10 : Electric"/>
    <x v="2"/>
    <x v="1"/>
    <s v="ERES_2T317"/>
    <x v="3758"/>
    <n v="275.87599999999998"/>
    <n v="31.56"/>
  </r>
  <r>
    <s v="10 : Electric"/>
    <x v="2"/>
    <x v="1"/>
    <s v="ERES_2T317"/>
    <x v="7860"/>
    <n v="1122.335"/>
    <n v="141.51"/>
  </r>
  <r>
    <s v="10 : Electric"/>
    <x v="2"/>
    <x v="1"/>
    <s v="ERES_2T317"/>
    <x v="7861"/>
    <n v="1047.8230000000001"/>
    <n v="126.02"/>
  </r>
  <r>
    <s v="10 : Electric"/>
    <x v="2"/>
    <x v="1"/>
    <s v="ERES_2T317"/>
    <x v="7862"/>
    <n v="556.00699999999995"/>
    <n v="67.709999999999994"/>
  </r>
  <r>
    <s v="10 : Electric"/>
    <x v="2"/>
    <x v="1"/>
    <s v="ERES_2T317"/>
    <x v="3759"/>
    <n v="470.16"/>
    <n v="60.57"/>
  </r>
  <r>
    <s v="10 : Electric"/>
    <x v="2"/>
    <x v="1"/>
    <s v="ERES_2T317"/>
    <x v="3760"/>
    <n v="384.548"/>
    <n v="46.91"/>
  </r>
  <r>
    <s v="10 : Electric"/>
    <x v="2"/>
    <x v="1"/>
    <s v="ERES_2T317"/>
    <x v="7863"/>
    <n v="1098.6849999999999"/>
    <n v="144.87"/>
  </r>
  <r>
    <s v="10 : Electric"/>
    <x v="2"/>
    <x v="1"/>
    <s v="ERES_2T317"/>
    <x v="3761"/>
    <n v="811.84400000000005"/>
    <n v="101.97"/>
  </r>
  <r>
    <s v="10 : Electric"/>
    <x v="2"/>
    <x v="1"/>
    <s v="ERES_2T317"/>
    <x v="3762"/>
    <n v="638.62400000000002"/>
    <n v="79.349999999999994"/>
  </r>
  <r>
    <s v="10 : Electric"/>
    <x v="2"/>
    <x v="1"/>
    <s v="ERES_2T317"/>
    <x v="3763"/>
    <n v="502.61799999999999"/>
    <n v="62.72"/>
  </r>
  <r>
    <s v="10 : Electric"/>
    <x v="2"/>
    <x v="1"/>
    <s v="ERES_2T317"/>
    <x v="7864"/>
    <n v="1346.1079999999999"/>
    <n v="160.91999999999999"/>
  </r>
  <r>
    <s v="10 : Electric"/>
    <x v="2"/>
    <x v="1"/>
    <s v="ERES_2T317"/>
    <x v="3764"/>
    <n v="542.38099999999997"/>
    <n v="67.28"/>
  </r>
  <r>
    <s v="10 : Electric"/>
    <x v="2"/>
    <x v="1"/>
    <s v="ERES_2T317"/>
    <x v="3765"/>
    <n v="602.66999999999996"/>
    <n v="75.540000000000006"/>
  </r>
  <r>
    <s v="10 : Electric"/>
    <x v="2"/>
    <x v="1"/>
    <s v="ERES_2T317"/>
    <x v="3766"/>
    <n v="648.44200000000001"/>
    <n v="83.19"/>
  </r>
  <r>
    <s v="10 : Electric"/>
    <x v="2"/>
    <x v="1"/>
    <s v="ERES_2T317"/>
    <x v="7865"/>
    <n v="1988.393"/>
    <n v="237.4"/>
  </r>
  <r>
    <s v="10 : Electric"/>
    <x v="2"/>
    <x v="1"/>
    <s v="ERES_2T317"/>
    <x v="3767"/>
    <n v="2509.2089999999998"/>
    <n v="305.77"/>
  </r>
  <r>
    <s v="10 : Electric"/>
    <x v="2"/>
    <x v="1"/>
    <s v="ERES_2T317"/>
    <x v="7866"/>
    <n v="831.20399999999995"/>
    <n v="95.31"/>
  </r>
  <r>
    <s v="10 : Electric"/>
    <x v="2"/>
    <x v="1"/>
    <s v="ERES_2T317"/>
    <x v="3768"/>
    <n v="1383.405"/>
    <n v="167.88"/>
  </r>
  <r>
    <s v="10 : Electric"/>
    <x v="2"/>
    <x v="1"/>
    <s v="ERES_2T317"/>
    <x v="3769"/>
    <n v="312.53399999999999"/>
    <n v="39.869999999999997"/>
  </r>
  <r>
    <s v="10 : Electric"/>
    <x v="2"/>
    <x v="1"/>
    <s v="ERES_2T317"/>
    <x v="3770"/>
    <n v="380.87299999999999"/>
    <n v="46.4"/>
  </r>
  <r>
    <s v="10 : Electric"/>
    <x v="2"/>
    <x v="1"/>
    <s v="ERES_2T317"/>
    <x v="3771"/>
    <n v="1976.4490000000001"/>
    <n v="246.35"/>
  </r>
  <r>
    <s v="10 : Electric"/>
    <x v="2"/>
    <x v="1"/>
    <s v="ERES_2T317"/>
    <x v="3772"/>
    <n v="485.08699999999999"/>
    <n v="60.77"/>
  </r>
  <r>
    <s v="10 : Electric"/>
    <x v="2"/>
    <x v="1"/>
    <s v="ERES_2T317"/>
    <x v="3773"/>
    <n v="1153.096"/>
    <n v="143.13"/>
  </r>
  <r>
    <s v="10 : Electric"/>
    <x v="2"/>
    <x v="1"/>
    <s v="ERES_2T317"/>
    <x v="3774"/>
    <n v="324.75799999999998"/>
    <n v="39.58"/>
  </r>
  <r>
    <s v="10 : Electric"/>
    <x v="2"/>
    <x v="1"/>
    <s v="ERES_2T317"/>
    <x v="3775"/>
    <n v="1306.1980000000001"/>
    <n v="158.13999999999999"/>
  </r>
  <r>
    <s v="10 : Electric"/>
    <x v="2"/>
    <x v="1"/>
    <s v="ERES_2T317"/>
    <x v="3777"/>
    <n v="601.66600000000005"/>
    <n v="70.16"/>
  </r>
  <r>
    <s v="10 : Electric"/>
    <x v="2"/>
    <x v="1"/>
    <s v="ERES_2T317"/>
    <x v="3778"/>
    <n v="1212.2670000000001"/>
    <n v="155.91"/>
  </r>
  <r>
    <s v="10 : Electric"/>
    <x v="2"/>
    <x v="1"/>
    <s v="ERES_2T317"/>
    <x v="3779"/>
    <n v="1393.01"/>
    <n v="174.88"/>
  </r>
  <r>
    <s v="10 : Electric"/>
    <x v="2"/>
    <x v="1"/>
    <s v="ERES_2T317"/>
    <x v="3780"/>
    <n v="892.68899999999996"/>
    <n v="108.48"/>
  </r>
  <r>
    <s v="10 : Electric"/>
    <x v="2"/>
    <x v="1"/>
    <s v="ERES_2T317"/>
    <x v="7867"/>
    <n v="943.91499999999996"/>
    <n v="115.82"/>
  </r>
  <r>
    <s v="10 : Electric"/>
    <x v="2"/>
    <x v="1"/>
    <s v="ERES_2T317"/>
    <x v="3781"/>
    <n v="589.60299999999995"/>
    <n v="73.12"/>
  </r>
  <r>
    <s v="10 : Electric"/>
    <x v="2"/>
    <x v="1"/>
    <s v="ERES_2T317"/>
    <x v="3782"/>
    <n v="556.54700000000003"/>
    <n v="64.790000000000006"/>
  </r>
  <r>
    <s v="10 : Electric"/>
    <x v="2"/>
    <x v="1"/>
    <s v="ERES_2T317"/>
    <x v="7868"/>
    <n v="1567.694"/>
    <n v="189.82"/>
  </r>
  <r>
    <s v="10 : Electric"/>
    <x v="2"/>
    <x v="1"/>
    <s v="ERES_2T317"/>
    <x v="3783"/>
    <n v="1265.085"/>
    <n v="165.93"/>
  </r>
  <r>
    <s v="10 : Electric"/>
    <x v="2"/>
    <x v="1"/>
    <s v="ERES_2T317"/>
    <x v="7869"/>
    <n v="812.95799999999997"/>
    <n v="100.36"/>
  </r>
  <r>
    <s v="10 : Electric"/>
    <x v="2"/>
    <x v="1"/>
    <s v="ERES_2T317"/>
    <x v="3784"/>
    <n v="352.48599999999999"/>
    <n v="43.09"/>
  </r>
  <r>
    <s v="10 : Electric"/>
    <x v="2"/>
    <x v="1"/>
    <s v="ERES_2T317"/>
    <x v="7870"/>
    <n v="1511.7729999999999"/>
    <n v="184.72"/>
  </r>
  <r>
    <s v="10 : Electric"/>
    <x v="2"/>
    <x v="1"/>
    <s v="ERES_2T317"/>
    <x v="7871"/>
    <n v="879.49599999999998"/>
    <n v="111.49"/>
  </r>
  <r>
    <s v="10 : Electric"/>
    <x v="2"/>
    <x v="1"/>
    <s v="ERES_2T317"/>
    <x v="7872"/>
    <n v="1396.396"/>
    <n v="164.91"/>
  </r>
  <r>
    <s v="10 : Electric"/>
    <x v="2"/>
    <x v="1"/>
    <s v="ERES_2T317"/>
    <x v="7873"/>
    <n v="744.12800000000004"/>
    <n v="90.53"/>
  </r>
  <r>
    <s v="10 : Electric"/>
    <x v="2"/>
    <x v="1"/>
    <s v="ERES_2T317"/>
    <x v="3785"/>
    <n v="997.43799999999999"/>
    <n v="121.25"/>
  </r>
  <r>
    <s v="10 : Electric"/>
    <x v="2"/>
    <x v="1"/>
    <s v="ERES_2T317"/>
    <x v="3786"/>
    <n v="581.05799999999999"/>
    <n v="71.75"/>
  </r>
  <r>
    <s v="10 : Electric"/>
    <x v="2"/>
    <x v="1"/>
    <s v="ERES_2T317"/>
    <x v="3787"/>
    <n v="2577.9189999999999"/>
    <n v="314.5"/>
  </r>
  <r>
    <s v="10 : Electric"/>
    <x v="2"/>
    <x v="1"/>
    <s v="ERES_2T317"/>
    <x v="3788"/>
    <n v="1001.66"/>
    <n v="121.03"/>
  </r>
  <r>
    <s v="10 : Electric"/>
    <x v="2"/>
    <x v="1"/>
    <s v="ERES_2T317"/>
    <x v="3789"/>
    <n v="888.82799999999997"/>
    <n v="109.7"/>
  </r>
  <r>
    <s v="10 : Electric"/>
    <x v="2"/>
    <x v="1"/>
    <s v="ERES_2T317"/>
    <x v="3790"/>
    <n v="504.577"/>
    <n v="62.82"/>
  </r>
  <r>
    <s v="10 : Electric"/>
    <x v="2"/>
    <x v="1"/>
    <s v="ERES_2T317"/>
    <x v="3791"/>
    <n v="1451.3030000000001"/>
    <n v="172.45"/>
  </r>
  <r>
    <s v="10 : Electric"/>
    <x v="2"/>
    <x v="1"/>
    <s v="ERES_2T317"/>
    <x v="3792"/>
    <n v="1993.173"/>
    <n v="241.27"/>
  </r>
  <r>
    <s v="10 : Electric"/>
    <x v="2"/>
    <x v="1"/>
    <s v="ERES_2T317"/>
    <x v="3793"/>
    <n v="1457.2349999999999"/>
    <n v="179.87"/>
  </r>
  <r>
    <s v="10 : Electric"/>
    <x v="2"/>
    <x v="1"/>
    <s v="ERES_2T317"/>
    <x v="3794"/>
    <n v="1105.299"/>
    <n v="134.75"/>
  </r>
  <r>
    <s v="10 : Electric"/>
    <x v="2"/>
    <x v="1"/>
    <s v="ERES_2T317"/>
    <x v="7874"/>
    <n v="951.62800000000004"/>
    <n v="113.43"/>
  </r>
  <r>
    <s v="10 : Electric"/>
    <x v="2"/>
    <x v="1"/>
    <s v="ERES_2T317"/>
    <x v="3795"/>
    <n v="781.25099999999998"/>
    <n v="92.75"/>
  </r>
  <r>
    <s v="10 : Electric"/>
    <x v="2"/>
    <x v="1"/>
    <s v="ERES_2T317"/>
    <x v="3796"/>
    <n v="332.83600000000001"/>
    <n v="43.03"/>
  </r>
  <r>
    <s v="10 : Electric"/>
    <x v="2"/>
    <x v="1"/>
    <s v="ERES_2T317"/>
    <x v="3797"/>
    <n v="531.64700000000005"/>
    <n v="57.33"/>
  </r>
  <r>
    <s v="10 : Electric"/>
    <x v="2"/>
    <x v="1"/>
    <s v="ERES_2T317"/>
    <x v="7875"/>
    <n v="840.91800000000001"/>
    <n v="98.9"/>
  </r>
  <r>
    <s v="10 : Electric"/>
    <x v="2"/>
    <x v="1"/>
    <s v="ERES_2T317"/>
    <x v="3798"/>
    <n v="1118.049"/>
    <n v="140.85"/>
  </r>
  <r>
    <s v="10 : Electric"/>
    <x v="2"/>
    <x v="1"/>
    <s v="ERES_2T317"/>
    <x v="3799"/>
    <n v="1086.559"/>
    <n v="131.22"/>
  </r>
  <r>
    <s v="10 : Electric"/>
    <x v="2"/>
    <x v="1"/>
    <s v="ERES_2T317"/>
    <x v="3800"/>
    <n v="599.87900000000002"/>
    <n v="72.680000000000007"/>
  </r>
  <r>
    <s v="10 : Electric"/>
    <x v="2"/>
    <x v="1"/>
    <s v="ERES_2T317"/>
    <x v="7876"/>
    <n v="881.89200000000005"/>
    <n v="100.46"/>
  </r>
  <r>
    <s v="10 : Electric"/>
    <x v="2"/>
    <x v="1"/>
    <s v="ERES_2T317"/>
    <x v="3801"/>
    <n v="1823.9649999999999"/>
    <n v="219.13"/>
  </r>
  <r>
    <s v="10 : Electric"/>
    <x v="2"/>
    <x v="1"/>
    <s v="ERES_2T317"/>
    <x v="3802"/>
    <n v="279.39499999999998"/>
    <n v="33.71"/>
  </r>
  <r>
    <s v="10 : Electric"/>
    <x v="2"/>
    <x v="1"/>
    <s v="ERES_2T317"/>
    <x v="3803"/>
    <n v="2313.5360000000001"/>
    <n v="277.17"/>
  </r>
  <r>
    <s v="10 : Electric"/>
    <x v="2"/>
    <x v="1"/>
    <s v="ERES_2T317"/>
    <x v="3804"/>
    <n v="262.98399999999998"/>
    <n v="32.67"/>
  </r>
  <r>
    <s v="10 : Electric"/>
    <x v="2"/>
    <x v="1"/>
    <s v="ERES_2T317"/>
    <x v="7877"/>
    <n v="352.79399999999998"/>
    <n v="43.1"/>
  </r>
  <r>
    <s v="10 : Electric"/>
    <x v="2"/>
    <x v="1"/>
    <s v="ERES_2T317"/>
    <x v="3805"/>
    <n v="2252.39"/>
    <n v="270.24"/>
  </r>
  <r>
    <s v="10 : Electric"/>
    <x v="2"/>
    <x v="1"/>
    <s v="ERES_2T317"/>
    <x v="3806"/>
    <n v="728.572"/>
    <n v="89.32"/>
  </r>
  <r>
    <s v="10 : Electric"/>
    <x v="2"/>
    <x v="1"/>
    <s v="ERES_2T317"/>
    <x v="7878"/>
    <n v="436.73"/>
    <n v="55.02"/>
  </r>
  <r>
    <s v="10 : Electric"/>
    <x v="2"/>
    <x v="1"/>
    <s v="ERES_2T317"/>
    <x v="3807"/>
    <n v="582.38599999999997"/>
    <n v="71.290000000000006"/>
  </r>
  <r>
    <s v="10 : Electric"/>
    <x v="2"/>
    <x v="1"/>
    <s v="ERES_2T317"/>
    <x v="3808"/>
    <n v="758.34500000000003"/>
    <n v="87.98"/>
  </r>
  <r>
    <s v="10 : Electric"/>
    <x v="2"/>
    <x v="1"/>
    <s v="ERES_2T317"/>
    <x v="3809"/>
    <n v="4363.8459999999995"/>
    <n v="540.20000000000005"/>
  </r>
  <r>
    <s v="10 : Electric"/>
    <x v="2"/>
    <x v="1"/>
    <s v="ERES_2T317"/>
    <x v="3810"/>
    <n v="615.553"/>
    <n v="76.86"/>
  </r>
  <r>
    <s v="10 : Electric"/>
    <x v="2"/>
    <x v="1"/>
    <s v="ERES_2T317"/>
    <x v="7879"/>
    <n v="1282.6400000000001"/>
    <n v="148.16999999999999"/>
  </r>
  <r>
    <s v="10 : Electric"/>
    <x v="2"/>
    <x v="1"/>
    <s v="ERES_2T317"/>
    <x v="7880"/>
    <n v="646.08699999999999"/>
    <n v="77.989999999999995"/>
  </r>
  <r>
    <s v="10 : Electric"/>
    <x v="2"/>
    <x v="1"/>
    <s v="ERES_2T317"/>
    <x v="7881"/>
    <n v="342.35"/>
    <n v="40.08"/>
  </r>
  <r>
    <s v="10 : Electric"/>
    <x v="2"/>
    <x v="1"/>
    <s v="ERES_2T317"/>
    <x v="3811"/>
    <n v="685.02599999999995"/>
    <n v="82.72"/>
  </r>
  <r>
    <s v="10 : Electric"/>
    <x v="2"/>
    <x v="1"/>
    <s v="ERES_2T317"/>
    <x v="7882"/>
    <n v="2217.645"/>
    <n v="274.77"/>
  </r>
  <r>
    <s v="10 : Electric"/>
    <x v="2"/>
    <x v="1"/>
    <s v="ERES_2T317"/>
    <x v="3812"/>
    <n v="941.91899999999998"/>
    <n v="114.3"/>
  </r>
  <r>
    <s v="10 : Electric"/>
    <x v="2"/>
    <x v="1"/>
    <s v="ERES_2T317"/>
    <x v="3813"/>
    <n v="566.44600000000003"/>
    <n v="68.64"/>
  </r>
  <r>
    <s v="10 : Electric"/>
    <x v="2"/>
    <x v="1"/>
    <s v="ERES_2T317"/>
    <x v="3814"/>
    <n v="1489.646"/>
    <n v="174.82"/>
  </r>
  <r>
    <s v="10 : Electric"/>
    <x v="2"/>
    <x v="1"/>
    <s v="ERES_2T317"/>
    <x v="3815"/>
    <n v="1825.377"/>
    <n v="218.88"/>
  </r>
  <r>
    <s v="10 : Electric"/>
    <x v="2"/>
    <x v="1"/>
    <s v="ERES_2T317"/>
    <x v="3816"/>
    <n v="2944.5819999999999"/>
    <n v="355.79"/>
  </r>
  <r>
    <s v="10 : Electric"/>
    <x v="2"/>
    <x v="1"/>
    <s v="ERES_2T317"/>
    <x v="3817"/>
    <n v="452.83300000000003"/>
    <n v="55.97"/>
  </r>
  <r>
    <s v="10 : Electric"/>
    <x v="2"/>
    <x v="1"/>
    <s v="ERES_2T317"/>
    <x v="3818"/>
    <n v="584.28300000000002"/>
    <n v="67.680000000000007"/>
  </r>
  <r>
    <s v="10 : Electric"/>
    <x v="2"/>
    <x v="1"/>
    <s v="ERES_2T317"/>
    <x v="3819"/>
    <n v="1361.71"/>
    <n v="169.84"/>
  </r>
  <r>
    <s v="10 : Electric"/>
    <x v="2"/>
    <x v="1"/>
    <s v="ERES_2T317"/>
    <x v="7883"/>
    <n v="714.4"/>
    <n v="87.09"/>
  </r>
  <r>
    <s v="10 : Electric"/>
    <x v="2"/>
    <x v="1"/>
    <s v="ERES_2T317"/>
    <x v="7884"/>
    <n v="530.52599999999995"/>
    <n v="67.42"/>
  </r>
  <r>
    <s v="10 : Electric"/>
    <x v="2"/>
    <x v="1"/>
    <s v="ERES_2T317"/>
    <x v="3820"/>
    <n v="1491.8910000000001"/>
    <n v="183.44"/>
  </r>
  <r>
    <s v="10 : Electric"/>
    <x v="2"/>
    <x v="1"/>
    <s v="ERES_2T317"/>
    <x v="3821"/>
    <n v="308.642"/>
    <n v="37.97"/>
  </r>
  <r>
    <s v="10 : Electric"/>
    <x v="2"/>
    <x v="1"/>
    <s v="ERES_2T317"/>
    <x v="3822"/>
    <n v="932.83100000000002"/>
    <n v="112.36"/>
  </r>
  <r>
    <s v="10 : Electric"/>
    <x v="2"/>
    <x v="1"/>
    <s v="ERES_2T317"/>
    <x v="3823"/>
    <n v="1548.664"/>
    <n v="190.09"/>
  </r>
  <r>
    <s v="10 : Electric"/>
    <x v="2"/>
    <x v="1"/>
    <s v="ERES_2T317"/>
    <x v="3824"/>
    <n v="957.572"/>
    <n v="120.46"/>
  </r>
  <r>
    <s v="10 : Electric"/>
    <x v="2"/>
    <x v="1"/>
    <s v="ERES_2T317"/>
    <x v="3825"/>
    <n v="1632.2650000000001"/>
    <n v="201.78"/>
  </r>
  <r>
    <s v="10 : Electric"/>
    <x v="2"/>
    <x v="1"/>
    <s v="ERES_2T317"/>
    <x v="7885"/>
    <n v="273.29599999999999"/>
    <n v="32.840000000000003"/>
  </r>
  <r>
    <s v="10 : Electric"/>
    <x v="2"/>
    <x v="1"/>
    <s v="ERES_2T317"/>
    <x v="3826"/>
    <n v="581.14200000000005"/>
    <n v="70.41"/>
  </r>
  <r>
    <s v="10 : Electric"/>
    <x v="2"/>
    <x v="1"/>
    <s v="ERES_2T317"/>
    <x v="7886"/>
    <n v="1729.5340000000001"/>
    <n v="209.15"/>
  </r>
  <r>
    <s v="10 : Electric"/>
    <x v="2"/>
    <x v="1"/>
    <s v="ERES_2T317"/>
    <x v="3827"/>
    <n v="2020.6389999999999"/>
    <n v="246.72"/>
  </r>
  <r>
    <s v="10 : Electric"/>
    <x v="2"/>
    <x v="1"/>
    <s v="ERES_2T317"/>
    <x v="7887"/>
    <n v="795.48199999999997"/>
    <n v="94.05"/>
  </r>
  <r>
    <s v="10 : Electric"/>
    <x v="2"/>
    <x v="1"/>
    <s v="ERES_2T317"/>
    <x v="7888"/>
    <n v="595.846"/>
    <n v="72.48"/>
  </r>
  <r>
    <s v="10 : Electric"/>
    <x v="2"/>
    <x v="1"/>
    <s v="ERES_2T317"/>
    <x v="7889"/>
    <n v="2647.0749999999998"/>
    <n v="325.12"/>
  </r>
  <r>
    <s v="10 : Electric"/>
    <x v="2"/>
    <x v="1"/>
    <s v="ERES_2T317"/>
    <x v="3828"/>
    <n v="649.17899999999997"/>
    <n v="78.17"/>
  </r>
  <r>
    <s v="10 : Electric"/>
    <x v="2"/>
    <x v="1"/>
    <s v="ERES_2T317"/>
    <x v="7890"/>
    <n v="2666.4409999999998"/>
    <n v="320.47000000000003"/>
  </r>
  <r>
    <s v="10 : Electric"/>
    <x v="2"/>
    <x v="1"/>
    <s v="ERES_2T317"/>
    <x v="3829"/>
    <n v="1069.5609999999999"/>
    <n v="135.4"/>
  </r>
  <r>
    <s v="10 : Electric"/>
    <x v="2"/>
    <x v="1"/>
    <s v="ERES_2T317"/>
    <x v="3830"/>
    <n v="2412.88"/>
    <n v="285.12"/>
  </r>
  <r>
    <s v="10 : Electric"/>
    <x v="2"/>
    <x v="1"/>
    <s v="ERES_2T317"/>
    <x v="7891"/>
    <n v="383.56599999999997"/>
    <n v="47"/>
  </r>
  <r>
    <s v="10 : Electric"/>
    <x v="2"/>
    <x v="1"/>
    <s v="ERES_2T317"/>
    <x v="3831"/>
    <n v="280.911"/>
    <n v="33.67"/>
  </r>
  <r>
    <s v="10 : Electric"/>
    <x v="2"/>
    <x v="1"/>
    <s v="ERES_2T317"/>
    <x v="3832"/>
    <n v="2729.52"/>
    <n v="330.22"/>
  </r>
  <r>
    <s v="10 : Electric"/>
    <x v="2"/>
    <x v="1"/>
    <s v="ERES_2T317"/>
    <x v="3833"/>
    <n v="637.76199999999994"/>
    <n v="77.12"/>
  </r>
  <r>
    <s v="10 : Electric"/>
    <x v="2"/>
    <x v="1"/>
    <s v="ERES_2T317"/>
    <x v="3834"/>
    <n v="581.33900000000006"/>
    <n v="70.849999999999994"/>
  </r>
  <r>
    <s v="10 : Electric"/>
    <x v="2"/>
    <x v="1"/>
    <s v="ERES_2T317"/>
    <x v="7892"/>
    <n v="1034.817"/>
    <n v="128.51"/>
  </r>
  <r>
    <s v="10 : Electric"/>
    <x v="2"/>
    <x v="1"/>
    <s v="ERES_2T317"/>
    <x v="3835"/>
    <n v="561.39200000000005"/>
    <n v="67.97"/>
  </r>
  <r>
    <s v="10 : Electric"/>
    <x v="2"/>
    <x v="1"/>
    <s v="ERES_2T317"/>
    <x v="7893"/>
    <n v="1935.6389999999999"/>
    <n v="251.45"/>
  </r>
  <r>
    <s v="10 : Electric"/>
    <x v="2"/>
    <x v="1"/>
    <s v="ERES_2T317"/>
    <x v="3836"/>
    <n v="1323.3810000000001"/>
    <n v="148.38"/>
  </r>
  <r>
    <s v="10 : Electric"/>
    <x v="2"/>
    <x v="1"/>
    <s v="ERES_2T317"/>
    <x v="3837"/>
    <n v="524.01199999999994"/>
    <n v="65.83"/>
  </r>
  <r>
    <s v="10 : Electric"/>
    <x v="2"/>
    <x v="1"/>
    <s v="ERES_2T317"/>
    <x v="3838"/>
    <n v="378.66899999999998"/>
    <n v="48.13"/>
  </r>
  <r>
    <s v="10 : Electric"/>
    <x v="2"/>
    <x v="1"/>
    <s v="ERES_2T317"/>
    <x v="3839"/>
    <n v="1656.492"/>
    <n v="199.3"/>
  </r>
  <r>
    <s v="10 : Electric"/>
    <x v="2"/>
    <x v="1"/>
    <s v="ERES_2T317"/>
    <x v="3840"/>
    <n v="652.11500000000001"/>
    <n v="77.180000000000007"/>
  </r>
  <r>
    <s v="10 : Electric"/>
    <x v="2"/>
    <x v="1"/>
    <s v="ERES_2T317"/>
    <x v="3841"/>
    <n v="1151.1320000000001"/>
    <n v="140.44"/>
  </r>
  <r>
    <s v="10 : Electric"/>
    <x v="2"/>
    <x v="1"/>
    <s v="ERES_2T317"/>
    <x v="3842"/>
    <n v="7184.2089999999998"/>
    <n v="869.52"/>
  </r>
  <r>
    <s v="10 : Electric"/>
    <x v="2"/>
    <x v="1"/>
    <s v="ERES_2T317"/>
    <x v="3843"/>
    <n v="986.9"/>
    <n v="116.13"/>
  </r>
  <r>
    <s v="10 : Electric"/>
    <x v="2"/>
    <x v="1"/>
    <s v="ERES_2T317"/>
    <x v="3844"/>
    <n v="554.89400000000001"/>
    <n v="67.569999999999993"/>
  </r>
  <r>
    <s v="10 : Electric"/>
    <x v="2"/>
    <x v="1"/>
    <s v="ERES_2T317"/>
    <x v="7894"/>
    <n v="1825.4580000000001"/>
    <n v="223.76"/>
  </r>
  <r>
    <s v="10 : Electric"/>
    <x v="2"/>
    <x v="1"/>
    <s v="ERES_2T317"/>
    <x v="3845"/>
    <n v="1077.069"/>
    <n v="138.66"/>
  </r>
  <r>
    <s v="10 : Electric"/>
    <x v="2"/>
    <x v="1"/>
    <s v="ERES_2T317"/>
    <x v="3846"/>
    <n v="1119.277"/>
    <n v="140.32"/>
  </r>
  <r>
    <s v="10 : Electric"/>
    <x v="2"/>
    <x v="1"/>
    <s v="ERES_2T317"/>
    <x v="3847"/>
    <n v="51.045999999999999"/>
    <n v="6.35"/>
  </r>
  <r>
    <s v="10 : Electric"/>
    <x v="2"/>
    <x v="1"/>
    <s v="ERES_2T317"/>
    <x v="7895"/>
    <n v="707.72799999999995"/>
    <n v="86.12"/>
  </r>
  <r>
    <s v="10 : Electric"/>
    <x v="2"/>
    <x v="1"/>
    <s v="ERES_2T317"/>
    <x v="3849"/>
    <n v="1917.875"/>
    <n v="226.15"/>
  </r>
  <r>
    <s v="10 : Electric"/>
    <x v="2"/>
    <x v="1"/>
    <s v="ERES_2T317"/>
    <x v="3850"/>
    <n v="398.47199999999998"/>
    <n v="49.64"/>
  </r>
  <r>
    <s v="10 : Electric"/>
    <x v="2"/>
    <x v="1"/>
    <s v="ERES_2T317"/>
    <x v="3851"/>
    <n v="908.55100000000004"/>
    <n v="111.44"/>
  </r>
  <r>
    <s v="10 : Electric"/>
    <x v="2"/>
    <x v="1"/>
    <s v="ERES_2T317"/>
    <x v="3852"/>
    <n v="406.88"/>
    <n v="49.17"/>
  </r>
  <r>
    <s v="10 : Electric"/>
    <x v="2"/>
    <x v="1"/>
    <s v="ERES_2T317"/>
    <x v="3853"/>
    <n v="3154.6759999999999"/>
    <n v="380.82"/>
  </r>
  <r>
    <s v="10 : Electric"/>
    <x v="2"/>
    <x v="1"/>
    <s v="ERES_2T317"/>
    <x v="7896"/>
    <n v="623.71"/>
    <n v="77.81"/>
  </r>
  <r>
    <s v="10 : Electric"/>
    <x v="2"/>
    <x v="1"/>
    <s v="ERES_2T317"/>
    <x v="3854"/>
    <n v="1145.33"/>
    <n v="138.12"/>
  </r>
  <r>
    <s v="10 : Electric"/>
    <x v="2"/>
    <x v="1"/>
    <s v="ERES_2T317"/>
    <x v="7897"/>
    <n v="666.87099999999998"/>
    <n v="84.87"/>
  </r>
  <r>
    <s v="10 : Electric"/>
    <x v="2"/>
    <x v="1"/>
    <s v="ERES_2T317"/>
    <x v="7898"/>
    <n v="821.827"/>
    <n v="100.85"/>
  </r>
  <r>
    <s v="10 : Electric"/>
    <x v="2"/>
    <x v="1"/>
    <s v="ERES_2T317"/>
    <x v="3855"/>
    <n v="1201.798"/>
    <n v="137.55000000000001"/>
  </r>
  <r>
    <s v="10 : Electric"/>
    <x v="2"/>
    <x v="1"/>
    <s v="ERES_2T317"/>
    <x v="3856"/>
    <n v="1080.9659999999999"/>
    <n v="130.08000000000001"/>
  </r>
  <r>
    <s v="10 : Electric"/>
    <x v="2"/>
    <x v="1"/>
    <s v="ERES_2T317"/>
    <x v="3857"/>
    <n v="2261.0740000000001"/>
    <n v="277.52999999999997"/>
  </r>
  <r>
    <s v="10 : Electric"/>
    <x v="2"/>
    <x v="1"/>
    <s v="ERES_2T317"/>
    <x v="7899"/>
    <n v="519.86199999999997"/>
    <n v="64.260000000000005"/>
  </r>
  <r>
    <s v="10 : Electric"/>
    <x v="2"/>
    <x v="1"/>
    <s v="ERES_2T317"/>
    <x v="7900"/>
    <n v="841.13"/>
    <n v="101.15"/>
  </r>
  <r>
    <s v="10 : Electric"/>
    <x v="2"/>
    <x v="1"/>
    <s v="ERES_2T317"/>
    <x v="3858"/>
    <n v="1335.5050000000001"/>
    <n v="165.81"/>
  </r>
  <r>
    <s v="10 : Electric"/>
    <x v="2"/>
    <x v="1"/>
    <s v="ERES_2T317"/>
    <x v="3859"/>
    <n v="413.3"/>
    <n v="50.57"/>
  </r>
  <r>
    <s v="10 : Electric"/>
    <x v="2"/>
    <x v="1"/>
    <s v="ERES_2T317"/>
    <x v="3860"/>
    <n v="1357.49"/>
    <n v="161.94"/>
  </r>
  <r>
    <s v="10 : Electric"/>
    <x v="2"/>
    <x v="1"/>
    <s v="ERES_2T317"/>
    <x v="3861"/>
    <n v="542.74300000000005"/>
    <n v="68.989999999999995"/>
  </r>
  <r>
    <s v="10 : Electric"/>
    <x v="2"/>
    <x v="1"/>
    <s v="ERES_2T317"/>
    <x v="3862"/>
    <n v="437.56200000000001"/>
    <n v="55.2"/>
  </r>
  <r>
    <s v="10 : Electric"/>
    <x v="2"/>
    <x v="1"/>
    <s v="ERES_2T317"/>
    <x v="3863"/>
    <n v="1040.867"/>
    <n v="119.76"/>
  </r>
  <r>
    <s v="10 : Electric"/>
    <x v="2"/>
    <x v="1"/>
    <s v="ERES_2T317"/>
    <x v="3864"/>
    <n v="378.81099999999998"/>
    <n v="46.15"/>
  </r>
  <r>
    <s v="10 : Electric"/>
    <x v="2"/>
    <x v="1"/>
    <s v="ERES_2T317"/>
    <x v="7901"/>
    <n v="1231.9169999999999"/>
    <n v="150.08000000000001"/>
  </r>
  <r>
    <s v="10 : Electric"/>
    <x v="2"/>
    <x v="1"/>
    <s v="ERES_2T317"/>
    <x v="3865"/>
    <n v="1816.069"/>
    <n v="220.92"/>
  </r>
  <r>
    <s v="10 : Electric"/>
    <x v="2"/>
    <x v="1"/>
    <s v="ERES_2T317"/>
    <x v="7902"/>
    <n v="739.89499999999998"/>
    <n v="92.24"/>
  </r>
  <r>
    <s v="10 : Electric"/>
    <x v="2"/>
    <x v="1"/>
    <s v="ERES_2T317"/>
    <x v="3866"/>
    <n v="0"/>
    <n v="0"/>
  </r>
  <r>
    <s v="10 : Electric"/>
    <x v="2"/>
    <x v="1"/>
    <s v="ERES_2T317"/>
    <x v="3867"/>
    <n v="977.06799999999998"/>
    <n v="114.07"/>
  </r>
  <r>
    <s v="10 : Electric"/>
    <x v="2"/>
    <x v="1"/>
    <s v="ERES_2T317"/>
    <x v="3868"/>
    <n v="597.10500000000002"/>
    <n v="75.63"/>
  </r>
  <r>
    <s v="10 : Electric"/>
    <x v="2"/>
    <x v="1"/>
    <s v="ERES_2T317"/>
    <x v="7903"/>
    <n v="650.89300000000003"/>
    <n v="82.64"/>
  </r>
  <r>
    <s v="10 : Electric"/>
    <x v="2"/>
    <x v="1"/>
    <s v="ERES_2T317"/>
    <x v="3869"/>
    <n v="808.50199999999995"/>
    <n v="93.98"/>
  </r>
  <r>
    <s v="10 : Electric"/>
    <x v="2"/>
    <x v="1"/>
    <s v="ERES_2T317"/>
    <x v="3870"/>
    <n v="824.34500000000003"/>
    <n v="100.6"/>
  </r>
  <r>
    <s v="10 : Electric"/>
    <x v="2"/>
    <x v="1"/>
    <s v="ERES_2T317"/>
    <x v="3871"/>
    <n v="1750.462"/>
    <n v="210.52"/>
  </r>
  <r>
    <s v="10 : Electric"/>
    <x v="2"/>
    <x v="1"/>
    <s v="ERES_2T317"/>
    <x v="3872"/>
    <n v="921.86"/>
    <n v="111.86"/>
  </r>
  <r>
    <s v="10 : Electric"/>
    <x v="2"/>
    <x v="1"/>
    <s v="ERES_2T317"/>
    <x v="3873"/>
    <n v="201.36"/>
    <n v="24.84"/>
  </r>
  <r>
    <s v="10 : Electric"/>
    <x v="2"/>
    <x v="1"/>
    <s v="ERES_2T317"/>
    <x v="3874"/>
    <n v="1723.194"/>
    <n v="216.82"/>
  </r>
  <r>
    <s v="10 : Electric"/>
    <x v="2"/>
    <x v="1"/>
    <s v="ERES_2T317"/>
    <x v="7904"/>
    <n v="942.72900000000004"/>
    <n v="114.94"/>
  </r>
  <r>
    <s v="10 : Electric"/>
    <x v="2"/>
    <x v="1"/>
    <s v="ERES_2T317"/>
    <x v="3875"/>
    <n v="2123.25"/>
    <n v="259.2"/>
  </r>
  <r>
    <s v="10 : Electric"/>
    <x v="2"/>
    <x v="1"/>
    <s v="ERES_2T317"/>
    <x v="3876"/>
    <n v="3879.0410000000002"/>
    <n v="464.38"/>
  </r>
  <r>
    <s v="10 : Electric"/>
    <x v="2"/>
    <x v="1"/>
    <s v="ERES_2T317"/>
    <x v="3877"/>
    <n v="434.00799999999998"/>
    <n v="55.09"/>
  </r>
  <r>
    <s v="10 : Electric"/>
    <x v="2"/>
    <x v="1"/>
    <s v="ERES_2T317"/>
    <x v="3878"/>
    <n v="434.40800000000002"/>
    <n v="54.5"/>
  </r>
  <r>
    <s v="10 : Electric"/>
    <x v="2"/>
    <x v="1"/>
    <s v="ERES_2T317"/>
    <x v="3879"/>
    <n v="2015.278"/>
    <n v="256.76"/>
  </r>
  <r>
    <s v="10 : Electric"/>
    <x v="2"/>
    <x v="1"/>
    <s v="ERES_2T317"/>
    <x v="3880"/>
    <n v="1139.367"/>
    <n v="137.32"/>
  </r>
  <r>
    <s v="10 : Electric"/>
    <x v="2"/>
    <x v="1"/>
    <s v="ERES_2T317"/>
    <x v="3881"/>
    <n v="1005.346"/>
    <n v="123.57"/>
  </r>
  <r>
    <s v="10 : Electric"/>
    <x v="2"/>
    <x v="1"/>
    <s v="ERES_2T317"/>
    <x v="7905"/>
    <n v="587.28700000000003"/>
    <n v="71.05"/>
  </r>
  <r>
    <s v="10 : Electric"/>
    <x v="2"/>
    <x v="1"/>
    <s v="ERES_2T317"/>
    <x v="7906"/>
    <n v="1755.4860000000001"/>
    <n v="216.3"/>
  </r>
  <r>
    <s v="10 : Electric"/>
    <x v="2"/>
    <x v="1"/>
    <s v="ERES_2T317"/>
    <x v="3882"/>
    <n v="820.46900000000005"/>
    <n v="99.87"/>
  </r>
  <r>
    <s v="10 : Electric"/>
    <x v="2"/>
    <x v="1"/>
    <s v="ERES_2T317"/>
    <x v="3883"/>
    <n v="3484.9720000000002"/>
    <n v="424.75"/>
  </r>
  <r>
    <s v="10 : Electric"/>
    <x v="2"/>
    <x v="1"/>
    <s v="ERES_2T317"/>
    <x v="3884"/>
    <n v="1090.396"/>
    <n v="132.25"/>
  </r>
  <r>
    <s v="10 : Electric"/>
    <x v="2"/>
    <x v="1"/>
    <s v="ERES_2T317"/>
    <x v="7907"/>
    <n v="984.67200000000003"/>
    <n v="118.38"/>
  </r>
  <r>
    <s v="10 : Electric"/>
    <x v="2"/>
    <x v="1"/>
    <s v="ERES_2T317"/>
    <x v="7908"/>
    <n v="2418.25"/>
    <n v="293.13"/>
  </r>
  <r>
    <s v="10 : Electric"/>
    <x v="2"/>
    <x v="1"/>
    <s v="ERES_2T317"/>
    <x v="3885"/>
    <n v="1343.3720000000001"/>
    <n v="161.43"/>
  </r>
  <r>
    <s v="10 : Electric"/>
    <x v="2"/>
    <x v="1"/>
    <s v="ERES_2T317"/>
    <x v="3886"/>
    <n v="747.45399999999995"/>
    <n v="87.97"/>
  </r>
  <r>
    <s v="10 : Electric"/>
    <x v="2"/>
    <x v="1"/>
    <s v="ERES_2T317"/>
    <x v="3887"/>
    <n v="578.14099999999996"/>
    <n v="70.040000000000006"/>
  </r>
  <r>
    <s v="10 : Electric"/>
    <x v="2"/>
    <x v="1"/>
    <s v="ERES_2T317"/>
    <x v="3888"/>
    <n v="1302.894"/>
    <n v="161.99"/>
  </r>
  <r>
    <s v="10 : Electric"/>
    <x v="2"/>
    <x v="1"/>
    <s v="ERES_2T317"/>
    <x v="7909"/>
    <n v="1569.9459999999999"/>
    <n v="201.64"/>
  </r>
  <r>
    <s v="10 : Electric"/>
    <x v="2"/>
    <x v="1"/>
    <s v="ERES_2T317"/>
    <x v="7910"/>
    <n v="246.363"/>
    <n v="30.84"/>
  </r>
  <r>
    <s v="10 : Electric"/>
    <x v="2"/>
    <x v="1"/>
    <s v="ERES_2T317"/>
    <x v="3889"/>
    <n v="1636.9159999999999"/>
    <n v="207.27"/>
  </r>
  <r>
    <s v="10 : Electric"/>
    <x v="2"/>
    <x v="1"/>
    <s v="ERES_2T317"/>
    <x v="3890"/>
    <n v="1265.412"/>
    <n v="146.5"/>
  </r>
  <r>
    <s v="10 : Electric"/>
    <x v="2"/>
    <x v="1"/>
    <s v="ERES_2T317"/>
    <x v="3891"/>
    <n v="646.85"/>
    <n v="79.010000000000005"/>
  </r>
  <r>
    <s v="10 : Electric"/>
    <x v="2"/>
    <x v="1"/>
    <s v="ERES_2T317"/>
    <x v="3892"/>
    <n v="1025.6659999999999"/>
    <n v="124.26"/>
  </r>
  <r>
    <s v="10 : Electric"/>
    <x v="2"/>
    <x v="1"/>
    <s v="ERES_2T317"/>
    <x v="3893"/>
    <n v="1658.1690000000001"/>
    <n v="202"/>
  </r>
  <r>
    <s v="10 : Electric"/>
    <x v="2"/>
    <x v="1"/>
    <s v="ERES_2T317"/>
    <x v="3894"/>
    <n v="1391.5429999999999"/>
    <n v="172.65"/>
  </r>
  <r>
    <s v="10 : Electric"/>
    <x v="2"/>
    <x v="1"/>
    <s v="ERES_2T317"/>
    <x v="3895"/>
    <n v="1543.3309999999999"/>
    <n v="190.01"/>
  </r>
  <r>
    <s v="10 : Electric"/>
    <x v="2"/>
    <x v="1"/>
    <s v="ERES_2T317"/>
    <x v="7911"/>
    <n v="980.41800000000001"/>
    <n v="118.8"/>
  </r>
  <r>
    <s v="10 : Electric"/>
    <x v="2"/>
    <x v="1"/>
    <s v="ERES_2T317"/>
    <x v="7912"/>
    <n v="1577.3989999999999"/>
    <n v="199.45"/>
  </r>
  <r>
    <s v="10 : Electric"/>
    <x v="2"/>
    <x v="1"/>
    <s v="ERES_2T317"/>
    <x v="3896"/>
    <n v="91.869"/>
    <n v="11.52"/>
  </r>
  <r>
    <s v="10 : Electric"/>
    <x v="2"/>
    <x v="1"/>
    <s v="ERES_2T317"/>
    <x v="7913"/>
    <n v="1544.2629999999999"/>
    <n v="199.53"/>
  </r>
  <r>
    <s v="10 : Electric"/>
    <x v="2"/>
    <x v="1"/>
    <s v="ERES_2T317"/>
    <x v="7914"/>
    <n v="1256.462"/>
    <n v="153.31"/>
  </r>
  <r>
    <s v="10 : Electric"/>
    <x v="2"/>
    <x v="1"/>
    <s v="ERES_2T317"/>
    <x v="3897"/>
    <n v="1632.175"/>
    <n v="216.38"/>
  </r>
  <r>
    <s v="10 : Electric"/>
    <x v="2"/>
    <x v="1"/>
    <s v="ERES_2T317"/>
    <x v="3898"/>
    <n v="1243.039"/>
    <n v="147.11000000000001"/>
  </r>
  <r>
    <s v="10 : Electric"/>
    <x v="2"/>
    <x v="1"/>
    <s v="ERES_2T317"/>
    <x v="7915"/>
    <n v="694.00099999999998"/>
    <n v="85.82"/>
  </r>
  <r>
    <s v="10 : Electric"/>
    <x v="2"/>
    <x v="1"/>
    <s v="ERES_2T317"/>
    <x v="3899"/>
    <n v="882.27499999999998"/>
    <n v="107.05"/>
  </r>
  <r>
    <s v="10 : Electric"/>
    <x v="2"/>
    <x v="1"/>
    <s v="ERES_2T317"/>
    <x v="3900"/>
    <n v="1273.2460000000001"/>
    <n v="162.28"/>
  </r>
  <r>
    <s v="10 : Electric"/>
    <x v="2"/>
    <x v="1"/>
    <s v="ERES_2T317"/>
    <x v="3901"/>
    <n v="1013.721"/>
    <n v="122.68"/>
  </r>
  <r>
    <s v="10 : Electric"/>
    <x v="2"/>
    <x v="1"/>
    <s v="ERES_2T317"/>
    <x v="3902"/>
    <n v="770.16"/>
    <n v="87.89"/>
  </r>
  <r>
    <s v="10 : Electric"/>
    <x v="2"/>
    <x v="1"/>
    <s v="ERES_2T317"/>
    <x v="7916"/>
    <n v="1110.5619999999999"/>
    <n v="134.11000000000001"/>
  </r>
  <r>
    <s v="10 : Electric"/>
    <x v="2"/>
    <x v="1"/>
    <s v="ERES_2T317"/>
    <x v="7917"/>
    <n v="832.68"/>
    <n v="101.54"/>
  </r>
  <r>
    <s v="10 : Electric"/>
    <x v="2"/>
    <x v="1"/>
    <s v="ERES_2T317"/>
    <x v="7918"/>
    <n v="2198.2669999999998"/>
    <n v="265.7"/>
  </r>
  <r>
    <s v="10 : Electric"/>
    <x v="2"/>
    <x v="1"/>
    <s v="ERES_2T317"/>
    <x v="7919"/>
    <n v="1007.109"/>
    <n v="116.27"/>
  </r>
  <r>
    <s v="10 : Electric"/>
    <x v="2"/>
    <x v="1"/>
    <s v="ERES_2T317"/>
    <x v="7920"/>
    <n v="490.416"/>
    <n v="60.29"/>
  </r>
  <r>
    <s v="10 : Electric"/>
    <x v="2"/>
    <x v="1"/>
    <s v="ERES_2T317"/>
    <x v="7921"/>
    <n v="882.26499999999999"/>
    <n v="110.56"/>
  </r>
  <r>
    <s v="10 : Electric"/>
    <x v="2"/>
    <x v="1"/>
    <s v="ERES_2T317"/>
    <x v="3903"/>
    <n v="950.96600000000001"/>
    <n v="119.58"/>
  </r>
  <r>
    <s v="10 : Electric"/>
    <x v="2"/>
    <x v="1"/>
    <s v="ERES_2T317"/>
    <x v="7922"/>
    <n v="870.10599999999999"/>
    <n v="106.26"/>
  </r>
  <r>
    <s v="10 : Electric"/>
    <x v="2"/>
    <x v="1"/>
    <s v="ERES_2T317"/>
    <x v="7923"/>
    <n v="1288.654"/>
    <n v="152.08000000000001"/>
  </r>
  <r>
    <s v="10 : Electric"/>
    <x v="2"/>
    <x v="1"/>
    <s v="ERES_2T317"/>
    <x v="7924"/>
    <n v="2081.2469999999998"/>
    <n v="258.31"/>
  </r>
  <r>
    <s v="10 : Electric"/>
    <x v="2"/>
    <x v="1"/>
    <s v="ERES_2T317"/>
    <x v="3904"/>
    <n v="1211.03"/>
    <n v="149.61000000000001"/>
  </r>
  <r>
    <s v="10 : Electric"/>
    <x v="2"/>
    <x v="1"/>
    <s v="ERES_2T317"/>
    <x v="7925"/>
    <n v="788.84"/>
    <n v="100.29"/>
  </r>
  <r>
    <s v="10 : Electric"/>
    <x v="2"/>
    <x v="1"/>
    <s v="ERES_2T317"/>
    <x v="3905"/>
    <n v="780.94600000000003"/>
    <n v="96.78"/>
  </r>
  <r>
    <s v="10 : Electric"/>
    <x v="2"/>
    <x v="1"/>
    <s v="ERES_2T317"/>
    <x v="7926"/>
    <n v="452.13600000000002"/>
    <n v="55.17"/>
  </r>
  <r>
    <s v="10 : Electric"/>
    <x v="2"/>
    <x v="1"/>
    <s v="ERES_2T317"/>
    <x v="3906"/>
    <n v="1180.818"/>
    <n v="155.56"/>
  </r>
  <r>
    <s v="10 : Electric"/>
    <x v="2"/>
    <x v="1"/>
    <s v="ERES_2T317"/>
    <x v="3907"/>
    <n v="483.96499999999997"/>
    <n v="62.72"/>
  </r>
  <r>
    <s v="10 : Electric"/>
    <x v="2"/>
    <x v="1"/>
    <s v="ERES_2T317"/>
    <x v="3908"/>
    <n v="1555.6849999999999"/>
    <n v="189.77"/>
  </r>
  <r>
    <s v="10 : Electric"/>
    <x v="2"/>
    <x v="1"/>
    <s v="ERES_2T317"/>
    <x v="3909"/>
    <n v="783.13"/>
    <n v="95.08"/>
  </r>
  <r>
    <s v="10 : Electric"/>
    <x v="2"/>
    <x v="1"/>
    <s v="ERES_2T317"/>
    <x v="3910"/>
    <n v="1693.345"/>
    <n v="207.67"/>
  </r>
  <r>
    <s v="10 : Electric"/>
    <x v="2"/>
    <x v="1"/>
    <s v="ERES_2T317"/>
    <x v="7927"/>
    <n v="193.875"/>
    <n v="22.56"/>
  </r>
  <r>
    <s v="10 : Electric"/>
    <x v="2"/>
    <x v="1"/>
    <s v="ERES_2T317"/>
    <x v="3911"/>
    <n v="2476.7139999999999"/>
    <n v="299.67"/>
  </r>
  <r>
    <s v="10 : Electric"/>
    <x v="2"/>
    <x v="1"/>
    <s v="ERES_2T317"/>
    <x v="3912"/>
    <n v="442.57299999999998"/>
    <n v="55.51"/>
  </r>
  <r>
    <s v="10 : Electric"/>
    <x v="2"/>
    <x v="1"/>
    <s v="ERES_2T317"/>
    <x v="3913"/>
    <n v="1083.134"/>
    <n v="130.9"/>
  </r>
  <r>
    <s v="10 : Electric"/>
    <x v="2"/>
    <x v="1"/>
    <s v="ERES_2T317"/>
    <x v="3914"/>
    <n v="855.66899999999998"/>
    <n v="107.64"/>
  </r>
  <r>
    <s v="10 : Electric"/>
    <x v="2"/>
    <x v="1"/>
    <s v="ERES_2T317"/>
    <x v="3915"/>
    <n v="901.649"/>
    <n v="109.37"/>
  </r>
  <r>
    <s v="10 : Electric"/>
    <x v="2"/>
    <x v="1"/>
    <s v="ERES_2T317"/>
    <x v="7928"/>
    <n v="522.83799999999997"/>
    <n v="63.64"/>
  </r>
  <r>
    <s v="10 : Electric"/>
    <x v="2"/>
    <x v="1"/>
    <s v="ERES_2T317"/>
    <x v="3916"/>
    <n v="1029.58"/>
    <n v="131.19"/>
  </r>
  <r>
    <s v="10 : Electric"/>
    <x v="2"/>
    <x v="1"/>
    <s v="ERES_2T317"/>
    <x v="3917"/>
    <n v="1414.3789999999999"/>
    <n v="166.99"/>
  </r>
  <r>
    <s v="10 : Electric"/>
    <x v="2"/>
    <x v="1"/>
    <s v="ERES_2T317"/>
    <x v="3918"/>
    <n v="2291.8710000000001"/>
    <n v="272.02"/>
  </r>
  <r>
    <s v="10 : Electric"/>
    <x v="2"/>
    <x v="1"/>
    <s v="ERES_2T317"/>
    <x v="3919"/>
    <n v="586.20899999999995"/>
    <n v="68.81"/>
  </r>
  <r>
    <s v="10 : Electric"/>
    <x v="2"/>
    <x v="1"/>
    <s v="ERES_2T317"/>
    <x v="3920"/>
    <n v="3014.4589999999998"/>
    <n v="372.62"/>
  </r>
  <r>
    <s v="10 : Electric"/>
    <x v="2"/>
    <x v="1"/>
    <s v="ERES_2T317"/>
    <x v="7929"/>
    <n v="1585.8789999999999"/>
    <n v="197.76"/>
  </r>
  <r>
    <s v="10 : Electric"/>
    <x v="2"/>
    <x v="1"/>
    <s v="ERES_2T317"/>
    <x v="3921"/>
    <n v="1754.386"/>
    <n v="218.43"/>
  </r>
  <r>
    <s v="10 : Electric"/>
    <x v="2"/>
    <x v="1"/>
    <s v="ERES_2T317"/>
    <x v="3922"/>
    <n v="2393.9960000000001"/>
    <n v="301.93"/>
  </r>
  <r>
    <s v="10 : Electric"/>
    <x v="2"/>
    <x v="1"/>
    <s v="ERES_2T317"/>
    <x v="3923"/>
    <n v="634.07299999999998"/>
    <n v="78.44"/>
  </r>
  <r>
    <s v="10 : Electric"/>
    <x v="2"/>
    <x v="1"/>
    <s v="ERES_2T317"/>
    <x v="3924"/>
    <n v="127.604"/>
    <n v="17.059999999999999"/>
  </r>
  <r>
    <s v="10 : Electric"/>
    <x v="2"/>
    <x v="1"/>
    <s v="ERES_2T317"/>
    <x v="7930"/>
    <n v="814.64"/>
    <n v="100.55"/>
  </r>
  <r>
    <s v="10 : Electric"/>
    <x v="2"/>
    <x v="1"/>
    <s v="ERES_2T317"/>
    <x v="3925"/>
    <n v="2654.83"/>
    <n v="330.12"/>
  </r>
  <r>
    <s v="10 : Electric"/>
    <x v="2"/>
    <x v="1"/>
    <s v="ERES_2T317"/>
    <x v="3926"/>
    <n v="590.74199999999996"/>
    <n v="74.599999999999994"/>
  </r>
  <r>
    <s v="10 : Electric"/>
    <x v="2"/>
    <x v="1"/>
    <s v="ERES_2T317"/>
    <x v="3927"/>
    <n v="694.07399999999996"/>
    <n v="87.28"/>
  </r>
  <r>
    <s v="10 : Electric"/>
    <x v="2"/>
    <x v="1"/>
    <s v="ERES_2T317"/>
    <x v="3928"/>
    <n v="519.61800000000005"/>
    <n v="60.14"/>
  </r>
  <r>
    <s v="10 : Electric"/>
    <x v="2"/>
    <x v="1"/>
    <s v="ERES_2T317"/>
    <x v="3929"/>
    <n v="2136.1660000000002"/>
    <n v="260.74"/>
  </r>
  <r>
    <s v="10 : Electric"/>
    <x v="2"/>
    <x v="1"/>
    <s v="ERES_2T317"/>
    <x v="3930"/>
    <n v="770.14599999999996"/>
    <n v="96.3"/>
  </r>
  <r>
    <s v="10 : Electric"/>
    <x v="2"/>
    <x v="1"/>
    <s v="ERES_2T317"/>
    <x v="3931"/>
    <n v="2541.4839999999999"/>
    <n v="303.66000000000003"/>
  </r>
  <r>
    <s v="10 : Electric"/>
    <x v="2"/>
    <x v="1"/>
    <s v="ERES_2T317"/>
    <x v="3932"/>
    <n v="408.50599999999997"/>
    <n v="50.5"/>
  </r>
  <r>
    <s v="10 : Electric"/>
    <x v="2"/>
    <x v="1"/>
    <s v="ERES_2T317"/>
    <x v="3933"/>
    <n v="631.13900000000001"/>
    <n v="75.72"/>
  </r>
  <r>
    <s v="10 : Electric"/>
    <x v="2"/>
    <x v="1"/>
    <s v="ERES_2T317"/>
    <x v="7931"/>
    <n v="3139.982"/>
    <n v="372.91"/>
  </r>
  <r>
    <s v="10 : Electric"/>
    <x v="2"/>
    <x v="1"/>
    <s v="ERES_2T317"/>
    <x v="3934"/>
    <n v="1115.6600000000001"/>
    <n v="133.51"/>
  </r>
  <r>
    <s v="10 : Electric"/>
    <x v="2"/>
    <x v="1"/>
    <s v="ERES_2T317"/>
    <x v="3935"/>
    <n v="2057.8910000000001"/>
    <n v="253.11"/>
  </r>
  <r>
    <s v="10 : Electric"/>
    <x v="2"/>
    <x v="1"/>
    <s v="ERES_2T317"/>
    <x v="3936"/>
    <n v="1983.9580000000001"/>
    <n v="238.97"/>
  </r>
  <r>
    <s v="10 : Electric"/>
    <x v="2"/>
    <x v="1"/>
    <s v="ERES_2T317"/>
    <x v="3937"/>
    <n v="991.45"/>
    <n v="119.79"/>
  </r>
  <r>
    <s v="10 : Electric"/>
    <x v="2"/>
    <x v="1"/>
    <s v="ERES_2T317"/>
    <x v="7932"/>
    <n v="862.70100000000002"/>
    <n v="105.77"/>
  </r>
  <r>
    <s v="10 : Electric"/>
    <x v="2"/>
    <x v="1"/>
    <s v="ERES_2T317"/>
    <x v="3938"/>
    <n v="1198.7529999999999"/>
    <n v="136.75"/>
  </r>
  <r>
    <s v="10 : Electric"/>
    <x v="2"/>
    <x v="1"/>
    <s v="ERES_2T317"/>
    <x v="3939"/>
    <n v="1321.875"/>
    <n v="158.54"/>
  </r>
  <r>
    <s v="10 : Electric"/>
    <x v="2"/>
    <x v="1"/>
    <s v="ERES_2T317"/>
    <x v="7933"/>
    <n v="614.97799999999995"/>
    <n v="73.7"/>
  </r>
  <r>
    <s v="10 : Electric"/>
    <x v="2"/>
    <x v="1"/>
    <s v="ERES_2T317"/>
    <x v="3940"/>
    <n v="543.18100000000004"/>
    <n v="66.86"/>
  </r>
  <r>
    <s v="10 : Electric"/>
    <x v="2"/>
    <x v="1"/>
    <s v="ERES_2T317"/>
    <x v="3941"/>
    <n v="824.66399999999999"/>
    <n v="101.93"/>
  </r>
  <r>
    <s v="10 : Electric"/>
    <x v="2"/>
    <x v="1"/>
    <s v="ERES_2T317"/>
    <x v="3942"/>
    <n v="215.321"/>
    <n v="26.18"/>
  </r>
  <r>
    <s v="10 : Electric"/>
    <x v="2"/>
    <x v="1"/>
    <s v="ERES_2T317"/>
    <x v="3943"/>
    <n v="812.18100000000004"/>
    <n v="94.67"/>
  </r>
  <r>
    <s v="10 : Electric"/>
    <x v="2"/>
    <x v="1"/>
    <s v="ERES_2T317"/>
    <x v="3944"/>
    <n v="492.25700000000001"/>
    <n v="59.84"/>
  </r>
  <r>
    <s v="10 : Electric"/>
    <x v="2"/>
    <x v="1"/>
    <s v="ERES_2T317"/>
    <x v="3945"/>
    <n v="2049.6019999999999"/>
    <n v="243.28"/>
  </r>
  <r>
    <s v="10 : Electric"/>
    <x v="2"/>
    <x v="1"/>
    <s v="ERES_2T317"/>
    <x v="3946"/>
    <n v="549.87"/>
    <n v="66.569999999999993"/>
  </r>
  <r>
    <s v="10 : Electric"/>
    <x v="2"/>
    <x v="1"/>
    <s v="ERES_2T317"/>
    <x v="3947"/>
    <n v="1225.8309999999999"/>
    <n v="148.07"/>
  </r>
  <r>
    <s v="10 : Electric"/>
    <x v="2"/>
    <x v="1"/>
    <s v="ERES_2T317"/>
    <x v="7934"/>
    <n v="1244.8720000000001"/>
    <n v="151.99"/>
  </r>
  <r>
    <s v="10 : Electric"/>
    <x v="2"/>
    <x v="1"/>
    <s v="ERES_2T317"/>
    <x v="3948"/>
    <n v="763.63900000000001"/>
    <n v="90.39"/>
  </r>
  <r>
    <s v="10 : Electric"/>
    <x v="2"/>
    <x v="1"/>
    <s v="ERES_2T317"/>
    <x v="3949"/>
    <n v="347.67500000000001"/>
    <n v="42.47"/>
  </r>
  <r>
    <s v="10 : Electric"/>
    <x v="2"/>
    <x v="1"/>
    <s v="ERES_2T317"/>
    <x v="3950"/>
    <n v="576.80799999999999"/>
    <n v="68.819999999999993"/>
  </r>
  <r>
    <s v="10 : Electric"/>
    <x v="2"/>
    <x v="1"/>
    <s v="ERES_2T317"/>
    <x v="7935"/>
    <n v="2178.9670000000001"/>
    <n v="266.76"/>
  </r>
  <r>
    <s v="10 : Electric"/>
    <x v="2"/>
    <x v="1"/>
    <s v="ERES_2T317"/>
    <x v="7936"/>
    <n v="1581.712"/>
    <n v="199.91"/>
  </r>
  <r>
    <s v="10 : Electric"/>
    <x v="2"/>
    <x v="1"/>
    <s v="ERES_2T317"/>
    <x v="3951"/>
    <n v="336.77499999999998"/>
    <n v="40.25"/>
  </r>
  <r>
    <s v="10 : Electric"/>
    <x v="2"/>
    <x v="1"/>
    <s v="ERES_2T317"/>
    <x v="3952"/>
    <n v="232.88"/>
    <n v="28.46"/>
  </r>
  <r>
    <s v="10 : Electric"/>
    <x v="2"/>
    <x v="1"/>
    <s v="ERES_2T317"/>
    <x v="3953"/>
    <n v="2960.62"/>
    <n v="361.47"/>
  </r>
  <r>
    <s v="10 : Electric"/>
    <x v="2"/>
    <x v="1"/>
    <s v="ERES_2T317"/>
    <x v="3954"/>
    <n v="677.452"/>
    <n v="82.01"/>
  </r>
  <r>
    <s v="10 : Electric"/>
    <x v="2"/>
    <x v="1"/>
    <s v="ERES_2T317"/>
    <x v="3955"/>
    <n v="2951.69"/>
    <n v="360.2"/>
  </r>
  <r>
    <s v="10 : Electric"/>
    <x v="2"/>
    <x v="1"/>
    <s v="ERES_2T317"/>
    <x v="3956"/>
    <n v="1242.5619999999999"/>
    <n v="151.61000000000001"/>
  </r>
  <r>
    <s v="10 : Electric"/>
    <x v="2"/>
    <x v="1"/>
    <s v="ERES_2T317"/>
    <x v="3957"/>
    <n v="675.37199999999996"/>
    <n v="81.19"/>
  </r>
  <r>
    <s v="10 : Electric"/>
    <x v="2"/>
    <x v="1"/>
    <s v="ERES_2T317"/>
    <x v="7937"/>
    <n v="1718.086"/>
    <n v="206.68"/>
  </r>
  <r>
    <s v="10 : Electric"/>
    <x v="2"/>
    <x v="1"/>
    <s v="ERES_2T317"/>
    <x v="7938"/>
    <n v="1253.7260000000001"/>
    <n v="155.77000000000001"/>
  </r>
  <r>
    <s v="10 : Electric"/>
    <x v="2"/>
    <x v="1"/>
    <s v="ERES_2T317"/>
    <x v="3958"/>
    <n v="1818.778"/>
    <n v="224.83"/>
  </r>
  <r>
    <s v="10 : Electric"/>
    <x v="2"/>
    <x v="1"/>
    <s v="ERES_2T317"/>
    <x v="3959"/>
    <n v="287.70999999999998"/>
    <n v="34.130000000000003"/>
  </r>
  <r>
    <s v="10 : Electric"/>
    <x v="2"/>
    <x v="1"/>
    <s v="ERES_2T317"/>
    <x v="7939"/>
    <n v="1082.172"/>
    <n v="127.67"/>
  </r>
  <r>
    <s v="10 : Electric"/>
    <x v="2"/>
    <x v="1"/>
    <s v="ERES_2T317"/>
    <x v="3960"/>
    <n v="1275.6210000000001"/>
    <n v="162.66999999999999"/>
  </r>
  <r>
    <s v="10 : Electric"/>
    <x v="2"/>
    <x v="1"/>
    <s v="ERES_2T317"/>
    <x v="7940"/>
    <n v="1329.2339999999999"/>
    <n v="166.57"/>
  </r>
  <r>
    <s v="10 : Electric"/>
    <x v="2"/>
    <x v="1"/>
    <s v="ERES_2T317"/>
    <x v="7941"/>
    <n v="265.58999999999997"/>
    <n v="31.08"/>
  </r>
  <r>
    <s v="10 : Electric"/>
    <x v="2"/>
    <x v="1"/>
    <s v="ERES_2T317"/>
    <x v="3961"/>
    <n v="170.89099999999999"/>
    <n v="20.23"/>
  </r>
  <r>
    <s v="10 : Electric"/>
    <x v="2"/>
    <x v="1"/>
    <s v="ERES_2T317"/>
    <x v="3962"/>
    <n v="101.756"/>
    <n v="12.37"/>
  </r>
  <r>
    <s v="10 : Electric"/>
    <x v="2"/>
    <x v="1"/>
    <s v="ERES_2T317"/>
    <x v="7942"/>
    <n v="284.01499999999999"/>
    <n v="35.04"/>
  </r>
  <r>
    <s v="10 : Electric"/>
    <x v="2"/>
    <x v="1"/>
    <s v="ERES_2T317"/>
    <x v="3963"/>
    <n v="1673.1389999999999"/>
    <n v="204.83"/>
  </r>
  <r>
    <s v="10 : Electric"/>
    <x v="2"/>
    <x v="1"/>
    <s v="ERES_2T317"/>
    <x v="7943"/>
    <n v="769.59699999999998"/>
    <n v="94.28"/>
  </r>
  <r>
    <s v="10 : Electric"/>
    <x v="2"/>
    <x v="1"/>
    <s v="ERES_2T317"/>
    <x v="3964"/>
    <n v="1687.954"/>
    <n v="207.85"/>
  </r>
  <r>
    <s v="10 : Electric"/>
    <x v="2"/>
    <x v="1"/>
    <s v="ERES_2T317"/>
    <x v="7944"/>
    <n v="1109.6569999999999"/>
    <n v="147.22999999999999"/>
  </r>
  <r>
    <s v="10 : Electric"/>
    <x v="2"/>
    <x v="1"/>
    <s v="ERES_2T317"/>
    <x v="7945"/>
    <n v="324.72899999999998"/>
    <n v="39.630000000000003"/>
  </r>
  <r>
    <s v="10 : Electric"/>
    <x v="2"/>
    <x v="1"/>
    <s v="ERES_2T317"/>
    <x v="3965"/>
    <n v="1983.74"/>
    <n v="254.83"/>
  </r>
  <r>
    <s v="10 : Electric"/>
    <x v="2"/>
    <x v="1"/>
    <s v="ERES_2T317"/>
    <x v="3966"/>
    <n v="940.38800000000003"/>
    <n v="120.18"/>
  </r>
  <r>
    <s v="10 : Electric"/>
    <x v="2"/>
    <x v="1"/>
    <s v="ERES_2T317"/>
    <x v="3967"/>
    <n v="880.90800000000002"/>
    <n v="107.03"/>
  </r>
  <r>
    <s v="10 : Electric"/>
    <x v="2"/>
    <x v="1"/>
    <s v="ERES_2T317"/>
    <x v="3968"/>
    <n v="489.25700000000001"/>
    <n v="60.07"/>
  </r>
  <r>
    <s v="10 : Electric"/>
    <x v="2"/>
    <x v="1"/>
    <s v="ERES_2T317"/>
    <x v="3969"/>
    <n v="396.74700000000001"/>
    <n v="46.31"/>
  </r>
  <r>
    <s v="10 : Electric"/>
    <x v="2"/>
    <x v="1"/>
    <s v="ERES_2T317"/>
    <x v="7946"/>
    <n v="289.63400000000001"/>
    <n v="36.07"/>
  </r>
  <r>
    <s v="10 : Electric"/>
    <x v="2"/>
    <x v="1"/>
    <s v="ERES_2T317"/>
    <x v="7947"/>
    <n v="1125.258"/>
    <n v="138.01"/>
  </r>
  <r>
    <s v="10 : Electric"/>
    <x v="2"/>
    <x v="1"/>
    <s v="ERES_2T317"/>
    <x v="3970"/>
    <n v="513.17899999999997"/>
    <n v="60.51"/>
  </r>
  <r>
    <s v="10 : Electric"/>
    <x v="2"/>
    <x v="1"/>
    <s v="ERES_2T317"/>
    <x v="3971"/>
    <n v="928.56799999999998"/>
    <n v="104.95"/>
  </r>
  <r>
    <s v="10 : Electric"/>
    <x v="2"/>
    <x v="1"/>
    <s v="ERES_2T317"/>
    <x v="7948"/>
    <n v="2501.1990000000001"/>
    <n v="306.5"/>
  </r>
  <r>
    <s v="10 : Electric"/>
    <x v="2"/>
    <x v="1"/>
    <s v="ERES_2T317"/>
    <x v="3972"/>
    <n v="1058.1990000000001"/>
    <n v="127.82"/>
  </r>
  <r>
    <s v="10 : Electric"/>
    <x v="2"/>
    <x v="1"/>
    <s v="ERES_2T317"/>
    <x v="7949"/>
    <n v="2851.694"/>
    <n v="337.5"/>
  </r>
  <r>
    <s v="10 : Electric"/>
    <x v="2"/>
    <x v="1"/>
    <s v="ERES_2T317"/>
    <x v="3973"/>
    <n v="3330.86"/>
    <n v="404.38"/>
  </r>
  <r>
    <s v="10 : Electric"/>
    <x v="2"/>
    <x v="1"/>
    <s v="ERES_2T317"/>
    <x v="3974"/>
    <n v="720.04300000000001"/>
    <n v="86.08"/>
  </r>
  <r>
    <s v="10 : Electric"/>
    <x v="2"/>
    <x v="1"/>
    <s v="ERES_2T317"/>
    <x v="7950"/>
    <n v="1351.681"/>
    <n v="173.82"/>
  </r>
  <r>
    <s v="10 : Electric"/>
    <x v="2"/>
    <x v="1"/>
    <s v="ERES_2T317"/>
    <x v="3975"/>
    <n v="570.70399999999995"/>
    <n v="70.06"/>
  </r>
  <r>
    <s v="10 : Electric"/>
    <x v="2"/>
    <x v="1"/>
    <s v="ERES_2T317"/>
    <x v="3976"/>
    <n v="1004.17"/>
    <n v="125.13"/>
  </r>
  <r>
    <s v="10 : Electric"/>
    <x v="2"/>
    <x v="1"/>
    <s v="ERES_2T317"/>
    <x v="3977"/>
    <n v="1149.6099999999999"/>
    <n v="134.74"/>
  </r>
  <r>
    <s v="10 : Electric"/>
    <x v="2"/>
    <x v="1"/>
    <s v="ERES_2T317"/>
    <x v="3978"/>
    <n v="975.74"/>
    <n v="124.09"/>
  </r>
  <r>
    <s v="10 : Electric"/>
    <x v="2"/>
    <x v="1"/>
    <s v="ERES_2T317"/>
    <x v="3979"/>
    <n v="2051.2629999999999"/>
    <n v="243.55"/>
  </r>
  <r>
    <s v="10 : Electric"/>
    <x v="2"/>
    <x v="1"/>
    <s v="ERES_2T317"/>
    <x v="3980"/>
    <n v="905.69100000000003"/>
    <n v="108.63"/>
  </r>
  <r>
    <s v="10 : Electric"/>
    <x v="2"/>
    <x v="1"/>
    <s v="ERES_2T317"/>
    <x v="3981"/>
    <n v="565.16800000000001"/>
    <n v="70.14"/>
  </r>
  <r>
    <s v="10 : Electric"/>
    <x v="2"/>
    <x v="1"/>
    <s v="ERES_2T317"/>
    <x v="3982"/>
    <n v="2168.4569999999999"/>
    <n v="260.7"/>
  </r>
  <r>
    <s v="10 : Electric"/>
    <x v="2"/>
    <x v="1"/>
    <s v="ERES_2T317"/>
    <x v="7951"/>
    <n v="835.68200000000002"/>
    <n v="100.96"/>
  </r>
  <r>
    <s v="10 : Electric"/>
    <x v="2"/>
    <x v="1"/>
    <s v="ERES_2T317"/>
    <x v="3983"/>
    <n v="523.85299999999995"/>
    <n v="61.77"/>
  </r>
  <r>
    <s v="10 : Electric"/>
    <x v="2"/>
    <x v="1"/>
    <s v="ERES_2T317"/>
    <x v="7952"/>
    <n v="2588.9490000000001"/>
    <n v="316"/>
  </r>
  <r>
    <s v="10 : Electric"/>
    <x v="2"/>
    <x v="1"/>
    <s v="ERES_2T317"/>
    <x v="3984"/>
    <n v="814.06"/>
    <n v="98.46"/>
  </r>
  <r>
    <s v="10 : Electric"/>
    <x v="2"/>
    <x v="1"/>
    <s v="ERES_2T317"/>
    <x v="3985"/>
    <n v="903.62900000000002"/>
    <n v="108.32"/>
  </r>
  <r>
    <s v="10 : Electric"/>
    <x v="2"/>
    <x v="1"/>
    <s v="ERES_2T317"/>
    <x v="3986"/>
    <n v="297.541"/>
    <n v="35.49"/>
  </r>
  <r>
    <s v="10 : Electric"/>
    <x v="2"/>
    <x v="1"/>
    <s v="ERES_2T317"/>
    <x v="3987"/>
    <n v="1074.454"/>
    <n v="129.72"/>
  </r>
  <r>
    <s v="10 : Electric"/>
    <x v="2"/>
    <x v="1"/>
    <s v="ERES_2T317"/>
    <x v="3988"/>
    <n v="1788.6969999999999"/>
    <n v="222.07"/>
  </r>
  <r>
    <s v="10 : Electric"/>
    <x v="2"/>
    <x v="1"/>
    <s v="ERES_2T317"/>
    <x v="3989"/>
    <n v="2934.9169999999999"/>
    <n v="354.06"/>
  </r>
  <r>
    <s v="10 : Electric"/>
    <x v="2"/>
    <x v="1"/>
    <s v="ERES_2T317"/>
    <x v="3990"/>
    <n v="1096.7850000000001"/>
    <n v="139.47"/>
  </r>
  <r>
    <s v="10 : Electric"/>
    <x v="2"/>
    <x v="1"/>
    <s v="ERES_2T317"/>
    <x v="3991"/>
    <n v="1281.67"/>
    <n v="157.19999999999999"/>
  </r>
  <r>
    <s v="10 : Electric"/>
    <x v="2"/>
    <x v="1"/>
    <s v="ERES_2T317"/>
    <x v="3992"/>
    <n v="384.03199999999998"/>
    <n v="46.17"/>
  </r>
  <r>
    <s v="10 : Electric"/>
    <x v="2"/>
    <x v="1"/>
    <s v="ERES_2T317"/>
    <x v="7953"/>
    <n v="1294.2170000000001"/>
    <n v="161.96"/>
  </r>
  <r>
    <s v="10 : Electric"/>
    <x v="2"/>
    <x v="1"/>
    <s v="ERES_2T317"/>
    <x v="3993"/>
    <n v="1102.0229999999999"/>
    <n v="133.47999999999999"/>
  </r>
  <r>
    <s v="10 : Electric"/>
    <x v="2"/>
    <x v="1"/>
    <s v="ERES_2T317"/>
    <x v="3994"/>
    <n v="1725.203"/>
    <n v="208.06"/>
  </r>
  <r>
    <s v="10 : Electric"/>
    <x v="2"/>
    <x v="1"/>
    <s v="ERES_2T317"/>
    <x v="7954"/>
    <n v="751.75599999999997"/>
    <n v="89.74"/>
  </r>
  <r>
    <s v="10 : Electric"/>
    <x v="2"/>
    <x v="1"/>
    <s v="ERES_2T317"/>
    <x v="3995"/>
    <n v="4994.6719999999996"/>
    <n v="590.28"/>
  </r>
  <r>
    <s v="10 : Electric"/>
    <x v="2"/>
    <x v="1"/>
    <s v="ERES_2T317"/>
    <x v="3996"/>
    <n v="1762.46"/>
    <n v="231.4"/>
  </r>
  <r>
    <s v="10 : Electric"/>
    <x v="2"/>
    <x v="1"/>
    <s v="ERES_2T317"/>
    <x v="3997"/>
    <n v="1894.3969999999999"/>
    <n v="232.09"/>
  </r>
  <r>
    <s v="10 : Electric"/>
    <x v="2"/>
    <x v="1"/>
    <s v="ERES_2T317"/>
    <x v="7955"/>
    <n v="621.26800000000003"/>
    <n v="76.88"/>
  </r>
  <r>
    <s v="10 : Electric"/>
    <x v="2"/>
    <x v="1"/>
    <s v="ERES_2T317"/>
    <x v="7956"/>
    <n v="1178.194"/>
    <n v="147.24"/>
  </r>
  <r>
    <s v="10 : Electric"/>
    <x v="2"/>
    <x v="1"/>
    <s v="ERES_2T317"/>
    <x v="7957"/>
    <n v="1633.646"/>
    <n v="196.64"/>
  </r>
  <r>
    <s v="10 : Electric"/>
    <x v="2"/>
    <x v="1"/>
    <s v="ERES_2T317"/>
    <x v="3998"/>
    <n v="503.14800000000002"/>
    <n v="60.64"/>
  </r>
  <r>
    <s v="10 : Electric"/>
    <x v="2"/>
    <x v="1"/>
    <s v="ERES_2T317"/>
    <x v="7958"/>
    <n v="647.48900000000003"/>
    <n v="78.73"/>
  </r>
  <r>
    <s v="10 : Electric"/>
    <x v="2"/>
    <x v="1"/>
    <s v="ERES_2T317"/>
    <x v="3999"/>
    <n v="1507.4259999999999"/>
    <n v="193.75"/>
  </r>
  <r>
    <s v="10 : Electric"/>
    <x v="2"/>
    <x v="1"/>
    <s v="ERES_2T317"/>
    <x v="4000"/>
    <n v="802.36900000000003"/>
    <n v="98.35"/>
  </r>
  <r>
    <s v="10 : Electric"/>
    <x v="2"/>
    <x v="1"/>
    <s v="ERES_2T317"/>
    <x v="4001"/>
    <n v="1776.19"/>
    <n v="217.85"/>
  </r>
  <r>
    <s v="10 : Electric"/>
    <x v="2"/>
    <x v="1"/>
    <s v="ERES_2T317"/>
    <x v="4002"/>
    <n v="434.99200000000002"/>
    <n v="53.11"/>
  </r>
  <r>
    <s v="10 : Electric"/>
    <x v="2"/>
    <x v="1"/>
    <s v="ERES_2T317"/>
    <x v="4003"/>
    <n v="2935.556"/>
    <n v="327.58999999999997"/>
  </r>
  <r>
    <s v="10 : Electric"/>
    <x v="2"/>
    <x v="1"/>
    <s v="ERES_2T317"/>
    <x v="4004"/>
    <n v="502.584"/>
    <n v="60.99"/>
  </r>
  <r>
    <s v="10 : Electric"/>
    <x v="2"/>
    <x v="1"/>
    <s v="ERES_2T317"/>
    <x v="7959"/>
    <n v="1732.779"/>
    <n v="208.23"/>
  </r>
  <r>
    <s v="10 : Electric"/>
    <x v="2"/>
    <x v="1"/>
    <s v="ERES_2T317"/>
    <x v="4005"/>
    <n v="1519.579"/>
    <n v="183.87"/>
  </r>
  <r>
    <s v="10 : Electric"/>
    <x v="2"/>
    <x v="1"/>
    <s v="ERES_2T317"/>
    <x v="4006"/>
    <n v="2173.8490000000002"/>
    <n v="263.24"/>
  </r>
  <r>
    <s v="10 : Electric"/>
    <x v="2"/>
    <x v="1"/>
    <s v="ERES_2T317"/>
    <x v="4007"/>
    <n v="943.41700000000003"/>
    <n v="111.55"/>
  </r>
  <r>
    <s v="10 : Electric"/>
    <x v="2"/>
    <x v="1"/>
    <s v="ERES_2T317"/>
    <x v="4008"/>
    <n v="733.93600000000004"/>
    <n v="92.7"/>
  </r>
  <r>
    <s v="10 : Electric"/>
    <x v="2"/>
    <x v="1"/>
    <s v="ERES_2T317"/>
    <x v="4009"/>
    <n v="1020.804"/>
    <n v="126.03"/>
  </r>
  <r>
    <s v="10 : Electric"/>
    <x v="2"/>
    <x v="1"/>
    <s v="ERES_2T317"/>
    <x v="4010"/>
    <n v="487.483"/>
    <n v="58.51"/>
  </r>
  <r>
    <s v="10 : Electric"/>
    <x v="2"/>
    <x v="1"/>
    <s v="ERES_2T317"/>
    <x v="7960"/>
    <n v="1031.9169999999999"/>
    <n v="120.6"/>
  </r>
  <r>
    <s v="10 : Electric"/>
    <x v="2"/>
    <x v="1"/>
    <s v="ERES_2T317"/>
    <x v="4011"/>
    <n v="459.86700000000002"/>
    <n v="55.83"/>
  </r>
  <r>
    <s v="10 : Electric"/>
    <x v="2"/>
    <x v="1"/>
    <s v="ERES_2T317"/>
    <x v="7961"/>
    <n v="1696.152"/>
    <n v="201.41"/>
  </r>
  <r>
    <s v="10 : Electric"/>
    <x v="2"/>
    <x v="1"/>
    <s v="ERES_2T317"/>
    <x v="7962"/>
    <n v="1293.1030000000001"/>
    <n v="165.4"/>
  </r>
  <r>
    <s v="10 : Electric"/>
    <x v="2"/>
    <x v="1"/>
    <s v="ERES_2T317"/>
    <x v="4012"/>
    <n v="358.51799999999997"/>
    <n v="43.37"/>
  </r>
  <r>
    <s v="10 : Electric"/>
    <x v="2"/>
    <x v="1"/>
    <s v="ERES_2T317"/>
    <x v="4013"/>
    <n v="6452.1170000000002"/>
    <n v="783.97"/>
  </r>
  <r>
    <s v="10 : Electric"/>
    <x v="2"/>
    <x v="1"/>
    <s v="ERES_2T317"/>
    <x v="4014"/>
    <n v="1013.932"/>
    <n v="127.38"/>
  </r>
  <r>
    <s v="10 : Electric"/>
    <x v="2"/>
    <x v="1"/>
    <s v="ERES_2T317"/>
    <x v="4015"/>
    <n v="1383.6089999999999"/>
    <n v="166.2"/>
  </r>
  <r>
    <s v="10 : Electric"/>
    <x v="2"/>
    <x v="1"/>
    <s v="ERES_2T317"/>
    <x v="4016"/>
    <n v="1447.9849999999999"/>
    <n v="173.73"/>
  </r>
  <r>
    <s v="10 : Electric"/>
    <x v="2"/>
    <x v="1"/>
    <s v="ERES_2T317"/>
    <x v="4017"/>
    <n v="956.18600000000004"/>
    <n v="116.36"/>
  </r>
  <r>
    <s v="10 : Electric"/>
    <x v="2"/>
    <x v="1"/>
    <s v="ERES_2T317"/>
    <x v="4018"/>
    <n v="1128.567"/>
    <n v="129.9"/>
  </r>
  <r>
    <s v="10 : Electric"/>
    <x v="2"/>
    <x v="1"/>
    <s v="ERES_2T317"/>
    <x v="4019"/>
    <n v="2307.0990000000002"/>
    <n v="274.08999999999997"/>
  </r>
  <r>
    <s v="10 : Electric"/>
    <x v="2"/>
    <x v="1"/>
    <s v="ERES_2T317"/>
    <x v="4020"/>
    <n v="2654.48"/>
    <n v="317.76"/>
  </r>
  <r>
    <s v="10 : Electric"/>
    <x v="2"/>
    <x v="1"/>
    <s v="ERES_2T317"/>
    <x v="4021"/>
    <n v="400.02699999999999"/>
    <n v="48.59"/>
  </r>
  <r>
    <s v="10 : Electric"/>
    <x v="2"/>
    <x v="1"/>
    <s v="ERES_2T317"/>
    <x v="4022"/>
    <n v="1123.171"/>
    <n v="136.15"/>
  </r>
  <r>
    <s v="10 : Electric"/>
    <x v="2"/>
    <x v="1"/>
    <s v="ERES_2T317"/>
    <x v="4023"/>
    <n v="1944.8820000000001"/>
    <n v="239.8"/>
  </r>
  <r>
    <s v="10 : Electric"/>
    <x v="2"/>
    <x v="1"/>
    <s v="ERES_2T317"/>
    <x v="4024"/>
    <n v="1949.289"/>
    <n v="237.98"/>
  </r>
  <r>
    <s v="10 : Electric"/>
    <x v="2"/>
    <x v="1"/>
    <s v="ERES_2T317"/>
    <x v="4025"/>
    <n v="1654.008"/>
    <n v="202.37"/>
  </r>
  <r>
    <s v="10 : Electric"/>
    <x v="2"/>
    <x v="1"/>
    <s v="ERES_2T317"/>
    <x v="4026"/>
    <n v="758.43799999999999"/>
    <n v="97.77"/>
  </r>
  <r>
    <s v="10 : Electric"/>
    <x v="2"/>
    <x v="1"/>
    <s v="ERES_2T317"/>
    <x v="4027"/>
    <n v="710.33399999999995"/>
    <n v="86.58"/>
  </r>
  <r>
    <s v="10 : Electric"/>
    <x v="2"/>
    <x v="1"/>
    <s v="ERES_2T317"/>
    <x v="4028"/>
    <n v="260.488"/>
    <n v="29.53"/>
  </r>
  <r>
    <s v="10 : Electric"/>
    <x v="2"/>
    <x v="1"/>
    <s v="ERES_2T317"/>
    <x v="4029"/>
    <n v="500.08199999999999"/>
    <n v="65.87"/>
  </r>
  <r>
    <s v="10 : Electric"/>
    <x v="2"/>
    <x v="1"/>
    <s v="ERES_2T317"/>
    <x v="4030"/>
    <n v="693.09199999999998"/>
    <n v="86.49"/>
  </r>
  <r>
    <s v="10 : Electric"/>
    <x v="2"/>
    <x v="1"/>
    <s v="ERES_2T317"/>
    <x v="4031"/>
    <n v="1832.4380000000001"/>
    <n v="218.31"/>
  </r>
  <r>
    <s v="10 : Electric"/>
    <x v="2"/>
    <x v="1"/>
    <s v="ERES_2T317"/>
    <x v="4032"/>
    <n v="1234.989"/>
    <n v="148.52000000000001"/>
  </r>
  <r>
    <s v="10 : Electric"/>
    <x v="2"/>
    <x v="1"/>
    <s v="ERES_2T317"/>
    <x v="4033"/>
    <n v="786.02800000000002"/>
    <n v="94.73"/>
  </r>
  <r>
    <s v="10 : Electric"/>
    <x v="2"/>
    <x v="1"/>
    <s v="ERES_2T317"/>
    <x v="4034"/>
    <n v="893.745"/>
    <n v="110.86"/>
  </r>
  <r>
    <s v="10 : Electric"/>
    <x v="2"/>
    <x v="1"/>
    <s v="ERES_2T317"/>
    <x v="4035"/>
    <n v="1211.921"/>
    <n v="146.5"/>
  </r>
  <r>
    <s v="10 : Electric"/>
    <x v="2"/>
    <x v="1"/>
    <s v="ERES_2T317"/>
    <x v="4036"/>
    <n v="4683.6620000000003"/>
    <n v="574.96"/>
  </r>
  <r>
    <s v="10 : Electric"/>
    <x v="2"/>
    <x v="1"/>
    <s v="ERES_2T317"/>
    <x v="4037"/>
    <n v="417.589"/>
    <n v="50.34"/>
  </r>
  <r>
    <s v="10 : Electric"/>
    <x v="2"/>
    <x v="1"/>
    <s v="ERES_2T317"/>
    <x v="4038"/>
    <n v="322.411"/>
    <n v="40.08"/>
  </r>
  <r>
    <s v="10 : Electric"/>
    <x v="2"/>
    <x v="1"/>
    <s v="ERES_2T317"/>
    <x v="4039"/>
    <n v="2605.4769999999999"/>
    <n v="311.64"/>
  </r>
  <r>
    <s v="10 : Electric"/>
    <x v="2"/>
    <x v="1"/>
    <s v="ERES_2T317"/>
    <x v="4040"/>
    <n v="553.072"/>
    <n v="67.37"/>
  </r>
  <r>
    <s v="10 : Electric"/>
    <x v="2"/>
    <x v="1"/>
    <s v="ERES_2T317"/>
    <x v="4041"/>
    <n v="1103.3889999999999"/>
    <n v="133.54"/>
  </r>
  <r>
    <s v="10 : Electric"/>
    <x v="2"/>
    <x v="1"/>
    <s v="ERES_2T317"/>
    <x v="4042"/>
    <n v="646.58600000000001"/>
    <n v="78.08"/>
  </r>
  <r>
    <s v="10 : Electric"/>
    <x v="2"/>
    <x v="1"/>
    <s v="ERES_2T317"/>
    <x v="4043"/>
    <n v="2430.4580000000001"/>
    <n v="291.83999999999997"/>
  </r>
  <r>
    <s v="10 : Electric"/>
    <x v="2"/>
    <x v="1"/>
    <s v="ERES_2T317"/>
    <x v="7963"/>
    <n v="541.92700000000002"/>
    <n v="66.930000000000007"/>
  </r>
  <r>
    <s v="10 : Electric"/>
    <x v="2"/>
    <x v="1"/>
    <s v="ERES_2T317"/>
    <x v="4044"/>
    <n v="618.52599999999995"/>
    <n v="78.19"/>
  </r>
  <r>
    <s v="10 : Electric"/>
    <x v="2"/>
    <x v="1"/>
    <s v="ERES_2T317"/>
    <x v="4045"/>
    <n v="2320.8989999999999"/>
    <n v="284.14999999999998"/>
  </r>
  <r>
    <s v="10 : Electric"/>
    <x v="2"/>
    <x v="1"/>
    <s v="ERES_2T317"/>
    <x v="4046"/>
    <n v="628.69799999999998"/>
    <n v="77.89"/>
  </r>
  <r>
    <s v="10 : Electric"/>
    <x v="2"/>
    <x v="1"/>
    <s v="ERES_2T317"/>
    <x v="4047"/>
    <n v="534.35199999999998"/>
    <n v="65.38"/>
  </r>
  <r>
    <s v="10 : Electric"/>
    <x v="2"/>
    <x v="1"/>
    <s v="ERES_2T317"/>
    <x v="4048"/>
    <n v="1476.115"/>
    <n v="183.01"/>
  </r>
  <r>
    <s v="10 : Electric"/>
    <x v="2"/>
    <x v="1"/>
    <s v="ERES_2T317"/>
    <x v="4049"/>
    <n v="3031.069"/>
    <n v="366.34"/>
  </r>
  <r>
    <s v="10 : Electric"/>
    <x v="2"/>
    <x v="1"/>
    <s v="ERES_2T317"/>
    <x v="4050"/>
    <n v="978.30899999999997"/>
    <n v="120.14"/>
  </r>
  <r>
    <s v="10 : Electric"/>
    <x v="2"/>
    <x v="1"/>
    <s v="ERES_2T317"/>
    <x v="4051"/>
    <n v="1516.18"/>
    <n v="188.39"/>
  </r>
  <r>
    <s v="10 : Electric"/>
    <x v="2"/>
    <x v="1"/>
    <s v="ERES_2T317"/>
    <x v="4052"/>
    <n v="366.41300000000001"/>
    <n v="44.31"/>
  </r>
  <r>
    <s v="10 : Electric"/>
    <x v="2"/>
    <x v="1"/>
    <s v="ERES_2T317"/>
    <x v="7964"/>
    <n v="1017.934"/>
    <n v="123"/>
  </r>
  <r>
    <s v="10 : Electric"/>
    <x v="2"/>
    <x v="1"/>
    <s v="ERES_2T317"/>
    <x v="4053"/>
    <n v="495.37400000000002"/>
    <n v="61.66"/>
  </r>
  <r>
    <s v="10 : Electric"/>
    <x v="2"/>
    <x v="1"/>
    <s v="ERES_2T317"/>
    <x v="7965"/>
    <n v="1349.53"/>
    <n v="159.53"/>
  </r>
  <r>
    <s v="10 : Electric"/>
    <x v="2"/>
    <x v="1"/>
    <s v="ERES_2T317"/>
    <x v="4054"/>
    <n v="945.04300000000001"/>
    <n v="108.78"/>
  </r>
  <r>
    <s v="10 : Electric"/>
    <x v="2"/>
    <x v="1"/>
    <s v="ERES_2T317"/>
    <x v="4055"/>
    <n v="611.48299999999995"/>
    <n v="73.540000000000006"/>
  </r>
  <r>
    <s v="10 : Electric"/>
    <x v="2"/>
    <x v="1"/>
    <s v="ERES_2T317"/>
    <x v="4056"/>
    <n v="511.63799999999998"/>
    <n v="64.55"/>
  </r>
  <r>
    <s v="10 : Electric"/>
    <x v="2"/>
    <x v="1"/>
    <s v="ERES_2T317"/>
    <x v="4057"/>
    <n v="1300.722"/>
    <n v="159.04"/>
  </r>
  <r>
    <s v="10 : Electric"/>
    <x v="2"/>
    <x v="1"/>
    <s v="ERES_2T317"/>
    <x v="4058"/>
    <n v="624.42499999999995"/>
    <n v="71.89"/>
  </r>
  <r>
    <s v="10 : Electric"/>
    <x v="2"/>
    <x v="1"/>
    <s v="ERES_2T317"/>
    <x v="4059"/>
    <n v="1393.933"/>
    <n v="170.19"/>
  </r>
  <r>
    <s v="10 : Electric"/>
    <x v="2"/>
    <x v="1"/>
    <s v="ERES_2T317"/>
    <x v="7966"/>
    <n v="445.07"/>
    <n v="53.71"/>
  </r>
  <r>
    <s v="10 : Electric"/>
    <x v="2"/>
    <x v="1"/>
    <s v="ERES_2T317"/>
    <x v="4060"/>
    <n v="943.06700000000001"/>
    <n v="114.83"/>
  </r>
  <r>
    <s v="10 : Electric"/>
    <x v="2"/>
    <x v="1"/>
    <s v="ERES_2T317"/>
    <x v="7967"/>
    <n v="808.154"/>
    <n v="102.72"/>
  </r>
  <r>
    <s v="10 : Electric"/>
    <x v="2"/>
    <x v="1"/>
    <s v="ERES_2T317"/>
    <x v="4061"/>
    <n v="1061.5029999999999"/>
    <n v="124.25"/>
  </r>
  <r>
    <s v="10 : Electric"/>
    <x v="2"/>
    <x v="1"/>
    <s v="ERES_2T317"/>
    <x v="4062"/>
    <n v="324.91000000000003"/>
    <n v="39.33"/>
  </r>
  <r>
    <s v="10 : Electric"/>
    <x v="2"/>
    <x v="1"/>
    <s v="ERES_2T317"/>
    <x v="7968"/>
    <n v="1552.4880000000001"/>
    <n v="191.97"/>
  </r>
  <r>
    <s v="10 : Electric"/>
    <x v="2"/>
    <x v="1"/>
    <s v="ERES_2T317"/>
    <x v="4063"/>
    <n v="664.08500000000004"/>
    <n v="80.89"/>
  </r>
  <r>
    <s v="10 : Electric"/>
    <x v="2"/>
    <x v="1"/>
    <s v="ERES_2T317"/>
    <x v="4064"/>
    <n v="1818.3040000000001"/>
    <n v="227.22"/>
  </r>
  <r>
    <s v="10 : Electric"/>
    <x v="2"/>
    <x v="1"/>
    <s v="ERES_2T317"/>
    <x v="4065"/>
    <n v="699.04100000000005"/>
    <n v="86.65"/>
  </r>
  <r>
    <s v="10 : Electric"/>
    <x v="2"/>
    <x v="1"/>
    <s v="ERES_2T317"/>
    <x v="4066"/>
    <n v="776.39099999999996"/>
    <n v="97.48"/>
  </r>
  <r>
    <s v="10 : Electric"/>
    <x v="2"/>
    <x v="1"/>
    <s v="ERES_2T317"/>
    <x v="4067"/>
    <n v="1454.152"/>
    <n v="174.47"/>
  </r>
  <r>
    <s v="10 : Electric"/>
    <x v="2"/>
    <x v="1"/>
    <s v="ERES_2T317"/>
    <x v="4068"/>
    <n v="1084.5150000000001"/>
    <n v="127.23"/>
  </r>
  <r>
    <s v="10 : Electric"/>
    <x v="2"/>
    <x v="1"/>
    <s v="ERES_2T317"/>
    <x v="4069"/>
    <n v="1901.1569999999999"/>
    <n v="226.32"/>
  </r>
  <r>
    <s v="10 : Electric"/>
    <x v="2"/>
    <x v="1"/>
    <s v="ERES_2T317"/>
    <x v="7969"/>
    <n v="1574.703"/>
    <n v="195.54"/>
  </r>
  <r>
    <s v="10 : Electric"/>
    <x v="2"/>
    <x v="1"/>
    <s v="ERES_2T317"/>
    <x v="4070"/>
    <n v="844.81899999999996"/>
    <n v="108.07"/>
  </r>
  <r>
    <s v="10 : Electric"/>
    <x v="2"/>
    <x v="1"/>
    <s v="ERES_2T317"/>
    <x v="4071"/>
    <n v="335.31299999999999"/>
    <n v="40.76"/>
  </r>
  <r>
    <s v="10 : Electric"/>
    <x v="2"/>
    <x v="1"/>
    <s v="ERES_2T317"/>
    <x v="7970"/>
    <n v="523.68799999999999"/>
    <n v="67.66"/>
  </r>
  <r>
    <s v="10 : Electric"/>
    <x v="2"/>
    <x v="1"/>
    <s v="ERES_2T317"/>
    <x v="4072"/>
    <n v="556.94200000000001"/>
    <n v="66.44"/>
  </r>
  <r>
    <s v="10 : Electric"/>
    <x v="2"/>
    <x v="1"/>
    <s v="ERES_2T317"/>
    <x v="4073"/>
    <n v="2437.39"/>
    <n v="298.62"/>
  </r>
  <r>
    <s v="10 : Electric"/>
    <x v="2"/>
    <x v="1"/>
    <s v="ERES_2T317"/>
    <x v="7971"/>
    <n v="863.51400000000001"/>
    <n v="106.21"/>
  </r>
  <r>
    <s v="10 : Electric"/>
    <x v="2"/>
    <x v="1"/>
    <s v="ERES_2T317"/>
    <x v="4074"/>
    <n v="73.628"/>
    <n v="8.8699999999999992"/>
  </r>
  <r>
    <s v="10 : Electric"/>
    <x v="2"/>
    <x v="1"/>
    <s v="ERES_2T317"/>
    <x v="4075"/>
    <n v="2119.4050000000002"/>
    <n v="265.47000000000003"/>
  </r>
  <r>
    <s v="10 : Electric"/>
    <x v="2"/>
    <x v="1"/>
    <s v="ERES_2T317"/>
    <x v="4076"/>
    <n v="2386.0929999999998"/>
    <n v="290.47000000000003"/>
  </r>
  <r>
    <s v="10 : Electric"/>
    <x v="2"/>
    <x v="1"/>
    <s v="ERES_2T317"/>
    <x v="4077"/>
    <n v="1001.742"/>
    <n v="127.84"/>
  </r>
  <r>
    <s v="10 : Electric"/>
    <x v="2"/>
    <x v="1"/>
    <s v="ERES_2T317"/>
    <x v="4078"/>
    <n v="1547.1489999999999"/>
    <n v="176.29"/>
  </r>
  <r>
    <s v="10 : Electric"/>
    <x v="2"/>
    <x v="1"/>
    <s v="ERES_2T317"/>
    <x v="4079"/>
    <n v="1544.6320000000001"/>
    <n v="189.24"/>
  </r>
  <r>
    <s v="10 : Electric"/>
    <x v="2"/>
    <x v="1"/>
    <s v="ERES_2T317"/>
    <x v="4080"/>
    <n v="562.476"/>
    <n v="69.349999999999994"/>
  </r>
  <r>
    <s v="10 : Electric"/>
    <x v="2"/>
    <x v="1"/>
    <s v="ERES_2T317"/>
    <x v="4081"/>
    <n v="821.18200000000002"/>
    <n v="89.43"/>
  </r>
  <r>
    <s v="10 : Electric"/>
    <x v="2"/>
    <x v="1"/>
    <s v="ERES_2T317"/>
    <x v="4082"/>
    <n v="1315.63"/>
    <n v="168.39"/>
  </r>
  <r>
    <s v="10 : Electric"/>
    <x v="2"/>
    <x v="1"/>
    <s v="ERES_2T317"/>
    <x v="4083"/>
    <n v="1403.567"/>
    <n v="167.06"/>
  </r>
  <r>
    <s v="10 : Electric"/>
    <x v="2"/>
    <x v="1"/>
    <s v="ERES_2T317"/>
    <x v="4084"/>
    <n v="1364.681"/>
    <n v="162.97999999999999"/>
  </r>
  <r>
    <s v="10 : Electric"/>
    <x v="2"/>
    <x v="1"/>
    <s v="ERES_2T317"/>
    <x v="4085"/>
    <n v="340.654"/>
    <n v="41.59"/>
  </r>
  <r>
    <s v="10 : Electric"/>
    <x v="2"/>
    <x v="1"/>
    <s v="ERES_2T317"/>
    <x v="4086"/>
    <n v="3534.2249999999999"/>
    <n v="425.43"/>
  </r>
  <r>
    <s v="10 : Electric"/>
    <x v="2"/>
    <x v="1"/>
    <s v="ERES_2T317"/>
    <x v="4087"/>
    <n v="316.64699999999999"/>
    <n v="39.799999999999997"/>
  </r>
  <r>
    <s v="10 : Electric"/>
    <x v="2"/>
    <x v="1"/>
    <s v="ERES_2T317"/>
    <x v="7972"/>
    <n v="1330.3710000000001"/>
    <n v="162.27000000000001"/>
  </r>
  <r>
    <s v="10 : Electric"/>
    <x v="2"/>
    <x v="1"/>
    <s v="ERES_2T317"/>
    <x v="4088"/>
    <n v="774.66499999999996"/>
    <n v="95.33"/>
  </r>
  <r>
    <s v="10 : Electric"/>
    <x v="2"/>
    <x v="1"/>
    <s v="ERES_2T317"/>
    <x v="4089"/>
    <n v="1148.2260000000001"/>
    <n v="144.09"/>
  </r>
  <r>
    <s v="10 : Electric"/>
    <x v="2"/>
    <x v="1"/>
    <s v="ERES_2T317"/>
    <x v="4090"/>
    <n v="1234.3579999999999"/>
    <n v="137.15"/>
  </r>
  <r>
    <s v="10 : Electric"/>
    <x v="2"/>
    <x v="1"/>
    <s v="ERES_2T317"/>
    <x v="4091"/>
    <n v="615.97500000000002"/>
    <n v="75.02"/>
  </r>
  <r>
    <s v="10 : Electric"/>
    <x v="2"/>
    <x v="1"/>
    <s v="ERES_2T317"/>
    <x v="4092"/>
    <n v="4478.25"/>
    <n v="535.79999999999995"/>
  </r>
  <r>
    <s v="10 : Electric"/>
    <x v="2"/>
    <x v="1"/>
    <s v="ERES_2T317"/>
    <x v="4093"/>
    <n v="2881.2869999999998"/>
    <n v="347.87"/>
  </r>
  <r>
    <s v="10 : Electric"/>
    <x v="2"/>
    <x v="1"/>
    <s v="ERES_2T317"/>
    <x v="4094"/>
    <n v="330.86399999999998"/>
    <n v="38"/>
  </r>
  <r>
    <s v="10 : Electric"/>
    <x v="2"/>
    <x v="1"/>
    <s v="ERES_2T317"/>
    <x v="4095"/>
    <n v="1538.32"/>
    <n v="182.39"/>
  </r>
  <r>
    <s v="10 : Electric"/>
    <x v="2"/>
    <x v="1"/>
    <s v="ERES_2T317"/>
    <x v="4096"/>
    <n v="861.52700000000004"/>
    <n v="103.79"/>
  </r>
  <r>
    <s v="10 : Electric"/>
    <x v="2"/>
    <x v="1"/>
    <s v="ERES_2T317"/>
    <x v="7973"/>
    <n v="585.11199999999997"/>
    <n v="70.59"/>
  </r>
  <r>
    <s v="10 : Electric"/>
    <x v="2"/>
    <x v="1"/>
    <s v="ERES_2T317"/>
    <x v="4097"/>
    <n v="630.87699999999995"/>
    <n v="75.92"/>
  </r>
  <r>
    <s v="10 : Electric"/>
    <x v="2"/>
    <x v="1"/>
    <s v="ERES_2T317"/>
    <x v="4098"/>
    <n v="890.92"/>
    <n v="108.76"/>
  </r>
  <r>
    <s v="10 : Electric"/>
    <x v="2"/>
    <x v="1"/>
    <s v="ERES_2T317"/>
    <x v="7974"/>
    <n v="494.92500000000001"/>
    <n v="60.67"/>
  </r>
  <r>
    <s v="10 : Electric"/>
    <x v="2"/>
    <x v="1"/>
    <s v="ERES_2T317"/>
    <x v="7975"/>
    <n v="829.90499999999997"/>
    <n v="104.15"/>
  </r>
  <r>
    <s v="10 : Electric"/>
    <x v="2"/>
    <x v="1"/>
    <s v="ERES_2T317"/>
    <x v="4099"/>
    <n v="717.37900000000002"/>
    <n v="86.37"/>
  </r>
  <r>
    <s v="10 : Electric"/>
    <x v="2"/>
    <x v="1"/>
    <s v="ERES_2T317"/>
    <x v="4100"/>
    <n v="1799.759"/>
    <n v="216.11"/>
  </r>
  <r>
    <s v="10 : Electric"/>
    <x v="2"/>
    <x v="1"/>
    <s v="ERES_2T317"/>
    <x v="4101"/>
    <n v="553.08399999999995"/>
    <n v="69.349999999999994"/>
  </r>
  <r>
    <s v="10 : Electric"/>
    <x v="2"/>
    <x v="1"/>
    <s v="ERES_2T317"/>
    <x v="4102"/>
    <n v="1219.9559999999999"/>
    <n v="148.6"/>
  </r>
  <r>
    <s v="10 : Electric"/>
    <x v="2"/>
    <x v="1"/>
    <s v="ERES_2T317"/>
    <x v="4103"/>
    <n v="1555.7950000000001"/>
    <n v="185.49"/>
  </r>
  <r>
    <s v="10 : Electric"/>
    <x v="2"/>
    <x v="1"/>
    <s v="ERES_2T317"/>
    <x v="4104"/>
    <n v="898.35500000000002"/>
    <n v="111.76"/>
  </r>
  <r>
    <s v="10 : Electric"/>
    <x v="2"/>
    <x v="1"/>
    <s v="ERES_2T317"/>
    <x v="4105"/>
    <n v="994.303"/>
    <n v="119.42"/>
  </r>
  <r>
    <s v="10 : Electric"/>
    <x v="2"/>
    <x v="1"/>
    <s v="ERES_2T317"/>
    <x v="4106"/>
    <n v="1013.341"/>
    <n v="123.32"/>
  </r>
  <r>
    <s v="10 : Electric"/>
    <x v="2"/>
    <x v="1"/>
    <s v="ERES_2T317"/>
    <x v="4107"/>
    <n v="919.64099999999996"/>
    <n v="114.71"/>
  </r>
  <r>
    <s v="10 : Electric"/>
    <x v="2"/>
    <x v="1"/>
    <s v="ERES_2T317"/>
    <x v="4108"/>
    <n v="1941.5550000000001"/>
    <n v="236.58"/>
  </r>
  <r>
    <s v="10 : Electric"/>
    <x v="2"/>
    <x v="1"/>
    <s v="ERES_2T317"/>
    <x v="4109"/>
    <n v="1729.759"/>
    <n v="210.45"/>
  </r>
  <r>
    <s v="10 : Electric"/>
    <x v="2"/>
    <x v="1"/>
    <s v="ERES_2T317"/>
    <x v="4110"/>
    <n v="478.33100000000002"/>
    <n v="57.93"/>
  </r>
  <r>
    <s v="10 : Electric"/>
    <x v="2"/>
    <x v="1"/>
    <s v="ERES_2T317"/>
    <x v="4111"/>
    <n v="1077.17"/>
    <n v="132.34"/>
  </r>
  <r>
    <s v="10 : Electric"/>
    <x v="2"/>
    <x v="1"/>
    <s v="ERES_2T317"/>
    <x v="4112"/>
    <n v="1672.557"/>
    <n v="200.6"/>
  </r>
  <r>
    <s v="10 : Electric"/>
    <x v="2"/>
    <x v="1"/>
    <s v="ERES_2T317"/>
    <x v="7976"/>
    <n v="343.83100000000002"/>
    <n v="42.32"/>
  </r>
  <r>
    <s v="10 : Electric"/>
    <x v="2"/>
    <x v="1"/>
    <s v="ERES_2T317"/>
    <x v="4113"/>
    <n v="2081.71"/>
    <n v="258.35000000000002"/>
  </r>
  <r>
    <s v="10 : Electric"/>
    <x v="2"/>
    <x v="1"/>
    <s v="ERES_2T317"/>
    <x v="4114"/>
    <n v="2554.9520000000002"/>
    <n v="280.72000000000003"/>
  </r>
  <r>
    <s v="10 : Electric"/>
    <x v="2"/>
    <x v="1"/>
    <s v="ERES_2T317"/>
    <x v="4115"/>
    <n v="788.73400000000004"/>
    <n v="94.23"/>
  </r>
  <r>
    <s v="10 : Electric"/>
    <x v="2"/>
    <x v="1"/>
    <s v="ERES_2T317"/>
    <x v="4116"/>
    <n v="1168.221"/>
    <n v="153.25"/>
  </r>
  <r>
    <s v="10 : Electric"/>
    <x v="2"/>
    <x v="1"/>
    <s v="ERES_2T317"/>
    <x v="4117"/>
    <n v="466.71100000000001"/>
    <n v="56.19"/>
  </r>
  <r>
    <s v="10 : Electric"/>
    <x v="2"/>
    <x v="1"/>
    <s v="ERES_2T317"/>
    <x v="4118"/>
    <n v="848.33100000000002"/>
    <n v="104.95"/>
  </r>
  <r>
    <s v="10 : Electric"/>
    <x v="2"/>
    <x v="1"/>
    <s v="ERES_2T317"/>
    <x v="4119"/>
    <n v="533.33799999999997"/>
    <n v="63.57"/>
  </r>
  <r>
    <s v="10 : Electric"/>
    <x v="2"/>
    <x v="1"/>
    <s v="ERES_2T317"/>
    <x v="4120"/>
    <n v="387.53100000000001"/>
    <n v="46.07"/>
  </r>
  <r>
    <s v="10 : Electric"/>
    <x v="2"/>
    <x v="1"/>
    <s v="ERES_2T317"/>
    <x v="7977"/>
    <n v="406.48"/>
    <n v="48"/>
  </r>
  <r>
    <s v="10 : Electric"/>
    <x v="2"/>
    <x v="1"/>
    <s v="ERES_2T317"/>
    <x v="7978"/>
    <n v="981.26099999999997"/>
    <n v="129.05000000000001"/>
  </r>
  <r>
    <s v="10 : Electric"/>
    <x v="2"/>
    <x v="1"/>
    <s v="ERES_2T317"/>
    <x v="4121"/>
    <n v="1661.1510000000001"/>
    <n v="211.13"/>
  </r>
  <r>
    <s v="10 : Electric"/>
    <x v="2"/>
    <x v="1"/>
    <s v="ERES_2T317"/>
    <x v="4122"/>
    <n v="770.45299999999997"/>
    <n v="94.49"/>
  </r>
  <r>
    <s v="10 : Electric"/>
    <x v="2"/>
    <x v="1"/>
    <s v="ERES_2T317"/>
    <x v="4123"/>
    <n v="287.08"/>
    <n v="36"/>
  </r>
  <r>
    <s v="10 : Electric"/>
    <x v="2"/>
    <x v="1"/>
    <s v="ERES_2T317"/>
    <x v="7979"/>
    <n v="868.41099999999994"/>
    <n v="101.21"/>
  </r>
  <r>
    <s v="10 : Electric"/>
    <x v="2"/>
    <x v="1"/>
    <s v="ERES_2T317"/>
    <x v="4124"/>
    <n v="654.45699999999999"/>
    <n v="79.540000000000006"/>
  </r>
  <r>
    <s v="10 : Electric"/>
    <x v="2"/>
    <x v="1"/>
    <s v="ERES_2T317"/>
    <x v="4125"/>
    <n v="1881.3150000000001"/>
    <n v="227.52"/>
  </r>
  <r>
    <s v="10 : Electric"/>
    <x v="2"/>
    <x v="1"/>
    <s v="ERES_2T317"/>
    <x v="7980"/>
    <n v="1133.165"/>
    <n v="141.19999999999999"/>
  </r>
  <r>
    <s v="10 : Electric"/>
    <x v="2"/>
    <x v="1"/>
    <s v="ERES_2T317"/>
    <x v="4126"/>
    <n v="523.77099999999996"/>
    <n v="64.400000000000006"/>
  </r>
  <r>
    <s v="10 : Electric"/>
    <x v="2"/>
    <x v="1"/>
    <s v="ERES_2T317"/>
    <x v="4127"/>
    <n v="405.76100000000002"/>
    <n v="51.55"/>
  </r>
  <r>
    <s v="10 : Electric"/>
    <x v="2"/>
    <x v="1"/>
    <s v="ERES_2T317"/>
    <x v="4128"/>
    <n v="878.76199999999994"/>
    <n v="108.51"/>
  </r>
  <r>
    <s v="10 : Electric"/>
    <x v="2"/>
    <x v="1"/>
    <s v="ERES_2T317"/>
    <x v="7981"/>
    <n v="2974.462"/>
    <n v="349.27"/>
  </r>
  <r>
    <s v="10 : Electric"/>
    <x v="2"/>
    <x v="1"/>
    <s v="ERES_2T317"/>
    <x v="7982"/>
    <n v="361.68700000000001"/>
    <n v="45.38"/>
  </r>
  <r>
    <s v="10 : Electric"/>
    <x v="2"/>
    <x v="1"/>
    <s v="ERES_2T317"/>
    <x v="4129"/>
    <n v="301.23599999999999"/>
    <n v="36.950000000000003"/>
  </r>
  <r>
    <s v="10 : Electric"/>
    <x v="2"/>
    <x v="1"/>
    <s v="ERES_2T317"/>
    <x v="4130"/>
    <n v="1005.056"/>
    <n v="121.31"/>
  </r>
  <r>
    <s v="10 : Electric"/>
    <x v="2"/>
    <x v="1"/>
    <s v="ERES_2T317"/>
    <x v="7983"/>
    <n v="343.84199999999998"/>
    <n v="41.46"/>
  </r>
  <r>
    <s v="10 : Electric"/>
    <x v="2"/>
    <x v="1"/>
    <s v="ERES_2T317"/>
    <x v="4131"/>
    <n v="3557.89"/>
    <n v="444.21"/>
  </r>
  <r>
    <s v="10 : Electric"/>
    <x v="2"/>
    <x v="1"/>
    <s v="ERES_2T317"/>
    <x v="4132"/>
    <n v="892.75199999999995"/>
    <n v="101.42"/>
  </r>
  <r>
    <s v="10 : Electric"/>
    <x v="2"/>
    <x v="1"/>
    <s v="ERES_2T317"/>
    <x v="4133"/>
    <n v="668.88400000000001"/>
    <n v="81.3"/>
  </r>
  <r>
    <s v="10 : Electric"/>
    <x v="2"/>
    <x v="1"/>
    <s v="ERES_2T317"/>
    <x v="4134"/>
    <n v="647.70600000000002"/>
    <n v="78.760000000000005"/>
  </r>
  <r>
    <s v="10 : Electric"/>
    <x v="2"/>
    <x v="1"/>
    <s v="ERES_2T317"/>
    <x v="4135"/>
    <n v="2234.63"/>
    <n v="277.23"/>
  </r>
  <r>
    <s v="10 : Electric"/>
    <x v="2"/>
    <x v="1"/>
    <s v="ERES_2T317"/>
    <x v="4136"/>
    <n v="1102.855"/>
    <n v="137.35"/>
  </r>
  <r>
    <s v="10 : Electric"/>
    <x v="2"/>
    <x v="1"/>
    <s v="ERES_2T317"/>
    <x v="4137"/>
    <n v="1931.19"/>
    <n v="244.64"/>
  </r>
  <r>
    <s v="10 : Electric"/>
    <x v="2"/>
    <x v="1"/>
    <s v="ERES_2T317"/>
    <x v="4138"/>
    <n v="1321.923"/>
    <n v="159.79"/>
  </r>
  <r>
    <s v="10 : Electric"/>
    <x v="2"/>
    <x v="1"/>
    <s v="ERES_2T317"/>
    <x v="4139"/>
    <n v="583.58299999999997"/>
    <n v="68.36"/>
  </r>
  <r>
    <s v="10 : Electric"/>
    <x v="2"/>
    <x v="1"/>
    <s v="ERES_2T317"/>
    <x v="4140"/>
    <n v="1279.287"/>
    <n v="152.97"/>
  </r>
  <r>
    <s v="10 : Electric"/>
    <x v="2"/>
    <x v="1"/>
    <s v="ERES_2T317"/>
    <x v="4141"/>
    <n v="527.17899999999997"/>
    <n v="63.57"/>
  </r>
  <r>
    <s v="10 : Electric"/>
    <x v="2"/>
    <x v="1"/>
    <s v="ERES_2T317"/>
    <x v="4142"/>
    <n v="0"/>
    <n v="0"/>
  </r>
  <r>
    <s v="10 : Electric"/>
    <x v="2"/>
    <x v="1"/>
    <s v="ERES_2T317"/>
    <x v="7984"/>
    <n v="238.48699999999999"/>
    <n v="27.42"/>
  </r>
  <r>
    <s v="10 : Electric"/>
    <x v="2"/>
    <x v="1"/>
    <s v="ERES_2T317"/>
    <x v="4143"/>
    <n v="658.06600000000003"/>
    <n v="86.18"/>
  </r>
  <r>
    <s v="10 : Electric"/>
    <x v="2"/>
    <x v="1"/>
    <s v="ERES_2T317"/>
    <x v="4144"/>
    <n v="1777.8820000000001"/>
    <n v="222.74"/>
  </r>
  <r>
    <s v="10 : Electric"/>
    <x v="2"/>
    <x v="1"/>
    <s v="ERES_2T317"/>
    <x v="4145"/>
    <n v="1106.8679999999999"/>
    <n v="128.25"/>
  </r>
  <r>
    <s v="10 : Electric"/>
    <x v="2"/>
    <x v="1"/>
    <s v="ERES_2T317"/>
    <x v="4146"/>
    <n v="306.98200000000003"/>
    <n v="37.93"/>
  </r>
  <r>
    <s v="10 : Electric"/>
    <x v="2"/>
    <x v="1"/>
    <s v="ERES_2T317"/>
    <x v="4147"/>
    <n v="1138.9259999999999"/>
    <n v="133"/>
  </r>
  <r>
    <s v="10 : Electric"/>
    <x v="2"/>
    <x v="1"/>
    <s v="ERES_2T317"/>
    <x v="4148"/>
    <n v="985.52599999999995"/>
    <n v="116.49"/>
  </r>
  <r>
    <s v="10 : Electric"/>
    <x v="2"/>
    <x v="1"/>
    <s v="ERES_2T317"/>
    <x v="4149"/>
    <n v="2033.69"/>
    <n v="251.29"/>
  </r>
  <r>
    <s v="10 : Electric"/>
    <x v="2"/>
    <x v="1"/>
    <s v="ERES_2T317"/>
    <x v="4150"/>
    <n v="3380.1280000000002"/>
    <n v="397.29"/>
  </r>
  <r>
    <s v="10 : Electric"/>
    <x v="2"/>
    <x v="1"/>
    <s v="ERES_2T317"/>
    <x v="7985"/>
    <n v="786.58699999999999"/>
    <n v="95.2"/>
  </r>
  <r>
    <s v="10 : Electric"/>
    <x v="2"/>
    <x v="1"/>
    <s v="ERES_2T317"/>
    <x v="7986"/>
    <n v="979.06"/>
    <n v="118.33"/>
  </r>
  <r>
    <s v="10 : Electric"/>
    <x v="2"/>
    <x v="1"/>
    <s v="ERES_2T317"/>
    <x v="4151"/>
    <n v="1492.9179999999999"/>
    <n v="184.94"/>
  </r>
  <r>
    <s v="10 : Electric"/>
    <x v="2"/>
    <x v="1"/>
    <s v="ERES_2T317"/>
    <x v="4152"/>
    <n v="1169.914"/>
    <n v="140.66999999999999"/>
  </r>
  <r>
    <s v="10 : Electric"/>
    <x v="2"/>
    <x v="1"/>
    <s v="ERES_2T317"/>
    <x v="4153"/>
    <n v="1628.241"/>
    <n v="180.16"/>
  </r>
  <r>
    <s v="10 : Electric"/>
    <x v="2"/>
    <x v="1"/>
    <s v="ERES_2T317"/>
    <x v="4154"/>
    <n v="561.31200000000001"/>
    <n v="68.849999999999994"/>
  </r>
  <r>
    <s v="10 : Electric"/>
    <x v="2"/>
    <x v="1"/>
    <s v="ERES_2T317"/>
    <x v="7987"/>
    <n v="1272.576"/>
    <n v="148.15"/>
  </r>
  <r>
    <s v="10 : Electric"/>
    <x v="2"/>
    <x v="1"/>
    <s v="ERES_2T317"/>
    <x v="7988"/>
    <n v="4581.5169999999998"/>
    <n v="558.39"/>
  </r>
  <r>
    <s v="10 : Electric"/>
    <x v="2"/>
    <x v="1"/>
    <s v="ERES_2T317"/>
    <x v="4155"/>
    <n v="755.17499999999995"/>
    <n v="92.4"/>
  </r>
  <r>
    <s v="10 : Electric"/>
    <x v="2"/>
    <x v="1"/>
    <s v="ERES_2T317"/>
    <x v="4156"/>
    <n v="1807.777"/>
    <n v="211.39"/>
  </r>
  <r>
    <s v="10 : Electric"/>
    <x v="2"/>
    <x v="1"/>
    <s v="ERES_2T317"/>
    <x v="7989"/>
    <n v="1802.5229999999999"/>
    <n v="218.73"/>
  </r>
  <r>
    <s v="10 : Electric"/>
    <x v="2"/>
    <x v="1"/>
    <s v="ERES_2T317"/>
    <x v="4157"/>
    <n v="757.46100000000001"/>
    <n v="92.79"/>
  </r>
  <r>
    <s v="10 : Electric"/>
    <x v="2"/>
    <x v="1"/>
    <s v="ERES_2T317"/>
    <x v="4158"/>
    <n v="950.01900000000001"/>
    <n v="123.01"/>
  </r>
  <r>
    <s v="10 : Electric"/>
    <x v="2"/>
    <x v="1"/>
    <s v="ERES_2T317"/>
    <x v="4159"/>
    <n v="456.73200000000003"/>
    <n v="55.36"/>
  </r>
  <r>
    <s v="10 : Electric"/>
    <x v="2"/>
    <x v="1"/>
    <s v="ERES_2T317"/>
    <x v="7990"/>
    <n v="815.71799999999996"/>
    <n v="99.18"/>
  </r>
  <r>
    <s v="10 : Electric"/>
    <x v="2"/>
    <x v="1"/>
    <s v="ERES_2T317"/>
    <x v="4160"/>
    <n v="1188.2260000000001"/>
    <n v="143.75"/>
  </r>
  <r>
    <s v="10 : Electric"/>
    <x v="2"/>
    <x v="1"/>
    <s v="ERES_2T317"/>
    <x v="4161"/>
    <n v="1998.6469999999999"/>
    <n v="240.65"/>
  </r>
  <r>
    <s v="10 : Electric"/>
    <x v="2"/>
    <x v="1"/>
    <s v="ERES_2T317"/>
    <x v="7991"/>
    <n v="1327.085"/>
    <n v="162.02000000000001"/>
  </r>
  <r>
    <s v="10 : Electric"/>
    <x v="2"/>
    <x v="1"/>
    <s v="ERES_2T317"/>
    <x v="7992"/>
    <n v="1533.347"/>
    <n v="180.63"/>
  </r>
  <r>
    <s v="10 : Electric"/>
    <x v="2"/>
    <x v="1"/>
    <s v="ERES_2T317"/>
    <x v="4162"/>
    <n v="1864.8030000000001"/>
    <n v="234.7"/>
  </r>
  <r>
    <s v="10 : Electric"/>
    <x v="2"/>
    <x v="1"/>
    <s v="ERES_2T317"/>
    <x v="4163"/>
    <n v="234.416"/>
    <n v="29.03"/>
  </r>
  <r>
    <s v="10 : Electric"/>
    <x v="2"/>
    <x v="1"/>
    <s v="ERES_2T317"/>
    <x v="4164"/>
    <n v="613.99699999999996"/>
    <n v="78.31"/>
  </r>
  <r>
    <s v="10 : Electric"/>
    <x v="2"/>
    <x v="1"/>
    <s v="ERES_2T317"/>
    <x v="4165"/>
    <n v="1090.9110000000001"/>
    <n v="134.12"/>
  </r>
  <r>
    <s v="10 : Electric"/>
    <x v="2"/>
    <x v="1"/>
    <s v="ERES_2T317"/>
    <x v="7993"/>
    <n v="884.58699999999999"/>
    <n v="110.52"/>
  </r>
  <r>
    <s v="10 : Electric"/>
    <x v="2"/>
    <x v="1"/>
    <s v="ERES_2T317"/>
    <x v="7994"/>
    <n v="1181.309"/>
    <n v="143.37"/>
  </r>
  <r>
    <s v="10 : Electric"/>
    <x v="2"/>
    <x v="1"/>
    <s v="ERES_2T317"/>
    <x v="4166"/>
    <n v="898.79899999999998"/>
    <n v="110.45"/>
  </r>
  <r>
    <s v="10 : Electric"/>
    <x v="2"/>
    <x v="1"/>
    <s v="ERES_2T317"/>
    <x v="4167"/>
    <n v="735.029"/>
    <n v="87.09"/>
  </r>
  <r>
    <s v="10 : Electric"/>
    <x v="2"/>
    <x v="1"/>
    <s v="ERES_2T317"/>
    <x v="4168"/>
    <n v="436.37400000000002"/>
    <n v="51.1"/>
  </r>
  <r>
    <s v="10 : Electric"/>
    <x v="2"/>
    <x v="1"/>
    <s v="ERES_2T317"/>
    <x v="4169"/>
    <n v="933.50800000000004"/>
    <n v="116.13"/>
  </r>
  <r>
    <s v="10 : Electric"/>
    <x v="2"/>
    <x v="1"/>
    <s v="ERES_2T317"/>
    <x v="4170"/>
    <n v="1343.2840000000001"/>
    <n v="157"/>
  </r>
  <r>
    <s v="10 : Electric"/>
    <x v="2"/>
    <x v="1"/>
    <s v="ERES_2T317"/>
    <x v="4171"/>
    <n v="472.839"/>
    <n v="54.91"/>
  </r>
  <r>
    <s v="10 : Electric"/>
    <x v="2"/>
    <x v="1"/>
    <s v="ERES_2T317"/>
    <x v="4172"/>
    <n v="1430.394"/>
    <n v="176.67"/>
  </r>
  <r>
    <s v="10 : Electric"/>
    <x v="2"/>
    <x v="1"/>
    <s v="ERES_2T317"/>
    <x v="4173"/>
    <n v="752.42600000000004"/>
    <n v="95.71"/>
  </r>
  <r>
    <s v="10 : Electric"/>
    <x v="2"/>
    <x v="1"/>
    <s v="ERES_2T317"/>
    <x v="4174"/>
    <n v="467.18200000000002"/>
    <n v="56.82"/>
  </r>
  <r>
    <s v="10 : Electric"/>
    <x v="2"/>
    <x v="1"/>
    <s v="ERES_2T317"/>
    <x v="4175"/>
    <n v="534.03800000000001"/>
    <n v="65.87"/>
  </r>
  <r>
    <s v="10 : Electric"/>
    <x v="2"/>
    <x v="1"/>
    <s v="ERES_2T317"/>
    <x v="4176"/>
    <n v="435.72899999999998"/>
    <n v="52.53"/>
  </r>
  <r>
    <s v="10 : Electric"/>
    <x v="2"/>
    <x v="1"/>
    <s v="ERES_2T317"/>
    <x v="4177"/>
    <n v="980.89300000000003"/>
    <n v="120.68"/>
  </r>
  <r>
    <s v="10 : Electric"/>
    <x v="2"/>
    <x v="1"/>
    <s v="ERES_2T317"/>
    <x v="4178"/>
    <n v="586.45699999999999"/>
    <n v="75.489999999999995"/>
  </r>
  <r>
    <s v="10 : Electric"/>
    <x v="2"/>
    <x v="1"/>
    <s v="ERES_2T317"/>
    <x v="4179"/>
    <n v="4210.915"/>
    <n v="509.45"/>
  </r>
  <r>
    <s v="10 : Electric"/>
    <x v="2"/>
    <x v="1"/>
    <s v="ERES_2T317"/>
    <x v="4180"/>
    <n v="514.26300000000003"/>
    <n v="65.69"/>
  </r>
  <r>
    <s v="10 : Electric"/>
    <x v="2"/>
    <x v="1"/>
    <s v="ERES_2T317"/>
    <x v="7995"/>
    <n v="1154.643"/>
    <n v="144.86000000000001"/>
  </r>
  <r>
    <s v="10 : Electric"/>
    <x v="2"/>
    <x v="1"/>
    <s v="ERES_2T317"/>
    <x v="4181"/>
    <n v="1633.14"/>
    <n v="192.01"/>
  </r>
  <r>
    <s v="10 : Electric"/>
    <x v="2"/>
    <x v="1"/>
    <s v="ERES_2T317"/>
    <x v="4182"/>
    <n v="1142.3409999999999"/>
    <n v="140.07"/>
  </r>
  <r>
    <s v="10 : Electric"/>
    <x v="2"/>
    <x v="1"/>
    <s v="ERES_2T317"/>
    <x v="7996"/>
    <n v="1933.2"/>
    <n v="229.94"/>
  </r>
  <r>
    <s v="10 : Electric"/>
    <x v="2"/>
    <x v="1"/>
    <s v="ERES_2T317"/>
    <x v="4183"/>
    <n v="936.76400000000001"/>
    <n v="112.54"/>
  </r>
  <r>
    <s v="10 : Electric"/>
    <x v="2"/>
    <x v="1"/>
    <s v="ERES_2T317"/>
    <x v="4184"/>
    <n v="1322.1469999999999"/>
    <n v="166.46"/>
  </r>
  <r>
    <s v="10 : Electric"/>
    <x v="2"/>
    <x v="1"/>
    <s v="ERES_2T317"/>
    <x v="4185"/>
    <n v="2512.8470000000002"/>
    <n v="300.91000000000003"/>
  </r>
  <r>
    <s v="10 : Electric"/>
    <x v="2"/>
    <x v="1"/>
    <s v="ERES_2T317"/>
    <x v="4186"/>
    <n v="272.8"/>
    <n v="34.42"/>
  </r>
  <r>
    <s v="10 : Electric"/>
    <x v="2"/>
    <x v="1"/>
    <s v="ERES_2T317"/>
    <x v="4187"/>
    <n v="254.66399999999999"/>
    <n v="30.6"/>
  </r>
  <r>
    <s v="10 : Electric"/>
    <x v="2"/>
    <x v="1"/>
    <s v="ERES_2T317"/>
    <x v="4188"/>
    <n v="1030.067"/>
    <n v="127.31"/>
  </r>
  <r>
    <s v="10 : Electric"/>
    <x v="2"/>
    <x v="1"/>
    <s v="ERES_2T317"/>
    <x v="4189"/>
    <n v="1922.5509999999999"/>
    <n v="242.11"/>
  </r>
  <r>
    <s v="10 : Electric"/>
    <x v="2"/>
    <x v="1"/>
    <s v="ERES_2T317"/>
    <x v="4190"/>
    <n v="1385.306"/>
    <n v="167.03"/>
  </r>
  <r>
    <s v="10 : Electric"/>
    <x v="2"/>
    <x v="1"/>
    <s v="ERES_2T317"/>
    <x v="4191"/>
    <n v="1563.59"/>
    <n v="187.93"/>
  </r>
  <r>
    <s v="10 : Electric"/>
    <x v="2"/>
    <x v="1"/>
    <s v="ERES_2T317"/>
    <x v="4192"/>
    <n v="801.42100000000005"/>
    <n v="98.52"/>
  </r>
  <r>
    <s v="10 : Electric"/>
    <x v="2"/>
    <x v="1"/>
    <s v="ERES_2T317"/>
    <x v="4193"/>
    <n v="590.67499999999995"/>
    <n v="71.48"/>
  </r>
  <r>
    <s v="10 : Electric"/>
    <x v="2"/>
    <x v="1"/>
    <s v="ERES_2T317"/>
    <x v="7997"/>
    <n v="1340.924"/>
    <n v="162.94999999999999"/>
  </r>
  <r>
    <s v="10 : Electric"/>
    <x v="2"/>
    <x v="1"/>
    <s v="ERES_2T317"/>
    <x v="4194"/>
    <n v="432.66300000000001"/>
    <n v="52.31"/>
  </r>
  <r>
    <s v="10 : Electric"/>
    <x v="2"/>
    <x v="1"/>
    <s v="ERES_2T317"/>
    <x v="4195"/>
    <n v="677.31899999999996"/>
    <n v="80.430000000000007"/>
  </r>
  <r>
    <s v="10 : Electric"/>
    <x v="2"/>
    <x v="1"/>
    <s v="ERES_2T317"/>
    <x v="7998"/>
    <n v="889.92200000000003"/>
    <n v="113.08"/>
  </r>
  <r>
    <s v="10 : Electric"/>
    <x v="2"/>
    <x v="1"/>
    <s v="ERES_2T317"/>
    <x v="4196"/>
    <n v="2478.4119999999998"/>
    <n v="309.32"/>
  </r>
  <r>
    <s v="10 : Electric"/>
    <x v="2"/>
    <x v="1"/>
    <s v="ERES_2T317"/>
    <x v="7999"/>
    <n v="433.053"/>
    <n v="51.37"/>
  </r>
  <r>
    <s v="10 : Electric"/>
    <x v="2"/>
    <x v="1"/>
    <s v="ERES_2T317"/>
    <x v="8000"/>
    <n v="724.02200000000005"/>
    <n v="89.55"/>
  </r>
  <r>
    <s v="10 : Electric"/>
    <x v="2"/>
    <x v="1"/>
    <s v="ERES_2T317"/>
    <x v="4197"/>
    <n v="1241.431"/>
    <n v="151.16999999999999"/>
  </r>
  <r>
    <s v="10 : Electric"/>
    <x v="2"/>
    <x v="1"/>
    <s v="ERES_2T317"/>
    <x v="4198"/>
    <n v="2159.0230000000001"/>
    <n v="258.83"/>
  </r>
  <r>
    <s v="10 : Electric"/>
    <x v="2"/>
    <x v="1"/>
    <s v="ERES_2T317"/>
    <x v="4199"/>
    <n v="636.46199999999999"/>
    <n v="78.2"/>
  </r>
  <r>
    <s v="10 : Electric"/>
    <x v="2"/>
    <x v="1"/>
    <s v="ERES_2T317"/>
    <x v="4200"/>
    <n v="4422.0129999999999"/>
    <n v="534.05999999999995"/>
  </r>
  <r>
    <s v="10 : Electric"/>
    <x v="2"/>
    <x v="1"/>
    <s v="ERES_2T317"/>
    <x v="4201"/>
    <n v="453.85"/>
    <n v="54.91"/>
  </r>
  <r>
    <s v="10 : Electric"/>
    <x v="2"/>
    <x v="1"/>
    <s v="ERES_2T317"/>
    <x v="4202"/>
    <n v="3188.951"/>
    <n v="384.69"/>
  </r>
  <r>
    <s v="10 : Electric"/>
    <x v="2"/>
    <x v="1"/>
    <s v="ERES_2T317"/>
    <x v="4203"/>
    <n v="380.10599999999999"/>
    <n v="45.77"/>
  </r>
  <r>
    <s v="10 : Electric"/>
    <x v="2"/>
    <x v="1"/>
    <s v="ERES_2T317"/>
    <x v="4204"/>
    <n v="618.58199999999999"/>
    <n v="72.84"/>
  </r>
  <r>
    <s v="10 : Electric"/>
    <x v="2"/>
    <x v="1"/>
    <s v="ERES_2T317"/>
    <x v="4205"/>
    <n v="748.04399999999998"/>
    <n v="96.61"/>
  </r>
  <r>
    <s v="10 : Electric"/>
    <x v="2"/>
    <x v="1"/>
    <s v="ERES_2T317"/>
    <x v="4206"/>
    <n v="365.74700000000001"/>
    <n v="46.11"/>
  </r>
  <r>
    <s v="10 : Electric"/>
    <x v="2"/>
    <x v="1"/>
    <s v="ERES_2T317"/>
    <x v="4207"/>
    <n v="1122.1389999999999"/>
    <n v="137.22999999999999"/>
  </r>
  <r>
    <s v="10 : Electric"/>
    <x v="2"/>
    <x v="1"/>
    <s v="ERES_2T317"/>
    <x v="4208"/>
    <n v="120.99"/>
    <n v="14.49"/>
  </r>
  <r>
    <s v="10 : Electric"/>
    <x v="2"/>
    <x v="1"/>
    <s v="ERES_2T317"/>
    <x v="8001"/>
    <n v="525.43399999999997"/>
    <n v="66.45"/>
  </r>
  <r>
    <s v="10 : Electric"/>
    <x v="2"/>
    <x v="1"/>
    <s v="ERES_2T317"/>
    <x v="4209"/>
    <n v="787.76"/>
    <n v="95.7"/>
  </r>
  <r>
    <s v="10 : Electric"/>
    <x v="2"/>
    <x v="1"/>
    <s v="ERES_2T317"/>
    <x v="8002"/>
    <n v="551.17499999999995"/>
    <n v="65.599999999999994"/>
  </r>
  <r>
    <s v="10 : Electric"/>
    <x v="2"/>
    <x v="1"/>
    <s v="ERES_2T317"/>
    <x v="8003"/>
    <n v="3059.6170000000002"/>
    <n v="376.61"/>
  </r>
  <r>
    <s v="10 : Electric"/>
    <x v="2"/>
    <x v="1"/>
    <s v="ERES_2T317"/>
    <x v="4210"/>
    <n v="1457.3019999999999"/>
    <n v="179.68"/>
  </r>
  <r>
    <s v="10 : Electric"/>
    <x v="2"/>
    <x v="1"/>
    <s v="ERES_2T317"/>
    <x v="4211"/>
    <n v="2025.1179999999999"/>
    <n v="246.78"/>
  </r>
  <r>
    <s v="10 : Electric"/>
    <x v="2"/>
    <x v="1"/>
    <s v="ERES_2T317"/>
    <x v="8004"/>
    <n v="1814.462"/>
    <n v="216.58"/>
  </r>
  <r>
    <s v="10 : Electric"/>
    <x v="2"/>
    <x v="1"/>
    <s v="ERES_2T317"/>
    <x v="4212"/>
    <n v="1163.328"/>
    <n v="143.41"/>
  </r>
  <r>
    <s v="10 : Electric"/>
    <x v="2"/>
    <x v="1"/>
    <s v="ERES_2T317"/>
    <x v="4213"/>
    <n v="1309.259"/>
    <n v="165.57"/>
  </r>
  <r>
    <s v="10 : Electric"/>
    <x v="2"/>
    <x v="1"/>
    <s v="ERES_2T317"/>
    <x v="4214"/>
    <n v="1269.155"/>
    <n v="149.86000000000001"/>
  </r>
  <r>
    <s v="10 : Electric"/>
    <x v="2"/>
    <x v="1"/>
    <s v="ERES_2T317"/>
    <x v="4215"/>
    <n v="1152.5909999999999"/>
    <n v="144.36000000000001"/>
  </r>
  <r>
    <s v="10 : Electric"/>
    <x v="2"/>
    <x v="1"/>
    <s v="ERES_2T317"/>
    <x v="4216"/>
    <n v="640.17200000000003"/>
    <n v="80.06"/>
  </r>
  <r>
    <s v="10 : Electric"/>
    <x v="2"/>
    <x v="1"/>
    <s v="ERES_2T317"/>
    <x v="4217"/>
    <n v="2358.759"/>
    <n v="291.43"/>
  </r>
  <r>
    <s v="10 : Electric"/>
    <x v="2"/>
    <x v="1"/>
    <s v="ERES_2T317"/>
    <x v="4218"/>
    <n v="1464.537"/>
    <n v="172.2"/>
  </r>
  <r>
    <s v="10 : Electric"/>
    <x v="2"/>
    <x v="1"/>
    <s v="ERES_2T317"/>
    <x v="8005"/>
    <n v="2196.09"/>
    <n v="264"/>
  </r>
  <r>
    <s v="10 : Electric"/>
    <x v="2"/>
    <x v="1"/>
    <s v="ERES_2T317"/>
    <x v="4219"/>
    <n v="699.36199999999997"/>
    <n v="89.02"/>
  </r>
  <r>
    <s v="10 : Electric"/>
    <x v="2"/>
    <x v="1"/>
    <s v="ERES_2T317"/>
    <x v="4220"/>
    <n v="2296.4430000000002"/>
    <n v="279.87"/>
  </r>
  <r>
    <s v="10 : Electric"/>
    <x v="2"/>
    <x v="1"/>
    <s v="ERES_2T317"/>
    <x v="4221"/>
    <n v="2414.1260000000002"/>
    <n v="293.89"/>
  </r>
  <r>
    <s v="10 : Electric"/>
    <x v="2"/>
    <x v="1"/>
    <s v="ERES_2T317"/>
    <x v="4222"/>
    <n v="770.99900000000002"/>
    <n v="93.64"/>
  </r>
  <r>
    <s v="10 : Electric"/>
    <x v="2"/>
    <x v="1"/>
    <s v="ERES_2T317"/>
    <x v="8006"/>
    <n v="690.91600000000005"/>
    <n v="83.5"/>
  </r>
  <r>
    <s v="10 : Electric"/>
    <x v="2"/>
    <x v="1"/>
    <s v="ERES_2T317"/>
    <x v="4223"/>
    <n v="669.16700000000003"/>
    <n v="77.63"/>
  </r>
  <r>
    <s v="10 : Electric"/>
    <x v="2"/>
    <x v="1"/>
    <s v="ERES_2T317"/>
    <x v="8007"/>
    <n v="1575.3989999999999"/>
    <n v="195.02"/>
  </r>
  <r>
    <s v="10 : Electric"/>
    <x v="2"/>
    <x v="1"/>
    <s v="ERES_2T317"/>
    <x v="4224"/>
    <n v="1475.7909999999999"/>
    <n v="183.89"/>
  </r>
  <r>
    <s v="10 : Electric"/>
    <x v="2"/>
    <x v="1"/>
    <s v="ERES_2T317"/>
    <x v="4225"/>
    <n v="468.44499999999999"/>
    <n v="58.29"/>
  </r>
  <r>
    <s v="10 : Electric"/>
    <x v="2"/>
    <x v="1"/>
    <s v="ERES_2T317"/>
    <x v="4226"/>
    <n v="573.10599999999999"/>
    <n v="69.400000000000006"/>
  </r>
  <r>
    <s v="10 : Electric"/>
    <x v="2"/>
    <x v="1"/>
    <s v="ERES_2T317"/>
    <x v="4227"/>
    <n v="1081.9179999999999"/>
    <n v="130.5"/>
  </r>
  <r>
    <s v="10 : Electric"/>
    <x v="2"/>
    <x v="1"/>
    <s v="ERES_2T317"/>
    <x v="4228"/>
    <n v="953.73500000000001"/>
    <n v="118.12"/>
  </r>
  <r>
    <s v="10 : Electric"/>
    <x v="2"/>
    <x v="1"/>
    <s v="ERES_2T317"/>
    <x v="8008"/>
    <n v="821.39099999999996"/>
    <n v="98.58"/>
  </r>
  <r>
    <s v="10 : Electric"/>
    <x v="2"/>
    <x v="1"/>
    <s v="ERES_2T317"/>
    <x v="4229"/>
    <n v="677.42"/>
    <n v="84.11"/>
  </r>
  <r>
    <s v="10 : Electric"/>
    <x v="2"/>
    <x v="1"/>
    <s v="ERES_2T317"/>
    <x v="4230"/>
    <n v="1765.566"/>
    <n v="212.09"/>
  </r>
  <r>
    <s v="10 : Electric"/>
    <x v="2"/>
    <x v="1"/>
    <s v="ERES_2T317"/>
    <x v="8009"/>
    <n v="584.09699999999998"/>
    <n v="71.03"/>
  </r>
  <r>
    <s v="10 : Electric"/>
    <x v="2"/>
    <x v="1"/>
    <s v="ERES_2T317"/>
    <x v="4231"/>
    <n v="349.11099999999999"/>
    <n v="42.24"/>
  </r>
  <r>
    <s v="10 : Electric"/>
    <x v="2"/>
    <x v="1"/>
    <s v="ERES_2T317"/>
    <x v="8010"/>
    <n v="488.13299999999998"/>
    <n v="56.62"/>
  </r>
  <r>
    <s v="10 : Electric"/>
    <x v="2"/>
    <x v="1"/>
    <s v="ERES_2T317"/>
    <x v="4232"/>
    <n v="863.38599999999997"/>
    <n v="104.63"/>
  </r>
  <r>
    <s v="10 : Electric"/>
    <x v="2"/>
    <x v="1"/>
    <s v="ERES_2T317"/>
    <x v="8011"/>
    <n v="875.00099999999998"/>
    <n v="108.98"/>
  </r>
  <r>
    <s v="10 : Electric"/>
    <x v="2"/>
    <x v="1"/>
    <s v="ERES_2T317"/>
    <x v="8012"/>
    <n v="184.762"/>
    <n v="23.83"/>
  </r>
  <r>
    <s v="10 : Electric"/>
    <x v="2"/>
    <x v="1"/>
    <s v="ERES_2T317"/>
    <x v="4233"/>
    <n v="1700.749"/>
    <n v="203.69"/>
  </r>
  <r>
    <s v="10 : Electric"/>
    <x v="2"/>
    <x v="1"/>
    <s v="ERES_2T317"/>
    <x v="4234"/>
    <n v="1624.9749999999999"/>
    <n v="193.28"/>
  </r>
  <r>
    <s v="10 : Electric"/>
    <x v="2"/>
    <x v="1"/>
    <s v="ERES_2T317"/>
    <x v="8013"/>
    <n v="1086.075"/>
    <n v="130.12"/>
  </r>
  <r>
    <s v="10 : Electric"/>
    <x v="2"/>
    <x v="1"/>
    <s v="ERES_2T317"/>
    <x v="4235"/>
    <n v="2503.7429999999999"/>
    <n v="309.19"/>
  </r>
  <r>
    <s v="10 : Electric"/>
    <x v="2"/>
    <x v="1"/>
    <s v="ERES_2T317"/>
    <x v="8014"/>
    <n v="1146.403"/>
    <n v="141.63"/>
  </r>
  <r>
    <s v="10 : Electric"/>
    <x v="2"/>
    <x v="1"/>
    <s v="ERES_2T317"/>
    <x v="4236"/>
    <n v="671.60199999999998"/>
    <n v="81.14"/>
  </r>
  <r>
    <s v="10 : Electric"/>
    <x v="2"/>
    <x v="1"/>
    <s v="ERES_2T317"/>
    <x v="4237"/>
    <n v="2311.71"/>
    <n v="288.7"/>
  </r>
  <r>
    <s v="10 : Electric"/>
    <x v="2"/>
    <x v="1"/>
    <s v="ERES_2T317"/>
    <x v="4238"/>
    <n v="404.61900000000003"/>
    <n v="51.44"/>
  </r>
  <r>
    <s v="10 : Electric"/>
    <x v="2"/>
    <x v="1"/>
    <s v="ERES_2T317"/>
    <x v="8015"/>
    <n v="693.68399999999997"/>
    <n v="87.69"/>
  </r>
  <r>
    <s v="10 : Electric"/>
    <x v="2"/>
    <x v="1"/>
    <s v="ERES_2T317"/>
    <x v="4239"/>
    <n v="1699.673"/>
    <n v="209.7"/>
  </r>
  <r>
    <s v="10 : Electric"/>
    <x v="2"/>
    <x v="1"/>
    <s v="ERES_2T317"/>
    <x v="4240"/>
    <n v="2093.12"/>
    <n v="254.11"/>
  </r>
  <r>
    <s v="10 : Electric"/>
    <x v="2"/>
    <x v="1"/>
    <s v="ERES_2T317"/>
    <x v="4241"/>
    <n v="897.96199999999999"/>
    <n v="111.16"/>
  </r>
  <r>
    <s v="10 : Electric"/>
    <x v="2"/>
    <x v="1"/>
    <s v="ERES_2T317"/>
    <x v="4242"/>
    <n v="469.02100000000002"/>
    <n v="62.2"/>
  </r>
  <r>
    <s v="10 : Electric"/>
    <x v="2"/>
    <x v="1"/>
    <s v="ERES_2T317"/>
    <x v="4243"/>
    <n v="1047.2180000000001"/>
    <n v="124.07"/>
  </r>
  <r>
    <s v="10 : Electric"/>
    <x v="2"/>
    <x v="1"/>
    <s v="ERES_2T317"/>
    <x v="4244"/>
    <n v="735.59799999999996"/>
    <n v="90.12"/>
  </r>
  <r>
    <s v="10 : Electric"/>
    <x v="2"/>
    <x v="1"/>
    <s v="ERES_2T317"/>
    <x v="4245"/>
    <n v="1668.7470000000001"/>
    <n v="203.74"/>
  </r>
  <r>
    <s v="10 : Electric"/>
    <x v="2"/>
    <x v="1"/>
    <s v="ERES_2T317"/>
    <x v="4246"/>
    <n v="3045.8760000000002"/>
    <n v="378.82"/>
  </r>
  <r>
    <s v="10 : Electric"/>
    <x v="2"/>
    <x v="1"/>
    <s v="ERES_2T317"/>
    <x v="4247"/>
    <n v="1446.9169999999999"/>
    <n v="178.03"/>
  </r>
  <r>
    <s v="10 : Electric"/>
    <x v="2"/>
    <x v="1"/>
    <s v="ERES_2T317"/>
    <x v="4248"/>
    <n v="760.73500000000001"/>
    <n v="95.58"/>
  </r>
  <r>
    <s v="10 : Electric"/>
    <x v="2"/>
    <x v="1"/>
    <s v="ERES_2T317"/>
    <x v="4249"/>
    <n v="841.91300000000001"/>
    <n v="101.36"/>
  </r>
  <r>
    <s v="10 : Electric"/>
    <x v="2"/>
    <x v="1"/>
    <s v="ERES_2T317"/>
    <x v="4250"/>
    <n v="1199.31"/>
    <n v="147.99"/>
  </r>
  <r>
    <s v="10 : Electric"/>
    <x v="2"/>
    <x v="1"/>
    <s v="ERES_2T317"/>
    <x v="4251"/>
    <n v="1318.126"/>
    <n v="159"/>
  </r>
  <r>
    <s v="10 : Electric"/>
    <x v="2"/>
    <x v="1"/>
    <s v="ERES_2T317"/>
    <x v="4252"/>
    <n v="412.76400000000001"/>
    <n v="49.39"/>
  </r>
  <r>
    <s v="10 : Electric"/>
    <x v="2"/>
    <x v="1"/>
    <s v="ERES_2T317"/>
    <x v="4253"/>
    <n v="6212.076"/>
    <n v="739"/>
  </r>
  <r>
    <s v="10 : Electric"/>
    <x v="2"/>
    <x v="1"/>
    <s v="ERES_2T317"/>
    <x v="4254"/>
    <n v="2108.3580000000002"/>
    <n v="263.97000000000003"/>
  </r>
  <r>
    <s v="10 : Electric"/>
    <x v="2"/>
    <x v="1"/>
    <s v="ERES_2T317"/>
    <x v="8016"/>
    <n v="931.28399999999999"/>
    <n v="113.39"/>
  </r>
  <r>
    <s v="10 : Electric"/>
    <x v="2"/>
    <x v="1"/>
    <s v="ERES_2T317"/>
    <x v="4255"/>
    <n v="329.82100000000003"/>
    <n v="39.06"/>
  </r>
  <r>
    <s v="10 : Electric"/>
    <x v="2"/>
    <x v="1"/>
    <s v="ERES_2T317"/>
    <x v="4256"/>
    <n v="1265.107"/>
    <n v="156.69"/>
  </r>
  <r>
    <s v="10 : Electric"/>
    <x v="2"/>
    <x v="1"/>
    <s v="ERES_2T317"/>
    <x v="4257"/>
    <n v="1422.32"/>
    <n v="180.37"/>
  </r>
  <r>
    <s v="10 : Electric"/>
    <x v="2"/>
    <x v="1"/>
    <s v="ERES_2T317"/>
    <x v="4258"/>
    <n v="938.74099999999999"/>
    <n v="109.09"/>
  </r>
  <r>
    <s v="10 : Electric"/>
    <x v="2"/>
    <x v="1"/>
    <s v="ERES_2T317"/>
    <x v="4259"/>
    <n v="337.74299999999999"/>
    <n v="42.37"/>
  </r>
  <r>
    <s v="10 : Electric"/>
    <x v="2"/>
    <x v="1"/>
    <s v="ERES_2T317"/>
    <x v="8017"/>
    <n v="580.58000000000004"/>
    <n v="72.92"/>
  </r>
  <r>
    <s v="10 : Electric"/>
    <x v="2"/>
    <x v="1"/>
    <s v="ERES_2T317"/>
    <x v="8018"/>
    <n v="1466.1379999999999"/>
    <n v="174.92"/>
  </r>
  <r>
    <s v="10 : Electric"/>
    <x v="2"/>
    <x v="1"/>
    <s v="ERES_2T317"/>
    <x v="4260"/>
    <n v="318.54399999999998"/>
    <n v="40.909999999999997"/>
  </r>
  <r>
    <s v="10 : Electric"/>
    <x v="2"/>
    <x v="1"/>
    <s v="ERES_2T317"/>
    <x v="4261"/>
    <n v="1026.395"/>
    <n v="129.94999999999999"/>
  </r>
  <r>
    <s v="10 : Electric"/>
    <x v="2"/>
    <x v="1"/>
    <s v="ERES_2T317"/>
    <x v="8019"/>
    <n v="622.69100000000003"/>
    <n v="76.03"/>
  </r>
  <r>
    <s v="10 : Electric"/>
    <x v="2"/>
    <x v="1"/>
    <s v="ERES_2T317"/>
    <x v="4262"/>
    <n v="128.011"/>
    <n v="15.46"/>
  </r>
  <r>
    <s v="10 : Electric"/>
    <x v="2"/>
    <x v="1"/>
    <s v="ERES_2T317"/>
    <x v="4263"/>
    <n v="1564.576"/>
    <n v="189.16"/>
  </r>
  <r>
    <s v="10 : Electric"/>
    <x v="2"/>
    <x v="1"/>
    <s v="ERES_2T317"/>
    <x v="8020"/>
    <n v="643.38900000000001"/>
    <n v="74.599999999999994"/>
  </r>
  <r>
    <s v="10 : Electric"/>
    <x v="2"/>
    <x v="1"/>
    <s v="ERES_2T317"/>
    <x v="4264"/>
    <n v="1818.683"/>
    <n v="227.11"/>
  </r>
  <r>
    <s v="10 : Electric"/>
    <x v="2"/>
    <x v="1"/>
    <s v="ERES_2T317"/>
    <x v="4265"/>
    <n v="1842.7049999999999"/>
    <n v="221.65"/>
  </r>
  <r>
    <s v="10 : Electric"/>
    <x v="2"/>
    <x v="1"/>
    <s v="ERES_2T317"/>
    <x v="4266"/>
    <n v="1464.8320000000001"/>
    <n v="163.21"/>
  </r>
  <r>
    <s v="10 : Electric"/>
    <x v="2"/>
    <x v="1"/>
    <s v="ERES_2T317"/>
    <x v="4267"/>
    <n v="1073.414"/>
    <n v="130.33000000000001"/>
  </r>
  <r>
    <s v="10 : Electric"/>
    <x v="2"/>
    <x v="1"/>
    <s v="ERES_2T317"/>
    <x v="8021"/>
    <n v="2153.3910000000001"/>
    <n v="255.16"/>
  </r>
  <r>
    <s v="10 : Electric"/>
    <x v="2"/>
    <x v="1"/>
    <s v="ERES_2T317"/>
    <x v="4269"/>
    <n v="842.41"/>
    <n v="102.52"/>
  </r>
  <r>
    <s v="10 : Electric"/>
    <x v="2"/>
    <x v="1"/>
    <s v="ERES_2T317"/>
    <x v="8022"/>
    <n v="1877.941"/>
    <n v="221.7"/>
  </r>
  <r>
    <s v="10 : Electric"/>
    <x v="2"/>
    <x v="1"/>
    <s v="ERES_2T317"/>
    <x v="4270"/>
    <n v="781.79"/>
    <n v="98.1"/>
  </r>
  <r>
    <s v="10 : Electric"/>
    <x v="2"/>
    <x v="1"/>
    <s v="ERES_2T317"/>
    <x v="4271"/>
    <n v="834.07100000000003"/>
    <n v="107.24"/>
  </r>
  <r>
    <s v="10 : Electric"/>
    <x v="2"/>
    <x v="1"/>
    <s v="ERES_2T317"/>
    <x v="4272"/>
    <n v="189.31100000000001"/>
    <n v="22.73"/>
  </r>
  <r>
    <s v="10 : Electric"/>
    <x v="2"/>
    <x v="1"/>
    <s v="ERES_2T317"/>
    <x v="4273"/>
    <n v="1485.502"/>
    <n v="179.28"/>
  </r>
  <r>
    <s v="10 : Electric"/>
    <x v="2"/>
    <x v="1"/>
    <s v="ERES_2T317"/>
    <x v="4274"/>
    <n v="1531.6320000000001"/>
    <n v="187.48"/>
  </r>
  <r>
    <s v="10 : Electric"/>
    <x v="2"/>
    <x v="1"/>
    <s v="ERES_2T317"/>
    <x v="4275"/>
    <n v="1009.044"/>
    <n v="122.95"/>
  </r>
  <r>
    <s v="10 : Electric"/>
    <x v="2"/>
    <x v="1"/>
    <s v="ERES_2T317"/>
    <x v="4276"/>
    <n v="811.78700000000003"/>
    <n v="100.42"/>
  </r>
  <r>
    <s v="10 : Electric"/>
    <x v="2"/>
    <x v="1"/>
    <s v="ERES_2T317"/>
    <x v="4277"/>
    <n v="1814.825"/>
    <n v="221.59"/>
  </r>
  <r>
    <s v="10 : Electric"/>
    <x v="2"/>
    <x v="1"/>
    <s v="ERES_2T317"/>
    <x v="4278"/>
    <n v="596.85799999999995"/>
    <n v="72.489999999999995"/>
  </r>
  <r>
    <s v="10 : Electric"/>
    <x v="2"/>
    <x v="1"/>
    <s v="ERES_2T317"/>
    <x v="8023"/>
    <n v="1385.059"/>
    <n v="168.27"/>
  </r>
  <r>
    <s v="10 : Electric"/>
    <x v="2"/>
    <x v="1"/>
    <s v="ERES_2T317"/>
    <x v="4279"/>
    <n v="724.84400000000005"/>
    <n v="90.87"/>
  </r>
  <r>
    <s v="10 : Electric"/>
    <x v="2"/>
    <x v="1"/>
    <s v="ERES_2T317"/>
    <x v="4280"/>
    <n v="677.39300000000003"/>
    <n v="85.71"/>
  </r>
  <r>
    <s v="10 : Electric"/>
    <x v="2"/>
    <x v="1"/>
    <s v="ERES_2T317"/>
    <x v="4281"/>
    <n v="935.46600000000001"/>
    <n v="110.14"/>
  </r>
  <r>
    <s v="10 : Electric"/>
    <x v="2"/>
    <x v="1"/>
    <s v="ERES_2T317"/>
    <x v="4282"/>
    <n v="1039.53"/>
    <n v="125.86"/>
  </r>
  <r>
    <s v="10 : Electric"/>
    <x v="2"/>
    <x v="1"/>
    <s v="ERES_2T317"/>
    <x v="4283"/>
    <n v="472.32299999999998"/>
    <n v="57.84"/>
  </r>
  <r>
    <s v="10 : Electric"/>
    <x v="2"/>
    <x v="1"/>
    <s v="ERES_2T317"/>
    <x v="4284"/>
    <n v="1706.056"/>
    <n v="208.22"/>
  </r>
  <r>
    <s v="10 : Electric"/>
    <x v="2"/>
    <x v="1"/>
    <s v="ERES_2T317"/>
    <x v="8024"/>
    <n v="1668.829"/>
    <n v="191.77"/>
  </r>
  <r>
    <s v="10 : Electric"/>
    <x v="2"/>
    <x v="1"/>
    <s v="ERES_2T317"/>
    <x v="4285"/>
    <n v="934.46699999999998"/>
    <n v="111.93"/>
  </r>
  <r>
    <s v="10 : Electric"/>
    <x v="2"/>
    <x v="1"/>
    <s v="ERES_2T317"/>
    <x v="4286"/>
    <n v="501.92099999999999"/>
    <n v="62.69"/>
  </r>
  <r>
    <s v="10 : Electric"/>
    <x v="2"/>
    <x v="1"/>
    <s v="ERES_2T317"/>
    <x v="4287"/>
    <n v="581.85699999999997"/>
    <n v="74.58"/>
  </r>
  <r>
    <s v="10 : Electric"/>
    <x v="2"/>
    <x v="1"/>
    <s v="ERES_2T317"/>
    <x v="4288"/>
    <n v="419.49200000000002"/>
    <n v="50.65"/>
  </r>
  <r>
    <s v="10 : Electric"/>
    <x v="2"/>
    <x v="1"/>
    <s v="ERES_2T317"/>
    <x v="8025"/>
    <n v="1562.8340000000001"/>
    <n v="192.04"/>
  </r>
  <r>
    <s v="10 : Electric"/>
    <x v="2"/>
    <x v="1"/>
    <s v="ERES_2T317"/>
    <x v="4289"/>
    <n v="1539.6959999999999"/>
    <n v="186.88"/>
  </r>
  <r>
    <s v="10 : Electric"/>
    <x v="2"/>
    <x v="1"/>
    <s v="ERES_2T317"/>
    <x v="8026"/>
    <n v="1677.432"/>
    <n v="201.11"/>
  </r>
  <r>
    <s v="10 : Electric"/>
    <x v="2"/>
    <x v="1"/>
    <s v="ERES_2T317"/>
    <x v="8027"/>
    <n v="1069.95"/>
    <n v="127.73"/>
  </r>
  <r>
    <s v="10 : Electric"/>
    <x v="2"/>
    <x v="1"/>
    <s v="ERES_2T317"/>
    <x v="4290"/>
    <n v="682.79200000000003"/>
    <n v="82.68"/>
  </r>
  <r>
    <s v="10 : Electric"/>
    <x v="2"/>
    <x v="1"/>
    <s v="ERES_2T317"/>
    <x v="4291"/>
    <n v="986.58600000000001"/>
    <n v="122.3"/>
  </r>
  <r>
    <s v="10 : Electric"/>
    <x v="2"/>
    <x v="1"/>
    <s v="ERES_2T317"/>
    <x v="4292"/>
    <n v="562.29899999999998"/>
    <n v="72.27"/>
  </r>
  <r>
    <s v="10 : Electric"/>
    <x v="2"/>
    <x v="1"/>
    <s v="ERES_2T317"/>
    <x v="4293"/>
    <n v="752.18399999999997"/>
    <n v="90.24"/>
  </r>
  <r>
    <s v="10 : Electric"/>
    <x v="2"/>
    <x v="1"/>
    <s v="ERES_2T317"/>
    <x v="4294"/>
    <n v="1017.303"/>
    <n v="124"/>
  </r>
  <r>
    <s v="10 : Electric"/>
    <x v="2"/>
    <x v="1"/>
    <s v="ERES_2T317"/>
    <x v="4295"/>
    <n v="1462.6559999999999"/>
    <n v="167.93"/>
  </r>
  <r>
    <s v="10 : Electric"/>
    <x v="2"/>
    <x v="1"/>
    <s v="ERES_2T317"/>
    <x v="4296"/>
    <n v="951.57799999999997"/>
    <n v="123.78"/>
  </r>
  <r>
    <s v="10 : Electric"/>
    <x v="2"/>
    <x v="1"/>
    <s v="ERES_2T317"/>
    <x v="4297"/>
    <n v="2044.1179999999999"/>
    <n v="245.06"/>
  </r>
  <r>
    <s v="10 : Electric"/>
    <x v="2"/>
    <x v="1"/>
    <s v="ERES_2T317"/>
    <x v="4298"/>
    <n v="192.09299999999999"/>
    <n v="23.14"/>
  </r>
  <r>
    <s v="10 : Electric"/>
    <x v="2"/>
    <x v="1"/>
    <s v="ERES_2T317"/>
    <x v="4299"/>
    <n v="837.36699999999996"/>
    <n v="103.68"/>
  </r>
  <r>
    <s v="10 : Electric"/>
    <x v="2"/>
    <x v="1"/>
    <s v="ERES_2T317"/>
    <x v="8028"/>
    <n v="838.94"/>
    <n v="101.62"/>
  </r>
  <r>
    <s v="10 : Electric"/>
    <x v="2"/>
    <x v="1"/>
    <s v="ERES_2T317"/>
    <x v="4300"/>
    <n v="511.08600000000001"/>
    <n v="61.47"/>
  </r>
  <r>
    <s v="10 : Electric"/>
    <x v="2"/>
    <x v="1"/>
    <s v="ERES_2T317"/>
    <x v="4301"/>
    <n v="2296.0949999999998"/>
    <n v="279.77"/>
  </r>
  <r>
    <s v="10 : Electric"/>
    <x v="2"/>
    <x v="1"/>
    <s v="ERES_2T317"/>
    <x v="4302"/>
    <n v="389.29500000000002"/>
    <n v="47.45"/>
  </r>
  <r>
    <s v="10 : Electric"/>
    <x v="2"/>
    <x v="1"/>
    <s v="ERES_2T317"/>
    <x v="4303"/>
    <n v="2589.9699999999998"/>
    <n v="316.37"/>
  </r>
  <r>
    <s v="10 : Electric"/>
    <x v="2"/>
    <x v="1"/>
    <s v="ERES_2T317"/>
    <x v="4304"/>
    <n v="870.31700000000001"/>
    <n v="107.89"/>
  </r>
  <r>
    <s v="10 : Electric"/>
    <x v="2"/>
    <x v="1"/>
    <s v="ERES_2T317"/>
    <x v="4305"/>
    <n v="3419.9409999999998"/>
    <n v="435.73"/>
  </r>
  <r>
    <s v="10 : Electric"/>
    <x v="2"/>
    <x v="1"/>
    <s v="ERES_2T317"/>
    <x v="4306"/>
    <n v="1006.4589999999999"/>
    <n v="116.99"/>
  </r>
  <r>
    <s v="10 : Electric"/>
    <x v="2"/>
    <x v="1"/>
    <s v="ERES_2T317"/>
    <x v="8029"/>
    <n v="527.83199999999999"/>
    <n v="66.62"/>
  </r>
  <r>
    <s v="10 : Electric"/>
    <x v="2"/>
    <x v="1"/>
    <s v="ERES_2T317"/>
    <x v="8030"/>
    <n v="1016.658"/>
    <n v="125.29"/>
  </r>
  <r>
    <s v="10 : Electric"/>
    <x v="2"/>
    <x v="1"/>
    <s v="ERES_2T317"/>
    <x v="8031"/>
    <n v="1349.3030000000001"/>
    <n v="168.29"/>
  </r>
  <r>
    <s v="10 : Electric"/>
    <x v="2"/>
    <x v="1"/>
    <s v="ERES_2T317"/>
    <x v="4307"/>
    <n v="1588.19"/>
    <n v="178.05"/>
  </r>
  <r>
    <s v="10 : Electric"/>
    <x v="2"/>
    <x v="1"/>
    <s v="ERES_2T317"/>
    <x v="4308"/>
    <n v="2409.7809999999999"/>
    <n v="295.19"/>
  </r>
  <r>
    <s v="10 : Electric"/>
    <x v="2"/>
    <x v="1"/>
    <s v="ERES_2T317"/>
    <x v="4309"/>
    <n v="732.97900000000004"/>
    <n v="90.73"/>
  </r>
  <r>
    <s v="10 : Electric"/>
    <x v="2"/>
    <x v="1"/>
    <s v="ERES_2T317"/>
    <x v="8032"/>
    <n v="1629.7429999999999"/>
    <n v="190.63"/>
  </r>
  <r>
    <s v="10 : Electric"/>
    <x v="2"/>
    <x v="1"/>
    <s v="ERES_2T317"/>
    <x v="4310"/>
    <n v="1343.6890000000001"/>
    <n v="165.07"/>
  </r>
  <r>
    <s v="10 : Electric"/>
    <x v="2"/>
    <x v="1"/>
    <s v="ERES_2T317"/>
    <x v="4311"/>
    <n v="377.11500000000001"/>
    <n v="47.95"/>
  </r>
  <r>
    <s v="10 : Electric"/>
    <x v="2"/>
    <x v="1"/>
    <s v="ERES_2T317"/>
    <x v="4312"/>
    <n v="742.99699999999996"/>
    <n v="85.64"/>
  </r>
  <r>
    <s v="10 : Electric"/>
    <x v="2"/>
    <x v="1"/>
    <s v="ERES_2T317"/>
    <x v="4313"/>
    <n v="360.48899999999998"/>
    <n v="42.26"/>
  </r>
  <r>
    <s v="10 : Electric"/>
    <x v="2"/>
    <x v="1"/>
    <s v="ERES_2T317"/>
    <x v="8033"/>
    <n v="546.68700000000001"/>
    <n v="67.709999999999994"/>
  </r>
  <r>
    <s v="10 : Electric"/>
    <x v="2"/>
    <x v="1"/>
    <s v="ERES_2T317"/>
    <x v="4314"/>
    <n v="868.77"/>
    <n v="112.95"/>
  </r>
  <r>
    <s v="10 : Electric"/>
    <x v="2"/>
    <x v="1"/>
    <s v="ERES_2T317"/>
    <x v="4315"/>
    <n v="659.23199999999997"/>
    <n v="82.32"/>
  </r>
  <r>
    <s v="10 : Electric"/>
    <x v="2"/>
    <x v="1"/>
    <s v="ERES_2T317"/>
    <x v="4316"/>
    <n v="2432.8969999999999"/>
    <n v="304.66000000000003"/>
  </r>
  <r>
    <s v="10 : Electric"/>
    <x v="2"/>
    <x v="1"/>
    <s v="ERES_2T317"/>
    <x v="4317"/>
    <n v="1126.529"/>
    <n v="132.57"/>
  </r>
  <r>
    <s v="10 : Electric"/>
    <x v="2"/>
    <x v="1"/>
    <s v="ERES_2T317"/>
    <x v="8034"/>
    <n v="1035.0060000000001"/>
    <n v="129.46"/>
  </r>
  <r>
    <s v="10 : Electric"/>
    <x v="2"/>
    <x v="1"/>
    <s v="ERES_2T317"/>
    <x v="4318"/>
    <n v="1035.605"/>
    <n v="130.27000000000001"/>
  </r>
  <r>
    <s v="10 : Electric"/>
    <x v="2"/>
    <x v="1"/>
    <s v="ERES_2T317"/>
    <x v="4319"/>
    <n v="295.83100000000002"/>
    <n v="35.369999999999997"/>
  </r>
  <r>
    <s v="10 : Electric"/>
    <x v="2"/>
    <x v="1"/>
    <s v="ERES_2T317"/>
    <x v="4320"/>
    <n v="964.548"/>
    <n v="122.07"/>
  </r>
  <r>
    <s v="10 : Electric"/>
    <x v="2"/>
    <x v="1"/>
    <s v="ERES_2T317"/>
    <x v="4321"/>
    <n v="1494.097"/>
    <n v="180.29"/>
  </r>
  <r>
    <s v="10 : Electric"/>
    <x v="2"/>
    <x v="1"/>
    <s v="ERES_2T317"/>
    <x v="8035"/>
    <n v="1543.0050000000001"/>
    <n v="194.74"/>
  </r>
  <r>
    <s v="10 : Electric"/>
    <x v="2"/>
    <x v="1"/>
    <s v="ERES_2T317"/>
    <x v="4322"/>
    <n v="878.82399999999996"/>
    <n v="111.6"/>
  </r>
  <r>
    <s v="10 : Electric"/>
    <x v="2"/>
    <x v="1"/>
    <s v="ERES_2T317"/>
    <x v="4323"/>
    <n v="1376.3420000000001"/>
    <n v="171.96"/>
  </r>
  <r>
    <s v="10 : Electric"/>
    <x v="2"/>
    <x v="1"/>
    <s v="ERES_2T317"/>
    <x v="4324"/>
    <n v="629.00099999999998"/>
    <n v="78.42"/>
  </r>
  <r>
    <s v="10 : Electric"/>
    <x v="2"/>
    <x v="1"/>
    <s v="ERES_2T317"/>
    <x v="8036"/>
    <n v="322.166"/>
    <n v="39.4"/>
  </r>
  <r>
    <s v="10 : Electric"/>
    <x v="2"/>
    <x v="1"/>
    <s v="ERES_2T317"/>
    <x v="4325"/>
    <n v="2312.8719999999998"/>
    <n v="290.52"/>
  </r>
  <r>
    <s v="10 : Electric"/>
    <x v="2"/>
    <x v="1"/>
    <s v="ERES_2T317"/>
    <x v="4326"/>
    <n v="2522.328"/>
    <n v="300.38"/>
  </r>
  <r>
    <s v="10 : Electric"/>
    <x v="2"/>
    <x v="1"/>
    <s v="ERES_2T317"/>
    <x v="4327"/>
    <n v="782.005"/>
    <n v="92.36"/>
  </r>
  <r>
    <s v="10 : Electric"/>
    <x v="2"/>
    <x v="1"/>
    <s v="ERES_2T317"/>
    <x v="4328"/>
    <n v="3708.6869999999999"/>
    <n v="450.81"/>
  </r>
  <r>
    <s v="10 : Electric"/>
    <x v="2"/>
    <x v="1"/>
    <s v="ERES_2T317"/>
    <x v="4329"/>
    <n v="1339.9939999999999"/>
    <n v="157.26"/>
  </r>
  <r>
    <s v="10 : Electric"/>
    <x v="2"/>
    <x v="1"/>
    <s v="ERES_2T317"/>
    <x v="4330"/>
    <n v="527.71699999999998"/>
    <n v="63.09"/>
  </r>
  <r>
    <s v="10 : Electric"/>
    <x v="2"/>
    <x v="1"/>
    <s v="ERES_2T317"/>
    <x v="4331"/>
    <n v="499.37200000000001"/>
    <n v="61.71"/>
  </r>
  <r>
    <s v="10 : Electric"/>
    <x v="2"/>
    <x v="1"/>
    <s v="ERES_2T317"/>
    <x v="4332"/>
    <n v="1706.1669999999999"/>
    <n v="207.5"/>
  </r>
  <r>
    <s v="10 : Electric"/>
    <x v="2"/>
    <x v="1"/>
    <s v="ERES_2T317"/>
    <x v="4333"/>
    <n v="1240.318"/>
    <n v="145.08000000000001"/>
  </r>
  <r>
    <s v="10 : Electric"/>
    <x v="2"/>
    <x v="1"/>
    <s v="ERES_2T317"/>
    <x v="4334"/>
    <n v="1276.671"/>
    <n v="163.89"/>
  </r>
  <r>
    <s v="10 : Electric"/>
    <x v="2"/>
    <x v="1"/>
    <s v="ERES_2T317"/>
    <x v="4335"/>
    <n v="2026.7529999999999"/>
    <n v="253.13"/>
  </r>
  <r>
    <s v="10 : Electric"/>
    <x v="2"/>
    <x v="1"/>
    <s v="ERES_2T317"/>
    <x v="8037"/>
    <n v="497.97199999999998"/>
    <n v="56.7"/>
  </r>
  <r>
    <s v="10 : Electric"/>
    <x v="2"/>
    <x v="1"/>
    <s v="ERES_2T317"/>
    <x v="8038"/>
    <n v="896.04700000000003"/>
    <n v="101.64"/>
  </r>
  <r>
    <s v="10 : Electric"/>
    <x v="2"/>
    <x v="1"/>
    <s v="ERES_2T317"/>
    <x v="4336"/>
    <n v="480.29500000000002"/>
    <n v="58.29"/>
  </r>
  <r>
    <s v="10 : Electric"/>
    <x v="2"/>
    <x v="1"/>
    <s v="ERES_2T317"/>
    <x v="4337"/>
    <n v="437.16300000000001"/>
    <n v="54.77"/>
  </r>
  <r>
    <s v="10 : Electric"/>
    <x v="2"/>
    <x v="1"/>
    <s v="ERES_2T317"/>
    <x v="4338"/>
    <n v="609.44799999999998"/>
    <n v="73.8"/>
  </r>
  <r>
    <s v="10 : Electric"/>
    <x v="2"/>
    <x v="1"/>
    <s v="ERES_2T317"/>
    <x v="4339"/>
    <n v="790.77800000000002"/>
    <n v="96.47"/>
  </r>
  <r>
    <s v="10 : Electric"/>
    <x v="2"/>
    <x v="1"/>
    <s v="ERES_2T317"/>
    <x v="8039"/>
    <n v="603.976"/>
    <n v="75.790000000000006"/>
  </r>
  <r>
    <s v="10 : Electric"/>
    <x v="2"/>
    <x v="1"/>
    <s v="ERES_2T317"/>
    <x v="8040"/>
    <n v="2239.5819999999999"/>
    <n v="274.67"/>
  </r>
  <r>
    <s v="10 : Electric"/>
    <x v="2"/>
    <x v="1"/>
    <s v="ERES_2T317"/>
    <x v="8041"/>
    <n v="592.95699999999999"/>
    <n v="71.31"/>
  </r>
  <r>
    <s v="10 : Electric"/>
    <x v="2"/>
    <x v="1"/>
    <s v="ERES_2T317"/>
    <x v="4340"/>
    <n v="479.7"/>
    <n v="59.05"/>
  </r>
  <r>
    <s v="10 : Electric"/>
    <x v="2"/>
    <x v="1"/>
    <s v="ERES_2T317"/>
    <x v="4341"/>
    <n v="333.90100000000001"/>
    <n v="40.89"/>
  </r>
  <r>
    <s v="10 : Electric"/>
    <x v="2"/>
    <x v="1"/>
    <s v="ERES_2T317"/>
    <x v="8042"/>
    <n v="205.38399999999999"/>
    <n v="24.83"/>
  </r>
  <r>
    <s v="10 : Electric"/>
    <x v="2"/>
    <x v="1"/>
    <s v="ERES_2T317"/>
    <x v="4342"/>
    <n v="2013.2190000000001"/>
    <n v="245.03"/>
  </r>
  <r>
    <s v="10 : Electric"/>
    <x v="2"/>
    <x v="1"/>
    <s v="ERES_2T317"/>
    <x v="4343"/>
    <n v="1340.943"/>
    <n v="164.11"/>
  </r>
  <r>
    <s v="10 : Electric"/>
    <x v="2"/>
    <x v="1"/>
    <s v="ERES_2T317"/>
    <x v="8043"/>
    <n v="1389.68"/>
    <n v="178.6"/>
  </r>
  <r>
    <s v="10 : Electric"/>
    <x v="2"/>
    <x v="1"/>
    <s v="ERES_2T317"/>
    <x v="8044"/>
    <n v="1451.75"/>
    <n v="182.46"/>
  </r>
  <r>
    <s v="10 : Electric"/>
    <x v="2"/>
    <x v="1"/>
    <s v="ERES_2T317"/>
    <x v="8045"/>
    <n v="734.72"/>
    <n v="91.79"/>
  </r>
  <r>
    <s v="10 : Electric"/>
    <x v="2"/>
    <x v="1"/>
    <s v="ERES_2T317"/>
    <x v="8046"/>
    <n v="1553.595"/>
    <n v="188.19"/>
  </r>
  <r>
    <s v="10 : Electric"/>
    <x v="2"/>
    <x v="1"/>
    <s v="ERES_2T317"/>
    <x v="4344"/>
    <n v="567.39599999999996"/>
    <n v="71.48"/>
  </r>
  <r>
    <s v="10 : Electric"/>
    <x v="2"/>
    <x v="1"/>
    <s v="ERES_2T317"/>
    <x v="4345"/>
    <n v="578.07399999999996"/>
    <n v="66.91"/>
  </r>
  <r>
    <s v="10 : Electric"/>
    <x v="2"/>
    <x v="1"/>
    <s v="ERES_2T317"/>
    <x v="4346"/>
    <n v="2165.7800000000002"/>
    <n v="279.45"/>
  </r>
  <r>
    <s v="10 : Electric"/>
    <x v="2"/>
    <x v="1"/>
    <s v="ERES_2T317"/>
    <x v="4347"/>
    <n v="2585.0410000000002"/>
    <n v="308.97000000000003"/>
  </r>
  <r>
    <s v="10 : Electric"/>
    <x v="2"/>
    <x v="1"/>
    <s v="ERES_2T317"/>
    <x v="4348"/>
    <n v="374.714"/>
    <n v="46.34"/>
  </r>
  <r>
    <s v="10 : Electric"/>
    <x v="2"/>
    <x v="1"/>
    <s v="ERES_2T317"/>
    <x v="4349"/>
    <n v="819.99400000000003"/>
    <n v="99.35"/>
  </r>
  <r>
    <s v="10 : Electric"/>
    <x v="2"/>
    <x v="1"/>
    <s v="ERES_2T317"/>
    <x v="4350"/>
    <n v="807.57799999999997"/>
    <n v="100.59"/>
  </r>
  <r>
    <s v="10 : Electric"/>
    <x v="2"/>
    <x v="1"/>
    <s v="ERES_2T317"/>
    <x v="4351"/>
    <n v="811.51400000000001"/>
    <n v="98.01"/>
  </r>
  <r>
    <s v="10 : Electric"/>
    <x v="2"/>
    <x v="1"/>
    <s v="ERES_2T317"/>
    <x v="4352"/>
    <n v="525.10699999999997"/>
    <n v="64.13"/>
  </r>
  <r>
    <s v="10 : Electric"/>
    <x v="2"/>
    <x v="1"/>
    <s v="ERES_2T317"/>
    <x v="4353"/>
    <n v="1777.57"/>
    <n v="216.52"/>
  </r>
  <r>
    <s v="10 : Electric"/>
    <x v="2"/>
    <x v="1"/>
    <s v="ERES_2T317"/>
    <x v="4354"/>
    <n v="1797.8489999999999"/>
    <n v="227.97"/>
  </r>
  <r>
    <s v="10 : Electric"/>
    <x v="2"/>
    <x v="1"/>
    <s v="ERES_2T317"/>
    <x v="4355"/>
    <n v="1050.203"/>
    <n v="126.87"/>
  </r>
  <r>
    <s v="10 : Electric"/>
    <x v="2"/>
    <x v="1"/>
    <s v="ERES_2T317"/>
    <x v="4356"/>
    <n v="889.17200000000003"/>
    <n v="110.71"/>
  </r>
  <r>
    <s v="10 : Electric"/>
    <x v="2"/>
    <x v="1"/>
    <s v="ERES_2T317"/>
    <x v="4357"/>
    <n v="566.01099999999997"/>
    <n v="70.23"/>
  </r>
  <r>
    <s v="10 : Electric"/>
    <x v="2"/>
    <x v="1"/>
    <s v="ERES_2T317"/>
    <x v="4358"/>
    <n v="574.15099999999995"/>
    <n v="74.75"/>
  </r>
  <r>
    <s v="10 : Electric"/>
    <x v="2"/>
    <x v="1"/>
    <s v="ERES_2T317"/>
    <x v="4359"/>
    <n v="1303.077"/>
    <n v="150.94"/>
  </r>
  <r>
    <s v="10 : Electric"/>
    <x v="2"/>
    <x v="1"/>
    <s v="ERES_2T317"/>
    <x v="4360"/>
    <n v="943.63599999999997"/>
    <n v="115.43"/>
  </r>
  <r>
    <s v="10 : Electric"/>
    <x v="2"/>
    <x v="1"/>
    <s v="ERES_2T317"/>
    <x v="8047"/>
    <n v="342.40199999999999"/>
    <n v="43.84"/>
  </r>
  <r>
    <s v="10 : Electric"/>
    <x v="2"/>
    <x v="1"/>
    <s v="ERES_2T317"/>
    <x v="8048"/>
    <n v="1647.6010000000001"/>
    <n v="202.02"/>
  </r>
  <r>
    <s v="10 : Electric"/>
    <x v="2"/>
    <x v="1"/>
    <s v="ERES_2T317"/>
    <x v="8049"/>
    <n v="1735.529"/>
    <n v="212.97"/>
  </r>
  <r>
    <s v="10 : Electric"/>
    <x v="2"/>
    <x v="1"/>
    <s v="ERES_2T317"/>
    <x v="4361"/>
    <n v="998.20600000000002"/>
    <n v="119.17"/>
  </r>
  <r>
    <s v="10 : Electric"/>
    <x v="2"/>
    <x v="1"/>
    <s v="ERES_2T317"/>
    <x v="4362"/>
    <n v="1282.4780000000001"/>
    <n v="162.62"/>
  </r>
  <r>
    <s v="10 : Electric"/>
    <x v="2"/>
    <x v="1"/>
    <s v="ERES_2T317"/>
    <x v="4363"/>
    <n v="1251.444"/>
    <n v="141.72"/>
  </r>
  <r>
    <s v="10 : Electric"/>
    <x v="2"/>
    <x v="1"/>
    <s v="ERES_2T317"/>
    <x v="4364"/>
    <n v="968.01300000000003"/>
    <n v="117.14"/>
  </r>
  <r>
    <s v="10 : Electric"/>
    <x v="2"/>
    <x v="1"/>
    <s v="ERES_2T317"/>
    <x v="4365"/>
    <n v="756.13499999999999"/>
    <n v="97.23"/>
  </r>
  <r>
    <s v="10 : Electric"/>
    <x v="2"/>
    <x v="1"/>
    <s v="ERES_2T317"/>
    <x v="4366"/>
    <n v="1116.4110000000001"/>
    <n v="138.24"/>
  </r>
  <r>
    <s v="10 : Electric"/>
    <x v="2"/>
    <x v="1"/>
    <s v="ERES_2T317"/>
    <x v="4367"/>
    <n v="936.85799999999995"/>
    <n v="113.4"/>
  </r>
  <r>
    <s v="10 : Electric"/>
    <x v="2"/>
    <x v="1"/>
    <s v="ERES_2T317"/>
    <x v="4368"/>
    <n v="486.553"/>
    <n v="59.23"/>
  </r>
  <r>
    <s v="10 : Electric"/>
    <x v="2"/>
    <x v="1"/>
    <s v="ERES_2T317"/>
    <x v="4370"/>
    <n v="957.66600000000005"/>
    <n v="110.74"/>
  </r>
  <r>
    <s v="10 : Electric"/>
    <x v="2"/>
    <x v="1"/>
    <s v="ERES_2T317"/>
    <x v="8050"/>
    <n v="571.22299999999996"/>
    <n v="70.17"/>
  </r>
  <r>
    <s v="10 : Electric"/>
    <x v="2"/>
    <x v="1"/>
    <s v="ERES_2T317"/>
    <x v="4371"/>
    <n v="990.91600000000005"/>
    <n v="120.35"/>
  </r>
  <r>
    <s v="10 : Electric"/>
    <x v="2"/>
    <x v="1"/>
    <s v="ERES_2T317"/>
    <x v="4372"/>
    <n v="367.55399999999997"/>
    <n v="44.16"/>
  </r>
  <r>
    <s v="10 : Electric"/>
    <x v="2"/>
    <x v="1"/>
    <s v="ERES_2T317"/>
    <x v="4373"/>
    <n v="1077.713"/>
    <n v="131.29"/>
  </r>
  <r>
    <s v="10 : Electric"/>
    <x v="2"/>
    <x v="1"/>
    <s v="ERES_2T317"/>
    <x v="4374"/>
    <n v="987.12900000000002"/>
    <n v="121.37"/>
  </r>
  <r>
    <s v="10 : Electric"/>
    <x v="2"/>
    <x v="1"/>
    <s v="ERES_2T317"/>
    <x v="4375"/>
    <n v="698.64800000000002"/>
    <n v="86.9"/>
  </r>
  <r>
    <s v="10 : Electric"/>
    <x v="2"/>
    <x v="1"/>
    <s v="ERES_2T317"/>
    <x v="4376"/>
    <n v="265.39800000000002"/>
    <n v="32.78"/>
  </r>
  <r>
    <s v="10 : Electric"/>
    <x v="2"/>
    <x v="1"/>
    <s v="ERES_2T317"/>
    <x v="8051"/>
    <n v="1210.1400000000001"/>
    <n v="146.74"/>
  </r>
  <r>
    <s v="10 : Electric"/>
    <x v="2"/>
    <x v="1"/>
    <s v="ERES_2T317"/>
    <x v="8052"/>
    <n v="2848.2919999999999"/>
    <n v="339.06"/>
  </r>
  <r>
    <s v="10 : Electric"/>
    <x v="2"/>
    <x v="1"/>
    <s v="ERES_2T317"/>
    <x v="4377"/>
    <n v="970.149"/>
    <n v="118.57"/>
  </r>
  <r>
    <s v="10 : Electric"/>
    <x v="2"/>
    <x v="1"/>
    <s v="ERES_2T317"/>
    <x v="4378"/>
    <n v="1027.106"/>
    <n v="122.84"/>
  </r>
  <r>
    <s v="10 : Electric"/>
    <x v="2"/>
    <x v="1"/>
    <s v="ERES_2T317"/>
    <x v="8053"/>
    <n v="749.29700000000003"/>
    <n v="91.22"/>
  </r>
  <r>
    <s v="10 : Electric"/>
    <x v="2"/>
    <x v="1"/>
    <s v="ERES_2T317"/>
    <x v="4379"/>
    <n v="142.71600000000001"/>
    <n v="17.34"/>
  </r>
  <r>
    <s v="10 : Electric"/>
    <x v="2"/>
    <x v="1"/>
    <s v="ERES_2T317"/>
    <x v="8054"/>
    <n v="659.22199999999998"/>
    <n v="80.8"/>
  </r>
  <r>
    <s v="10 : Electric"/>
    <x v="2"/>
    <x v="1"/>
    <s v="ERES_2T317"/>
    <x v="4380"/>
    <n v="3176.7629999999999"/>
    <n v="401.5"/>
  </r>
  <r>
    <s v="10 : Electric"/>
    <x v="2"/>
    <x v="1"/>
    <s v="ERES_2T317"/>
    <x v="4381"/>
    <n v="770.44299999999998"/>
    <n v="97.7"/>
  </r>
  <r>
    <s v="10 : Electric"/>
    <x v="2"/>
    <x v="1"/>
    <s v="ERES_2T317"/>
    <x v="8055"/>
    <n v="1419.769"/>
    <n v="172.66"/>
  </r>
  <r>
    <s v="10 : Electric"/>
    <x v="2"/>
    <x v="1"/>
    <s v="ERES_2T317"/>
    <x v="4382"/>
    <n v="801.22"/>
    <n v="94.19"/>
  </r>
  <r>
    <s v="10 : Electric"/>
    <x v="2"/>
    <x v="1"/>
    <s v="ERES_2T317"/>
    <x v="4383"/>
    <n v="2353.6759999999999"/>
    <n v="291.83999999999997"/>
  </r>
  <r>
    <s v="10 : Electric"/>
    <x v="2"/>
    <x v="1"/>
    <s v="ERES_2T317"/>
    <x v="4384"/>
    <n v="1369.6030000000001"/>
    <n v="160.04"/>
  </r>
  <r>
    <s v="10 : Electric"/>
    <x v="2"/>
    <x v="1"/>
    <s v="ERES_2T317"/>
    <x v="4385"/>
    <n v="2150.3969999999999"/>
    <n v="258.19"/>
  </r>
  <r>
    <s v="10 : Electric"/>
    <x v="2"/>
    <x v="1"/>
    <s v="ERES_2T317"/>
    <x v="4386"/>
    <n v="933.80200000000002"/>
    <n v="113.71"/>
  </r>
  <r>
    <s v="10 : Electric"/>
    <x v="2"/>
    <x v="1"/>
    <s v="ERES_2T317"/>
    <x v="4387"/>
    <n v="519.43799999999999"/>
    <n v="62.31"/>
  </r>
  <r>
    <s v="10 : Electric"/>
    <x v="2"/>
    <x v="1"/>
    <s v="ERES_2T317"/>
    <x v="4388"/>
    <n v="1666.8209999999999"/>
    <n v="192.16"/>
  </r>
  <r>
    <s v="10 : Electric"/>
    <x v="2"/>
    <x v="1"/>
    <s v="ERES_2T317"/>
    <x v="4389"/>
    <n v="705.21799999999996"/>
    <n v="87.87"/>
  </r>
  <r>
    <s v="10 : Electric"/>
    <x v="2"/>
    <x v="1"/>
    <s v="ERES_2T317"/>
    <x v="4390"/>
    <n v="1593.277"/>
    <n v="186.21"/>
  </r>
  <r>
    <s v="10 : Electric"/>
    <x v="2"/>
    <x v="1"/>
    <s v="ERES_2T317"/>
    <x v="8056"/>
    <n v="830.11900000000003"/>
    <n v="99.13"/>
  </r>
  <r>
    <s v="10 : Electric"/>
    <x v="2"/>
    <x v="1"/>
    <s v="ERES_2T317"/>
    <x v="4391"/>
    <n v="1604.3810000000001"/>
    <n v="196.79"/>
  </r>
  <r>
    <s v="10 : Electric"/>
    <x v="2"/>
    <x v="1"/>
    <s v="ERES_2T317"/>
    <x v="4392"/>
    <n v="358.3"/>
    <n v="44.77"/>
  </r>
  <r>
    <s v="10 : Electric"/>
    <x v="2"/>
    <x v="1"/>
    <s v="ERES_2T317"/>
    <x v="8057"/>
    <n v="1543.829"/>
    <n v="190.24"/>
  </r>
  <r>
    <s v="10 : Electric"/>
    <x v="2"/>
    <x v="1"/>
    <s v="ERES_2T317"/>
    <x v="8058"/>
    <n v="320.63"/>
    <n v="38.36"/>
  </r>
  <r>
    <s v="10 : Electric"/>
    <x v="2"/>
    <x v="1"/>
    <s v="ERES_2T317"/>
    <x v="4393"/>
    <n v="685.60799999999995"/>
    <n v="83.59"/>
  </r>
  <r>
    <s v="10 : Electric"/>
    <x v="2"/>
    <x v="1"/>
    <s v="ERES_2T317"/>
    <x v="4394"/>
    <n v="694.47400000000005"/>
    <n v="84.54"/>
  </r>
  <r>
    <s v="10 : Electric"/>
    <x v="2"/>
    <x v="1"/>
    <s v="ERES_2T317"/>
    <x v="4395"/>
    <n v="906.88499999999999"/>
    <n v="102.53"/>
  </r>
  <r>
    <s v="10 : Electric"/>
    <x v="2"/>
    <x v="1"/>
    <s v="ERES_2T317"/>
    <x v="4396"/>
    <n v="1257.904"/>
    <n v="153.44"/>
  </r>
  <r>
    <s v="10 : Electric"/>
    <x v="2"/>
    <x v="1"/>
    <s v="ERES_2T317"/>
    <x v="4397"/>
    <n v="426.68299999999999"/>
    <n v="53.94"/>
  </r>
  <r>
    <s v="10 : Electric"/>
    <x v="2"/>
    <x v="1"/>
    <s v="ERES_2T317"/>
    <x v="4398"/>
    <n v="1064.999"/>
    <n v="130.58000000000001"/>
  </r>
  <r>
    <s v="10 : Electric"/>
    <x v="2"/>
    <x v="1"/>
    <s v="ERES_2T317"/>
    <x v="4399"/>
    <n v="1447.7909999999999"/>
    <n v="176.08"/>
  </r>
  <r>
    <s v="10 : Electric"/>
    <x v="2"/>
    <x v="1"/>
    <s v="ERES_2T317"/>
    <x v="8059"/>
    <n v="844.25099999999998"/>
    <n v="101.95"/>
  </r>
  <r>
    <s v="10 : Electric"/>
    <x v="2"/>
    <x v="1"/>
    <s v="ERES_2T317"/>
    <x v="4400"/>
    <n v="578.673"/>
    <n v="69.55"/>
  </r>
  <r>
    <s v="10 : Electric"/>
    <x v="2"/>
    <x v="1"/>
    <s v="ERES_2T317"/>
    <x v="8060"/>
    <n v="1295.269"/>
    <n v="161.72"/>
  </r>
  <r>
    <s v="10 : Electric"/>
    <x v="2"/>
    <x v="1"/>
    <s v="ERES_2T317"/>
    <x v="4401"/>
    <n v="2647.7539999999999"/>
    <n v="323.25"/>
  </r>
  <r>
    <s v="10 : Electric"/>
    <x v="2"/>
    <x v="1"/>
    <s v="ERES_2T317"/>
    <x v="8061"/>
    <n v="1495.306"/>
    <n v="185.51"/>
  </r>
  <r>
    <s v="10 : Electric"/>
    <x v="2"/>
    <x v="1"/>
    <s v="ERES_2T317"/>
    <x v="4402"/>
    <n v="1065.194"/>
    <n v="120.79"/>
  </r>
  <r>
    <s v="10 : Electric"/>
    <x v="2"/>
    <x v="1"/>
    <s v="ERES_2T317"/>
    <x v="4403"/>
    <n v="1667.72"/>
    <n v="190.57"/>
  </r>
  <r>
    <s v="10 : Electric"/>
    <x v="2"/>
    <x v="1"/>
    <s v="ERES_2T317"/>
    <x v="4404"/>
    <n v="791.41200000000003"/>
    <n v="95.58"/>
  </r>
  <r>
    <s v="10 : Electric"/>
    <x v="2"/>
    <x v="1"/>
    <s v="ERES_2T317"/>
    <x v="4405"/>
    <n v="534.33600000000001"/>
    <n v="65.22"/>
  </r>
  <r>
    <s v="10 : Electric"/>
    <x v="2"/>
    <x v="1"/>
    <s v="ERES_2T317"/>
    <x v="4406"/>
    <n v="1008.136"/>
    <n v="129.22"/>
  </r>
  <r>
    <s v="10 : Electric"/>
    <x v="2"/>
    <x v="1"/>
    <s v="ERES_2T317"/>
    <x v="8062"/>
    <n v="2257.0479999999998"/>
    <n v="265.8"/>
  </r>
  <r>
    <s v="10 : Electric"/>
    <x v="2"/>
    <x v="1"/>
    <s v="ERES_2T317"/>
    <x v="4407"/>
    <n v="2210.3389999999999"/>
    <n v="260.73"/>
  </r>
  <r>
    <s v="10 : Electric"/>
    <x v="2"/>
    <x v="1"/>
    <s v="ERES_2T317"/>
    <x v="4408"/>
    <n v="467.08"/>
    <n v="56.95"/>
  </r>
  <r>
    <s v="10 : Electric"/>
    <x v="2"/>
    <x v="1"/>
    <s v="ERES_2T317"/>
    <x v="4409"/>
    <n v="1051.3789999999999"/>
    <n v="126.67"/>
  </r>
  <r>
    <s v="10 : Electric"/>
    <x v="2"/>
    <x v="1"/>
    <s v="ERES_2T317"/>
    <x v="4410"/>
    <n v="1304.3789999999999"/>
    <n v="150.53"/>
  </r>
  <r>
    <s v="10 : Electric"/>
    <x v="2"/>
    <x v="1"/>
    <s v="ERES_2T317"/>
    <x v="4411"/>
    <n v="1786.624"/>
    <n v="214.77"/>
  </r>
  <r>
    <s v="10 : Electric"/>
    <x v="2"/>
    <x v="1"/>
    <s v="ERES_2T317"/>
    <x v="4412"/>
    <n v="1683.0730000000001"/>
    <n v="199.36"/>
  </r>
  <r>
    <s v="10 : Electric"/>
    <x v="2"/>
    <x v="1"/>
    <s v="ERES_2T317"/>
    <x v="4413"/>
    <n v="1286.5440000000001"/>
    <n v="144.91"/>
  </r>
  <r>
    <s v="10 : Electric"/>
    <x v="2"/>
    <x v="1"/>
    <s v="ERES_2T317"/>
    <x v="8063"/>
    <n v="714.17899999999997"/>
    <n v="87.52"/>
  </r>
  <r>
    <s v="10 : Electric"/>
    <x v="2"/>
    <x v="1"/>
    <s v="ERES_2T317"/>
    <x v="4414"/>
    <n v="863.94100000000003"/>
    <n v="102.94"/>
  </r>
  <r>
    <s v="10 : Electric"/>
    <x v="2"/>
    <x v="1"/>
    <s v="ERES_2T317"/>
    <x v="4415"/>
    <n v="928.59900000000005"/>
    <n v="114.55"/>
  </r>
  <r>
    <s v="10 : Electric"/>
    <x v="2"/>
    <x v="1"/>
    <s v="ERES_2T317"/>
    <x v="4416"/>
    <n v="2830.308"/>
    <n v="344.98"/>
  </r>
  <r>
    <s v="10 : Electric"/>
    <x v="2"/>
    <x v="1"/>
    <s v="ERES_2T317"/>
    <x v="4417"/>
    <n v="1295.489"/>
    <n v="162.22999999999999"/>
  </r>
  <r>
    <s v="10 : Electric"/>
    <x v="2"/>
    <x v="1"/>
    <s v="ERES_2T317"/>
    <x v="8064"/>
    <n v="1169.395"/>
    <n v="142.78"/>
  </r>
  <r>
    <s v="10 : Electric"/>
    <x v="2"/>
    <x v="1"/>
    <s v="ERES_2T317"/>
    <x v="4418"/>
    <n v="1991.941"/>
    <n v="248"/>
  </r>
  <r>
    <s v="10 : Electric"/>
    <x v="2"/>
    <x v="1"/>
    <s v="ERES_2T317"/>
    <x v="4419"/>
    <n v="926.40899999999999"/>
    <n v="114.11"/>
  </r>
  <r>
    <s v="10 : Electric"/>
    <x v="2"/>
    <x v="1"/>
    <s v="ERES_2T317"/>
    <x v="4420"/>
    <n v="896.23599999999999"/>
    <n v="107.58"/>
  </r>
  <r>
    <s v="10 : Electric"/>
    <x v="2"/>
    <x v="1"/>
    <s v="ERES_2T317"/>
    <x v="4421"/>
    <n v="2263.84"/>
    <n v="275.48"/>
  </r>
  <r>
    <s v="10 : Electric"/>
    <x v="2"/>
    <x v="1"/>
    <s v="ERES_2T317"/>
    <x v="4422"/>
    <n v="1103.702"/>
    <n v="125.24"/>
  </r>
  <r>
    <s v="10 : Electric"/>
    <x v="2"/>
    <x v="1"/>
    <s v="ERES_2T317"/>
    <x v="4423"/>
    <n v="1798.0509999999999"/>
    <n v="227.31"/>
  </r>
  <r>
    <s v="10 : Electric"/>
    <x v="2"/>
    <x v="1"/>
    <s v="ERES_2T317"/>
    <x v="4424"/>
    <n v="684.49400000000003"/>
    <n v="88.02"/>
  </r>
  <r>
    <s v="10 : Electric"/>
    <x v="2"/>
    <x v="1"/>
    <s v="ERES_2T317"/>
    <x v="4425"/>
    <n v="833.89099999999996"/>
    <n v="107.85"/>
  </r>
  <r>
    <s v="10 : Electric"/>
    <x v="2"/>
    <x v="1"/>
    <s v="ERES_2T317"/>
    <x v="4426"/>
    <n v="605.10599999999999"/>
    <n v="73.849999999999994"/>
  </r>
  <r>
    <s v="10 : Electric"/>
    <x v="2"/>
    <x v="1"/>
    <s v="ERES_2T317"/>
    <x v="4427"/>
    <n v="837.46299999999997"/>
    <n v="106.8"/>
  </r>
  <r>
    <s v="10 : Electric"/>
    <x v="2"/>
    <x v="1"/>
    <s v="ERES_2T317"/>
    <x v="8065"/>
    <n v="1095.3409999999999"/>
    <n v="131.4"/>
  </r>
  <r>
    <s v="10 : Electric"/>
    <x v="2"/>
    <x v="1"/>
    <s v="ERES_2T317"/>
    <x v="4428"/>
    <n v="2361.4920000000002"/>
    <n v="293.3"/>
  </r>
  <r>
    <s v="10 : Electric"/>
    <x v="2"/>
    <x v="1"/>
    <s v="ERES_2T317"/>
    <x v="4429"/>
    <n v="351.666"/>
    <n v="42.07"/>
  </r>
  <r>
    <s v="10 : Electric"/>
    <x v="2"/>
    <x v="1"/>
    <s v="ERES_2T317"/>
    <x v="8066"/>
    <n v="993.83"/>
    <n v="120.36"/>
  </r>
  <r>
    <s v="10 : Electric"/>
    <x v="2"/>
    <x v="1"/>
    <s v="ERES_2T317"/>
    <x v="4430"/>
    <n v="1574.7840000000001"/>
    <n v="187.27"/>
  </r>
  <r>
    <s v="10 : Electric"/>
    <x v="2"/>
    <x v="1"/>
    <s v="ERES_2T317"/>
    <x v="4431"/>
    <n v="4169.9979999999996"/>
    <n v="483.56"/>
  </r>
  <r>
    <s v="10 : Electric"/>
    <x v="2"/>
    <x v="1"/>
    <s v="ERES_2T317"/>
    <x v="4432"/>
    <n v="260.82499999999999"/>
    <n v="32.49"/>
  </r>
  <r>
    <s v="10 : Electric"/>
    <x v="2"/>
    <x v="1"/>
    <s v="ERES_2T317"/>
    <x v="4433"/>
    <n v="503.46699999999998"/>
    <n v="63.05"/>
  </r>
  <r>
    <s v="10 : Electric"/>
    <x v="2"/>
    <x v="1"/>
    <s v="ERES_2T317"/>
    <x v="4434"/>
    <n v="1064.412"/>
    <n v="135.85"/>
  </r>
  <r>
    <s v="10 : Electric"/>
    <x v="2"/>
    <x v="1"/>
    <s v="ERES_2T317"/>
    <x v="8067"/>
    <n v="1516.982"/>
    <n v="181.84"/>
  </r>
  <r>
    <s v="10 : Electric"/>
    <x v="2"/>
    <x v="1"/>
    <s v="ERES_2T317"/>
    <x v="4435"/>
    <n v="1193.4870000000001"/>
    <n v="144.56"/>
  </r>
  <r>
    <s v="10 : Electric"/>
    <x v="2"/>
    <x v="1"/>
    <s v="ERES_2T317"/>
    <x v="4436"/>
    <n v="221.666"/>
    <n v="28.39"/>
  </r>
  <r>
    <s v="10 : Electric"/>
    <x v="2"/>
    <x v="1"/>
    <s v="ERES_2T317"/>
    <x v="4437"/>
    <n v="1826.665"/>
    <n v="224.22"/>
  </r>
  <r>
    <s v="10 : Electric"/>
    <x v="2"/>
    <x v="1"/>
    <s v="ERES_2T317"/>
    <x v="4438"/>
    <n v="2182.433"/>
    <n v="255.28"/>
  </r>
  <r>
    <s v="10 : Electric"/>
    <x v="2"/>
    <x v="1"/>
    <s v="ERES_2T317"/>
    <x v="4439"/>
    <n v="730.31399999999996"/>
    <n v="90.41"/>
  </r>
  <r>
    <s v="10 : Electric"/>
    <x v="2"/>
    <x v="1"/>
    <s v="ERES_2T317"/>
    <x v="4440"/>
    <n v="700.60900000000004"/>
    <n v="84.13"/>
  </r>
  <r>
    <s v="10 : Electric"/>
    <x v="2"/>
    <x v="1"/>
    <s v="ERES_2T317"/>
    <x v="4441"/>
    <n v="1854.116"/>
    <n v="225.74"/>
  </r>
  <r>
    <s v="10 : Electric"/>
    <x v="2"/>
    <x v="1"/>
    <s v="ERES_2T317"/>
    <x v="4442"/>
    <n v="1678.0909999999999"/>
    <n v="206.09"/>
  </r>
  <r>
    <s v="10 : Electric"/>
    <x v="2"/>
    <x v="1"/>
    <s v="ERES_2T317"/>
    <x v="4443"/>
    <n v="334.50900000000001"/>
    <n v="39.79"/>
  </r>
  <r>
    <s v="10 : Electric"/>
    <x v="2"/>
    <x v="1"/>
    <s v="ERES_2T317"/>
    <x v="4444"/>
    <n v="1114.252"/>
    <n v="134.99"/>
  </r>
  <r>
    <s v="10 : Electric"/>
    <x v="2"/>
    <x v="1"/>
    <s v="ERES_2T317"/>
    <x v="8068"/>
    <n v="943.88300000000004"/>
    <n v="118.01"/>
  </r>
  <r>
    <s v="10 : Electric"/>
    <x v="2"/>
    <x v="1"/>
    <s v="ERES_2T317"/>
    <x v="8069"/>
    <n v="947.00599999999997"/>
    <n v="121.05"/>
  </r>
  <r>
    <s v="10 : Electric"/>
    <x v="2"/>
    <x v="1"/>
    <s v="ERES_2T317"/>
    <x v="4445"/>
    <n v="657.9"/>
    <n v="75.92"/>
  </r>
  <r>
    <s v="10 : Electric"/>
    <x v="2"/>
    <x v="1"/>
    <s v="ERES_2T317"/>
    <x v="4446"/>
    <n v="1157.4069999999999"/>
    <n v="139.9"/>
  </r>
  <r>
    <s v="10 : Electric"/>
    <x v="2"/>
    <x v="1"/>
    <s v="ERES_2T317"/>
    <x v="4447"/>
    <n v="2319.2570000000001"/>
    <n v="266.19"/>
  </r>
  <r>
    <s v="10 : Electric"/>
    <x v="2"/>
    <x v="1"/>
    <s v="ERES_2T317"/>
    <x v="8070"/>
    <n v="1401.8030000000001"/>
    <n v="174.64"/>
  </r>
  <r>
    <s v="10 : Electric"/>
    <x v="2"/>
    <x v="1"/>
    <s v="ERES_2T317"/>
    <x v="4448"/>
    <n v="1247.039"/>
    <n v="156.49"/>
  </r>
  <r>
    <s v="10 : Electric"/>
    <x v="2"/>
    <x v="1"/>
    <s v="ERES_2T317"/>
    <x v="8071"/>
    <n v="777.53800000000001"/>
    <n v="94.82"/>
  </r>
  <r>
    <s v="10 : Electric"/>
    <x v="2"/>
    <x v="1"/>
    <s v="ERES_2T317"/>
    <x v="4449"/>
    <n v="154.108"/>
    <n v="17.07"/>
  </r>
  <r>
    <s v="10 : Electric"/>
    <x v="2"/>
    <x v="1"/>
    <s v="ERES_2T317"/>
    <x v="8072"/>
    <n v="1458.3440000000001"/>
    <n v="184.21"/>
  </r>
  <r>
    <s v="10 : Electric"/>
    <x v="2"/>
    <x v="1"/>
    <s v="ERES_2T317"/>
    <x v="4450"/>
    <n v="1067.731"/>
    <n v="132"/>
  </r>
  <r>
    <s v="10 : Electric"/>
    <x v="2"/>
    <x v="1"/>
    <s v="ERES_2T317"/>
    <x v="8073"/>
    <n v="1096.1199999999999"/>
    <n v="131.96"/>
  </r>
  <r>
    <s v="10 : Electric"/>
    <x v="2"/>
    <x v="1"/>
    <s v="ERES_2T317"/>
    <x v="4451"/>
    <n v="1283.8030000000001"/>
    <n v="157.76"/>
  </r>
  <r>
    <s v="10 : Electric"/>
    <x v="2"/>
    <x v="1"/>
    <s v="ERES_2T317"/>
    <x v="4452"/>
    <n v="408.666"/>
    <n v="50.42"/>
  </r>
  <r>
    <s v="10 : Electric"/>
    <x v="2"/>
    <x v="1"/>
    <s v="ERES_2T317"/>
    <x v="4453"/>
    <n v="686.71699999999998"/>
    <n v="84.05"/>
  </r>
  <r>
    <s v="10 : Electric"/>
    <x v="2"/>
    <x v="1"/>
    <s v="ERES_2T317"/>
    <x v="4454"/>
    <n v="786.91600000000005"/>
    <n v="97.95"/>
  </r>
  <r>
    <s v="10 : Electric"/>
    <x v="2"/>
    <x v="1"/>
    <s v="ERES_2T317"/>
    <x v="4455"/>
    <n v="3388.8719999999998"/>
    <n v="405.68"/>
  </r>
  <r>
    <s v="10 : Electric"/>
    <x v="2"/>
    <x v="1"/>
    <s v="ERES_2T317"/>
    <x v="4456"/>
    <n v="1754.635"/>
    <n v="204.27"/>
  </r>
  <r>
    <s v="10 : Electric"/>
    <x v="2"/>
    <x v="1"/>
    <s v="ERES_2T317"/>
    <x v="8074"/>
    <n v="1788.3520000000001"/>
    <n v="220.86"/>
  </r>
  <r>
    <s v="10 : Electric"/>
    <x v="2"/>
    <x v="1"/>
    <s v="ERES_2T317"/>
    <x v="4457"/>
    <n v="1500.6780000000001"/>
    <n v="181.96"/>
  </r>
  <r>
    <s v="10 : Electric"/>
    <x v="2"/>
    <x v="1"/>
    <s v="ERES_2T317"/>
    <x v="4458"/>
    <n v="550.70600000000002"/>
    <n v="71.2"/>
  </r>
  <r>
    <s v="10 : Electric"/>
    <x v="2"/>
    <x v="1"/>
    <s v="ERES_2T317"/>
    <x v="4459"/>
    <n v="1467.0419999999999"/>
    <n v="177.97"/>
  </r>
  <r>
    <s v="10 : Electric"/>
    <x v="2"/>
    <x v="1"/>
    <s v="ERES_2T317"/>
    <x v="4460"/>
    <n v="1608.18"/>
    <n v="197.81"/>
  </r>
  <r>
    <s v="10 : Electric"/>
    <x v="2"/>
    <x v="1"/>
    <s v="ERES_2T317"/>
    <x v="4461"/>
    <n v="487.20600000000002"/>
    <n v="58.84"/>
  </r>
  <r>
    <s v="10 : Electric"/>
    <x v="2"/>
    <x v="1"/>
    <s v="ERES_2T317"/>
    <x v="4462"/>
    <n v="1132.328"/>
    <n v="135.26"/>
  </r>
  <r>
    <s v="10 : Electric"/>
    <x v="2"/>
    <x v="1"/>
    <s v="ERES_2T317"/>
    <x v="4463"/>
    <n v="977.83799999999997"/>
    <n v="118.99"/>
  </r>
  <r>
    <s v="10 : Electric"/>
    <x v="2"/>
    <x v="1"/>
    <s v="ERES_2T317"/>
    <x v="4464"/>
    <n v="451.79500000000002"/>
    <n v="54.23"/>
  </r>
  <r>
    <s v="10 : Electric"/>
    <x v="2"/>
    <x v="1"/>
    <s v="ERES_2T317"/>
    <x v="4465"/>
    <n v="868.88900000000001"/>
    <n v="107.98"/>
  </r>
  <r>
    <s v="10 : Electric"/>
    <x v="2"/>
    <x v="1"/>
    <s v="ERES_2T317"/>
    <x v="8075"/>
    <n v="2361.7170000000001"/>
    <n v="279.19"/>
  </r>
  <r>
    <s v="10 : Electric"/>
    <x v="2"/>
    <x v="1"/>
    <s v="ERES_2T317"/>
    <x v="4466"/>
    <n v="743.01"/>
    <n v="92.5"/>
  </r>
  <r>
    <s v="10 : Electric"/>
    <x v="2"/>
    <x v="1"/>
    <s v="ERES_2T317"/>
    <x v="4467"/>
    <n v="423.858"/>
    <n v="54.2"/>
  </r>
  <r>
    <s v="10 : Electric"/>
    <x v="2"/>
    <x v="1"/>
    <s v="ERES_2T317"/>
    <x v="4468"/>
    <n v="1256.645"/>
    <n v="150.15"/>
  </r>
  <r>
    <s v="10 : Electric"/>
    <x v="2"/>
    <x v="1"/>
    <s v="ERES_2T317"/>
    <x v="4469"/>
    <n v="1171.47"/>
    <n v="142.83000000000001"/>
  </r>
  <r>
    <s v="10 : Electric"/>
    <x v="2"/>
    <x v="1"/>
    <s v="ERES_2T317"/>
    <x v="4470"/>
    <n v="719.30799999999999"/>
    <n v="86.12"/>
  </r>
  <r>
    <s v="10 : Electric"/>
    <x v="2"/>
    <x v="1"/>
    <s v="ERES_2T317"/>
    <x v="4471"/>
    <n v="948.53200000000004"/>
    <n v="110.07"/>
  </r>
  <r>
    <s v="10 : Electric"/>
    <x v="2"/>
    <x v="1"/>
    <s v="ERES_2T317"/>
    <x v="8076"/>
    <n v="977.65499999999997"/>
    <n v="124.91"/>
  </r>
  <r>
    <s v="10 : Electric"/>
    <x v="2"/>
    <x v="1"/>
    <s v="ERES_2T317"/>
    <x v="4472"/>
    <n v="1289.308"/>
    <n v="151.54"/>
  </r>
  <r>
    <s v="10 : Electric"/>
    <x v="2"/>
    <x v="1"/>
    <s v="ERES_2T317"/>
    <x v="4473"/>
    <n v="1470.066"/>
    <n v="180.24"/>
  </r>
  <r>
    <s v="10 : Electric"/>
    <x v="2"/>
    <x v="1"/>
    <s v="ERES_2T317"/>
    <x v="4474"/>
    <n v="938.80200000000002"/>
    <n v="115.95"/>
  </r>
  <r>
    <s v="10 : Electric"/>
    <x v="2"/>
    <x v="1"/>
    <s v="ERES_2T317"/>
    <x v="8077"/>
    <n v="1006.6319999999999"/>
    <n v="126.24"/>
  </r>
  <r>
    <s v="10 : Electric"/>
    <x v="2"/>
    <x v="1"/>
    <s v="ERES_2T317"/>
    <x v="8078"/>
    <n v="2304.6909999999998"/>
    <n v="280.37"/>
  </r>
  <r>
    <s v="10 : Electric"/>
    <x v="2"/>
    <x v="1"/>
    <s v="ERES_2T317"/>
    <x v="4475"/>
    <n v="794.01499999999999"/>
    <n v="104.33"/>
  </r>
  <r>
    <s v="10 : Electric"/>
    <x v="2"/>
    <x v="1"/>
    <s v="ERES_2T317"/>
    <x v="8079"/>
    <n v="718.61099999999999"/>
    <n v="91.81"/>
  </r>
  <r>
    <s v="10 : Electric"/>
    <x v="2"/>
    <x v="1"/>
    <s v="ERES_2T317"/>
    <x v="4476"/>
    <n v="624.28"/>
    <n v="76.06"/>
  </r>
  <r>
    <s v="10 : Electric"/>
    <x v="2"/>
    <x v="1"/>
    <s v="ERES_2T317"/>
    <x v="4477"/>
    <n v="1393.9069999999999"/>
    <n v="168.02"/>
  </r>
  <r>
    <s v="10 : Electric"/>
    <x v="2"/>
    <x v="1"/>
    <s v="ERES_2T317"/>
    <x v="4478"/>
    <n v="499.20800000000003"/>
    <n v="61.57"/>
  </r>
  <r>
    <s v="10 : Electric"/>
    <x v="2"/>
    <x v="1"/>
    <s v="ERES_2T317"/>
    <x v="4479"/>
    <n v="833.69799999999998"/>
    <n v="102.17"/>
  </r>
  <r>
    <s v="10 : Electric"/>
    <x v="2"/>
    <x v="1"/>
    <s v="ERES_2T317"/>
    <x v="4480"/>
    <n v="711.13599999999997"/>
    <n v="86.89"/>
  </r>
  <r>
    <s v="10 : Electric"/>
    <x v="2"/>
    <x v="1"/>
    <s v="ERES_2T317"/>
    <x v="8080"/>
    <n v="1893.19"/>
    <n v="228.03"/>
  </r>
  <r>
    <s v="10 : Electric"/>
    <x v="2"/>
    <x v="1"/>
    <s v="ERES_2T317"/>
    <x v="8081"/>
    <n v="4232.9669999999996"/>
    <n v="513.49"/>
  </r>
  <r>
    <s v="10 : Electric"/>
    <x v="2"/>
    <x v="1"/>
    <s v="ERES_2T317"/>
    <x v="4481"/>
    <n v="2265.9569999999999"/>
    <n v="273.31"/>
  </r>
  <r>
    <s v="10 : Electric"/>
    <x v="2"/>
    <x v="1"/>
    <s v="ERES_2T317"/>
    <x v="4482"/>
    <n v="447.90800000000002"/>
    <n v="53.96"/>
  </r>
  <r>
    <s v="10 : Electric"/>
    <x v="2"/>
    <x v="1"/>
    <s v="ERES_2T317"/>
    <x v="4483"/>
    <n v="3911.8989999999999"/>
    <n v="461.52"/>
  </r>
  <r>
    <s v="10 : Electric"/>
    <x v="2"/>
    <x v="1"/>
    <s v="ERES_2T317"/>
    <x v="8082"/>
    <n v="2465.846"/>
    <n v="305.02"/>
  </r>
  <r>
    <s v="10 : Electric"/>
    <x v="2"/>
    <x v="1"/>
    <s v="ERES_2T317"/>
    <x v="4484"/>
    <n v="798.32799999999997"/>
    <n v="100.43"/>
  </r>
  <r>
    <s v="10 : Electric"/>
    <x v="2"/>
    <x v="1"/>
    <s v="ERES_2T317"/>
    <x v="4485"/>
    <n v="765.92200000000003"/>
    <n v="94.41"/>
  </r>
  <r>
    <s v="10 : Electric"/>
    <x v="2"/>
    <x v="1"/>
    <s v="ERES_2T317"/>
    <x v="4486"/>
    <n v="2089.2310000000002"/>
    <n v="258.88"/>
  </r>
  <r>
    <s v="10 : Electric"/>
    <x v="2"/>
    <x v="1"/>
    <s v="ERES_2T317"/>
    <x v="4487"/>
    <n v="1519.6410000000001"/>
    <n v="180.93"/>
  </r>
  <r>
    <s v="10 : Electric"/>
    <x v="2"/>
    <x v="1"/>
    <s v="ERES_2T317"/>
    <x v="4488"/>
    <n v="989.19399999999996"/>
    <n v="119.57"/>
  </r>
  <r>
    <s v="10 : Electric"/>
    <x v="2"/>
    <x v="1"/>
    <s v="ERES_2T317"/>
    <x v="4489"/>
    <n v="874.43200000000002"/>
    <n v="108.25"/>
  </r>
  <r>
    <s v="10 : Electric"/>
    <x v="2"/>
    <x v="1"/>
    <s v="ERES_2T317"/>
    <x v="8083"/>
    <n v="470.85399999999998"/>
    <n v="56.38"/>
  </r>
  <r>
    <s v="10 : Electric"/>
    <x v="2"/>
    <x v="1"/>
    <s v="ERES_2T317"/>
    <x v="4490"/>
    <n v="597.30799999999999"/>
    <n v="71.83"/>
  </r>
  <r>
    <s v="10 : Electric"/>
    <x v="2"/>
    <x v="1"/>
    <s v="ERES_2T317"/>
    <x v="4491"/>
    <n v="1031.578"/>
    <n v="125.49"/>
  </r>
  <r>
    <s v="10 : Electric"/>
    <x v="2"/>
    <x v="1"/>
    <s v="ERES_2T317"/>
    <x v="4492"/>
    <n v="746.48500000000001"/>
    <n v="91.99"/>
  </r>
  <r>
    <s v="10 : Electric"/>
    <x v="2"/>
    <x v="1"/>
    <s v="ERES_2T317"/>
    <x v="4493"/>
    <n v="530.48"/>
    <n v="65.56"/>
  </r>
  <r>
    <s v="10 : Electric"/>
    <x v="2"/>
    <x v="1"/>
    <s v="ERES_2T317"/>
    <x v="4494"/>
    <n v="627.80899999999997"/>
    <n v="77.58"/>
  </r>
  <r>
    <s v="10 : Electric"/>
    <x v="2"/>
    <x v="1"/>
    <s v="ERES_2T317"/>
    <x v="4495"/>
    <n v="1258.0899999999999"/>
    <n v="146.41"/>
  </r>
  <r>
    <s v="10 : Electric"/>
    <x v="2"/>
    <x v="1"/>
    <s v="ERES_2T317"/>
    <x v="4496"/>
    <n v="888.46900000000005"/>
    <n v="107.65"/>
  </r>
  <r>
    <s v="10 : Electric"/>
    <x v="2"/>
    <x v="1"/>
    <s v="ERES_2T317"/>
    <x v="4497"/>
    <n v="531.20699999999999"/>
    <n v="63.95"/>
  </r>
  <r>
    <s v="10 : Electric"/>
    <x v="2"/>
    <x v="1"/>
    <s v="ERES_2T317"/>
    <x v="8084"/>
    <n v="1784.22"/>
    <n v="218.44"/>
  </r>
  <r>
    <s v="10 : Electric"/>
    <x v="2"/>
    <x v="1"/>
    <s v="ERES_2T317"/>
    <x v="4498"/>
    <n v="308.93900000000002"/>
    <n v="39.78"/>
  </r>
  <r>
    <s v="10 : Electric"/>
    <x v="2"/>
    <x v="1"/>
    <s v="ERES_2T317"/>
    <x v="4499"/>
    <n v="761.79600000000005"/>
    <n v="97.77"/>
  </r>
  <r>
    <s v="10 : Electric"/>
    <x v="2"/>
    <x v="1"/>
    <s v="ERES_2T317"/>
    <x v="4500"/>
    <n v="2015.6179999999999"/>
    <n v="233.35"/>
  </r>
  <r>
    <s v="10 : Electric"/>
    <x v="2"/>
    <x v="1"/>
    <s v="ERES_2T317"/>
    <x v="4501"/>
    <n v="1685.239"/>
    <n v="200.28"/>
  </r>
  <r>
    <s v="10 : Electric"/>
    <x v="2"/>
    <x v="1"/>
    <s v="ERES_2T317"/>
    <x v="4502"/>
    <n v="452.64600000000002"/>
    <n v="57.23"/>
  </r>
  <r>
    <s v="10 : Electric"/>
    <x v="2"/>
    <x v="1"/>
    <s v="ERES_2T317"/>
    <x v="4503"/>
    <n v="1092.864"/>
    <n v="134.37"/>
  </r>
  <r>
    <s v="10 : Electric"/>
    <x v="2"/>
    <x v="1"/>
    <s v="ERES_2T317"/>
    <x v="4504"/>
    <n v="337.02600000000001"/>
    <n v="42.14"/>
  </r>
  <r>
    <s v="10 : Electric"/>
    <x v="2"/>
    <x v="1"/>
    <s v="ERES_2T317"/>
    <x v="4505"/>
    <n v="2143.7719999999999"/>
    <n v="262.14999999999998"/>
  </r>
  <r>
    <s v="10 : Electric"/>
    <x v="2"/>
    <x v="1"/>
    <s v="ERES_2T317"/>
    <x v="8085"/>
    <n v="471.613"/>
    <n v="59.99"/>
  </r>
  <r>
    <s v="10 : Electric"/>
    <x v="2"/>
    <x v="1"/>
    <s v="ERES_2T317"/>
    <x v="4506"/>
    <n v="468.50400000000002"/>
    <n v="56.09"/>
  </r>
  <r>
    <s v="10 : Electric"/>
    <x v="2"/>
    <x v="1"/>
    <s v="ERES_2T317"/>
    <x v="4507"/>
    <n v="1066.557"/>
    <n v="130.49"/>
  </r>
  <r>
    <s v="10 : Electric"/>
    <x v="2"/>
    <x v="1"/>
    <s v="ERES_2T317"/>
    <x v="8086"/>
    <n v="1371.1890000000001"/>
    <n v="168.16"/>
  </r>
  <r>
    <s v="10 : Electric"/>
    <x v="2"/>
    <x v="1"/>
    <s v="ERES_2T317"/>
    <x v="8087"/>
    <n v="1450.1369999999999"/>
    <n v="175.74"/>
  </r>
  <r>
    <s v="10 : Electric"/>
    <x v="2"/>
    <x v="1"/>
    <s v="ERES_2T317"/>
    <x v="4508"/>
    <n v="152.429"/>
    <n v="18.36"/>
  </r>
  <r>
    <s v="10 : Electric"/>
    <x v="2"/>
    <x v="1"/>
    <s v="ERES_2T317"/>
    <x v="4509"/>
    <n v="1139.7149999999999"/>
    <n v="139.38999999999999"/>
  </r>
  <r>
    <s v="10 : Electric"/>
    <x v="2"/>
    <x v="1"/>
    <s v="ERES_2T317"/>
    <x v="4510"/>
    <n v="2557.7449999999999"/>
    <n v="327.04000000000002"/>
  </r>
  <r>
    <s v="10 : Electric"/>
    <x v="2"/>
    <x v="1"/>
    <s v="ERES_2T317"/>
    <x v="8088"/>
    <n v="1089.4580000000001"/>
    <n v="133.19"/>
  </r>
  <r>
    <s v="10 : Electric"/>
    <x v="2"/>
    <x v="1"/>
    <s v="ERES_2T317"/>
    <x v="4511"/>
    <n v="447.24400000000003"/>
    <n v="54.35"/>
  </r>
  <r>
    <s v="10 : Electric"/>
    <x v="2"/>
    <x v="1"/>
    <s v="ERES_2T317"/>
    <x v="8089"/>
    <n v="1013.41"/>
    <n v="124.12"/>
  </r>
  <r>
    <s v="10 : Electric"/>
    <x v="2"/>
    <x v="1"/>
    <s v="ERES_2T317"/>
    <x v="4512"/>
    <n v="257.36399999999998"/>
    <n v="29.93"/>
  </r>
  <r>
    <s v="10 : Electric"/>
    <x v="2"/>
    <x v="1"/>
    <s v="ERES_2T317"/>
    <x v="4513"/>
    <n v="469.976"/>
    <n v="58.88"/>
  </r>
  <r>
    <s v="10 : Electric"/>
    <x v="2"/>
    <x v="1"/>
    <s v="ERES_2T317"/>
    <x v="4514"/>
    <n v="702.81"/>
    <n v="83.06"/>
  </r>
  <r>
    <s v="10 : Electric"/>
    <x v="2"/>
    <x v="1"/>
    <s v="ERES_2T317"/>
    <x v="4515"/>
    <n v="643.78899999999999"/>
    <n v="78.510000000000005"/>
  </r>
  <r>
    <s v="10 : Electric"/>
    <x v="2"/>
    <x v="1"/>
    <s v="ERES_2T317"/>
    <x v="8090"/>
    <n v="1149.3230000000001"/>
    <n v="143.69"/>
  </r>
  <r>
    <s v="10 : Electric"/>
    <x v="2"/>
    <x v="1"/>
    <s v="ERES_2T317"/>
    <x v="4516"/>
    <n v="587.40700000000004"/>
    <n v="70.97"/>
  </r>
  <r>
    <s v="10 : Electric"/>
    <x v="2"/>
    <x v="1"/>
    <s v="ERES_2T317"/>
    <x v="4517"/>
    <n v="2233.56"/>
    <n v="269.79000000000002"/>
  </r>
  <r>
    <s v="10 : Electric"/>
    <x v="2"/>
    <x v="1"/>
    <s v="ERES_2T317"/>
    <x v="4518"/>
    <n v="885.26900000000001"/>
    <n v="107.04"/>
  </r>
  <r>
    <s v="10 : Electric"/>
    <x v="2"/>
    <x v="1"/>
    <s v="ERES_2T317"/>
    <x v="8091"/>
    <n v="749.90499999999997"/>
    <n v="91.59"/>
  </r>
  <r>
    <s v="10 : Electric"/>
    <x v="2"/>
    <x v="1"/>
    <s v="ERES_2T317"/>
    <x v="4519"/>
    <m/>
    <n v="0"/>
  </r>
  <r>
    <s v="10 : Electric"/>
    <x v="2"/>
    <x v="1"/>
    <s v="ERES_2T317"/>
    <x v="4520"/>
    <n v="1704.0809999999999"/>
    <n v="204.47"/>
  </r>
  <r>
    <s v="10 : Electric"/>
    <x v="2"/>
    <x v="1"/>
    <s v="ERES_2T317"/>
    <x v="4521"/>
    <n v="1038.4380000000001"/>
    <n v="123.73"/>
  </r>
  <r>
    <s v="10 : Electric"/>
    <x v="2"/>
    <x v="1"/>
    <s v="ERES_2T317"/>
    <x v="8092"/>
    <n v="1355.942"/>
    <n v="158"/>
  </r>
  <r>
    <s v="10 : Electric"/>
    <x v="2"/>
    <x v="1"/>
    <s v="ERES_2T317"/>
    <x v="8093"/>
    <n v="946.26900000000001"/>
    <n v="114"/>
  </r>
  <r>
    <s v="10 : Electric"/>
    <x v="2"/>
    <x v="1"/>
    <s v="ERES_2T317"/>
    <x v="8094"/>
    <n v="2110.3270000000002"/>
    <n v="257.5"/>
  </r>
  <r>
    <s v="10 : Electric"/>
    <x v="2"/>
    <x v="1"/>
    <s v="ERES_2T317"/>
    <x v="4522"/>
    <n v="1420.0119999999999"/>
    <n v="170.93"/>
  </r>
  <r>
    <s v="10 : Electric"/>
    <x v="2"/>
    <x v="1"/>
    <s v="ERES_2T317"/>
    <x v="4523"/>
    <n v="2373.8629999999998"/>
    <n v="290.63"/>
  </r>
  <r>
    <s v="10 : Electric"/>
    <x v="2"/>
    <x v="1"/>
    <s v="ERES_2T317"/>
    <x v="4524"/>
    <n v="1036.8209999999999"/>
    <n v="124.67"/>
  </r>
  <r>
    <s v="10 : Electric"/>
    <x v="2"/>
    <x v="1"/>
    <s v="ERES_2T317"/>
    <x v="4525"/>
    <n v="207.292"/>
    <n v="24.98"/>
  </r>
  <r>
    <s v="10 : Electric"/>
    <x v="2"/>
    <x v="1"/>
    <s v="ERES_2T317"/>
    <x v="4526"/>
    <n v="701.36800000000005"/>
    <n v="84.68"/>
  </r>
  <r>
    <s v="10 : Electric"/>
    <x v="2"/>
    <x v="1"/>
    <s v="ERES_2T317"/>
    <x v="4527"/>
    <n v="952.03399999999999"/>
    <n v="113.3"/>
  </r>
  <r>
    <s v="10 : Electric"/>
    <x v="2"/>
    <x v="1"/>
    <s v="ERES_2T317"/>
    <x v="4528"/>
    <n v="1366.248"/>
    <n v="167.1"/>
  </r>
  <r>
    <s v="10 : Electric"/>
    <x v="2"/>
    <x v="1"/>
    <s v="ERES_2T317"/>
    <x v="8095"/>
    <n v="649.875"/>
    <n v="79.23"/>
  </r>
  <r>
    <s v="10 : Electric"/>
    <x v="2"/>
    <x v="1"/>
    <s v="ERES_2T317"/>
    <x v="8096"/>
    <n v="1437.652"/>
    <n v="181.53"/>
  </r>
  <r>
    <s v="10 : Electric"/>
    <x v="2"/>
    <x v="1"/>
    <s v="ERES_2T317"/>
    <x v="4529"/>
    <n v="849.92100000000005"/>
    <n v="103.28"/>
  </r>
  <r>
    <s v="10 : Electric"/>
    <x v="2"/>
    <x v="1"/>
    <s v="ERES_2T317"/>
    <x v="4530"/>
    <n v="1392.0139999999999"/>
    <n v="174.16"/>
  </r>
  <r>
    <s v="10 : Electric"/>
    <x v="2"/>
    <x v="1"/>
    <s v="ERES_2T317"/>
    <x v="8097"/>
    <n v="1121.778"/>
    <n v="142.9"/>
  </r>
  <r>
    <s v="10 : Electric"/>
    <x v="2"/>
    <x v="1"/>
    <s v="ERES_2T317"/>
    <x v="4531"/>
    <n v="1440.7829999999999"/>
    <n v="178.12"/>
  </r>
  <r>
    <s v="10 : Electric"/>
    <x v="2"/>
    <x v="1"/>
    <s v="ERES_2T317"/>
    <x v="4532"/>
    <n v="507.97"/>
    <n v="61.37"/>
  </r>
  <r>
    <s v="10 : Electric"/>
    <x v="2"/>
    <x v="1"/>
    <s v="ERES_2T317"/>
    <x v="4533"/>
    <n v="1674.077"/>
    <n v="201.66"/>
  </r>
  <r>
    <s v="10 : Electric"/>
    <x v="2"/>
    <x v="1"/>
    <s v="ERES_2T317"/>
    <x v="4534"/>
    <n v="816.47400000000005"/>
    <n v="100.23"/>
  </r>
  <r>
    <s v="10 : Electric"/>
    <x v="2"/>
    <x v="1"/>
    <s v="ERES_2T317"/>
    <x v="4535"/>
    <n v="2833.8319999999999"/>
    <n v="350.09"/>
  </r>
  <r>
    <s v="10 : Electric"/>
    <x v="2"/>
    <x v="1"/>
    <s v="ERES_2T317"/>
    <x v="4536"/>
    <n v="1801.819"/>
    <n v="222.53"/>
  </r>
  <r>
    <s v="10 : Electric"/>
    <x v="2"/>
    <x v="1"/>
    <s v="ERES_2T317"/>
    <x v="8098"/>
    <n v="1102.605"/>
    <n v="132.94999999999999"/>
  </r>
  <r>
    <s v="10 : Electric"/>
    <x v="2"/>
    <x v="1"/>
    <s v="ERES_2T317"/>
    <x v="4537"/>
    <n v="739.23"/>
    <n v="87.88"/>
  </r>
  <r>
    <s v="10 : Electric"/>
    <x v="2"/>
    <x v="1"/>
    <s v="ERES_2T317"/>
    <x v="4538"/>
    <n v="1008.471"/>
    <n v="125.87"/>
  </r>
  <r>
    <s v="10 : Electric"/>
    <x v="2"/>
    <x v="1"/>
    <s v="ERES_2T317"/>
    <x v="4539"/>
    <n v="445.55900000000003"/>
    <n v="53.84"/>
  </r>
  <r>
    <s v="10 : Electric"/>
    <x v="2"/>
    <x v="1"/>
    <s v="ERES_2T317"/>
    <x v="4540"/>
    <n v="1156.2460000000001"/>
    <n v="135.4"/>
  </r>
  <r>
    <s v="10 : Electric"/>
    <x v="2"/>
    <x v="1"/>
    <s v="ERES_2T317"/>
    <x v="8099"/>
    <n v="1044.896"/>
    <n v="127.45"/>
  </r>
  <r>
    <s v="10 : Electric"/>
    <x v="2"/>
    <x v="1"/>
    <s v="ERES_2T317"/>
    <x v="8100"/>
    <n v="1833.9169999999999"/>
    <n v="229.52"/>
  </r>
  <r>
    <s v="10 : Electric"/>
    <x v="2"/>
    <x v="1"/>
    <s v="ERES_2T317"/>
    <x v="4541"/>
    <n v="1518.829"/>
    <n v="188.92"/>
  </r>
  <r>
    <s v="10 : Electric"/>
    <x v="2"/>
    <x v="1"/>
    <s v="ERES_2T317"/>
    <x v="4542"/>
    <n v="2251.1660000000002"/>
    <n v="264.43"/>
  </r>
  <r>
    <s v="10 : Electric"/>
    <x v="2"/>
    <x v="1"/>
    <s v="ERES_2T317"/>
    <x v="8101"/>
    <n v="372.95400000000001"/>
    <n v="45.01"/>
  </r>
  <r>
    <s v="10 : Electric"/>
    <x v="2"/>
    <x v="1"/>
    <s v="ERES_2T317"/>
    <x v="8102"/>
    <n v="764.59799999999996"/>
    <n v="92.42"/>
  </r>
  <r>
    <s v="10 : Electric"/>
    <x v="2"/>
    <x v="1"/>
    <s v="ERES_2T317"/>
    <x v="4543"/>
    <n v="1258.3610000000001"/>
    <n v="154.19"/>
  </r>
  <r>
    <s v="10 : Electric"/>
    <x v="2"/>
    <x v="1"/>
    <s v="ERES_2T317"/>
    <x v="4544"/>
    <n v="783.71199999999999"/>
    <n v="96.48"/>
  </r>
  <r>
    <s v="10 : Electric"/>
    <x v="2"/>
    <x v="1"/>
    <s v="ERES_2T317"/>
    <x v="4545"/>
    <n v="3010.299"/>
    <n v="367.51"/>
  </r>
  <r>
    <s v="10 : Electric"/>
    <x v="2"/>
    <x v="1"/>
    <s v="ERES_2T317"/>
    <x v="4546"/>
    <n v="665.68899999999996"/>
    <n v="84.63"/>
  </r>
  <r>
    <s v="10 : Electric"/>
    <x v="2"/>
    <x v="1"/>
    <s v="ERES_2T317"/>
    <x v="4547"/>
    <n v="314.55799999999999"/>
    <n v="38.9"/>
  </r>
  <r>
    <s v="10 : Electric"/>
    <x v="2"/>
    <x v="1"/>
    <s v="ERES_2T317"/>
    <x v="8103"/>
    <n v="954.78599999999994"/>
    <n v="122.31"/>
  </r>
  <r>
    <s v="10 : Electric"/>
    <x v="2"/>
    <x v="1"/>
    <s v="ERES_2T317"/>
    <x v="8104"/>
    <n v="2095.9180000000001"/>
    <n v="258.43"/>
  </r>
  <r>
    <s v="10 : Electric"/>
    <x v="2"/>
    <x v="1"/>
    <s v="ERES_2T317"/>
    <x v="8105"/>
    <n v="559.346"/>
    <n v="71.22"/>
  </r>
  <r>
    <s v="10 : Electric"/>
    <x v="2"/>
    <x v="1"/>
    <s v="ERES_2T317"/>
    <x v="4548"/>
    <n v="1129.76"/>
    <n v="136.97"/>
  </r>
  <r>
    <s v="10 : Electric"/>
    <x v="2"/>
    <x v="1"/>
    <s v="ERES_2T317"/>
    <x v="4549"/>
    <n v="1251.259"/>
    <n v="147.80000000000001"/>
  </r>
  <r>
    <s v="10 : Electric"/>
    <x v="2"/>
    <x v="1"/>
    <s v="ERES_2T317"/>
    <x v="4550"/>
    <n v="997.15200000000004"/>
    <n v="113.77"/>
  </r>
  <r>
    <s v="10 : Electric"/>
    <x v="2"/>
    <x v="1"/>
    <s v="ERES_2T317"/>
    <x v="4551"/>
    <n v="2025.3889999999999"/>
    <n v="243.01"/>
  </r>
  <r>
    <s v="10 : Electric"/>
    <x v="2"/>
    <x v="1"/>
    <s v="ERES_2T317"/>
    <x v="4552"/>
    <n v="837.47699999999998"/>
    <n v="99.02"/>
  </r>
  <r>
    <s v="10 : Electric"/>
    <x v="2"/>
    <x v="1"/>
    <s v="ERES_2T317"/>
    <x v="8106"/>
    <n v="923.53700000000003"/>
    <n v="110.43"/>
  </r>
  <r>
    <s v="10 : Electric"/>
    <x v="2"/>
    <x v="1"/>
    <s v="ERES_2T317"/>
    <x v="4553"/>
    <n v="1016.169"/>
    <n v="127.33"/>
  </r>
  <r>
    <s v="10 : Electric"/>
    <x v="2"/>
    <x v="1"/>
    <s v="ERES_2T317"/>
    <x v="4554"/>
    <n v="871.18899999999996"/>
    <n v="108.49"/>
  </r>
  <r>
    <s v="10 : Electric"/>
    <x v="2"/>
    <x v="1"/>
    <s v="ERES_2T317"/>
    <x v="4555"/>
    <n v="1429.982"/>
    <n v="175.47"/>
  </r>
  <r>
    <s v="10 : Electric"/>
    <x v="2"/>
    <x v="1"/>
    <s v="ERES_2T317"/>
    <x v="4556"/>
    <n v="258.32499999999999"/>
    <n v="31.61"/>
  </r>
  <r>
    <s v="10 : Electric"/>
    <x v="2"/>
    <x v="1"/>
    <s v="ERES_2T317"/>
    <x v="4557"/>
    <n v="480.65699999999998"/>
    <n v="60.7"/>
  </r>
  <r>
    <s v="10 : Electric"/>
    <x v="2"/>
    <x v="1"/>
    <s v="ERES_2T317"/>
    <x v="4558"/>
    <n v="671.54"/>
    <n v="81.22"/>
  </r>
  <r>
    <s v="10 : Electric"/>
    <x v="2"/>
    <x v="1"/>
    <s v="ERES_2T317"/>
    <x v="4559"/>
    <n v="159.495"/>
    <n v="19.399999999999999"/>
  </r>
  <r>
    <s v="10 : Electric"/>
    <x v="2"/>
    <x v="1"/>
    <s v="ERES_2T317"/>
    <x v="4560"/>
    <n v="661.27499999999998"/>
    <n v="80.040000000000006"/>
  </r>
  <r>
    <s v="10 : Electric"/>
    <x v="2"/>
    <x v="1"/>
    <s v="ERES_2T317"/>
    <x v="4561"/>
    <n v="799.44500000000005"/>
    <n v="98.71"/>
  </r>
  <r>
    <s v="10 : Electric"/>
    <x v="2"/>
    <x v="1"/>
    <s v="ERES_2T317"/>
    <x v="4562"/>
    <n v="639.56299999999999"/>
    <n v="77.59"/>
  </r>
  <r>
    <s v="10 : Electric"/>
    <x v="2"/>
    <x v="1"/>
    <s v="ERES_2T317"/>
    <x v="4563"/>
    <n v="165.905"/>
    <n v="19.350000000000001"/>
  </r>
  <r>
    <s v="10 : Electric"/>
    <x v="2"/>
    <x v="1"/>
    <s v="ERES_2T317"/>
    <x v="4564"/>
    <n v="535.35900000000004"/>
    <n v="65.37"/>
  </r>
  <r>
    <s v="10 : Electric"/>
    <x v="2"/>
    <x v="1"/>
    <s v="ERES_2T317"/>
    <x v="4565"/>
    <n v="372.166"/>
    <n v="45.61"/>
  </r>
  <r>
    <s v="10 : Electric"/>
    <x v="2"/>
    <x v="1"/>
    <s v="ERES_2T317"/>
    <x v="8107"/>
    <n v="1594.508"/>
    <n v="195.06"/>
  </r>
  <r>
    <s v="10 : Electric"/>
    <x v="2"/>
    <x v="1"/>
    <s v="ERES_2T317"/>
    <x v="4566"/>
    <n v="1872.8019999999999"/>
    <n v="230.51"/>
  </r>
  <r>
    <s v="10 : Electric"/>
    <x v="2"/>
    <x v="1"/>
    <s v="ERES_2T317"/>
    <x v="4567"/>
    <n v="1704.279"/>
    <n v="207.78"/>
  </r>
  <r>
    <s v="10 : Electric"/>
    <x v="2"/>
    <x v="1"/>
    <s v="ERES_2T317"/>
    <x v="4568"/>
    <n v="1273.1130000000001"/>
    <n v="155.63"/>
  </r>
  <r>
    <s v="10 : Electric"/>
    <x v="2"/>
    <x v="1"/>
    <s v="ERES_2T317"/>
    <x v="4569"/>
    <n v="470.62099999999998"/>
    <n v="55.34"/>
  </r>
  <r>
    <s v="10 : Electric"/>
    <x v="2"/>
    <x v="1"/>
    <s v="ERES_2T317"/>
    <x v="4570"/>
    <n v="1128.3150000000001"/>
    <n v="135.38999999999999"/>
  </r>
  <r>
    <s v="10 : Electric"/>
    <x v="2"/>
    <x v="1"/>
    <s v="ERES_2T317"/>
    <x v="4571"/>
    <n v="2249.8389999999999"/>
    <n v="277.73"/>
  </r>
  <r>
    <s v="10 : Electric"/>
    <x v="2"/>
    <x v="1"/>
    <s v="ERES_2T317"/>
    <x v="4572"/>
    <n v="766.57299999999998"/>
    <n v="95.4"/>
  </r>
  <r>
    <s v="10 : Electric"/>
    <x v="2"/>
    <x v="1"/>
    <s v="ERES_2T317"/>
    <x v="4573"/>
    <n v="3658.7350000000001"/>
    <n v="440.7"/>
  </r>
  <r>
    <s v="10 : Electric"/>
    <x v="2"/>
    <x v="1"/>
    <s v="ERES_2T317"/>
    <x v="4574"/>
    <n v="450.12799999999999"/>
    <n v="56.12"/>
  </r>
  <r>
    <s v="10 : Electric"/>
    <x v="2"/>
    <x v="1"/>
    <s v="ERES_2T317"/>
    <x v="4575"/>
    <n v="1571.8989999999999"/>
    <n v="191.19"/>
  </r>
  <r>
    <s v="10 : Electric"/>
    <x v="2"/>
    <x v="1"/>
    <s v="ERES_2T317"/>
    <x v="8108"/>
    <n v="617.47400000000005"/>
    <n v="76.91"/>
  </r>
  <r>
    <s v="10 : Electric"/>
    <x v="2"/>
    <x v="1"/>
    <s v="ERES_2T317"/>
    <x v="4576"/>
    <n v="1499.8"/>
    <n v="184.24"/>
  </r>
  <r>
    <s v="10 : Electric"/>
    <x v="2"/>
    <x v="1"/>
    <s v="ERES_2T317"/>
    <x v="8109"/>
    <n v="193.99600000000001"/>
    <n v="25.18"/>
  </r>
  <r>
    <s v="10 : Electric"/>
    <x v="2"/>
    <x v="1"/>
    <s v="ERES_2T317"/>
    <x v="8110"/>
    <n v="1243.6120000000001"/>
    <n v="150.57"/>
  </r>
  <r>
    <s v="10 : Electric"/>
    <x v="2"/>
    <x v="1"/>
    <s v="ERES_2T317"/>
    <x v="4577"/>
    <n v="124.752"/>
    <n v="15.2"/>
  </r>
  <r>
    <s v="10 : Electric"/>
    <x v="2"/>
    <x v="1"/>
    <s v="ERES_2T317"/>
    <x v="4578"/>
    <n v="1396.1120000000001"/>
    <n v="164.76"/>
  </r>
  <r>
    <s v="10 : Electric"/>
    <x v="2"/>
    <x v="1"/>
    <s v="ERES_2T317"/>
    <x v="4579"/>
    <n v="921.48599999999999"/>
    <n v="108.58"/>
  </r>
  <r>
    <s v="10 : Electric"/>
    <x v="2"/>
    <x v="1"/>
    <s v="ERES_2T317"/>
    <x v="4580"/>
    <n v="645.67200000000003"/>
    <n v="78.27"/>
  </r>
  <r>
    <s v="10 : Electric"/>
    <x v="2"/>
    <x v="1"/>
    <s v="ERES_2T317"/>
    <x v="4581"/>
    <n v="796.69600000000003"/>
    <n v="95.17"/>
  </r>
  <r>
    <s v="10 : Electric"/>
    <x v="2"/>
    <x v="1"/>
    <s v="ERES_2T317"/>
    <x v="4582"/>
    <n v="895.178"/>
    <n v="105.74"/>
  </r>
  <r>
    <s v="10 : Electric"/>
    <x v="2"/>
    <x v="1"/>
    <s v="ERES_2T317"/>
    <x v="8111"/>
    <n v="1331.271"/>
    <n v="163.79"/>
  </r>
  <r>
    <s v="10 : Electric"/>
    <x v="2"/>
    <x v="1"/>
    <s v="ERES_2T317"/>
    <x v="4583"/>
    <n v="1105.2929999999999"/>
    <n v="138.74"/>
  </r>
  <r>
    <s v="10 : Electric"/>
    <x v="2"/>
    <x v="1"/>
    <s v="ERES_2T317"/>
    <x v="4584"/>
    <n v="720.38"/>
    <n v="91.41"/>
  </r>
  <r>
    <s v="10 : Electric"/>
    <x v="2"/>
    <x v="1"/>
    <s v="ERES_2T317"/>
    <x v="4585"/>
    <n v="415.42"/>
    <n v="50.27"/>
  </r>
  <r>
    <s v="10 : Electric"/>
    <x v="2"/>
    <x v="1"/>
    <s v="ERES_2T317"/>
    <x v="4586"/>
    <n v="1877.38"/>
    <n v="249.95"/>
  </r>
  <r>
    <s v="10 : Electric"/>
    <x v="2"/>
    <x v="1"/>
    <s v="ERES_2T317"/>
    <x v="4587"/>
    <n v="216.43899999999999"/>
    <n v="26.65"/>
  </r>
  <r>
    <s v="10 : Electric"/>
    <x v="2"/>
    <x v="1"/>
    <s v="ERES_2T317"/>
    <x v="4588"/>
    <n v="627.03300000000002"/>
    <n v="76.849999999999994"/>
  </r>
  <r>
    <s v="10 : Electric"/>
    <x v="2"/>
    <x v="1"/>
    <s v="ERES_2T317"/>
    <x v="4589"/>
    <n v="812.50800000000004"/>
    <n v="95.13"/>
  </r>
  <r>
    <s v="10 : Electric"/>
    <x v="2"/>
    <x v="1"/>
    <s v="ERES_2T317"/>
    <x v="8112"/>
    <n v="1492.258"/>
    <n v="177.98"/>
  </r>
  <r>
    <s v="10 : Electric"/>
    <x v="2"/>
    <x v="1"/>
    <s v="ERES_2T317"/>
    <x v="4590"/>
    <n v="1172.876"/>
    <n v="144.88"/>
  </r>
  <r>
    <s v="10 : Electric"/>
    <x v="2"/>
    <x v="1"/>
    <s v="ERES_2T317"/>
    <x v="8113"/>
    <n v="3347.431"/>
    <n v="405.06"/>
  </r>
  <r>
    <s v="10 : Electric"/>
    <x v="2"/>
    <x v="1"/>
    <s v="ERES_2T317"/>
    <x v="4591"/>
    <n v="601.76300000000003"/>
    <n v="79.64"/>
  </r>
  <r>
    <s v="10 : Electric"/>
    <x v="2"/>
    <x v="1"/>
    <s v="ERES_2T317"/>
    <x v="4592"/>
    <n v="1553.682"/>
    <n v="189.76"/>
  </r>
  <r>
    <s v="10 : Electric"/>
    <x v="2"/>
    <x v="1"/>
    <s v="ERES_2T317"/>
    <x v="4593"/>
    <n v="439.23599999999999"/>
    <n v="53.68"/>
  </r>
  <r>
    <s v="10 : Electric"/>
    <x v="2"/>
    <x v="1"/>
    <s v="ERES_2T317"/>
    <x v="4594"/>
    <n v="1439.3340000000001"/>
    <n v="180.07"/>
  </r>
  <r>
    <s v="10 : Electric"/>
    <x v="2"/>
    <x v="1"/>
    <s v="ERES_2T317"/>
    <x v="8114"/>
    <n v="2219.011"/>
    <n v="257.60000000000002"/>
  </r>
  <r>
    <s v="10 : Electric"/>
    <x v="2"/>
    <x v="1"/>
    <s v="ERES_2T317"/>
    <x v="4595"/>
    <n v="521.91200000000003"/>
    <n v="62.05"/>
  </r>
  <r>
    <s v="10 : Electric"/>
    <x v="2"/>
    <x v="1"/>
    <s v="ERES_2T317"/>
    <x v="4596"/>
    <n v="482.93700000000001"/>
    <n v="57.99"/>
  </r>
  <r>
    <s v="10 : Electric"/>
    <x v="2"/>
    <x v="1"/>
    <s v="ERES_2T317"/>
    <x v="4597"/>
    <n v="497.95"/>
    <n v="61.56"/>
  </r>
  <r>
    <s v="10 : Electric"/>
    <x v="2"/>
    <x v="1"/>
    <s v="ERES_2T317"/>
    <x v="8115"/>
    <n v="1179.5530000000001"/>
    <n v="148.01"/>
  </r>
  <r>
    <s v="10 : Electric"/>
    <x v="2"/>
    <x v="1"/>
    <s v="ERES_2T317"/>
    <x v="8116"/>
    <n v="1082.269"/>
    <n v="132.63999999999999"/>
  </r>
  <r>
    <s v="10 : Electric"/>
    <x v="2"/>
    <x v="1"/>
    <s v="ERES_2T317"/>
    <x v="4598"/>
    <n v="560.98900000000003"/>
    <n v="67.23"/>
  </r>
  <r>
    <s v="10 : Electric"/>
    <x v="2"/>
    <x v="1"/>
    <s v="ERES_2T317"/>
    <x v="4599"/>
    <n v="782.06500000000005"/>
    <n v="98.24"/>
  </r>
  <r>
    <s v="10 : Electric"/>
    <x v="2"/>
    <x v="1"/>
    <s v="ERES_2T317"/>
    <x v="4600"/>
    <n v="1296.903"/>
    <n v="156.34"/>
  </r>
  <r>
    <s v="10 : Electric"/>
    <x v="2"/>
    <x v="1"/>
    <s v="ERES_2T317"/>
    <x v="8117"/>
    <n v="811.68499999999995"/>
    <n v="94.71"/>
  </r>
  <r>
    <s v="10 : Electric"/>
    <x v="2"/>
    <x v="1"/>
    <s v="ERES_2T317"/>
    <x v="8118"/>
    <n v="2066.3209999999999"/>
    <n v="252.57"/>
  </r>
  <r>
    <s v="10 : Electric"/>
    <x v="2"/>
    <x v="1"/>
    <s v="ERES_2T317"/>
    <x v="4601"/>
    <n v="1976.5150000000001"/>
    <n v="241.51"/>
  </r>
  <r>
    <s v="10 : Electric"/>
    <x v="2"/>
    <x v="1"/>
    <s v="ERES_2T317"/>
    <x v="4602"/>
    <n v="2156.6280000000002"/>
    <n v="259.58999999999997"/>
  </r>
  <r>
    <s v="10 : Electric"/>
    <x v="2"/>
    <x v="1"/>
    <s v="ERES_2T317"/>
    <x v="4603"/>
    <n v="1334.846"/>
    <n v="148.83000000000001"/>
  </r>
  <r>
    <s v="10 : Electric"/>
    <x v="2"/>
    <x v="1"/>
    <s v="ERES_2T317"/>
    <x v="4604"/>
    <n v="1216.508"/>
    <n v="152.16"/>
  </r>
  <r>
    <s v="10 : Electric"/>
    <x v="2"/>
    <x v="1"/>
    <s v="ERES_2T317"/>
    <x v="4605"/>
    <n v="5084.3379999999997"/>
    <n v="610.37"/>
  </r>
  <r>
    <s v="10 : Electric"/>
    <x v="2"/>
    <x v="1"/>
    <s v="ERES_2T317"/>
    <x v="4606"/>
    <n v="1353.3389999999999"/>
    <n v="168.45"/>
  </r>
  <r>
    <s v="10 : Electric"/>
    <x v="2"/>
    <x v="1"/>
    <s v="ERES_2T317"/>
    <x v="4607"/>
    <n v="548.58299999999997"/>
    <n v="67.010000000000005"/>
  </r>
  <r>
    <s v="10 : Electric"/>
    <x v="2"/>
    <x v="1"/>
    <s v="ERES_2T317"/>
    <x v="4608"/>
    <n v="1296.252"/>
    <n v="156.43"/>
  </r>
  <r>
    <s v="10 : Electric"/>
    <x v="2"/>
    <x v="1"/>
    <s v="ERES_2T317"/>
    <x v="8119"/>
    <n v="271.68200000000002"/>
    <n v="32.49"/>
  </r>
  <r>
    <s v="10 : Electric"/>
    <x v="2"/>
    <x v="1"/>
    <s v="ERES_2T317"/>
    <x v="8120"/>
    <n v="1292.5640000000001"/>
    <n v="156.88999999999999"/>
  </r>
  <r>
    <s v="10 : Electric"/>
    <x v="2"/>
    <x v="1"/>
    <s v="ERES_2T317"/>
    <x v="4609"/>
    <n v="2341.8000000000002"/>
    <n v="288.94"/>
  </r>
  <r>
    <s v="10 : Electric"/>
    <x v="2"/>
    <x v="1"/>
    <s v="ERES_2T317"/>
    <x v="8121"/>
    <n v="1232.1099999999999"/>
    <n v="150.80000000000001"/>
  </r>
  <r>
    <s v="10 : Electric"/>
    <x v="2"/>
    <x v="1"/>
    <s v="ERES_2T317"/>
    <x v="4610"/>
    <n v="1311.037"/>
    <n v="156.66"/>
  </r>
  <r>
    <s v="10 : Electric"/>
    <x v="2"/>
    <x v="1"/>
    <s v="ERES_2T317"/>
    <x v="4611"/>
    <n v="734.20100000000002"/>
    <n v="90.38"/>
  </r>
  <r>
    <s v="10 : Electric"/>
    <x v="2"/>
    <x v="1"/>
    <s v="ERES_2T317"/>
    <x v="8122"/>
    <n v="585.64700000000005"/>
    <n v="72.28"/>
  </r>
  <r>
    <s v="10 : Electric"/>
    <x v="2"/>
    <x v="1"/>
    <s v="ERES_2T317"/>
    <x v="4612"/>
    <n v="1229.588"/>
    <n v="149.85"/>
  </r>
  <r>
    <s v="10 : Electric"/>
    <x v="2"/>
    <x v="1"/>
    <s v="ERES_2T317"/>
    <x v="4613"/>
    <n v="1235.5889999999999"/>
    <n v="149.31"/>
  </r>
  <r>
    <s v="10 : Electric"/>
    <x v="2"/>
    <x v="1"/>
    <s v="ERES_2T317"/>
    <x v="4614"/>
    <n v="657.33699999999999"/>
    <n v="83.27"/>
  </r>
  <r>
    <s v="10 : Electric"/>
    <x v="2"/>
    <x v="1"/>
    <s v="ERES_2T317"/>
    <x v="4615"/>
    <n v="1051.165"/>
    <n v="129.74"/>
  </r>
  <r>
    <s v="10 : Electric"/>
    <x v="2"/>
    <x v="1"/>
    <s v="ERES_2T317"/>
    <x v="4616"/>
    <n v="924.92499999999995"/>
    <n v="111.19"/>
  </r>
  <r>
    <s v="10 : Electric"/>
    <x v="2"/>
    <x v="1"/>
    <s v="ERES_2T317"/>
    <x v="4617"/>
    <n v="923.154"/>
    <n v="115.1"/>
  </r>
  <r>
    <s v="10 : Electric"/>
    <x v="2"/>
    <x v="1"/>
    <s v="ERES_2T317"/>
    <x v="4618"/>
    <n v="534.99"/>
    <n v="62.81"/>
  </r>
  <r>
    <s v="10 : Electric"/>
    <x v="2"/>
    <x v="1"/>
    <s v="ERES_2T317"/>
    <x v="4619"/>
    <n v="957.07100000000003"/>
    <n v="117.9"/>
  </r>
  <r>
    <s v="10 : Electric"/>
    <x v="2"/>
    <x v="1"/>
    <s v="ERES_2T317"/>
    <x v="4620"/>
    <n v="265.89699999999999"/>
    <n v="32.479999999999997"/>
  </r>
  <r>
    <s v="10 : Electric"/>
    <x v="2"/>
    <x v="1"/>
    <s v="ERES_2T317"/>
    <x v="8123"/>
    <n v="774.26199999999994"/>
    <n v="87.13"/>
  </r>
  <r>
    <s v="10 : Electric"/>
    <x v="2"/>
    <x v="1"/>
    <s v="ERES_2T317"/>
    <x v="4621"/>
    <n v="548.529"/>
    <n v="64.28"/>
  </r>
  <r>
    <s v="10 : Electric"/>
    <x v="2"/>
    <x v="1"/>
    <s v="ERES_2T317"/>
    <x v="4622"/>
    <n v="477.98899999999998"/>
    <n v="59.67"/>
  </r>
  <r>
    <s v="10 : Electric"/>
    <x v="2"/>
    <x v="1"/>
    <s v="ERES_2T317"/>
    <x v="4623"/>
    <n v="702.47699999999998"/>
    <n v="84.57"/>
  </r>
  <r>
    <s v="10 : Electric"/>
    <x v="2"/>
    <x v="1"/>
    <s v="ERES_2T317"/>
    <x v="4624"/>
    <n v="728.35500000000002"/>
    <n v="90.08"/>
  </r>
  <r>
    <s v="10 : Electric"/>
    <x v="2"/>
    <x v="1"/>
    <s v="ERES_2T317"/>
    <x v="4625"/>
    <n v="1709.9259999999999"/>
    <n v="210.31"/>
  </r>
  <r>
    <s v="10 : Electric"/>
    <x v="2"/>
    <x v="1"/>
    <s v="ERES_2T317"/>
    <x v="4626"/>
    <n v="2537.701"/>
    <n v="321.82"/>
  </r>
  <r>
    <s v="10 : Electric"/>
    <x v="2"/>
    <x v="1"/>
    <s v="ERES_2T317"/>
    <x v="4627"/>
    <n v="2206.5880000000002"/>
    <n v="263.05"/>
  </r>
  <r>
    <s v="10 : Electric"/>
    <x v="2"/>
    <x v="1"/>
    <s v="ERES_2T317"/>
    <x v="4628"/>
    <n v="627.101"/>
    <n v="76.239999999999995"/>
  </r>
  <r>
    <s v="10 : Electric"/>
    <x v="2"/>
    <x v="1"/>
    <s v="ERES_2T317"/>
    <x v="4629"/>
    <n v="679.08799999999997"/>
    <n v="86.24"/>
  </r>
  <r>
    <s v="10 : Electric"/>
    <x v="2"/>
    <x v="1"/>
    <s v="ERES_2T317"/>
    <x v="4630"/>
    <n v="888.87199999999996"/>
    <n v="110.96"/>
  </r>
  <r>
    <s v="10 : Electric"/>
    <x v="2"/>
    <x v="1"/>
    <s v="ERES_2T317"/>
    <x v="8124"/>
    <n v="1000.542"/>
    <n v="120.79"/>
  </r>
  <r>
    <s v="10 : Electric"/>
    <x v="2"/>
    <x v="1"/>
    <s v="ERES_2T317"/>
    <x v="4631"/>
    <n v="791.44799999999998"/>
    <n v="103.41"/>
  </r>
  <r>
    <s v="10 : Electric"/>
    <x v="2"/>
    <x v="1"/>
    <s v="ERES_2T317"/>
    <x v="8125"/>
    <n v="614.572"/>
    <n v="75.790000000000006"/>
  </r>
  <r>
    <s v="10 : Electric"/>
    <x v="2"/>
    <x v="1"/>
    <s v="ERES_2T317"/>
    <x v="4632"/>
    <n v="1884.5650000000001"/>
    <n v="227.35"/>
  </r>
  <r>
    <s v="10 : Electric"/>
    <x v="2"/>
    <x v="1"/>
    <s v="ERES_2T317"/>
    <x v="4633"/>
    <n v="1146.4849999999999"/>
    <n v="140.13"/>
  </r>
  <r>
    <s v="10 : Electric"/>
    <x v="2"/>
    <x v="1"/>
    <s v="ERES_2T317"/>
    <x v="4634"/>
    <n v="278.149"/>
    <n v="34.29"/>
  </r>
  <r>
    <s v="10 : Electric"/>
    <x v="2"/>
    <x v="1"/>
    <s v="ERES_2T317"/>
    <x v="4635"/>
    <n v="759.524"/>
    <n v="89.05"/>
  </r>
  <r>
    <s v="10 : Electric"/>
    <x v="2"/>
    <x v="1"/>
    <s v="ERES_2T317"/>
    <x v="8126"/>
    <n v="1188.338"/>
    <n v="132.65"/>
  </r>
  <r>
    <s v="10 : Electric"/>
    <x v="2"/>
    <x v="1"/>
    <s v="ERES_2T317"/>
    <x v="4636"/>
    <n v="650.92499999999995"/>
    <n v="79.239999999999995"/>
  </r>
  <r>
    <s v="10 : Electric"/>
    <x v="2"/>
    <x v="1"/>
    <s v="ERES_2T317"/>
    <x v="8127"/>
    <n v="2076.058"/>
    <n v="248.15"/>
  </r>
  <r>
    <s v="10 : Electric"/>
    <x v="2"/>
    <x v="1"/>
    <s v="ERES_2T317"/>
    <x v="4637"/>
    <n v="738.73099999999999"/>
    <n v="89.51"/>
  </r>
  <r>
    <s v="10 : Electric"/>
    <x v="2"/>
    <x v="1"/>
    <s v="ERES_2T317"/>
    <x v="4638"/>
    <n v="1756.2829999999999"/>
    <n v="208.27"/>
  </r>
  <r>
    <s v="10 : Electric"/>
    <x v="2"/>
    <x v="1"/>
    <s v="ERES_2T317"/>
    <x v="4639"/>
    <n v="2850.7919999999999"/>
    <n v="344.23"/>
  </r>
  <r>
    <s v="10 : Electric"/>
    <x v="2"/>
    <x v="1"/>
    <s v="ERES_2T317"/>
    <x v="4640"/>
    <n v="1815.8209999999999"/>
    <n v="232.92"/>
  </r>
  <r>
    <s v="10 : Electric"/>
    <x v="2"/>
    <x v="1"/>
    <s v="ERES_2T317"/>
    <x v="8128"/>
    <n v="1093.7049999999999"/>
    <n v="132.69"/>
  </r>
  <r>
    <s v="10 : Electric"/>
    <x v="2"/>
    <x v="1"/>
    <s v="ERES_2T317"/>
    <x v="4641"/>
    <n v="672.55899999999997"/>
    <n v="77.069999999999993"/>
  </r>
  <r>
    <s v="10 : Electric"/>
    <x v="2"/>
    <x v="1"/>
    <s v="ERES_2T317"/>
    <x v="4642"/>
    <n v="1858.2619999999999"/>
    <n v="227.93"/>
  </r>
  <r>
    <s v="10 : Electric"/>
    <x v="2"/>
    <x v="1"/>
    <s v="ERES_2T317"/>
    <x v="4643"/>
    <n v="1503.232"/>
    <n v="173.79"/>
  </r>
  <r>
    <s v="10 : Electric"/>
    <x v="2"/>
    <x v="1"/>
    <s v="ERES_2T317"/>
    <x v="4644"/>
    <n v="1516.299"/>
    <n v="182.26"/>
  </r>
  <r>
    <s v="10 : Electric"/>
    <x v="2"/>
    <x v="1"/>
    <s v="ERES_2T317"/>
    <x v="4645"/>
    <n v="1704.2249999999999"/>
    <n v="209.19"/>
  </r>
  <r>
    <s v="10 : Electric"/>
    <x v="2"/>
    <x v="1"/>
    <s v="ERES_2T317"/>
    <x v="4646"/>
    <n v="4440.8230000000003"/>
    <n v="538.69000000000005"/>
  </r>
  <r>
    <s v="10 : Electric"/>
    <x v="2"/>
    <x v="1"/>
    <s v="ERES_2T317"/>
    <x v="4647"/>
    <n v="4244.9859999999999"/>
    <n v="510.82"/>
  </r>
  <r>
    <s v="10 : Electric"/>
    <x v="2"/>
    <x v="1"/>
    <s v="ERES_2T317"/>
    <x v="4648"/>
    <n v="964.70600000000002"/>
    <n v="117.81"/>
  </r>
  <r>
    <s v="10 : Electric"/>
    <x v="2"/>
    <x v="1"/>
    <s v="ERES_2T317"/>
    <x v="4649"/>
    <n v="433.863"/>
    <n v="54.88"/>
  </r>
  <r>
    <s v="10 : Electric"/>
    <x v="2"/>
    <x v="1"/>
    <s v="ERES_2T317"/>
    <x v="8129"/>
    <n v="1614.4"/>
    <n v="209.87"/>
  </r>
  <r>
    <s v="10 : Electric"/>
    <x v="2"/>
    <x v="1"/>
    <s v="ERES_2T317"/>
    <x v="4650"/>
    <n v="1353.577"/>
    <n v="165.04"/>
  </r>
  <r>
    <s v="10 : Electric"/>
    <x v="2"/>
    <x v="1"/>
    <s v="ERES_2T317"/>
    <x v="4651"/>
    <n v="995.15200000000004"/>
    <n v="121.87"/>
  </r>
  <r>
    <s v="10 : Electric"/>
    <x v="2"/>
    <x v="1"/>
    <s v="ERES_2T317"/>
    <x v="4652"/>
    <n v="501.274"/>
    <n v="60.31"/>
  </r>
  <r>
    <s v="10 : Electric"/>
    <x v="2"/>
    <x v="1"/>
    <s v="ERES_2T317"/>
    <x v="8130"/>
    <n v="412.06799999999998"/>
    <n v="51.84"/>
  </r>
  <r>
    <s v="10 : Electric"/>
    <x v="2"/>
    <x v="1"/>
    <s v="ERES_2T317"/>
    <x v="4653"/>
    <n v="734.93399999999997"/>
    <n v="86.99"/>
  </r>
  <r>
    <s v="10 : Electric"/>
    <x v="2"/>
    <x v="1"/>
    <s v="ERES_2T317"/>
    <x v="8131"/>
    <n v="534.83900000000006"/>
    <n v="63.59"/>
  </r>
  <r>
    <s v="10 : Electric"/>
    <x v="2"/>
    <x v="1"/>
    <s v="ERES_2T317"/>
    <x v="4654"/>
    <n v="1147.7170000000001"/>
    <n v="141.33000000000001"/>
  </r>
  <r>
    <s v="10 : Electric"/>
    <x v="2"/>
    <x v="1"/>
    <s v="ERES_2T317"/>
    <x v="4655"/>
    <n v="895.09500000000003"/>
    <n v="110.18"/>
  </r>
  <r>
    <s v="10 : Electric"/>
    <x v="2"/>
    <x v="1"/>
    <s v="ERES_2T317"/>
    <x v="4656"/>
    <n v="1275.4839999999999"/>
    <n v="158.85"/>
  </r>
  <r>
    <s v="10 : Electric"/>
    <x v="2"/>
    <x v="1"/>
    <s v="ERES_2T317"/>
    <x v="4657"/>
    <n v="981.57600000000002"/>
    <n v="118.1"/>
  </r>
  <r>
    <s v="10 : Electric"/>
    <x v="2"/>
    <x v="1"/>
    <s v="ERES_2T317"/>
    <x v="4658"/>
    <n v="1340.155"/>
    <n v="160.28"/>
  </r>
  <r>
    <s v="10 : Electric"/>
    <x v="2"/>
    <x v="1"/>
    <s v="ERES_2T317"/>
    <x v="4659"/>
    <n v="709.79300000000001"/>
    <n v="85.06"/>
  </r>
  <r>
    <s v="10 : Electric"/>
    <x v="2"/>
    <x v="1"/>
    <s v="ERES_2T317"/>
    <x v="8132"/>
    <n v="211.68600000000001"/>
    <n v="25.76"/>
  </r>
  <r>
    <s v="10 : Electric"/>
    <x v="2"/>
    <x v="1"/>
    <s v="ERES_2T317"/>
    <x v="8133"/>
    <n v="573.02200000000005"/>
    <n v="67.17"/>
  </r>
  <r>
    <s v="10 : Electric"/>
    <x v="2"/>
    <x v="1"/>
    <s v="ERES_2T317"/>
    <x v="8134"/>
    <n v="1111.377"/>
    <n v="132.33000000000001"/>
  </r>
  <r>
    <s v="10 : Electric"/>
    <x v="2"/>
    <x v="1"/>
    <s v="ERES_2T317"/>
    <x v="4660"/>
    <n v="1292.221"/>
    <n v="161.55000000000001"/>
  </r>
  <r>
    <s v="10 : Electric"/>
    <x v="2"/>
    <x v="1"/>
    <s v="ERES_2T317"/>
    <x v="4661"/>
    <n v="1975.97"/>
    <n v="240.53"/>
  </r>
  <r>
    <s v="10 : Electric"/>
    <x v="2"/>
    <x v="1"/>
    <s v="ERES_2T317"/>
    <x v="8135"/>
    <n v="2048.2420000000002"/>
    <n v="252.2"/>
  </r>
  <r>
    <s v="10 : Electric"/>
    <x v="2"/>
    <x v="1"/>
    <s v="ERES_2T317"/>
    <x v="4662"/>
    <n v="1174.1769999999999"/>
    <n v="134.9"/>
  </r>
  <r>
    <s v="10 : Electric"/>
    <x v="2"/>
    <x v="1"/>
    <s v="ERES_2T317"/>
    <x v="4663"/>
    <n v="1285.356"/>
    <n v="155.44999999999999"/>
  </r>
  <r>
    <s v="10 : Electric"/>
    <x v="2"/>
    <x v="1"/>
    <s v="ERES_2T317"/>
    <x v="4664"/>
    <n v="1211.425"/>
    <n v="150.34"/>
  </r>
  <r>
    <s v="10 : Electric"/>
    <x v="2"/>
    <x v="1"/>
    <s v="ERES_2T317"/>
    <x v="4665"/>
    <n v="454.31"/>
    <n v="54.76"/>
  </r>
  <r>
    <s v="10 : Electric"/>
    <x v="2"/>
    <x v="1"/>
    <s v="ERES_2T317"/>
    <x v="4666"/>
    <n v="1668.9880000000001"/>
    <n v="201.97"/>
  </r>
  <r>
    <s v="10 : Electric"/>
    <x v="2"/>
    <x v="1"/>
    <s v="ERES_2T317"/>
    <x v="8136"/>
    <n v="261.69400000000002"/>
    <n v="32.21"/>
  </r>
  <r>
    <s v="10 : Electric"/>
    <x v="2"/>
    <x v="1"/>
    <s v="ERES_2T317"/>
    <x v="8137"/>
    <n v="1562.575"/>
    <n v="177.97"/>
  </r>
  <r>
    <s v="10 : Electric"/>
    <x v="2"/>
    <x v="1"/>
    <s v="ERES_2T317"/>
    <x v="4667"/>
    <n v="363.517"/>
    <n v="45.03"/>
  </r>
  <r>
    <s v="10 : Electric"/>
    <x v="2"/>
    <x v="1"/>
    <s v="ERES_2T317"/>
    <x v="4668"/>
    <n v="968.91600000000005"/>
    <n v="117.93"/>
  </r>
  <r>
    <s v="10 : Electric"/>
    <x v="2"/>
    <x v="1"/>
    <s v="ERES_2T317"/>
    <x v="4669"/>
    <n v="1463.2360000000001"/>
    <n v="177.04"/>
  </r>
  <r>
    <s v="10 : Electric"/>
    <x v="2"/>
    <x v="1"/>
    <s v="ERES_2T317"/>
    <x v="8138"/>
    <n v="411.35599999999999"/>
    <n v="51.46"/>
  </r>
  <r>
    <s v="10 : Electric"/>
    <x v="2"/>
    <x v="1"/>
    <s v="ERES_2T317"/>
    <x v="4670"/>
    <n v="2029.364"/>
    <n v="249.25"/>
  </r>
  <r>
    <s v="10 : Electric"/>
    <x v="2"/>
    <x v="1"/>
    <s v="ERES_2T317"/>
    <x v="4671"/>
    <n v="1974.096"/>
    <n v="242.06"/>
  </r>
  <r>
    <s v="10 : Electric"/>
    <x v="2"/>
    <x v="1"/>
    <s v="ERES_2T317"/>
    <x v="4672"/>
    <n v="0"/>
    <n v="0"/>
  </r>
  <r>
    <s v="10 : Electric"/>
    <x v="2"/>
    <x v="1"/>
    <s v="ERES_2T317"/>
    <x v="4673"/>
    <n v="796.28"/>
    <n v="97.91"/>
  </r>
  <r>
    <s v="10 : Electric"/>
    <x v="2"/>
    <x v="1"/>
    <s v="ERES_2T317"/>
    <x v="4674"/>
    <n v="887.66"/>
    <n v="111.53"/>
  </r>
  <r>
    <s v="10 : Electric"/>
    <x v="2"/>
    <x v="1"/>
    <s v="ERES_2T317"/>
    <x v="4675"/>
    <n v="320.00799999999998"/>
    <n v="40.39"/>
  </r>
  <r>
    <s v="10 : Electric"/>
    <x v="2"/>
    <x v="1"/>
    <s v="ERES_2T317"/>
    <x v="8139"/>
    <n v="475.23399999999998"/>
    <n v="61.11"/>
  </r>
  <r>
    <s v="10 : Electric"/>
    <x v="2"/>
    <x v="1"/>
    <s v="ERES_2T317"/>
    <x v="4676"/>
    <n v="600.327"/>
    <n v="77.73"/>
  </r>
  <r>
    <s v="10 : Electric"/>
    <x v="2"/>
    <x v="1"/>
    <s v="ERES_2T317"/>
    <x v="4677"/>
    <n v="1619.703"/>
    <n v="199.43"/>
  </r>
  <r>
    <s v="10 : Electric"/>
    <x v="2"/>
    <x v="1"/>
    <s v="ERES_2T317"/>
    <x v="4678"/>
    <n v="1065.7270000000001"/>
    <n v="132.16"/>
  </r>
  <r>
    <s v="10 : Electric"/>
    <x v="2"/>
    <x v="1"/>
    <s v="ERES_2T317"/>
    <x v="4679"/>
    <n v="1001.371"/>
    <n v="123.43"/>
  </r>
  <r>
    <s v="10 : Electric"/>
    <x v="2"/>
    <x v="1"/>
    <s v="ERES_2T317"/>
    <x v="4680"/>
    <n v="666.79300000000001"/>
    <n v="84.03"/>
  </r>
  <r>
    <s v="10 : Electric"/>
    <x v="2"/>
    <x v="1"/>
    <s v="ERES_2T317"/>
    <x v="4681"/>
    <n v="1559.5530000000001"/>
    <n v="177.64"/>
  </r>
  <r>
    <s v="10 : Electric"/>
    <x v="2"/>
    <x v="1"/>
    <s v="ERES_2T317"/>
    <x v="4682"/>
    <n v="608.04700000000003"/>
    <n v="75.36"/>
  </r>
  <r>
    <s v="10 : Electric"/>
    <x v="2"/>
    <x v="1"/>
    <s v="ERES_2T317"/>
    <x v="4683"/>
    <n v="644.91700000000003"/>
    <n v="82.17"/>
  </r>
  <r>
    <s v="10 : Electric"/>
    <x v="2"/>
    <x v="1"/>
    <s v="ERES_2T317"/>
    <x v="4684"/>
    <n v="1603.8510000000001"/>
    <n v="203.72"/>
  </r>
  <r>
    <s v="10 : Electric"/>
    <x v="2"/>
    <x v="1"/>
    <s v="ERES_2T317"/>
    <x v="4685"/>
    <n v="640.37800000000004"/>
    <n v="77.849999999999994"/>
  </r>
  <r>
    <s v="10 : Electric"/>
    <x v="2"/>
    <x v="1"/>
    <s v="ERES_2T317"/>
    <x v="4686"/>
    <n v="990.25400000000002"/>
    <n v="125.19"/>
  </r>
  <r>
    <s v="10 : Electric"/>
    <x v="2"/>
    <x v="1"/>
    <s v="ERES_2T317"/>
    <x v="4687"/>
    <n v="3133.8530000000001"/>
    <n v="388.69"/>
  </r>
  <r>
    <s v="10 : Electric"/>
    <x v="2"/>
    <x v="1"/>
    <s v="ERES_2T317"/>
    <x v="4688"/>
    <n v="1371.8510000000001"/>
    <n v="163.86"/>
  </r>
  <r>
    <s v="10 : Electric"/>
    <x v="2"/>
    <x v="1"/>
    <s v="ERES_2T317"/>
    <x v="4689"/>
    <n v="576.84900000000005"/>
    <n v="72.08"/>
  </r>
  <r>
    <s v="10 : Electric"/>
    <x v="2"/>
    <x v="1"/>
    <s v="ERES_2T317"/>
    <x v="8140"/>
    <n v="398.14800000000002"/>
    <n v="53.15"/>
  </r>
  <r>
    <s v="10 : Electric"/>
    <x v="2"/>
    <x v="1"/>
    <s v="ERES_2T317"/>
    <x v="4690"/>
    <n v="781.60699999999997"/>
    <n v="95.06"/>
  </r>
  <r>
    <s v="10 : Electric"/>
    <x v="2"/>
    <x v="1"/>
    <s v="ERES_2T317"/>
    <x v="4691"/>
    <n v="1783.8630000000001"/>
    <n v="218.33"/>
  </r>
  <r>
    <s v="10 : Electric"/>
    <x v="2"/>
    <x v="1"/>
    <s v="ERES_2T317"/>
    <x v="4692"/>
    <n v="412.77300000000002"/>
    <n v="48.51"/>
  </r>
  <r>
    <s v="10 : Electric"/>
    <x v="2"/>
    <x v="1"/>
    <s v="ERES_2T317"/>
    <x v="4693"/>
    <n v="1333.8620000000001"/>
    <n v="161.93"/>
  </r>
  <r>
    <s v="10 : Electric"/>
    <x v="2"/>
    <x v="1"/>
    <s v="ERES_2T317"/>
    <x v="4694"/>
    <n v="1271.5340000000001"/>
    <n v="153.63999999999999"/>
  </r>
  <r>
    <s v="10 : Electric"/>
    <x v="2"/>
    <x v="1"/>
    <s v="ERES_2T317"/>
    <x v="4695"/>
    <n v="1068.9090000000001"/>
    <n v="129.16999999999999"/>
  </r>
  <r>
    <s v="10 : Electric"/>
    <x v="2"/>
    <x v="1"/>
    <s v="ERES_2T317"/>
    <x v="4696"/>
    <n v="1013.122"/>
    <n v="122.12"/>
  </r>
  <r>
    <s v="10 : Electric"/>
    <x v="2"/>
    <x v="1"/>
    <s v="ERES_2T317"/>
    <x v="4697"/>
    <n v="526.01"/>
    <n v="64.400000000000006"/>
  </r>
  <r>
    <s v="10 : Electric"/>
    <x v="2"/>
    <x v="1"/>
    <s v="ERES_2T317"/>
    <x v="8141"/>
    <n v="971.97699999999998"/>
    <n v="115.9"/>
  </r>
  <r>
    <s v="10 : Electric"/>
    <x v="2"/>
    <x v="1"/>
    <s v="ERES_2T317"/>
    <x v="4698"/>
    <n v="765.66499999999996"/>
    <n v="94.01"/>
  </r>
  <r>
    <s v="10 : Electric"/>
    <x v="2"/>
    <x v="1"/>
    <s v="ERES_2T317"/>
    <x v="4699"/>
    <n v="1020.064"/>
    <n v="123.55"/>
  </r>
  <r>
    <s v="10 : Electric"/>
    <x v="2"/>
    <x v="1"/>
    <s v="ERES_2T317"/>
    <x v="4700"/>
    <n v="611.20600000000002"/>
    <n v="74.069999999999993"/>
  </r>
  <r>
    <s v="10 : Electric"/>
    <x v="2"/>
    <x v="1"/>
    <s v="ERES_2T317"/>
    <x v="4701"/>
    <n v="2347.1060000000002"/>
    <n v="296.43"/>
  </r>
  <r>
    <s v="10 : Electric"/>
    <x v="2"/>
    <x v="1"/>
    <s v="ERES_2T317"/>
    <x v="4702"/>
    <n v="649.81799999999998"/>
    <n v="76.010000000000005"/>
  </r>
  <r>
    <s v="10 : Electric"/>
    <x v="2"/>
    <x v="1"/>
    <s v="ERES_2T317"/>
    <x v="8142"/>
    <n v="1162.2470000000001"/>
    <n v="129.18"/>
  </r>
  <r>
    <s v="10 : Electric"/>
    <x v="2"/>
    <x v="1"/>
    <s v="ERES_2T317"/>
    <x v="4703"/>
    <n v="1325.7829999999999"/>
    <n v="161.69"/>
  </r>
  <r>
    <s v="10 : Electric"/>
    <x v="2"/>
    <x v="1"/>
    <s v="ERES_2T317"/>
    <x v="4704"/>
    <n v="605.43899999999996"/>
    <n v="76.56"/>
  </r>
  <r>
    <s v="10 : Electric"/>
    <x v="2"/>
    <x v="1"/>
    <s v="ERES_2T317"/>
    <x v="4705"/>
    <n v="304.02"/>
    <n v="37.020000000000003"/>
  </r>
  <r>
    <s v="10 : Electric"/>
    <x v="2"/>
    <x v="1"/>
    <s v="ERES_2T317"/>
    <x v="4706"/>
    <n v="1599.5809999999999"/>
    <n v="192.16"/>
  </r>
  <r>
    <s v="10 : Electric"/>
    <x v="2"/>
    <x v="1"/>
    <s v="ERES_2T317"/>
    <x v="4707"/>
    <n v="3956.2190000000001"/>
    <n v="482.26"/>
  </r>
  <r>
    <s v="10 : Electric"/>
    <x v="2"/>
    <x v="1"/>
    <s v="ERES_2T317"/>
    <x v="4708"/>
    <n v="1629.163"/>
    <n v="196.54"/>
  </r>
  <r>
    <s v="10 : Electric"/>
    <x v="2"/>
    <x v="1"/>
    <s v="ERES_2T317"/>
    <x v="4709"/>
    <n v="932.25199999999995"/>
    <n v="105.1"/>
  </r>
  <r>
    <s v="10 : Electric"/>
    <x v="2"/>
    <x v="1"/>
    <s v="ERES_2T317"/>
    <x v="4710"/>
    <n v="1348.683"/>
    <n v="161.47999999999999"/>
  </r>
  <r>
    <s v="10 : Electric"/>
    <x v="2"/>
    <x v="1"/>
    <s v="ERES_2T317"/>
    <x v="4712"/>
    <n v="744.63699999999994"/>
    <n v="89.56"/>
  </r>
  <r>
    <s v="10 : Electric"/>
    <x v="2"/>
    <x v="1"/>
    <s v="ERES_2T317"/>
    <x v="4713"/>
    <n v="993.40800000000002"/>
    <n v="121.9"/>
  </r>
  <r>
    <s v="10 : Electric"/>
    <x v="2"/>
    <x v="1"/>
    <s v="ERES_2T317"/>
    <x v="4714"/>
    <n v="1801.8140000000001"/>
    <n v="213.2"/>
  </r>
  <r>
    <s v="10 : Electric"/>
    <x v="2"/>
    <x v="1"/>
    <s v="ERES_2T317"/>
    <x v="4715"/>
    <n v="979.12"/>
    <n v="118.93"/>
  </r>
  <r>
    <s v="10 : Electric"/>
    <x v="2"/>
    <x v="1"/>
    <s v="ERES_2T317"/>
    <x v="4716"/>
    <n v="898.19"/>
    <n v="109.53"/>
  </r>
  <r>
    <s v="10 : Electric"/>
    <x v="2"/>
    <x v="1"/>
    <s v="ERES_2T317"/>
    <x v="8143"/>
    <n v="855.33199999999999"/>
    <n v="103.49"/>
  </r>
  <r>
    <s v="10 : Electric"/>
    <x v="2"/>
    <x v="1"/>
    <s v="ERES_2T317"/>
    <x v="4717"/>
    <n v="397.08699999999999"/>
    <n v="50.4"/>
  </r>
  <r>
    <s v="10 : Electric"/>
    <x v="2"/>
    <x v="1"/>
    <s v="ERES_2T317"/>
    <x v="4718"/>
    <n v="2612.3200000000002"/>
    <n v="318.5"/>
  </r>
  <r>
    <s v="10 : Electric"/>
    <x v="2"/>
    <x v="1"/>
    <s v="ERES_2T317"/>
    <x v="4719"/>
    <n v="949.55399999999997"/>
    <n v="110.37"/>
  </r>
  <r>
    <s v="10 : Electric"/>
    <x v="2"/>
    <x v="1"/>
    <s v="ERES_2T317"/>
    <x v="4720"/>
    <n v="537.85699999999997"/>
    <n v="65.92"/>
  </r>
  <r>
    <s v="10 : Electric"/>
    <x v="2"/>
    <x v="1"/>
    <s v="ERES_2T317"/>
    <x v="4721"/>
    <n v="680.98099999999999"/>
    <n v="85.67"/>
  </r>
  <r>
    <s v="10 : Electric"/>
    <x v="2"/>
    <x v="1"/>
    <s v="ERES_2T317"/>
    <x v="8144"/>
    <n v="1068.0329999999999"/>
    <n v="122.56"/>
  </r>
  <r>
    <s v="10 : Electric"/>
    <x v="2"/>
    <x v="1"/>
    <s v="ERES_2T317"/>
    <x v="4722"/>
    <n v="1224.3240000000001"/>
    <n v="143.77000000000001"/>
  </r>
  <r>
    <s v="10 : Electric"/>
    <x v="2"/>
    <x v="1"/>
    <s v="ERES_2T317"/>
    <x v="4723"/>
    <n v="658.60900000000004"/>
    <n v="79.12"/>
  </r>
  <r>
    <s v="10 : Electric"/>
    <x v="2"/>
    <x v="1"/>
    <s v="ERES_2T317"/>
    <x v="4724"/>
    <n v="2889.0390000000002"/>
    <n v="349.61"/>
  </r>
  <r>
    <s v="10 : Electric"/>
    <x v="2"/>
    <x v="1"/>
    <s v="ERES_2T317"/>
    <x v="4725"/>
    <n v="1646.787"/>
    <n v="199.1"/>
  </r>
  <r>
    <s v="10 : Electric"/>
    <x v="2"/>
    <x v="1"/>
    <s v="ERES_2T317"/>
    <x v="4726"/>
    <n v="295.05099999999999"/>
    <n v="35.31"/>
  </r>
  <r>
    <s v="10 : Electric"/>
    <x v="2"/>
    <x v="1"/>
    <s v="ERES_2T317"/>
    <x v="4727"/>
    <n v="634.197"/>
    <n v="78.48"/>
  </r>
  <r>
    <s v="10 : Electric"/>
    <x v="2"/>
    <x v="1"/>
    <s v="ERES_2T317"/>
    <x v="4728"/>
    <n v="638.48"/>
    <n v="76.64"/>
  </r>
  <r>
    <s v="10 : Electric"/>
    <x v="2"/>
    <x v="1"/>
    <s v="ERES_2T317"/>
    <x v="4729"/>
    <n v="590.70699999999999"/>
    <n v="73.19"/>
  </r>
  <r>
    <s v="10 : Electric"/>
    <x v="2"/>
    <x v="1"/>
    <s v="ERES_2T317"/>
    <x v="8145"/>
    <n v="621.14"/>
    <n v="76.540000000000006"/>
  </r>
  <r>
    <s v="10 : Electric"/>
    <x v="2"/>
    <x v="1"/>
    <s v="ERES_2T317"/>
    <x v="4730"/>
    <n v="1620.8109999999999"/>
    <n v="205.97"/>
  </r>
  <r>
    <s v="10 : Electric"/>
    <x v="2"/>
    <x v="1"/>
    <s v="ERES_2T317"/>
    <x v="4731"/>
    <n v="3021.2820000000002"/>
    <n v="367.63"/>
  </r>
  <r>
    <s v="10 : Electric"/>
    <x v="2"/>
    <x v="1"/>
    <s v="ERES_2T317"/>
    <x v="4732"/>
    <n v="330.18799999999999"/>
    <n v="41.09"/>
  </r>
  <r>
    <s v="10 : Electric"/>
    <x v="2"/>
    <x v="1"/>
    <s v="ERES_2T317"/>
    <x v="4733"/>
    <n v="685.42499999999995"/>
    <n v="80.650000000000006"/>
  </r>
  <r>
    <s v="10 : Electric"/>
    <x v="2"/>
    <x v="1"/>
    <s v="ERES_2T317"/>
    <x v="4734"/>
    <n v="742.428"/>
    <n v="83.95"/>
  </r>
  <r>
    <s v="10 : Electric"/>
    <x v="2"/>
    <x v="1"/>
    <s v="ERES_2T317"/>
    <x v="4735"/>
    <n v="888.69899999999996"/>
    <n v="108.5"/>
  </r>
  <r>
    <s v="10 : Electric"/>
    <x v="2"/>
    <x v="1"/>
    <s v="ERES_2T317"/>
    <x v="8146"/>
    <n v="845.53200000000004"/>
    <n v="96.17"/>
  </r>
  <r>
    <s v="10 : Electric"/>
    <x v="2"/>
    <x v="1"/>
    <s v="ERES_2T317"/>
    <x v="4736"/>
    <n v="430.50799999999998"/>
    <n v="52.57"/>
  </r>
  <r>
    <s v="10 : Electric"/>
    <x v="2"/>
    <x v="1"/>
    <s v="ERES_2T317"/>
    <x v="8147"/>
    <n v="473.45600000000002"/>
    <n v="56.49"/>
  </r>
  <r>
    <s v="10 : Electric"/>
    <x v="2"/>
    <x v="1"/>
    <s v="ERES_2T317"/>
    <x v="4737"/>
    <n v="1831.837"/>
    <n v="229.03"/>
  </r>
  <r>
    <s v="10 : Electric"/>
    <x v="2"/>
    <x v="1"/>
    <s v="ERES_2T317"/>
    <x v="4738"/>
    <n v="983.59500000000003"/>
    <n v="117.85"/>
  </r>
  <r>
    <s v="10 : Electric"/>
    <x v="2"/>
    <x v="1"/>
    <s v="ERES_2T317"/>
    <x v="4739"/>
    <n v="509.601"/>
    <n v="59.34"/>
  </r>
  <r>
    <s v="10 : Electric"/>
    <x v="2"/>
    <x v="1"/>
    <s v="ERES_2T317"/>
    <x v="8148"/>
    <n v="3159.5360000000001"/>
    <n v="386.64"/>
  </r>
  <r>
    <s v="10 : Electric"/>
    <x v="2"/>
    <x v="1"/>
    <s v="ERES_2T317"/>
    <x v="4740"/>
    <n v="371.63200000000001"/>
    <n v="45.11"/>
  </r>
  <r>
    <s v="10 : Electric"/>
    <x v="2"/>
    <x v="1"/>
    <s v="ERES_2T317"/>
    <x v="4741"/>
    <n v="2059.7199999999998"/>
    <n v="250.22"/>
  </r>
  <r>
    <s v="10 : Electric"/>
    <x v="2"/>
    <x v="1"/>
    <s v="ERES_2T317"/>
    <x v="8149"/>
    <n v="307.79599999999999"/>
    <n v="36.61"/>
  </r>
  <r>
    <s v="10 : Electric"/>
    <x v="2"/>
    <x v="1"/>
    <s v="ERES_2T317"/>
    <x v="4742"/>
    <n v="318.79700000000003"/>
    <n v="39.25"/>
  </r>
  <r>
    <s v="10 : Electric"/>
    <x v="2"/>
    <x v="1"/>
    <s v="ERES_2T317"/>
    <x v="4743"/>
    <n v="2050.114"/>
    <n v="238.38"/>
  </r>
  <r>
    <s v="10 : Electric"/>
    <x v="2"/>
    <x v="1"/>
    <s v="ERES_2T317"/>
    <x v="4744"/>
    <n v="723.71"/>
    <n v="92.03"/>
  </r>
  <r>
    <s v="10 : Electric"/>
    <x v="2"/>
    <x v="1"/>
    <s v="ERES_2T317"/>
    <x v="8150"/>
    <n v="943.84799999999996"/>
    <n v="110.76"/>
  </r>
  <r>
    <s v="10 : Electric"/>
    <x v="2"/>
    <x v="1"/>
    <s v="ERES_2T317"/>
    <x v="8151"/>
    <n v="399.721"/>
    <n v="49.01"/>
  </r>
  <r>
    <s v="10 : Electric"/>
    <x v="2"/>
    <x v="1"/>
    <s v="ERES_2T317"/>
    <x v="8152"/>
    <n v="903.4"/>
    <n v="106.9"/>
  </r>
  <r>
    <s v="10 : Electric"/>
    <x v="2"/>
    <x v="1"/>
    <s v="ERES_2T317"/>
    <x v="4745"/>
    <n v="906.577"/>
    <n v="108.48"/>
  </r>
  <r>
    <s v="10 : Electric"/>
    <x v="2"/>
    <x v="1"/>
    <s v="ERES_2T317"/>
    <x v="4746"/>
    <n v="633.43700000000001"/>
    <n v="77.39"/>
  </r>
  <r>
    <s v="10 : Electric"/>
    <x v="2"/>
    <x v="1"/>
    <s v="ERES_2T317"/>
    <x v="4747"/>
    <n v="1090.1469999999999"/>
    <n v="133.35"/>
  </r>
  <r>
    <s v="10 : Electric"/>
    <x v="2"/>
    <x v="1"/>
    <s v="ERES_2T317"/>
    <x v="4748"/>
    <n v="695.94600000000003"/>
    <n v="86.95"/>
  </r>
  <r>
    <s v="10 : Electric"/>
    <x v="2"/>
    <x v="1"/>
    <s v="ERES_2T317"/>
    <x v="4749"/>
    <n v="518.95799999999997"/>
    <n v="63.88"/>
  </r>
  <r>
    <s v="10 : Electric"/>
    <x v="2"/>
    <x v="1"/>
    <s v="ERES_2T317"/>
    <x v="4750"/>
    <n v="917.39400000000001"/>
    <n v="115.4"/>
  </r>
  <r>
    <s v="10 : Electric"/>
    <x v="2"/>
    <x v="1"/>
    <s v="ERES_2T317"/>
    <x v="4751"/>
    <n v="264.46300000000002"/>
    <n v="32.07"/>
  </r>
  <r>
    <s v="10 : Electric"/>
    <x v="2"/>
    <x v="1"/>
    <s v="ERES_2T317"/>
    <x v="4752"/>
    <n v="1519.604"/>
    <n v="189.65"/>
  </r>
  <r>
    <s v="10 : Electric"/>
    <x v="2"/>
    <x v="1"/>
    <s v="ERES_2T317"/>
    <x v="4753"/>
    <n v="470.16800000000001"/>
    <n v="55.56"/>
  </r>
  <r>
    <s v="10 : Electric"/>
    <x v="2"/>
    <x v="1"/>
    <s v="ERES_2T317"/>
    <x v="4754"/>
    <n v="767.56700000000001"/>
    <n v="90.9"/>
  </r>
  <r>
    <s v="10 : Electric"/>
    <x v="2"/>
    <x v="1"/>
    <s v="ERES_2T317"/>
    <x v="8153"/>
    <n v="3210.8910000000001"/>
    <n v="390.37"/>
  </r>
  <r>
    <s v="10 : Electric"/>
    <x v="2"/>
    <x v="1"/>
    <s v="ERES_2T317"/>
    <x v="4755"/>
    <n v="595.54100000000005"/>
    <n v="72.48"/>
  </r>
  <r>
    <s v="10 : Electric"/>
    <x v="2"/>
    <x v="1"/>
    <s v="ERES_2T317"/>
    <x v="4756"/>
    <n v="1081.2270000000001"/>
    <n v="134.09"/>
  </r>
  <r>
    <s v="10 : Electric"/>
    <x v="2"/>
    <x v="1"/>
    <s v="ERES_2T317"/>
    <x v="4757"/>
    <n v="505.56799999999998"/>
    <n v="61.11"/>
  </r>
  <r>
    <s v="10 : Electric"/>
    <x v="2"/>
    <x v="1"/>
    <s v="ERES_2T317"/>
    <x v="4758"/>
    <n v="608.09199999999998"/>
    <n v="74.87"/>
  </r>
  <r>
    <s v="10 : Electric"/>
    <x v="2"/>
    <x v="1"/>
    <s v="ERES_2T317"/>
    <x v="4759"/>
    <n v="1047.9639999999999"/>
    <n v="130.86000000000001"/>
  </r>
  <r>
    <s v="10 : Electric"/>
    <x v="2"/>
    <x v="1"/>
    <s v="ERES_2T317"/>
    <x v="4760"/>
    <n v="1424.8219999999999"/>
    <n v="177.66"/>
  </r>
  <r>
    <s v="10 : Electric"/>
    <x v="2"/>
    <x v="1"/>
    <s v="ERES_2T317"/>
    <x v="8154"/>
    <n v="1191.48"/>
    <n v="144.13999999999999"/>
  </r>
  <r>
    <s v="10 : Electric"/>
    <x v="2"/>
    <x v="1"/>
    <s v="ERES_2T317"/>
    <x v="4761"/>
    <n v="1807.0820000000001"/>
    <n v="214.9"/>
  </r>
  <r>
    <s v="10 : Electric"/>
    <x v="2"/>
    <x v="1"/>
    <s v="ERES_2T317"/>
    <x v="4762"/>
    <n v="955.49199999999996"/>
    <n v="116.47"/>
  </r>
  <r>
    <s v="10 : Electric"/>
    <x v="2"/>
    <x v="1"/>
    <s v="ERES_2T317"/>
    <x v="4763"/>
    <n v="473.38499999999999"/>
    <n v="57.67"/>
  </r>
  <r>
    <s v="10 : Electric"/>
    <x v="2"/>
    <x v="1"/>
    <s v="ERES_2T317"/>
    <x v="4764"/>
    <n v="802.02"/>
    <n v="98.51"/>
  </r>
  <r>
    <s v="10 : Electric"/>
    <x v="2"/>
    <x v="1"/>
    <s v="ERES_2T317"/>
    <x v="4765"/>
    <n v="1975.3140000000001"/>
    <n v="242.16"/>
  </r>
  <r>
    <s v="10 : Electric"/>
    <x v="2"/>
    <x v="1"/>
    <s v="ERES_2T317"/>
    <x v="4766"/>
    <n v="627.80799999999999"/>
    <n v="76.53"/>
  </r>
  <r>
    <s v="10 : Electric"/>
    <x v="2"/>
    <x v="1"/>
    <s v="ERES_2T317"/>
    <x v="4768"/>
    <n v="417.291"/>
    <n v="51.02"/>
  </r>
  <r>
    <s v="10 : Electric"/>
    <x v="2"/>
    <x v="1"/>
    <s v="ERES_2T317"/>
    <x v="4769"/>
    <n v="390.34399999999999"/>
    <n v="48.31"/>
  </r>
  <r>
    <s v="10 : Electric"/>
    <x v="2"/>
    <x v="1"/>
    <s v="ERES_2T317"/>
    <x v="4770"/>
    <n v="2030.713"/>
    <n v="251.83"/>
  </r>
  <r>
    <s v="10 : Electric"/>
    <x v="2"/>
    <x v="1"/>
    <s v="ERES_2T317"/>
    <x v="4771"/>
    <n v="624.33399999999995"/>
    <n v="76.95"/>
  </r>
  <r>
    <s v="10 : Electric"/>
    <x v="2"/>
    <x v="1"/>
    <s v="ERES_2T317"/>
    <x v="4772"/>
    <n v="1032.047"/>
    <n v="125.02"/>
  </r>
  <r>
    <s v="10 : Electric"/>
    <x v="2"/>
    <x v="1"/>
    <s v="ERES_2T317"/>
    <x v="4773"/>
    <n v="2144.3290000000002"/>
    <n v="255.24"/>
  </r>
  <r>
    <s v="10 : Electric"/>
    <x v="2"/>
    <x v="1"/>
    <s v="ERES_2T317"/>
    <x v="4774"/>
    <n v="1362.153"/>
    <n v="155.56"/>
  </r>
  <r>
    <s v="10 : Electric"/>
    <x v="2"/>
    <x v="1"/>
    <s v="ERES_2T317"/>
    <x v="4775"/>
    <n v="790.49900000000002"/>
    <n v="93.4"/>
  </r>
  <r>
    <s v="10 : Electric"/>
    <x v="2"/>
    <x v="1"/>
    <s v="ERES_2T317"/>
    <x v="4776"/>
    <n v="1911.402"/>
    <n v="236"/>
  </r>
  <r>
    <s v="10 : Electric"/>
    <x v="2"/>
    <x v="1"/>
    <s v="ERES_2T317"/>
    <x v="4777"/>
    <n v="364.82299999999998"/>
    <n v="43.85"/>
  </r>
  <r>
    <s v="10 : Electric"/>
    <x v="2"/>
    <x v="1"/>
    <s v="ERES_2T317"/>
    <x v="4778"/>
    <n v="543.16499999999996"/>
    <n v="66.38"/>
  </r>
  <r>
    <s v="10 : Electric"/>
    <x v="2"/>
    <x v="1"/>
    <s v="ERES_2T317"/>
    <x v="4779"/>
    <n v="755.70299999999997"/>
    <n v="90.68"/>
  </r>
  <r>
    <s v="10 : Electric"/>
    <x v="2"/>
    <x v="1"/>
    <s v="ERES_2T317"/>
    <x v="4780"/>
    <n v="952.98299999999995"/>
    <n v="110.42"/>
  </r>
  <r>
    <s v="10 : Electric"/>
    <x v="2"/>
    <x v="1"/>
    <s v="ERES_2T317"/>
    <x v="4781"/>
    <n v="430.78800000000001"/>
    <n v="52.06"/>
  </r>
  <r>
    <s v="10 : Electric"/>
    <x v="2"/>
    <x v="1"/>
    <s v="ERES_2T317"/>
    <x v="4782"/>
    <n v="942.26199999999994"/>
    <n v="118.24"/>
  </r>
  <r>
    <s v="10 : Electric"/>
    <x v="2"/>
    <x v="1"/>
    <s v="ERES_2T317"/>
    <x v="4783"/>
    <n v="1041.999"/>
    <n v="134.15"/>
  </r>
  <r>
    <s v="10 : Electric"/>
    <x v="2"/>
    <x v="1"/>
    <s v="ERES_2T317"/>
    <x v="4784"/>
    <n v="427.30500000000001"/>
    <n v="50.69"/>
  </r>
  <r>
    <s v="10 : Electric"/>
    <x v="2"/>
    <x v="1"/>
    <s v="ERES_2T317"/>
    <x v="4785"/>
    <n v="293.22899999999998"/>
    <n v="33.14"/>
  </r>
  <r>
    <s v="10 : Electric"/>
    <x v="2"/>
    <x v="1"/>
    <s v="ERES_2T317"/>
    <x v="4786"/>
    <n v="1942.3720000000001"/>
    <n v="235.65"/>
  </r>
  <r>
    <s v="10 : Electric"/>
    <x v="2"/>
    <x v="1"/>
    <s v="ERES_2T317"/>
    <x v="8155"/>
    <n v="902.39400000000001"/>
    <n v="103.52"/>
  </r>
  <r>
    <s v="10 : Electric"/>
    <x v="2"/>
    <x v="1"/>
    <s v="ERES_2T317"/>
    <x v="4787"/>
    <n v="535.78300000000002"/>
    <n v="65"/>
  </r>
  <r>
    <s v="10 : Electric"/>
    <x v="2"/>
    <x v="1"/>
    <s v="ERES_2T317"/>
    <x v="4788"/>
    <n v="410.952"/>
    <n v="49.4"/>
  </r>
  <r>
    <s v="10 : Electric"/>
    <x v="2"/>
    <x v="1"/>
    <s v="ERES_2T317"/>
    <x v="4789"/>
    <n v="1016.034"/>
    <n v="122.09"/>
  </r>
  <r>
    <s v="10 : Electric"/>
    <x v="2"/>
    <x v="1"/>
    <s v="ERES_2T317"/>
    <x v="8156"/>
    <n v="365.32299999999998"/>
    <n v="44.97"/>
  </r>
  <r>
    <s v="10 : Electric"/>
    <x v="2"/>
    <x v="1"/>
    <s v="ERES_2T317"/>
    <x v="8157"/>
    <n v="1062.4110000000001"/>
    <n v="132.15"/>
  </r>
  <r>
    <s v="10 : Electric"/>
    <x v="2"/>
    <x v="1"/>
    <s v="ERES_2T317"/>
    <x v="4790"/>
    <n v="862.70799999999997"/>
    <n v="106.99"/>
  </r>
  <r>
    <s v="10 : Electric"/>
    <x v="2"/>
    <x v="1"/>
    <s v="ERES_2T317"/>
    <x v="4791"/>
    <n v="1243.2249999999999"/>
    <n v="145.84"/>
  </r>
  <r>
    <s v="10 : Electric"/>
    <x v="2"/>
    <x v="1"/>
    <s v="ERES_2T317"/>
    <x v="4792"/>
    <n v="3411.9290000000001"/>
    <n v="419.29"/>
  </r>
  <r>
    <s v="10 : Electric"/>
    <x v="2"/>
    <x v="1"/>
    <s v="ERES_2T317"/>
    <x v="4793"/>
    <n v="248.58199999999999"/>
    <n v="30.54"/>
  </r>
  <r>
    <s v="10 : Electric"/>
    <x v="2"/>
    <x v="1"/>
    <s v="ERES_2T317"/>
    <x v="8158"/>
    <n v="1254.857"/>
    <n v="151.51"/>
  </r>
  <r>
    <s v="10 : Electric"/>
    <x v="2"/>
    <x v="1"/>
    <s v="ERES_2T317"/>
    <x v="8159"/>
    <n v="760.29100000000005"/>
    <n v="97.36"/>
  </r>
  <r>
    <s v="10 : Electric"/>
    <x v="2"/>
    <x v="1"/>
    <s v="ERES_2T317"/>
    <x v="4794"/>
    <n v="992.6"/>
    <n v="119.86"/>
  </r>
  <r>
    <s v="10 : Electric"/>
    <x v="2"/>
    <x v="1"/>
    <s v="ERES_2T317"/>
    <x v="4795"/>
    <n v="505.58"/>
    <n v="62.59"/>
  </r>
  <r>
    <s v="10 : Electric"/>
    <x v="2"/>
    <x v="1"/>
    <s v="ERES_2T317"/>
    <x v="4796"/>
    <n v="3334.8270000000002"/>
    <n v="407.25"/>
  </r>
  <r>
    <s v="10 : Electric"/>
    <x v="2"/>
    <x v="1"/>
    <s v="ERES_2T317"/>
    <x v="4797"/>
    <n v="806.33500000000004"/>
    <n v="98.6"/>
  </r>
  <r>
    <s v="10 : Electric"/>
    <x v="2"/>
    <x v="1"/>
    <s v="ERES_2T317"/>
    <x v="4798"/>
    <n v="852.88300000000004"/>
    <n v="101.73"/>
  </r>
  <r>
    <s v="10 : Electric"/>
    <x v="2"/>
    <x v="1"/>
    <s v="ERES_2T317"/>
    <x v="8160"/>
    <n v="806.01900000000001"/>
    <n v="97.58"/>
  </r>
  <r>
    <s v="10 : Electric"/>
    <x v="2"/>
    <x v="1"/>
    <s v="ERES_2T317"/>
    <x v="8161"/>
    <n v="865.12099999999998"/>
    <n v="102.59"/>
  </r>
  <r>
    <s v="10 : Electric"/>
    <x v="2"/>
    <x v="1"/>
    <s v="ERES_2T317"/>
    <x v="4799"/>
    <n v="592.70299999999997"/>
    <n v="72.989999999999995"/>
  </r>
  <r>
    <s v="10 : Electric"/>
    <x v="2"/>
    <x v="1"/>
    <s v="ERES_2T317"/>
    <x v="4800"/>
    <n v="1318.6469999999999"/>
    <n v="159.41999999999999"/>
  </r>
  <r>
    <s v="10 : Electric"/>
    <x v="2"/>
    <x v="1"/>
    <s v="ERES_2T317"/>
    <x v="4801"/>
    <n v="797.55799999999999"/>
    <n v="95.68"/>
  </r>
  <r>
    <s v="10 : Electric"/>
    <x v="2"/>
    <x v="1"/>
    <s v="ERES_2T317"/>
    <x v="4802"/>
    <n v="1129.1189999999999"/>
    <n v="136.94"/>
  </r>
  <r>
    <s v="10 : Electric"/>
    <x v="2"/>
    <x v="1"/>
    <s v="ERES_2T317"/>
    <x v="8162"/>
    <n v="1232.72"/>
    <n v="152.97999999999999"/>
  </r>
  <r>
    <s v="10 : Electric"/>
    <x v="2"/>
    <x v="1"/>
    <s v="ERES_2T317"/>
    <x v="4803"/>
    <n v="1100.25"/>
    <n v="137.54"/>
  </r>
  <r>
    <s v="10 : Electric"/>
    <x v="2"/>
    <x v="1"/>
    <s v="ERES_2T317"/>
    <x v="4804"/>
    <n v="546.26599999999996"/>
    <n v="65.930000000000007"/>
  </r>
  <r>
    <s v="10 : Electric"/>
    <x v="2"/>
    <x v="1"/>
    <s v="ERES_2T317"/>
    <x v="4805"/>
    <n v="1753.4590000000001"/>
    <n v="206.37"/>
  </r>
  <r>
    <s v="10 : Electric"/>
    <x v="2"/>
    <x v="1"/>
    <s v="ERES_2T317"/>
    <x v="8163"/>
    <n v="331.33"/>
    <n v="40.020000000000003"/>
  </r>
  <r>
    <s v="10 : Electric"/>
    <x v="2"/>
    <x v="1"/>
    <s v="ERES_2T317"/>
    <x v="4806"/>
    <n v="884.20699999999999"/>
    <n v="107.65"/>
  </r>
  <r>
    <s v="10 : Electric"/>
    <x v="2"/>
    <x v="1"/>
    <s v="ERES_2T317"/>
    <x v="4807"/>
    <n v="822.48800000000006"/>
    <n v="103.46"/>
  </r>
  <r>
    <s v="10 : Electric"/>
    <x v="2"/>
    <x v="1"/>
    <s v="ERES_2T317"/>
    <x v="4808"/>
    <n v="1101.606"/>
    <n v="134.13"/>
  </r>
  <r>
    <s v="10 : Electric"/>
    <x v="2"/>
    <x v="1"/>
    <s v="ERES_2T317"/>
    <x v="8164"/>
    <n v="844.423"/>
    <n v="103.67"/>
  </r>
  <r>
    <s v="10 : Electric"/>
    <x v="2"/>
    <x v="1"/>
    <s v="ERES_2T317"/>
    <x v="4809"/>
    <n v="870.52200000000005"/>
    <n v="104.18"/>
  </r>
  <r>
    <s v="10 : Electric"/>
    <x v="2"/>
    <x v="1"/>
    <s v="ERES_2T317"/>
    <x v="8165"/>
    <n v="723.471"/>
    <n v="88.35"/>
  </r>
  <r>
    <s v="10 : Electric"/>
    <x v="2"/>
    <x v="1"/>
    <s v="ERES_2T317"/>
    <x v="4810"/>
    <n v="571.10900000000004"/>
    <n v="67.739999999999995"/>
  </r>
  <r>
    <s v="10 : Electric"/>
    <x v="2"/>
    <x v="1"/>
    <s v="ERES_2T317"/>
    <x v="4811"/>
    <n v="1081.904"/>
    <n v="134.47999999999999"/>
  </r>
  <r>
    <s v="10 : Electric"/>
    <x v="2"/>
    <x v="1"/>
    <s v="ERES_2T317"/>
    <x v="4812"/>
    <n v="714.16899999999998"/>
    <n v="85.36"/>
  </r>
  <r>
    <s v="10 : Electric"/>
    <x v="2"/>
    <x v="1"/>
    <s v="ERES_2T317"/>
    <x v="4813"/>
    <n v="2110.0630000000001"/>
    <n v="263.3"/>
  </r>
  <r>
    <s v="10 : Electric"/>
    <x v="2"/>
    <x v="1"/>
    <s v="ERES_2T317"/>
    <x v="8166"/>
    <n v="2404.886"/>
    <n v="292.54000000000002"/>
  </r>
  <r>
    <s v="10 : Electric"/>
    <x v="2"/>
    <x v="1"/>
    <s v="ERES_2T317"/>
    <x v="4814"/>
    <n v="1107.1379999999999"/>
    <n v="134.13999999999999"/>
  </r>
  <r>
    <s v="10 : Electric"/>
    <x v="2"/>
    <x v="1"/>
    <s v="ERES_2T317"/>
    <x v="4815"/>
    <n v="291.23899999999998"/>
    <n v="35.729999999999997"/>
  </r>
  <r>
    <s v="10 : Electric"/>
    <x v="2"/>
    <x v="1"/>
    <s v="ERES_2T317"/>
    <x v="4816"/>
    <n v="789.30799999999999"/>
    <n v="97.55"/>
  </r>
  <r>
    <s v="10 : Electric"/>
    <x v="2"/>
    <x v="1"/>
    <s v="ERES_2T317"/>
    <x v="4817"/>
    <n v="1123.001"/>
    <n v="135.96"/>
  </r>
  <r>
    <s v="10 : Electric"/>
    <x v="2"/>
    <x v="1"/>
    <s v="ERES_2T317"/>
    <x v="4818"/>
    <n v="2484.1509999999998"/>
    <n v="307.93"/>
  </r>
  <r>
    <s v="10 : Electric"/>
    <x v="2"/>
    <x v="1"/>
    <s v="ERES_2T317"/>
    <x v="4819"/>
    <n v="491.76299999999998"/>
    <n v="59.04"/>
  </r>
  <r>
    <s v="10 : Electric"/>
    <x v="2"/>
    <x v="1"/>
    <s v="ERES_2T317"/>
    <x v="4820"/>
    <n v="464.17099999999999"/>
    <n v="57.05"/>
  </r>
  <r>
    <s v="10 : Electric"/>
    <x v="2"/>
    <x v="1"/>
    <s v="ERES_2T317"/>
    <x v="4821"/>
    <n v="489.08"/>
    <n v="62.15"/>
  </r>
  <r>
    <s v="10 : Electric"/>
    <x v="2"/>
    <x v="1"/>
    <s v="ERES_2T317"/>
    <x v="8167"/>
    <n v="2667.127"/>
    <n v="317.83999999999997"/>
  </r>
  <r>
    <s v="10 : Electric"/>
    <x v="2"/>
    <x v="1"/>
    <s v="ERES_2T317"/>
    <x v="4822"/>
    <n v="740.79499999999996"/>
    <n v="88.66"/>
  </r>
  <r>
    <s v="10 : Electric"/>
    <x v="2"/>
    <x v="1"/>
    <s v="ERES_2T317"/>
    <x v="4823"/>
    <n v="650.08399999999995"/>
    <n v="80.17"/>
  </r>
  <r>
    <s v="10 : Electric"/>
    <x v="2"/>
    <x v="1"/>
    <s v="ERES_2T317"/>
    <x v="8168"/>
    <n v="512.68200000000002"/>
    <n v="63.98"/>
  </r>
  <r>
    <s v="10 : Electric"/>
    <x v="2"/>
    <x v="1"/>
    <s v="ERES_2T317"/>
    <x v="4824"/>
    <n v="276.67599999999999"/>
    <n v="33.93"/>
  </r>
  <r>
    <s v="10 : Electric"/>
    <x v="2"/>
    <x v="1"/>
    <s v="ERES_2T317"/>
    <x v="4825"/>
    <n v="750.61099999999999"/>
    <n v="93.34"/>
  </r>
  <r>
    <s v="10 : Electric"/>
    <x v="2"/>
    <x v="1"/>
    <s v="ERES_2T317"/>
    <x v="4826"/>
    <n v="1188.098"/>
    <n v="140.56"/>
  </r>
  <r>
    <s v="10 : Electric"/>
    <x v="2"/>
    <x v="1"/>
    <s v="ERES_2T317"/>
    <x v="4827"/>
    <n v="588.14499999999998"/>
    <n v="67.83"/>
  </r>
  <r>
    <s v="10 : Electric"/>
    <x v="2"/>
    <x v="1"/>
    <s v="ERES_2T317"/>
    <x v="8169"/>
    <n v="217.85"/>
    <n v="27.38"/>
  </r>
  <r>
    <s v="10 : Electric"/>
    <x v="2"/>
    <x v="1"/>
    <s v="ERES_2T317"/>
    <x v="4828"/>
    <n v="1990.432"/>
    <n v="223.17"/>
  </r>
  <r>
    <s v="10 : Electric"/>
    <x v="2"/>
    <x v="1"/>
    <s v="ERES_2T317"/>
    <x v="8170"/>
    <n v="374.38200000000001"/>
    <n v="47.15"/>
  </r>
  <r>
    <s v="10 : Electric"/>
    <x v="2"/>
    <x v="1"/>
    <s v="ERES_2T317"/>
    <x v="4829"/>
    <n v="580.85699999999997"/>
    <n v="69.48"/>
  </r>
  <r>
    <s v="10 : Electric"/>
    <x v="2"/>
    <x v="1"/>
    <s v="ERES_2T317"/>
    <x v="4830"/>
    <n v="534.79700000000003"/>
    <n v="66.2"/>
  </r>
  <r>
    <s v="10 : Electric"/>
    <x v="2"/>
    <x v="1"/>
    <s v="ERES_2T317"/>
    <x v="4831"/>
    <n v="858.02800000000002"/>
    <n v="106.5"/>
  </r>
  <r>
    <s v="10 : Electric"/>
    <x v="2"/>
    <x v="1"/>
    <s v="ERES_2T317"/>
    <x v="4832"/>
    <n v="1202.2809999999999"/>
    <n v="143.15"/>
  </r>
  <r>
    <s v="10 : Electric"/>
    <x v="2"/>
    <x v="1"/>
    <s v="ERES_2T317"/>
    <x v="8171"/>
    <n v="735.96400000000006"/>
    <n v="100.08"/>
  </r>
  <r>
    <s v="10 : Electric"/>
    <x v="2"/>
    <x v="1"/>
    <s v="ERES_2T317"/>
    <x v="4833"/>
    <n v="879.71100000000001"/>
    <n v="107.16"/>
  </r>
  <r>
    <s v="10 : Electric"/>
    <x v="2"/>
    <x v="1"/>
    <s v="ERES_2T317"/>
    <x v="4834"/>
    <n v="647.38599999999997"/>
    <n v="77.680000000000007"/>
  </r>
  <r>
    <s v="10 : Electric"/>
    <x v="2"/>
    <x v="1"/>
    <s v="ERES_2T317"/>
    <x v="8172"/>
    <n v="402.20499999999998"/>
    <n v="48.98"/>
  </r>
  <r>
    <s v="10 : Electric"/>
    <x v="2"/>
    <x v="1"/>
    <s v="ERES_2T317"/>
    <x v="4835"/>
    <n v="2056.02"/>
    <n v="248.67"/>
  </r>
  <r>
    <s v="10 : Electric"/>
    <x v="2"/>
    <x v="1"/>
    <s v="ERES_2T317"/>
    <x v="4836"/>
    <n v="1372.296"/>
    <n v="161.93"/>
  </r>
  <r>
    <s v="10 : Electric"/>
    <x v="2"/>
    <x v="1"/>
    <s v="ERES_2T317"/>
    <x v="4837"/>
    <n v="1361.421"/>
    <n v="163.55000000000001"/>
  </r>
  <r>
    <s v="10 : Electric"/>
    <x v="2"/>
    <x v="1"/>
    <s v="ERES_2T317"/>
    <x v="4838"/>
    <n v="1782.643"/>
    <n v="207.99"/>
  </r>
  <r>
    <s v="10 : Electric"/>
    <x v="2"/>
    <x v="1"/>
    <s v="ERES_2T317"/>
    <x v="4839"/>
    <n v="370.22399999999999"/>
    <n v="45.49"/>
  </r>
  <r>
    <s v="10 : Electric"/>
    <x v="2"/>
    <x v="1"/>
    <s v="ERES_2T317"/>
    <x v="4840"/>
    <n v="1176.83"/>
    <n v="149.83000000000001"/>
  </r>
  <r>
    <s v="10 : Electric"/>
    <x v="2"/>
    <x v="1"/>
    <s v="ERES_2T317"/>
    <x v="4841"/>
    <n v="762.97500000000002"/>
    <n v="99.41"/>
  </r>
  <r>
    <s v="10 : Electric"/>
    <x v="2"/>
    <x v="1"/>
    <s v="ERES_2T317"/>
    <x v="4842"/>
    <n v="1183.3699999999999"/>
    <n v="146.26"/>
  </r>
  <r>
    <s v="10 : Electric"/>
    <x v="2"/>
    <x v="1"/>
    <s v="ERES_2T317"/>
    <x v="4843"/>
    <n v="778.60900000000004"/>
    <n v="96.68"/>
  </r>
  <r>
    <s v="10 : Electric"/>
    <x v="2"/>
    <x v="1"/>
    <s v="ERES_2T317"/>
    <x v="4844"/>
    <n v="778.26"/>
    <n v="94.36"/>
  </r>
  <r>
    <s v="10 : Electric"/>
    <x v="2"/>
    <x v="1"/>
    <s v="ERES_2T317"/>
    <x v="4845"/>
    <n v="1632.7260000000001"/>
    <n v="200.45"/>
  </r>
  <r>
    <s v="10 : Electric"/>
    <x v="2"/>
    <x v="1"/>
    <s v="ERES_2T317"/>
    <x v="8173"/>
    <n v="939.20799999999997"/>
    <n v="120.81"/>
  </r>
  <r>
    <s v="10 : Electric"/>
    <x v="2"/>
    <x v="1"/>
    <s v="ERES_2T317"/>
    <x v="4846"/>
    <n v="1140.2449999999999"/>
    <n v="133.66999999999999"/>
  </r>
  <r>
    <s v="10 : Electric"/>
    <x v="2"/>
    <x v="1"/>
    <s v="ERES_2T317"/>
    <x v="4847"/>
    <n v="1411.942"/>
    <n v="164.34"/>
  </r>
  <r>
    <s v="10 : Electric"/>
    <x v="2"/>
    <x v="1"/>
    <s v="ERES_2T317"/>
    <x v="4848"/>
    <n v="1003.689"/>
    <n v="118.1"/>
  </r>
  <r>
    <s v="10 : Electric"/>
    <x v="2"/>
    <x v="1"/>
    <s v="ERES_2T317"/>
    <x v="4849"/>
    <n v="341.67500000000001"/>
    <n v="41.63"/>
  </r>
  <r>
    <s v="10 : Electric"/>
    <x v="2"/>
    <x v="1"/>
    <s v="ERES_2T317"/>
    <x v="4850"/>
    <n v="532.66700000000003"/>
    <n v="63.49"/>
  </r>
  <r>
    <s v="10 : Electric"/>
    <x v="2"/>
    <x v="1"/>
    <s v="ERES_2T317"/>
    <x v="8174"/>
    <n v="856.64800000000002"/>
    <n v="100.15"/>
  </r>
  <r>
    <s v="10 : Electric"/>
    <x v="2"/>
    <x v="1"/>
    <s v="ERES_2T317"/>
    <x v="4851"/>
    <n v="343.83100000000002"/>
    <n v="44.11"/>
  </r>
  <r>
    <s v="10 : Electric"/>
    <x v="2"/>
    <x v="1"/>
    <s v="ERES_2T317"/>
    <x v="4852"/>
    <n v="778.59"/>
    <n v="96.25"/>
  </r>
  <r>
    <s v="10 : Electric"/>
    <x v="2"/>
    <x v="1"/>
    <s v="ERES_2T317"/>
    <x v="4853"/>
    <n v="846.024"/>
    <n v="102.06"/>
  </r>
  <r>
    <s v="10 : Electric"/>
    <x v="2"/>
    <x v="1"/>
    <s v="ERES_2T317"/>
    <x v="4854"/>
    <n v="602.49300000000005"/>
    <n v="71.959999999999994"/>
  </r>
  <r>
    <s v="10 : Electric"/>
    <x v="2"/>
    <x v="1"/>
    <s v="ERES_2T317"/>
    <x v="4855"/>
    <n v="478.00900000000001"/>
    <n v="58.07"/>
  </r>
  <r>
    <s v="10 : Electric"/>
    <x v="2"/>
    <x v="1"/>
    <s v="ERES_2T317"/>
    <x v="4856"/>
    <n v="2720.4780000000001"/>
    <n v="330.4"/>
  </r>
  <r>
    <s v="10 : Electric"/>
    <x v="2"/>
    <x v="1"/>
    <s v="ERES_2T317"/>
    <x v="4857"/>
    <n v="1058.2070000000001"/>
    <n v="133.78"/>
  </r>
  <r>
    <s v="10 : Electric"/>
    <x v="2"/>
    <x v="1"/>
    <s v="ERES_2T317"/>
    <x v="4858"/>
    <n v="907.65300000000002"/>
    <n v="103.36"/>
  </r>
  <r>
    <s v="10 : Electric"/>
    <x v="2"/>
    <x v="1"/>
    <s v="ERES_2T317"/>
    <x v="4859"/>
    <n v="1070.78"/>
    <n v="132.38"/>
  </r>
  <r>
    <s v="10 : Electric"/>
    <x v="2"/>
    <x v="1"/>
    <s v="ERES_2T317"/>
    <x v="4860"/>
    <n v="550.74400000000003"/>
    <n v="67.14"/>
  </r>
  <r>
    <s v="10 : Electric"/>
    <x v="2"/>
    <x v="1"/>
    <s v="ERES_2T317"/>
    <x v="4861"/>
    <n v="849.63300000000004"/>
    <n v="103.11"/>
  </r>
  <r>
    <s v="10 : Electric"/>
    <x v="2"/>
    <x v="1"/>
    <s v="ERES_2T317"/>
    <x v="8175"/>
    <n v="1478.8920000000001"/>
    <n v="183.16"/>
  </r>
  <r>
    <s v="10 : Electric"/>
    <x v="2"/>
    <x v="1"/>
    <s v="ERES_2T317"/>
    <x v="8176"/>
    <n v="891.327"/>
    <n v="108.87"/>
  </r>
  <r>
    <s v="10 : Electric"/>
    <x v="2"/>
    <x v="1"/>
    <s v="ERES_2T317"/>
    <x v="4862"/>
    <n v="1011.96"/>
    <n v="121.17"/>
  </r>
  <r>
    <s v="10 : Electric"/>
    <x v="2"/>
    <x v="1"/>
    <s v="ERES_2T317"/>
    <x v="4863"/>
    <n v="1759.402"/>
    <n v="211.21"/>
  </r>
  <r>
    <s v="10 : Electric"/>
    <x v="2"/>
    <x v="1"/>
    <s v="ERES_2T317"/>
    <x v="8177"/>
    <n v="1016.394"/>
    <n v="128.9"/>
  </r>
  <r>
    <s v="10 : Electric"/>
    <x v="2"/>
    <x v="1"/>
    <s v="ERES_2T317"/>
    <x v="4864"/>
    <n v="781.51800000000003"/>
    <n v="102.62"/>
  </r>
  <r>
    <s v="10 : Electric"/>
    <x v="2"/>
    <x v="1"/>
    <s v="ERES_2T317"/>
    <x v="4865"/>
    <n v="736.46699999999998"/>
    <n v="87.95"/>
  </r>
  <r>
    <s v="10 : Electric"/>
    <x v="2"/>
    <x v="1"/>
    <s v="ERES_2T317"/>
    <x v="4867"/>
    <n v="1489.0070000000001"/>
    <n v="172.45"/>
  </r>
  <r>
    <s v="10 : Electric"/>
    <x v="2"/>
    <x v="1"/>
    <s v="ERES_2T317"/>
    <x v="4868"/>
    <n v="321.64800000000002"/>
    <n v="38.92"/>
  </r>
  <r>
    <s v="10 : Electric"/>
    <x v="2"/>
    <x v="1"/>
    <s v="ERES_2T317"/>
    <x v="4869"/>
    <n v="1160.97"/>
    <n v="138.27000000000001"/>
  </r>
  <r>
    <s v="10 : Electric"/>
    <x v="2"/>
    <x v="1"/>
    <s v="ERES_2T317"/>
    <x v="4870"/>
    <n v="1818.3340000000001"/>
    <n v="223.98"/>
  </r>
  <r>
    <s v="10 : Electric"/>
    <x v="2"/>
    <x v="1"/>
    <s v="ERES_2T317"/>
    <x v="4871"/>
    <n v="585.93799999999999"/>
    <n v="73.73"/>
  </r>
  <r>
    <s v="10 : Electric"/>
    <x v="2"/>
    <x v="1"/>
    <s v="ERES_2T317"/>
    <x v="4872"/>
    <n v="469.41300000000001"/>
    <n v="58.92"/>
  </r>
  <r>
    <s v="10 : Electric"/>
    <x v="2"/>
    <x v="1"/>
    <s v="ERES_2T317"/>
    <x v="8178"/>
    <n v="1010.943"/>
    <n v="123.53"/>
  </r>
  <r>
    <s v="10 : Electric"/>
    <x v="2"/>
    <x v="1"/>
    <s v="ERES_2T317"/>
    <x v="8179"/>
    <n v="1102.4659999999999"/>
    <n v="134.24"/>
  </r>
  <r>
    <s v="10 : Electric"/>
    <x v="2"/>
    <x v="1"/>
    <s v="ERES_2T317"/>
    <x v="4873"/>
    <n v="558.46900000000005"/>
    <n v="65.239999999999995"/>
  </r>
  <r>
    <s v="10 : Electric"/>
    <x v="2"/>
    <x v="1"/>
    <s v="ERES_2T317"/>
    <x v="4874"/>
    <n v="1043.277"/>
    <n v="121.95"/>
  </r>
  <r>
    <s v="10 : Electric"/>
    <x v="2"/>
    <x v="1"/>
    <s v="ERES_2T317"/>
    <x v="4875"/>
    <n v="859.47699999999998"/>
    <n v="107.94"/>
  </r>
  <r>
    <s v="10 : Electric"/>
    <x v="2"/>
    <x v="1"/>
    <s v="ERES_2T317"/>
    <x v="4876"/>
    <n v="824.673"/>
    <n v="100.06"/>
  </r>
  <r>
    <s v="10 : Electric"/>
    <x v="2"/>
    <x v="1"/>
    <s v="ERES_2T317"/>
    <x v="4877"/>
    <n v="442.03"/>
    <n v="53.17"/>
  </r>
  <r>
    <s v="10 : Electric"/>
    <x v="2"/>
    <x v="1"/>
    <s v="ERES_2T317"/>
    <x v="4878"/>
    <n v="950.49199999999996"/>
    <n v="114.34"/>
  </r>
  <r>
    <s v="10 : Electric"/>
    <x v="2"/>
    <x v="1"/>
    <s v="ERES_2T317"/>
    <x v="4879"/>
    <n v="712"/>
    <n v="88.08"/>
  </r>
  <r>
    <s v="10 : Electric"/>
    <x v="2"/>
    <x v="1"/>
    <s v="ERES_2T317"/>
    <x v="4880"/>
    <n v="917.69899999999996"/>
    <n v="112.87"/>
  </r>
  <r>
    <s v="10 : Electric"/>
    <x v="2"/>
    <x v="1"/>
    <s v="ERES_2T317"/>
    <x v="4881"/>
    <n v="1105.5039999999999"/>
    <n v="130.62"/>
  </r>
  <r>
    <s v="10 : Electric"/>
    <x v="2"/>
    <x v="1"/>
    <s v="ERES_2T317"/>
    <x v="8180"/>
    <n v="110.84399999999999"/>
    <n v="13.43"/>
  </r>
  <r>
    <s v="10 : Electric"/>
    <x v="2"/>
    <x v="1"/>
    <s v="ERES_2T317"/>
    <x v="4882"/>
    <n v="1029.0319999999999"/>
    <n v="126.81"/>
  </r>
  <r>
    <s v="10 : Electric"/>
    <x v="2"/>
    <x v="1"/>
    <s v="ERES_2T317"/>
    <x v="4883"/>
    <n v="1136.279"/>
    <n v="137.5"/>
  </r>
  <r>
    <s v="10 : Electric"/>
    <x v="2"/>
    <x v="1"/>
    <s v="ERES_2T317"/>
    <x v="4884"/>
    <n v="652.95799999999997"/>
    <n v="78.239999999999995"/>
  </r>
  <r>
    <s v="10 : Electric"/>
    <x v="2"/>
    <x v="1"/>
    <s v="ERES_2T317"/>
    <x v="4885"/>
    <n v="1738.682"/>
    <n v="204.49"/>
  </r>
  <r>
    <s v="10 : Electric"/>
    <x v="2"/>
    <x v="1"/>
    <s v="ERES_2T317"/>
    <x v="4886"/>
    <n v="680.02800000000002"/>
    <n v="84.78"/>
  </r>
  <r>
    <s v="10 : Electric"/>
    <x v="2"/>
    <x v="1"/>
    <s v="ERES_2T317"/>
    <x v="4887"/>
    <n v="885.60199999999998"/>
    <n v="111.28"/>
  </r>
  <r>
    <s v="10 : Electric"/>
    <x v="2"/>
    <x v="1"/>
    <s v="ERES_2T317"/>
    <x v="4888"/>
    <n v="1156.528"/>
    <n v="141.32"/>
  </r>
  <r>
    <s v="10 : Electric"/>
    <x v="2"/>
    <x v="1"/>
    <s v="ERES_2T317"/>
    <x v="4889"/>
    <n v="2962.069"/>
    <n v="361.21"/>
  </r>
  <r>
    <s v="10 : Electric"/>
    <x v="2"/>
    <x v="1"/>
    <s v="ERES_2T317"/>
    <x v="4890"/>
    <n v="127.746"/>
    <n v="15.27"/>
  </r>
  <r>
    <s v="10 : Electric"/>
    <x v="2"/>
    <x v="1"/>
    <s v="ERES_2T317"/>
    <x v="8181"/>
    <n v="447.78899999999999"/>
    <n v="54.12"/>
  </r>
  <r>
    <s v="10 : Electric"/>
    <x v="2"/>
    <x v="1"/>
    <s v="ERES_2T317"/>
    <x v="4891"/>
    <n v="411.24700000000001"/>
    <n v="48.86"/>
  </r>
  <r>
    <s v="10 : Electric"/>
    <x v="2"/>
    <x v="1"/>
    <s v="ERES_2T317"/>
    <x v="4892"/>
    <n v="444.887"/>
    <n v="53.43"/>
  </r>
  <r>
    <s v="10 : Electric"/>
    <x v="2"/>
    <x v="1"/>
    <s v="ERES_2T317"/>
    <x v="4893"/>
    <n v="469.05900000000003"/>
    <n v="57.37"/>
  </r>
  <r>
    <s v="10 : Electric"/>
    <x v="2"/>
    <x v="1"/>
    <s v="ERES_2T317"/>
    <x v="4894"/>
    <n v="1022.628"/>
    <n v="115.04"/>
  </r>
  <r>
    <s v="10 : Electric"/>
    <x v="2"/>
    <x v="1"/>
    <s v="ERES_2T317"/>
    <x v="4895"/>
    <n v="2285.3620000000001"/>
    <n v="276.58"/>
  </r>
  <r>
    <s v="10 : Electric"/>
    <x v="2"/>
    <x v="1"/>
    <s v="ERES_2T317"/>
    <x v="4896"/>
    <n v="126.402"/>
    <n v="14.88"/>
  </r>
  <r>
    <s v="10 : Electric"/>
    <x v="2"/>
    <x v="1"/>
    <s v="ERES_2T317"/>
    <x v="8182"/>
    <n v="853.26"/>
    <n v="100.52"/>
  </r>
  <r>
    <s v="10 : Electric"/>
    <x v="2"/>
    <x v="1"/>
    <s v="ERES_2T317"/>
    <x v="4897"/>
    <n v="419.80599999999998"/>
    <n v="49.9"/>
  </r>
  <r>
    <s v="10 : Electric"/>
    <x v="2"/>
    <x v="1"/>
    <s v="ERES_2T317"/>
    <x v="4898"/>
    <n v="1266.2139999999999"/>
    <n v="155.94999999999999"/>
  </r>
  <r>
    <s v="10 : Electric"/>
    <x v="2"/>
    <x v="1"/>
    <s v="ERES_2T317"/>
    <x v="4899"/>
    <n v="1093.673"/>
    <n v="134.49"/>
  </r>
  <r>
    <s v="10 : Electric"/>
    <x v="2"/>
    <x v="1"/>
    <s v="ERES_2T317"/>
    <x v="4900"/>
    <n v="1429.4839999999999"/>
    <n v="174.3"/>
  </r>
  <r>
    <s v="10 : Electric"/>
    <x v="2"/>
    <x v="1"/>
    <s v="ERES_2T317"/>
    <x v="4901"/>
    <n v="624.09799999999996"/>
    <n v="77.06"/>
  </r>
  <r>
    <s v="10 : Electric"/>
    <x v="2"/>
    <x v="1"/>
    <s v="ERES_2T317"/>
    <x v="4902"/>
    <n v="436.76100000000002"/>
    <n v="53.43"/>
  </r>
  <r>
    <s v="10 : Electric"/>
    <x v="2"/>
    <x v="1"/>
    <s v="ERES_2T317"/>
    <x v="8183"/>
    <n v="1020.7329999999999"/>
    <n v="125.55"/>
  </r>
  <r>
    <s v="10 : Electric"/>
    <x v="2"/>
    <x v="1"/>
    <s v="ERES_2T317"/>
    <x v="4903"/>
    <n v="2106.6239999999998"/>
    <n v="256.7"/>
  </r>
  <r>
    <s v="10 : Electric"/>
    <x v="2"/>
    <x v="1"/>
    <s v="ERES_2T317"/>
    <x v="4904"/>
    <n v="2579.6410000000001"/>
    <n v="315.32"/>
  </r>
  <r>
    <s v="10 : Electric"/>
    <x v="2"/>
    <x v="1"/>
    <s v="ERES_2T317"/>
    <x v="4905"/>
    <n v="1163.0609999999999"/>
    <n v="131.59"/>
  </r>
  <r>
    <s v="10 : Electric"/>
    <x v="2"/>
    <x v="1"/>
    <s v="ERES_2T317"/>
    <x v="4906"/>
    <n v="957.00099999999998"/>
    <n v="118.88"/>
  </r>
  <r>
    <s v="10 : Electric"/>
    <x v="2"/>
    <x v="1"/>
    <s v="ERES_2T317"/>
    <x v="4907"/>
    <n v="1229.306"/>
    <n v="143.91"/>
  </r>
  <r>
    <s v="10 : Electric"/>
    <x v="2"/>
    <x v="1"/>
    <s v="ERES_2T317"/>
    <x v="4908"/>
    <n v="333.03199999999998"/>
    <n v="39.68"/>
  </r>
  <r>
    <s v="10 : Electric"/>
    <x v="2"/>
    <x v="1"/>
    <s v="ERES_2T317"/>
    <x v="4909"/>
    <n v="1006.597"/>
    <n v="121.68"/>
  </r>
  <r>
    <s v="10 : Electric"/>
    <x v="2"/>
    <x v="1"/>
    <s v="ERES_2T317"/>
    <x v="4910"/>
    <n v="0"/>
    <n v="0"/>
  </r>
  <r>
    <s v="10 : Electric"/>
    <x v="2"/>
    <x v="1"/>
    <s v="ERES_2T317"/>
    <x v="4911"/>
    <n v="1762.287"/>
    <n v="212.77"/>
  </r>
  <r>
    <s v="10 : Electric"/>
    <x v="2"/>
    <x v="1"/>
    <s v="ERES_2T317"/>
    <x v="4912"/>
    <n v="431.32400000000001"/>
    <n v="53.39"/>
  </r>
  <r>
    <s v="10 : Electric"/>
    <x v="2"/>
    <x v="1"/>
    <s v="ERES_2T317"/>
    <x v="4913"/>
    <n v="947.56899999999996"/>
    <n v="114.94"/>
  </r>
  <r>
    <s v="10 : Electric"/>
    <x v="2"/>
    <x v="1"/>
    <s v="ERES_2T317"/>
    <x v="4914"/>
    <n v="1864.289"/>
    <n v="221.18"/>
  </r>
  <r>
    <s v="10 : Electric"/>
    <x v="2"/>
    <x v="1"/>
    <s v="ERES_2T317"/>
    <x v="4915"/>
    <n v="627.25599999999997"/>
    <n v="76.58"/>
  </r>
  <r>
    <s v="10 : Electric"/>
    <x v="2"/>
    <x v="1"/>
    <s v="ERES_2T317"/>
    <x v="4916"/>
    <n v="12716.671"/>
    <n v="1541.81"/>
  </r>
  <r>
    <s v="10 : Electric"/>
    <x v="2"/>
    <x v="1"/>
    <s v="ERES_2T317"/>
    <x v="4917"/>
    <n v="1805.9590000000001"/>
    <n v="223.34"/>
  </r>
  <r>
    <s v="10 : Electric"/>
    <x v="2"/>
    <x v="1"/>
    <s v="ERES_2T317"/>
    <x v="8184"/>
    <n v="707.702"/>
    <n v="88.17"/>
  </r>
  <r>
    <s v="10 : Electric"/>
    <x v="2"/>
    <x v="1"/>
    <s v="ERES_2T317"/>
    <x v="8185"/>
    <n v="446.85"/>
    <n v="55.23"/>
  </r>
  <r>
    <s v="10 : Electric"/>
    <x v="2"/>
    <x v="1"/>
    <s v="ERES_2T317"/>
    <x v="4918"/>
    <n v="1750.87"/>
    <n v="197.52"/>
  </r>
  <r>
    <s v="10 : Electric"/>
    <x v="2"/>
    <x v="1"/>
    <s v="ERES_2T317"/>
    <x v="4919"/>
    <n v="155.34"/>
    <n v="19.07"/>
  </r>
  <r>
    <s v="10 : Electric"/>
    <x v="2"/>
    <x v="1"/>
    <s v="ERES_2T317"/>
    <x v="4920"/>
    <n v="739.56600000000003"/>
    <n v="97.75"/>
  </r>
  <r>
    <s v="10 : Electric"/>
    <x v="2"/>
    <x v="1"/>
    <s v="ERES_2T317"/>
    <x v="4921"/>
    <n v="1947.952"/>
    <n v="235.63"/>
  </r>
  <r>
    <s v="10 : Electric"/>
    <x v="2"/>
    <x v="1"/>
    <s v="ERES_2T317"/>
    <x v="4922"/>
    <n v="962.69"/>
    <n v="115.55"/>
  </r>
  <r>
    <s v="10 : Electric"/>
    <x v="2"/>
    <x v="1"/>
    <s v="ERES_2T317"/>
    <x v="4923"/>
    <n v="2176.8180000000002"/>
    <n v="263.52"/>
  </r>
  <r>
    <s v="10 : Electric"/>
    <x v="2"/>
    <x v="1"/>
    <s v="ERES_2T317"/>
    <x v="4924"/>
    <n v="2124.0909999999999"/>
    <n v="249.03"/>
  </r>
  <r>
    <s v="10 : Electric"/>
    <x v="2"/>
    <x v="1"/>
    <s v="ERES_2T317"/>
    <x v="4925"/>
    <n v="755.42499999999995"/>
    <n v="92.23"/>
  </r>
  <r>
    <s v="10 : Electric"/>
    <x v="2"/>
    <x v="1"/>
    <s v="ERES_2T317"/>
    <x v="4926"/>
    <n v="818.53"/>
    <n v="99.11"/>
  </r>
  <r>
    <s v="10 : Electric"/>
    <x v="2"/>
    <x v="1"/>
    <s v="ERES_2T317"/>
    <x v="4927"/>
    <n v="1752.2339999999999"/>
    <n v="218.28"/>
  </r>
  <r>
    <s v="10 : Electric"/>
    <x v="2"/>
    <x v="1"/>
    <s v="ERES_2T317"/>
    <x v="8186"/>
    <n v="289.48700000000002"/>
    <n v="36.340000000000003"/>
  </r>
  <r>
    <s v="10 : Electric"/>
    <x v="2"/>
    <x v="1"/>
    <s v="ERES_2T317"/>
    <x v="4928"/>
    <n v="728.08699999999999"/>
    <n v="86.74"/>
  </r>
  <r>
    <s v="10 : Electric"/>
    <x v="2"/>
    <x v="1"/>
    <s v="ERES_2T317"/>
    <x v="4929"/>
    <n v="1817.2059999999999"/>
    <n v="218.37"/>
  </r>
  <r>
    <s v="10 : Electric"/>
    <x v="2"/>
    <x v="1"/>
    <s v="ERES_2T317"/>
    <x v="4930"/>
    <n v="1159.1690000000001"/>
    <n v="141.6"/>
  </r>
  <r>
    <s v="10 : Electric"/>
    <x v="2"/>
    <x v="1"/>
    <s v="ERES_2T317"/>
    <x v="4931"/>
    <n v="651.03899999999999"/>
    <n v="79.569999999999993"/>
  </r>
  <r>
    <s v="10 : Electric"/>
    <x v="2"/>
    <x v="1"/>
    <s v="ERES_2T317"/>
    <x v="4932"/>
    <n v="1839.58"/>
    <n v="234.43"/>
  </r>
  <r>
    <s v="10 : Electric"/>
    <x v="2"/>
    <x v="1"/>
    <s v="ERES_2T317"/>
    <x v="8187"/>
    <n v="883.12800000000004"/>
    <n v="104.9"/>
  </r>
  <r>
    <s v="10 : Electric"/>
    <x v="2"/>
    <x v="1"/>
    <s v="ERES_2T317"/>
    <x v="8188"/>
    <n v="1430.8779999999999"/>
    <n v="175.22"/>
  </r>
  <r>
    <s v="10 : Electric"/>
    <x v="2"/>
    <x v="1"/>
    <s v="ERES_2T317"/>
    <x v="4933"/>
    <n v="1689.2950000000001"/>
    <n v="201.67"/>
  </r>
  <r>
    <s v="10 : Electric"/>
    <x v="2"/>
    <x v="1"/>
    <s v="ERES_2T317"/>
    <x v="4934"/>
    <n v="308.51799999999997"/>
    <n v="37.6"/>
  </r>
  <r>
    <s v="10 : Electric"/>
    <x v="2"/>
    <x v="1"/>
    <s v="ERES_2T317"/>
    <x v="4935"/>
    <n v="640.95000000000005"/>
    <n v="79.239999999999995"/>
  </r>
  <r>
    <s v="10 : Electric"/>
    <x v="2"/>
    <x v="1"/>
    <s v="ERES_2T317"/>
    <x v="4936"/>
    <n v="852.18600000000004"/>
    <n v="104.11"/>
  </r>
  <r>
    <s v="10 : Electric"/>
    <x v="2"/>
    <x v="1"/>
    <s v="ERES_2T317"/>
    <x v="4937"/>
    <n v="940.00699999999995"/>
    <n v="117.12"/>
  </r>
  <r>
    <s v="10 : Electric"/>
    <x v="2"/>
    <x v="1"/>
    <s v="ERES_2T317"/>
    <x v="8189"/>
    <n v="777.08799999999997"/>
    <n v="97.94"/>
  </r>
  <r>
    <s v="10 : Electric"/>
    <x v="2"/>
    <x v="1"/>
    <s v="ERES_2T317"/>
    <x v="4938"/>
    <n v="1534.5450000000001"/>
    <n v="183.77"/>
  </r>
  <r>
    <s v="10 : Electric"/>
    <x v="2"/>
    <x v="1"/>
    <s v="ERES_2T317"/>
    <x v="4939"/>
    <n v="367.25"/>
    <n v="43.63"/>
  </r>
  <r>
    <s v="10 : Electric"/>
    <x v="2"/>
    <x v="1"/>
    <s v="ERES_2T317"/>
    <x v="4940"/>
    <n v="1574.7180000000001"/>
    <n v="191.43"/>
  </r>
  <r>
    <s v="10 : Electric"/>
    <x v="2"/>
    <x v="1"/>
    <s v="ERES_2T317"/>
    <x v="4941"/>
    <n v="1850.0650000000001"/>
    <n v="241.79"/>
  </r>
  <r>
    <s v="10 : Electric"/>
    <x v="2"/>
    <x v="1"/>
    <s v="ERES_2T317"/>
    <x v="4942"/>
    <n v="116.23699999999999"/>
    <n v="13.62"/>
  </r>
  <r>
    <s v="10 : Electric"/>
    <x v="2"/>
    <x v="1"/>
    <s v="ERES_2T317"/>
    <x v="8190"/>
    <n v="513.76499999999999"/>
    <n v="65.19"/>
  </r>
  <r>
    <s v="10 : Electric"/>
    <x v="2"/>
    <x v="1"/>
    <s v="ERES_2T317"/>
    <x v="8191"/>
    <n v="1829.23"/>
    <n v="222.29"/>
  </r>
  <r>
    <s v="10 : Electric"/>
    <x v="2"/>
    <x v="1"/>
    <s v="ERES_2T317"/>
    <x v="4943"/>
    <n v="792.72400000000005"/>
    <n v="95.11"/>
  </r>
  <r>
    <s v="10 : Electric"/>
    <x v="2"/>
    <x v="1"/>
    <s v="ERES_2T317"/>
    <x v="4944"/>
    <n v="1467.43"/>
    <n v="175.72"/>
  </r>
  <r>
    <s v="10 : Electric"/>
    <x v="2"/>
    <x v="1"/>
    <s v="ERES_2T317"/>
    <x v="8192"/>
    <n v="433.59199999999998"/>
    <n v="53.34"/>
  </r>
  <r>
    <s v="10 : Electric"/>
    <x v="2"/>
    <x v="1"/>
    <s v="ERES_2T317"/>
    <x v="4945"/>
    <n v="878.34500000000003"/>
    <n v="109.16"/>
  </r>
  <r>
    <s v="10 : Electric"/>
    <x v="2"/>
    <x v="1"/>
    <s v="ERES_2T317"/>
    <x v="4946"/>
    <n v="393.67599999999999"/>
    <n v="49.13"/>
  </r>
  <r>
    <s v="10 : Electric"/>
    <x v="2"/>
    <x v="1"/>
    <s v="ERES_2T317"/>
    <x v="4947"/>
    <n v="1485.037"/>
    <n v="175.41"/>
  </r>
  <r>
    <s v="10 : Electric"/>
    <x v="2"/>
    <x v="1"/>
    <s v="ERES_2T317"/>
    <x v="4948"/>
    <n v="298.161"/>
    <n v="36.130000000000003"/>
  </r>
  <r>
    <s v="10 : Electric"/>
    <x v="2"/>
    <x v="1"/>
    <s v="ERES_2T317"/>
    <x v="4949"/>
    <n v="846.101"/>
    <n v="104.41"/>
  </r>
  <r>
    <s v="10 : Electric"/>
    <x v="2"/>
    <x v="1"/>
    <s v="ERES_2T317"/>
    <x v="4950"/>
    <n v="265.57"/>
    <n v="32.450000000000003"/>
  </r>
  <r>
    <s v="10 : Electric"/>
    <x v="2"/>
    <x v="1"/>
    <s v="ERES_2T317"/>
    <x v="4951"/>
    <n v="1867.39"/>
    <n v="224.8"/>
  </r>
  <r>
    <s v="10 : Electric"/>
    <x v="2"/>
    <x v="1"/>
    <s v="ERES_2T317"/>
    <x v="8193"/>
    <n v="1314.886"/>
    <n v="160.55000000000001"/>
  </r>
  <r>
    <s v="10 : Electric"/>
    <x v="2"/>
    <x v="1"/>
    <s v="ERES_2T317"/>
    <x v="8194"/>
    <n v="1983.046"/>
    <n v="221.87"/>
  </r>
  <r>
    <s v="10 : Electric"/>
    <x v="2"/>
    <x v="1"/>
    <s v="ERES_2T317"/>
    <x v="4952"/>
    <n v="627.91099999999994"/>
    <n v="76.03"/>
  </r>
  <r>
    <s v="10 : Electric"/>
    <x v="2"/>
    <x v="1"/>
    <s v="ERES_2T317"/>
    <x v="8195"/>
    <n v="402.53399999999999"/>
    <n v="47.88"/>
  </r>
  <r>
    <s v="10 : Electric"/>
    <x v="2"/>
    <x v="1"/>
    <s v="ERES_2T317"/>
    <x v="4953"/>
    <n v="765.75900000000001"/>
    <n v="98.24"/>
  </r>
  <r>
    <s v="10 : Electric"/>
    <x v="2"/>
    <x v="1"/>
    <s v="ERES_2T317"/>
    <x v="4954"/>
    <n v="207.01900000000001"/>
    <n v="25.54"/>
  </r>
  <r>
    <s v="10 : Electric"/>
    <x v="2"/>
    <x v="1"/>
    <s v="ERES_2T317"/>
    <x v="4955"/>
    <n v="1029.704"/>
    <n v="135.61000000000001"/>
  </r>
  <r>
    <s v="10 : Electric"/>
    <x v="2"/>
    <x v="1"/>
    <s v="ERES_2T317"/>
    <x v="8196"/>
    <n v="1212.6559999999999"/>
    <n v="139.65"/>
  </r>
  <r>
    <s v="10 : Electric"/>
    <x v="2"/>
    <x v="1"/>
    <s v="ERES_2T317"/>
    <x v="8197"/>
    <n v="2204.288"/>
    <n v="255.43"/>
  </r>
  <r>
    <s v="10 : Electric"/>
    <x v="2"/>
    <x v="1"/>
    <s v="ERES_2T317"/>
    <x v="4956"/>
    <n v="3349.5740000000001"/>
    <n v="405.23"/>
  </r>
  <r>
    <s v="10 : Electric"/>
    <x v="2"/>
    <x v="1"/>
    <s v="ERES_2T317"/>
    <x v="4957"/>
    <n v="1458.124"/>
    <n v="180.86"/>
  </r>
  <r>
    <s v="10 : Electric"/>
    <x v="2"/>
    <x v="1"/>
    <s v="ERES_2T317"/>
    <x v="4958"/>
    <n v="564.774"/>
    <n v="68.150000000000006"/>
  </r>
  <r>
    <s v="10 : Electric"/>
    <x v="2"/>
    <x v="1"/>
    <s v="ERES_2T317"/>
    <x v="4959"/>
    <n v="339.62700000000001"/>
    <n v="40.9"/>
  </r>
  <r>
    <s v="10 : Electric"/>
    <x v="2"/>
    <x v="1"/>
    <s v="ERES_2T317"/>
    <x v="4960"/>
    <n v="1528.364"/>
    <n v="192.48"/>
  </r>
  <r>
    <s v="10 : Electric"/>
    <x v="2"/>
    <x v="1"/>
    <s v="ERES_2T317"/>
    <x v="4961"/>
    <n v="1107.3820000000001"/>
    <n v="132.41999999999999"/>
  </r>
  <r>
    <s v="10 : Electric"/>
    <x v="2"/>
    <x v="1"/>
    <s v="ERES_2T317"/>
    <x v="4962"/>
    <n v="741.423"/>
    <n v="92.51"/>
  </r>
  <r>
    <s v="10 : Electric"/>
    <x v="2"/>
    <x v="1"/>
    <s v="ERES_2T317"/>
    <x v="4963"/>
    <n v="2773.069"/>
    <n v="335.19"/>
  </r>
  <r>
    <s v="10 : Electric"/>
    <x v="2"/>
    <x v="1"/>
    <s v="ERES_2T317"/>
    <x v="4964"/>
    <n v="5388.9340000000002"/>
    <n v="601.71"/>
  </r>
  <r>
    <s v="10 : Electric"/>
    <x v="2"/>
    <x v="1"/>
    <s v="ERES_2T317"/>
    <x v="8198"/>
    <n v="362.77300000000002"/>
    <n v="45.68"/>
  </r>
  <r>
    <s v="10 : Electric"/>
    <x v="2"/>
    <x v="1"/>
    <s v="ERES_2T317"/>
    <x v="4965"/>
    <n v="309.83800000000002"/>
    <n v="40.799999999999997"/>
  </r>
  <r>
    <s v="10 : Electric"/>
    <x v="2"/>
    <x v="1"/>
    <s v="ERES_2T317"/>
    <x v="4966"/>
    <n v="907.64"/>
    <n v="110.61"/>
  </r>
  <r>
    <s v="10 : Electric"/>
    <x v="2"/>
    <x v="1"/>
    <s v="ERES_2T317"/>
    <x v="8199"/>
    <n v="1161.289"/>
    <n v="146.22"/>
  </r>
  <r>
    <s v="10 : Electric"/>
    <x v="2"/>
    <x v="1"/>
    <s v="ERES_2T317"/>
    <x v="4967"/>
    <n v="567.89"/>
    <n v="68.87"/>
  </r>
  <r>
    <s v="10 : Electric"/>
    <x v="2"/>
    <x v="1"/>
    <s v="ERES_2T317"/>
    <x v="4968"/>
    <n v="1270.5170000000001"/>
    <n v="150.97"/>
  </r>
  <r>
    <s v="10 : Electric"/>
    <x v="2"/>
    <x v="1"/>
    <s v="ERES_2T317"/>
    <x v="4969"/>
    <n v="2263.942"/>
    <n v="280.63"/>
  </r>
  <r>
    <s v="10 : Electric"/>
    <x v="2"/>
    <x v="1"/>
    <s v="ERES_2T317"/>
    <x v="4970"/>
    <n v="546.05200000000002"/>
    <n v="66.66"/>
  </r>
  <r>
    <s v="10 : Electric"/>
    <x v="2"/>
    <x v="1"/>
    <s v="ERES_2T317"/>
    <x v="8200"/>
    <n v="1627.4280000000001"/>
    <n v="204.51"/>
  </r>
  <r>
    <s v="10 : Electric"/>
    <x v="2"/>
    <x v="1"/>
    <s v="ERES_2T317"/>
    <x v="8201"/>
    <n v="1360.5550000000001"/>
    <n v="166.11"/>
  </r>
  <r>
    <s v="10 : Electric"/>
    <x v="2"/>
    <x v="1"/>
    <s v="ERES_2T317"/>
    <x v="8202"/>
    <n v="1123.7280000000001"/>
    <n v="135.41"/>
  </r>
  <r>
    <s v="10 : Electric"/>
    <x v="2"/>
    <x v="1"/>
    <s v="ERES_2T317"/>
    <x v="4971"/>
    <n v="452.47199999999998"/>
    <n v="54.57"/>
  </r>
  <r>
    <s v="10 : Electric"/>
    <x v="2"/>
    <x v="1"/>
    <s v="ERES_2T317"/>
    <x v="4972"/>
    <n v="498.589"/>
    <n v="59.55"/>
  </r>
  <r>
    <s v="10 : Electric"/>
    <x v="2"/>
    <x v="1"/>
    <s v="ERES_2T317"/>
    <x v="4973"/>
    <n v="623.024"/>
    <n v="72.510000000000005"/>
  </r>
  <r>
    <s v="10 : Electric"/>
    <x v="2"/>
    <x v="1"/>
    <s v="ERES_2T317"/>
    <x v="4974"/>
    <n v="1650.7650000000001"/>
    <n v="195.37"/>
  </r>
  <r>
    <s v="10 : Electric"/>
    <x v="2"/>
    <x v="1"/>
    <s v="ERES_2T317"/>
    <x v="4975"/>
    <n v="82.849000000000004"/>
    <n v="9.82"/>
  </r>
  <r>
    <s v="10 : Electric"/>
    <x v="2"/>
    <x v="1"/>
    <s v="ERES_2T317"/>
    <x v="4976"/>
    <n v="1049.1369999999999"/>
    <n v="117.9"/>
  </r>
  <r>
    <s v="10 : Electric"/>
    <x v="2"/>
    <x v="1"/>
    <s v="ERES_2T317"/>
    <x v="8203"/>
    <n v="1400.35"/>
    <n v="168.47"/>
  </r>
  <r>
    <s v="10 : Electric"/>
    <x v="2"/>
    <x v="1"/>
    <s v="ERES_2T317"/>
    <x v="4977"/>
    <n v="709.70600000000002"/>
    <n v="90.08"/>
  </r>
  <r>
    <s v="10 : Electric"/>
    <x v="2"/>
    <x v="1"/>
    <s v="ERES_2T317"/>
    <x v="8204"/>
    <n v="1775.203"/>
    <n v="214.55"/>
  </r>
  <r>
    <s v="10 : Electric"/>
    <x v="2"/>
    <x v="1"/>
    <s v="ERES_2T317"/>
    <x v="4978"/>
    <n v="2180.8049999999998"/>
    <n v="269.42"/>
  </r>
  <r>
    <s v="10 : Electric"/>
    <x v="2"/>
    <x v="1"/>
    <s v="ERES_2T317"/>
    <x v="4979"/>
    <n v="1072.355"/>
    <n v="133.49"/>
  </r>
  <r>
    <s v="10 : Electric"/>
    <x v="2"/>
    <x v="1"/>
    <s v="ERES_2T317"/>
    <x v="4980"/>
    <n v="504.48899999999998"/>
    <n v="62.14"/>
  </r>
  <r>
    <s v="10 : Electric"/>
    <x v="2"/>
    <x v="1"/>
    <s v="ERES_2T317"/>
    <x v="4981"/>
    <n v="791.52700000000004"/>
    <n v="100.6"/>
  </r>
  <r>
    <s v="10 : Electric"/>
    <x v="2"/>
    <x v="1"/>
    <s v="ERES_2T317"/>
    <x v="4982"/>
    <n v="1181.5650000000001"/>
    <n v="152.08000000000001"/>
  </r>
  <r>
    <s v="10 : Electric"/>
    <x v="2"/>
    <x v="1"/>
    <s v="ERES_2T317"/>
    <x v="4983"/>
    <n v="694.60900000000004"/>
    <n v="87.88"/>
  </r>
  <r>
    <s v="10 : Electric"/>
    <x v="2"/>
    <x v="1"/>
    <s v="ERES_2T317"/>
    <x v="4984"/>
    <n v="1008.482"/>
    <n v="127.76"/>
  </r>
  <r>
    <s v="10 : Electric"/>
    <x v="2"/>
    <x v="1"/>
    <s v="ERES_2T317"/>
    <x v="4985"/>
    <n v="707.63699999999994"/>
    <n v="93.8"/>
  </r>
  <r>
    <s v="10 : Electric"/>
    <x v="2"/>
    <x v="1"/>
    <s v="ERES_2T317"/>
    <x v="4986"/>
    <n v="1330.62"/>
    <n v="164.85"/>
  </r>
  <r>
    <s v="10 : Electric"/>
    <x v="2"/>
    <x v="1"/>
    <s v="ERES_2T317"/>
    <x v="4987"/>
    <n v="1168.98"/>
    <n v="138.02000000000001"/>
  </r>
  <r>
    <s v="10 : Electric"/>
    <x v="2"/>
    <x v="1"/>
    <s v="ERES_2T317"/>
    <x v="8205"/>
    <n v="1365.777"/>
    <n v="169.41"/>
  </r>
  <r>
    <s v="10 : Electric"/>
    <x v="2"/>
    <x v="1"/>
    <s v="ERES_2T317"/>
    <x v="8206"/>
    <n v="1823.6769999999999"/>
    <n v="230.37"/>
  </r>
  <r>
    <s v="10 : Electric"/>
    <x v="2"/>
    <x v="1"/>
    <s v="ERES_2T317"/>
    <x v="4988"/>
    <n v="999.75099999999998"/>
    <n v="120.58"/>
  </r>
  <r>
    <s v="10 : Electric"/>
    <x v="2"/>
    <x v="1"/>
    <s v="ERES_2T317"/>
    <x v="4989"/>
    <n v="298.26400000000001"/>
    <n v="35.74"/>
  </r>
  <r>
    <s v="10 : Electric"/>
    <x v="2"/>
    <x v="1"/>
    <s v="ERES_2T317"/>
    <x v="8207"/>
    <n v="1006.225"/>
    <n v="123.13"/>
  </r>
  <r>
    <s v="10 : Electric"/>
    <x v="2"/>
    <x v="1"/>
    <s v="ERES_2T317"/>
    <x v="8208"/>
    <n v="418.42200000000003"/>
    <n v="52.95"/>
  </r>
  <r>
    <s v="10 : Electric"/>
    <x v="2"/>
    <x v="1"/>
    <s v="ERES_2T317"/>
    <x v="4991"/>
    <n v="633.82899999999995"/>
    <n v="76.989999999999995"/>
  </r>
  <r>
    <s v="10 : Electric"/>
    <x v="2"/>
    <x v="1"/>
    <s v="ERES_2T317"/>
    <x v="4992"/>
    <n v="419.59699999999998"/>
    <n v="52.6"/>
  </r>
  <r>
    <s v="10 : Electric"/>
    <x v="2"/>
    <x v="1"/>
    <s v="ERES_2T317"/>
    <x v="4993"/>
    <n v="1866.8150000000001"/>
    <n v="218.06"/>
  </r>
  <r>
    <s v="10 : Electric"/>
    <x v="2"/>
    <x v="1"/>
    <s v="ERES_2T317"/>
    <x v="4994"/>
    <n v="744.14800000000002"/>
    <n v="88.78"/>
  </r>
  <r>
    <s v="10 : Electric"/>
    <x v="2"/>
    <x v="1"/>
    <s v="ERES_2T317"/>
    <x v="4995"/>
    <n v="545.76599999999996"/>
    <n v="66.63"/>
  </r>
  <r>
    <s v="10 : Electric"/>
    <x v="2"/>
    <x v="1"/>
    <s v="ERES_2T317"/>
    <x v="4996"/>
    <n v="191.21799999999999"/>
    <n v="23.2"/>
  </r>
  <r>
    <s v="10 : Electric"/>
    <x v="2"/>
    <x v="1"/>
    <s v="ERES_2T317"/>
    <x v="4997"/>
    <n v="896.87800000000004"/>
    <n v="110.7"/>
  </r>
  <r>
    <s v="10 : Electric"/>
    <x v="2"/>
    <x v="1"/>
    <s v="ERES_2T317"/>
    <x v="4998"/>
    <n v="540.54600000000005"/>
    <n v="64.5"/>
  </r>
  <r>
    <s v="10 : Electric"/>
    <x v="2"/>
    <x v="1"/>
    <s v="ERES_2T317"/>
    <x v="8209"/>
    <n v="1501.752"/>
    <n v="195.63"/>
  </r>
  <r>
    <s v="10 : Electric"/>
    <x v="2"/>
    <x v="1"/>
    <s v="ERES_2T317"/>
    <x v="4999"/>
    <n v="549.82299999999998"/>
    <n v="70.95"/>
  </r>
  <r>
    <s v="10 : Electric"/>
    <x v="2"/>
    <x v="1"/>
    <s v="ERES_2T317"/>
    <x v="5000"/>
    <n v="2561.7159999999999"/>
    <n v="320.05"/>
  </r>
  <r>
    <s v="10 : Electric"/>
    <x v="2"/>
    <x v="1"/>
    <s v="ERES_2T317"/>
    <x v="8210"/>
    <n v="5538.6909999999998"/>
    <n v="675.67"/>
  </r>
  <r>
    <s v="10 : Electric"/>
    <x v="2"/>
    <x v="1"/>
    <s v="ERES_2T317"/>
    <x v="5001"/>
    <n v="647.57100000000003"/>
    <n v="82.38"/>
  </r>
  <r>
    <s v="10 : Electric"/>
    <x v="2"/>
    <x v="1"/>
    <s v="ERES_2T317"/>
    <x v="8211"/>
    <n v="1725.182"/>
    <n v="214.87"/>
  </r>
  <r>
    <s v="10 : Electric"/>
    <x v="2"/>
    <x v="1"/>
    <s v="ERES_2T317"/>
    <x v="5002"/>
    <n v="769.82500000000005"/>
    <n v="87.52"/>
  </r>
  <r>
    <s v="10 : Electric"/>
    <x v="2"/>
    <x v="1"/>
    <s v="ERES_2T317"/>
    <x v="5003"/>
    <n v="786.65099999999995"/>
    <n v="100.93"/>
  </r>
  <r>
    <s v="10 : Electric"/>
    <x v="2"/>
    <x v="1"/>
    <s v="ERES_2T317"/>
    <x v="5004"/>
    <n v="942.16099999999994"/>
    <n v="109.36"/>
  </r>
  <r>
    <s v="10 : Electric"/>
    <x v="2"/>
    <x v="1"/>
    <s v="ERES_2T317"/>
    <x v="5005"/>
    <n v="1808.5830000000001"/>
    <n v="220.86"/>
  </r>
  <r>
    <s v="10 : Electric"/>
    <x v="2"/>
    <x v="1"/>
    <s v="ERES_2T317"/>
    <x v="5006"/>
    <n v="967.9"/>
    <n v="112.41"/>
  </r>
  <r>
    <s v="10 : Electric"/>
    <x v="2"/>
    <x v="1"/>
    <s v="ERES_2T317"/>
    <x v="5007"/>
    <n v="853.71199999999999"/>
    <n v="104.36"/>
  </r>
  <r>
    <s v="10 : Electric"/>
    <x v="2"/>
    <x v="1"/>
    <s v="ERES_2T317"/>
    <x v="5008"/>
    <n v="782.04899999999998"/>
    <n v="97.04"/>
  </r>
  <r>
    <s v="10 : Electric"/>
    <x v="2"/>
    <x v="1"/>
    <s v="ERES_2T317"/>
    <x v="5009"/>
    <n v="0"/>
    <n v="0"/>
  </r>
  <r>
    <s v="10 : Electric"/>
    <x v="2"/>
    <x v="1"/>
    <s v="ERES_2T317"/>
    <x v="5010"/>
    <n v="1457.6849999999999"/>
    <n v="175.4"/>
  </r>
  <r>
    <s v="10 : Electric"/>
    <x v="2"/>
    <x v="1"/>
    <s v="ERES_2T317"/>
    <x v="8212"/>
    <n v="979.09"/>
    <n v="120.51"/>
  </r>
  <r>
    <s v="10 : Electric"/>
    <x v="2"/>
    <x v="1"/>
    <s v="ERES_2T317"/>
    <x v="8213"/>
    <n v="891.22"/>
    <n v="105.71"/>
  </r>
  <r>
    <s v="10 : Electric"/>
    <x v="2"/>
    <x v="1"/>
    <s v="ERES_2T317"/>
    <x v="5011"/>
    <n v="265.57400000000001"/>
    <n v="33.479999999999997"/>
  </r>
  <r>
    <s v="10 : Electric"/>
    <x v="2"/>
    <x v="1"/>
    <s v="ERES_2T317"/>
    <x v="8214"/>
    <n v="425.96100000000001"/>
    <n v="52.32"/>
  </r>
  <r>
    <s v="10 : Electric"/>
    <x v="2"/>
    <x v="1"/>
    <s v="ERES_2T317"/>
    <x v="5012"/>
    <n v="1013.201"/>
    <n v="122.8"/>
  </r>
  <r>
    <s v="10 : Electric"/>
    <x v="2"/>
    <x v="1"/>
    <s v="ERES_2T317"/>
    <x v="5013"/>
    <n v="1712.979"/>
    <n v="204.25"/>
  </r>
  <r>
    <s v="10 : Electric"/>
    <x v="2"/>
    <x v="1"/>
    <s v="ERES_2T317"/>
    <x v="5014"/>
    <n v="316.16800000000001"/>
    <n v="42.1"/>
  </r>
  <r>
    <s v="10 : Electric"/>
    <x v="2"/>
    <x v="1"/>
    <s v="ERES_2T317"/>
    <x v="5015"/>
    <n v="620.84900000000005"/>
    <n v="76.89"/>
  </r>
  <r>
    <s v="10 : Electric"/>
    <x v="2"/>
    <x v="1"/>
    <s v="ERES_2T317"/>
    <x v="5016"/>
    <n v="353.53800000000001"/>
    <n v="43.71"/>
  </r>
  <r>
    <s v="10 : Electric"/>
    <x v="2"/>
    <x v="1"/>
    <s v="ERES_2T317"/>
    <x v="8215"/>
    <n v="1229.903"/>
    <n v="138.57"/>
  </r>
  <r>
    <s v="10 : Electric"/>
    <x v="2"/>
    <x v="1"/>
    <s v="ERES_2T317"/>
    <x v="5017"/>
    <n v="801.69399999999996"/>
    <n v="97.39"/>
  </r>
  <r>
    <s v="10 : Electric"/>
    <x v="2"/>
    <x v="1"/>
    <s v="ERES_2T317"/>
    <x v="5018"/>
    <n v="1004.785"/>
    <n v="121.98"/>
  </r>
  <r>
    <s v="10 : Electric"/>
    <x v="2"/>
    <x v="1"/>
    <s v="ERES_2T317"/>
    <x v="8216"/>
    <n v="722.32500000000005"/>
    <n v="88.81"/>
  </r>
  <r>
    <s v="10 : Electric"/>
    <x v="2"/>
    <x v="1"/>
    <s v="ERES_2T317"/>
    <x v="8217"/>
    <n v="1736.492"/>
    <n v="211.59"/>
  </r>
  <r>
    <s v="10 : Electric"/>
    <x v="2"/>
    <x v="1"/>
    <s v="ERES_2T317"/>
    <x v="5019"/>
    <n v="953.67399999999998"/>
    <n v="115.92"/>
  </r>
  <r>
    <s v="10 : Electric"/>
    <x v="2"/>
    <x v="1"/>
    <s v="ERES_2T317"/>
    <x v="5020"/>
    <n v="702.96"/>
    <n v="84.27"/>
  </r>
  <r>
    <s v="10 : Electric"/>
    <x v="2"/>
    <x v="1"/>
    <s v="ERES_2T317"/>
    <x v="5021"/>
    <n v="1145.9280000000001"/>
    <n v="140.61000000000001"/>
  </r>
  <r>
    <s v="10 : Electric"/>
    <x v="2"/>
    <x v="1"/>
    <s v="ERES_2T317"/>
    <x v="5022"/>
    <n v="1588.4549999999999"/>
    <n v="186.23"/>
  </r>
  <r>
    <s v="10 : Electric"/>
    <x v="2"/>
    <x v="1"/>
    <s v="ERES_2T317"/>
    <x v="8218"/>
    <n v="555.08199999999999"/>
    <n v="67.010000000000005"/>
  </r>
  <r>
    <s v="10 : Electric"/>
    <x v="2"/>
    <x v="1"/>
    <s v="ERES_2T317"/>
    <x v="5023"/>
    <n v="635.62400000000002"/>
    <n v="79.489999999999995"/>
  </r>
  <r>
    <s v="10 : Electric"/>
    <x v="2"/>
    <x v="1"/>
    <s v="ERES_2T317"/>
    <x v="8219"/>
    <n v="868.05899999999997"/>
    <n v="104.92"/>
  </r>
  <r>
    <s v="10 : Electric"/>
    <x v="2"/>
    <x v="1"/>
    <s v="ERES_2T317"/>
    <x v="5024"/>
    <n v="1684.88"/>
    <n v="219.81"/>
  </r>
  <r>
    <s v="10 : Electric"/>
    <x v="2"/>
    <x v="1"/>
    <s v="ERES_2T317"/>
    <x v="8220"/>
    <n v="665.87300000000005"/>
    <n v="81.73"/>
  </r>
  <r>
    <s v="10 : Electric"/>
    <x v="2"/>
    <x v="1"/>
    <s v="ERES_2T317"/>
    <x v="5025"/>
    <n v="746.86599999999999"/>
    <n v="97.1"/>
  </r>
  <r>
    <s v="10 : Electric"/>
    <x v="2"/>
    <x v="1"/>
    <s v="ERES_2T317"/>
    <x v="5026"/>
    <n v="538.37800000000004"/>
    <n v="61.09"/>
  </r>
  <r>
    <s v="10 : Electric"/>
    <x v="2"/>
    <x v="1"/>
    <s v="ERES_2T317"/>
    <x v="5027"/>
    <n v="1158.607"/>
    <n v="137.25"/>
  </r>
  <r>
    <s v="10 : Electric"/>
    <x v="2"/>
    <x v="1"/>
    <s v="ERES_2T317"/>
    <x v="8221"/>
    <n v="1689.9349999999999"/>
    <n v="211.07"/>
  </r>
  <r>
    <s v="10 : Electric"/>
    <x v="2"/>
    <x v="1"/>
    <s v="ERES_2T317"/>
    <x v="5028"/>
    <n v="617.32299999999998"/>
    <n v="75.88"/>
  </r>
  <r>
    <s v="10 : Electric"/>
    <x v="2"/>
    <x v="1"/>
    <s v="ERES_2T317"/>
    <x v="8222"/>
    <n v="923.21100000000001"/>
    <n v="108.97"/>
  </r>
  <r>
    <s v="10 : Electric"/>
    <x v="2"/>
    <x v="1"/>
    <s v="ERES_2T317"/>
    <x v="5029"/>
    <n v="828.06500000000005"/>
    <n v="98.41"/>
  </r>
  <r>
    <s v="10 : Electric"/>
    <x v="2"/>
    <x v="1"/>
    <s v="ERES_2T317"/>
    <x v="5030"/>
    <n v="295.12799999999999"/>
    <n v="35.64"/>
  </r>
  <r>
    <s v="10 : Electric"/>
    <x v="2"/>
    <x v="1"/>
    <s v="ERES_2T317"/>
    <x v="5031"/>
    <n v="655.71699999999998"/>
    <n v="79.88"/>
  </r>
  <r>
    <s v="10 : Electric"/>
    <x v="2"/>
    <x v="1"/>
    <s v="ERES_2T317"/>
    <x v="5032"/>
    <n v="444.745"/>
    <n v="56.23"/>
  </r>
  <r>
    <s v="10 : Electric"/>
    <x v="2"/>
    <x v="1"/>
    <s v="ERES_2T317"/>
    <x v="8223"/>
    <n v="666.81"/>
    <n v="83.71"/>
  </r>
  <r>
    <s v="10 : Electric"/>
    <x v="2"/>
    <x v="1"/>
    <s v="ERES_2T317"/>
    <x v="5033"/>
    <n v="1028.5540000000001"/>
    <n v="128.86000000000001"/>
  </r>
  <r>
    <s v="10 : Electric"/>
    <x v="2"/>
    <x v="1"/>
    <s v="ERES_2T317"/>
    <x v="8224"/>
    <n v="145.93299999999999"/>
    <n v="18.399999999999999"/>
  </r>
  <r>
    <s v="10 : Electric"/>
    <x v="2"/>
    <x v="1"/>
    <s v="ERES_2T317"/>
    <x v="5034"/>
    <n v="934.82299999999998"/>
    <n v="119.67"/>
  </r>
  <r>
    <s v="10 : Electric"/>
    <x v="2"/>
    <x v="1"/>
    <s v="ERES_2T317"/>
    <x v="5035"/>
    <n v="668.84699999999998"/>
    <n v="81.06"/>
  </r>
  <r>
    <s v="10 : Electric"/>
    <x v="2"/>
    <x v="1"/>
    <s v="ERES_2T317"/>
    <x v="5036"/>
    <n v="1137.6969999999999"/>
    <n v="144.41999999999999"/>
  </r>
  <r>
    <s v="10 : Electric"/>
    <x v="2"/>
    <x v="1"/>
    <s v="ERES_2T317"/>
    <x v="5037"/>
    <n v="1399.1469999999999"/>
    <n v="163.95"/>
  </r>
  <r>
    <s v="10 : Electric"/>
    <x v="2"/>
    <x v="1"/>
    <s v="ERES_2T317"/>
    <x v="5038"/>
    <n v="2868.15"/>
    <n v="343.37"/>
  </r>
  <r>
    <s v="10 : Electric"/>
    <x v="2"/>
    <x v="1"/>
    <s v="ERES_2T317"/>
    <x v="5039"/>
    <n v="873.84100000000001"/>
    <n v="109.18"/>
  </r>
  <r>
    <s v="10 : Electric"/>
    <x v="2"/>
    <x v="1"/>
    <s v="ERES_2T317"/>
    <x v="8225"/>
    <n v="531.476"/>
    <n v="65.06"/>
  </r>
  <r>
    <s v="10 : Electric"/>
    <x v="2"/>
    <x v="1"/>
    <s v="ERES_2T317"/>
    <x v="8226"/>
    <n v="853.94500000000005"/>
    <n v="102.43"/>
  </r>
  <r>
    <s v="10 : Electric"/>
    <x v="2"/>
    <x v="1"/>
    <s v="ERES_2T317"/>
    <x v="8227"/>
    <n v="846.62099999999998"/>
    <n v="104.8"/>
  </r>
  <r>
    <s v="10 : Electric"/>
    <x v="2"/>
    <x v="1"/>
    <s v="ERES_2T317"/>
    <x v="5040"/>
    <n v="330.601"/>
    <n v="39.54"/>
  </r>
  <r>
    <s v="10 : Electric"/>
    <x v="2"/>
    <x v="1"/>
    <s v="ERES_2T317"/>
    <x v="5041"/>
    <n v="1148.1500000000001"/>
    <n v="141.08000000000001"/>
  </r>
  <r>
    <s v="10 : Electric"/>
    <x v="2"/>
    <x v="1"/>
    <s v="ERES_2T317"/>
    <x v="5042"/>
    <n v="439.04199999999997"/>
    <n v="52.39"/>
  </r>
  <r>
    <s v="10 : Electric"/>
    <x v="2"/>
    <x v="1"/>
    <s v="ERES_2T317"/>
    <x v="5043"/>
    <n v="1031.8040000000001"/>
    <n v="131.49"/>
  </r>
  <r>
    <s v="10 : Electric"/>
    <x v="2"/>
    <x v="1"/>
    <s v="ERES_2T317"/>
    <x v="5044"/>
    <n v="1282.9639999999999"/>
    <n v="152.41"/>
  </r>
  <r>
    <s v="10 : Electric"/>
    <x v="2"/>
    <x v="1"/>
    <s v="ERES_2T317"/>
    <x v="8228"/>
    <n v="764.53200000000004"/>
    <n v="90.87"/>
  </r>
  <r>
    <s v="10 : Electric"/>
    <x v="2"/>
    <x v="1"/>
    <s v="ERES_2T317"/>
    <x v="8229"/>
    <n v="726.18299999999999"/>
    <n v="87.01"/>
  </r>
  <r>
    <s v="10 : Electric"/>
    <x v="2"/>
    <x v="1"/>
    <s v="ERES_2T317"/>
    <x v="5045"/>
    <n v="1128.434"/>
    <n v="139.07"/>
  </r>
  <r>
    <s v="10 : Electric"/>
    <x v="2"/>
    <x v="1"/>
    <s v="ERES_2T317"/>
    <x v="5046"/>
    <n v="0"/>
    <n v="0"/>
  </r>
  <r>
    <s v="10 : Electric"/>
    <x v="2"/>
    <x v="1"/>
    <s v="ERES_2T317"/>
    <x v="5047"/>
    <n v="1002.003"/>
    <n v="120.87"/>
  </r>
  <r>
    <s v="10 : Electric"/>
    <x v="2"/>
    <x v="1"/>
    <s v="ERES_2T317"/>
    <x v="5048"/>
    <n v="1243.751"/>
    <n v="152.77000000000001"/>
  </r>
  <r>
    <s v="10 : Electric"/>
    <x v="2"/>
    <x v="1"/>
    <s v="ERES_2T317"/>
    <x v="5049"/>
    <n v="552.40200000000004"/>
    <n v="67.349999999999994"/>
  </r>
  <r>
    <s v="10 : Electric"/>
    <x v="2"/>
    <x v="1"/>
    <s v="ERES_2T317"/>
    <x v="8230"/>
    <n v="1623.8119999999999"/>
    <n v="200.07"/>
  </r>
  <r>
    <s v="10 : Electric"/>
    <x v="2"/>
    <x v="1"/>
    <s v="ERES_2T317"/>
    <x v="5050"/>
    <n v="795.56100000000004"/>
    <n v="97.3"/>
  </r>
  <r>
    <s v="10 : Electric"/>
    <x v="2"/>
    <x v="1"/>
    <s v="ERES_2T317"/>
    <x v="8231"/>
    <n v="1173.547"/>
    <n v="142.77000000000001"/>
  </r>
  <r>
    <s v="10 : Electric"/>
    <x v="2"/>
    <x v="1"/>
    <s v="ERES_2T317"/>
    <x v="5051"/>
    <n v="1098.4590000000001"/>
    <n v="131.81"/>
  </r>
  <r>
    <s v="10 : Electric"/>
    <x v="2"/>
    <x v="1"/>
    <s v="ERES_2T317"/>
    <x v="5052"/>
    <n v="1954.5139999999999"/>
    <n v="241.17"/>
  </r>
  <r>
    <s v="10 : Electric"/>
    <x v="2"/>
    <x v="1"/>
    <s v="ERES_2T317"/>
    <x v="5053"/>
    <n v="780.26300000000003"/>
    <n v="91.14"/>
  </r>
  <r>
    <s v="10 : Electric"/>
    <x v="2"/>
    <x v="1"/>
    <s v="ERES_2T317"/>
    <x v="5054"/>
    <n v="1361.4780000000001"/>
    <n v="174.43"/>
  </r>
  <r>
    <s v="10 : Electric"/>
    <x v="2"/>
    <x v="1"/>
    <s v="ERES_2T317"/>
    <x v="5055"/>
    <n v="691.35599999999999"/>
    <n v="84.67"/>
  </r>
  <r>
    <s v="10 : Electric"/>
    <x v="2"/>
    <x v="1"/>
    <s v="ERES_2T317"/>
    <x v="5056"/>
    <n v="311.19"/>
    <n v="37.82"/>
  </r>
  <r>
    <s v="10 : Electric"/>
    <x v="2"/>
    <x v="1"/>
    <s v="ERES_2T317"/>
    <x v="8232"/>
    <n v="475.97300000000001"/>
    <n v="59.66"/>
  </r>
  <r>
    <s v="10 : Electric"/>
    <x v="2"/>
    <x v="1"/>
    <s v="ERES_2T317"/>
    <x v="8233"/>
    <n v="206.26300000000001"/>
    <n v="26.47"/>
  </r>
  <r>
    <s v="10 : Electric"/>
    <x v="2"/>
    <x v="1"/>
    <s v="ERES_2T317"/>
    <x v="8234"/>
    <n v="849.87199999999996"/>
    <n v="107.47"/>
  </r>
  <r>
    <s v="10 : Electric"/>
    <x v="2"/>
    <x v="1"/>
    <s v="ERES_2T317"/>
    <x v="8235"/>
    <n v="743.12099999999998"/>
    <n v="87.22"/>
  </r>
  <r>
    <s v="10 : Electric"/>
    <x v="2"/>
    <x v="1"/>
    <s v="ERES_2T317"/>
    <x v="5058"/>
    <n v="897.58600000000001"/>
    <n v="110.7"/>
  </r>
  <r>
    <s v="10 : Electric"/>
    <x v="2"/>
    <x v="1"/>
    <s v="ERES_2T317"/>
    <x v="5059"/>
    <n v="232.87"/>
    <n v="27.27"/>
  </r>
  <r>
    <s v="10 : Electric"/>
    <x v="2"/>
    <x v="1"/>
    <s v="ERES_2T317"/>
    <x v="5060"/>
    <n v="1264.4110000000001"/>
    <n v="152.07"/>
  </r>
  <r>
    <s v="10 : Electric"/>
    <x v="2"/>
    <x v="1"/>
    <s v="ERES_2T317"/>
    <x v="8236"/>
    <n v="1019.6660000000001"/>
    <n v="118.84"/>
  </r>
  <r>
    <s v="10 : Electric"/>
    <x v="2"/>
    <x v="1"/>
    <s v="ERES_2T317"/>
    <x v="5061"/>
    <n v="863.99699999999996"/>
    <n v="107.84"/>
  </r>
  <r>
    <s v="10 : Electric"/>
    <x v="2"/>
    <x v="1"/>
    <s v="ERES_2T317"/>
    <x v="8237"/>
    <n v="1769.9290000000001"/>
    <n v="207.87"/>
  </r>
  <r>
    <s v="10 : Electric"/>
    <x v="2"/>
    <x v="1"/>
    <s v="ERES_2T317"/>
    <x v="5062"/>
    <n v="789.51599999999996"/>
    <n v="92.42"/>
  </r>
  <r>
    <s v="10 : Electric"/>
    <x v="2"/>
    <x v="1"/>
    <s v="ERES_2T317"/>
    <x v="5063"/>
    <n v="890.94299999999998"/>
    <n v="113.78"/>
  </r>
  <r>
    <s v="10 : Electric"/>
    <x v="2"/>
    <x v="1"/>
    <s v="ERES_2T317"/>
    <x v="5064"/>
    <n v="865.846"/>
    <n v="106.12"/>
  </r>
  <r>
    <s v="10 : Electric"/>
    <x v="2"/>
    <x v="1"/>
    <s v="ERES_2T317"/>
    <x v="8238"/>
    <n v="590.96900000000005"/>
    <n v="72.349999999999994"/>
  </r>
  <r>
    <s v="10 : Electric"/>
    <x v="2"/>
    <x v="1"/>
    <s v="ERES_2T317"/>
    <x v="5065"/>
    <n v="3888.07"/>
    <n v="462.83"/>
  </r>
  <r>
    <s v="10 : Electric"/>
    <x v="2"/>
    <x v="1"/>
    <s v="ERES_2T317"/>
    <x v="5066"/>
    <n v="757.87199999999996"/>
    <n v="89.51"/>
  </r>
  <r>
    <s v="10 : Electric"/>
    <x v="2"/>
    <x v="1"/>
    <s v="ERES_2T317"/>
    <x v="5067"/>
    <n v="1464.616"/>
    <n v="183.15"/>
  </r>
  <r>
    <s v="10 : Electric"/>
    <x v="2"/>
    <x v="1"/>
    <s v="ERES_2T317"/>
    <x v="5068"/>
    <n v="1111.78"/>
    <n v="138.49"/>
  </r>
  <r>
    <s v="10 : Electric"/>
    <x v="2"/>
    <x v="1"/>
    <s v="ERES_2T317"/>
    <x v="8239"/>
    <n v="778.43299999999999"/>
    <n v="85.73"/>
  </r>
  <r>
    <s v="10 : Electric"/>
    <x v="2"/>
    <x v="1"/>
    <s v="ERES_2T317"/>
    <x v="5069"/>
    <n v="486.55900000000003"/>
    <n v="59.07"/>
  </r>
  <r>
    <s v="10 : Electric"/>
    <x v="2"/>
    <x v="1"/>
    <s v="ERES_2T317"/>
    <x v="8240"/>
    <n v="1090.3779999999999"/>
    <n v="126.77"/>
  </r>
  <r>
    <s v="10 : Electric"/>
    <x v="2"/>
    <x v="1"/>
    <s v="ERES_2T317"/>
    <x v="5070"/>
    <n v="760.375"/>
    <n v="91.95"/>
  </r>
  <r>
    <s v="10 : Electric"/>
    <x v="2"/>
    <x v="1"/>
    <s v="ERES_2T317"/>
    <x v="8241"/>
    <n v="852.34100000000001"/>
    <n v="108.59"/>
  </r>
  <r>
    <s v="10 : Electric"/>
    <x v="2"/>
    <x v="1"/>
    <s v="ERES_2T317"/>
    <x v="5071"/>
    <n v="779.94600000000003"/>
    <n v="89.92"/>
  </r>
  <r>
    <s v="10 : Electric"/>
    <x v="2"/>
    <x v="1"/>
    <s v="ERES_2T317"/>
    <x v="5072"/>
    <n v="667.17100000000005"/>
    <n v="80.92"/>
  </r>
  <r>
    <s v="10 : Electric"/>
    <x v="2"/>
    <x v="1"/>
    <s v="ERES_2T317"/>
    <x v="5074"/>
    <n v="836.93399999999997"/>
    <n v="102.83"/>
  </r>
  <r>
    <s v="10 : Electric"/>
    <x v="2"/>
    <x v="1"/>
    <s v="ERES_2T317"/>
    <x v="5075"/>
    <n v="824.81200000000001"/>
    <n v="99.04"/>
  </r>
  <r>
    <s v="10 : Electric"/>
    <x v="2"/>
    <x v="1"/>
    <s v="ERES_2T317"/>
    <x v="5076"/>
    <n v="524.83600000000001"/>
    <n v="71.31"/>
  </r>
  <r>
    <s v="10 : Electric"/>
    <x v="2"/>
    <x v="1"/>
    <s v="ERES_2T317"/>
    <x v="5077"/>
    <n v="995.18600000000004"/>
    <n v="117.94"/>
  </r>
  <r>
    <s v="10 : Electric"/>
    <x v="2"/>
    <x v="1"/>
    <s v="ERES_2T317"/>
    <x v="5078"/>
    <n v="1085.9480000000001"/>
    <n v="129.56"/>
  </r>
  <r>
    <s v="10 : Electric"/>
    <x v="2"/>
    <x v="1"/>
    <s v="ERES_2T317"/>
    <x v="5079"/>
    <n v="1968.704"/>
    <n v="238.66"/>
  </r>
  <r>
    <s v="10 : Electric"/>
    <x v="2"/>
    <x v="1"/>
    <s v="ERES_2T317"/>
    <x v="5080"/>
    <n v="937.23299999999995"/>
    <n v="114.27"/>
  </r>
  <r>
    <s v="10 : Electric"/>
    <x v="2"/>
    <x v="1"/>
    <s v="ERES_2T317"/>
    <x v="5081"/>
    <n v="616.154"/>
    <n v="80.78"/>
  </r>
  <r>
    <s v="10 : Electric"/>
    <x v="2"/>
    <x v="1"/>
    <s v="ERES_2T317"/>
    <x v="5082"/>
    <n v="603.22799999999995"/>
    <n v="71.489999999999995"/>
  </r>
  <r>
    <s v="10 : Electric"/>
    <x v="2"/>
    <x v="1"/>
    <s v="ERES_2T317"/>
    <x v="8242"/>
    <n v="673.44600000000003"/>
    <n v="77.290000000000006"/>
  </r>
  <r>
    <s v="10 : Electric"/>
    <x v="2"/>
    <x v="1"/>
    <s v="ERES_2T317"/>
    <x v="8243"/>
    <n v="752.89"/>
    <n v="85.85"/>
  </r>
  <r>
    <s v="10 : Electric"/>
    <x v="2"/>
    <x v="1"/>
    <s v="ERES_2T317"/>
    <x v="5083"/>
    <n v="3292.989"/>
    <n v="395.38"/>
  </r>
  <r>
    <s v="10 : Electric"/>
    <x v="2"/>
    <x v="1"/>
    <s v="ERES_2T317"/>
    <x v="5084"/>
    <n v="677.22400000000005"/>
    <n v="84.35"/>
  </r>
  <r>
    <s v="10 : Electric"/>
    <x v="2"/>
    <x v="1"/>
    <s v="ERES_2T317"/>
    <x v="8244"/>
    <n v="729"/>
    <n v="91.33"/>
  </r>
  <r>
    <s v="10 : Electric"/>
    <x v="2"/>
    <x v="1"/>
    <s v="ERES_2T317"/>
    <x v="5085"/>
    <n v="1586.241"/>
    <n v="186.85"/>
  </r>
  <r>
    <s v="10 : Electric"/>
    <x v="2"/>
    <x v="1"/>
    <s v="ERES_2T317"/>
    <x v="8245"/>
    <n v="373.14600000000002"/>
    <n v="46.88"/>
  </r>
  <r>
    <s v="10 : Electric"/>
    <x v="2"/>
    <x v="1"/>
    <s v="ERES_2T317"/>
    <x v="5086"/>
    <n v="1107.42"/>
    <n v="132.59"/>
  </r>
  <r>
    <s v="10 : Electric"/>
    <x v="2"/>
    <x v="1"/>
    <s v="ERES_2T317"/>
    <x v="5087"/>
    <n v="317.01299999999998"/>
    <n v="38.369999999999997"/>
  </r>
  <r>
    <s v="10 : Electric"/>
    <x v="2"/>
    <x v="1"/>
    <s v="ERES_2T317"/>
    <x v="5088"/>
    <n v="781.2"/>
    <n v="92.65"/>
  </r>
  <r>
    <s v="10 : Electric"/>
    <x v="2"/>
    <x v="1"/>
    <s v="ERES_2T317"/>
    <x v="5089"/>
    <n v="330.149"/>
    <n v="43.59"/>
  </r>
  <r>
    <s v="10 : Electric"/>
    <x v="2"/>
    <x v="1"/>
    <s v="ERES_2T317"/>
    <x v="5090"/>
    <n v="630.24199999999996"/>
    <n v="78.099999999999994"/>
  </r>
  <r>
    <s v="10 : Electric"/>
    <x v="2"/>
    <x v="1"/>
    <s v="ERES_2T317"/>
    <x v="5091"/>
    <n v="2731.0039999999999"/>
    <n v="329.18"/>
  </r>
  <r>
    <s v="10 : Electric"/>
    <x v="2"/>
    <x v="1"/>
    <s v="ERES_2T317"/>
    <x v="5092"/>
    <n v="880.31899999999996"/>
    <n v="119.07"/>
  </r>
  <r>
    <s v="10 : Electric"/>
    <x v="2"/>
    <x v="1"/>
    <s v="ERES_2T317"/>
    <x v="5093"/>
    <n v="713.06600000000003"/>
    <n v="85.21"/>
  </r>
  <r>
    <s v="10 : Electric"/>
    <x v="2"/>
    <x v="1"/>
    <s v="ERES_2T317"/>
    <x v="8246"/>
    <n v="680.726"/>
    <n v="83.47"/>
  </r>
  <r>
    <s v="10 : Electric"/>
    <x v="2"/>
    <x v="1"/>
    <s v="ERES_2T317"/>
    <x v="8247"/>
    <n v="541.19200000000001"/>
    <n v="66.44"/>
  </r>
  <r>
    <s v="10 : Electric"/>
    <x v="2"/>
    <x v="1"/>
    <s v="ERES_2T317"/>
    <x v="5094"/>
    <n v="515.59199999999998"/>
    <n v="65.5"/>
  </r>
  <r>
    <s v="10 : Electric"/>
    <x v="2"/>
    <x v="1"/>
    <s v="ERES_2T317"/>
    <x v="5095"/>
    <n v="1063.0509999999999"/>
    <n v="132.12"/>
  </r>
  <r>
    <s v="10 : Electric"/>
    <x v="2"/>
    <x v="1"/>
    <s v="ERES_2T317"/>
    <x v="5096"/>
    <n v="2466.413"/>
    <n v="336.55"/>
  </r>
  <r>
    <s v="10 : Electric"/>
    <x v="2"/>
    <x v="1"/>
    <s v="ERES_2T317"/>
    <x v="5097"/>
    <n v="714.45899999999995"/>
    <n v="85.61"/>
  </r>
  <r>
    <s v="10 : Electric"/>
    <x v="2"/>
    <x v="1"/>
    <s v="ERES_2T317"/>
    <x v="5098"/>
    <n v="352.73700000000002"/>
    <n v="45.71"/>
  </r>
  <r>
    <s v="10 : Electric"/>
    <x v="2"/>
    <x v="1"/>
    <s v="ERES_2T317"/>
    <x v="5099"/>
    <n v="715.702"/>
    <n v="88.35"/>
  </r>
  <r>
    <s v="10 : Electric"/>
    <x v="2"/>
    <x v="1"/>
    <s v="ERES_2T317"/>
    <x v="5100"/>
    <n v="745.79700000000003"/>
    <n v="91.52"/>
  </r>
  <r>
    <s v="10 : Electric"/>
    <x v="2"/>
    <x v="1"/>
    <s v="ERES_2T317"/>
    <x v="5101"/>
    <n v="243.899"/>
    <n v="30.1"/>
  </r>
  <r>
    <s v="10 : Electric"/>
    <x v="2"/>
    <x v="1"/>
    <s v="ERES_2T317"/>
    <x v="5102"/>
    <n v="327.983"/>
    <n v="40.46"/>
  </r>
  <r>
    <s v="10 : Electric"/>
    <x v="2"/>
    <x v="1"/>
    <s v="ERES_2T317"/>
    <x v="5103"/>
    <n v="932.32399999999996"/>
    <n v="114.15"/>
  </r>
  <r>
    <s v="10 : Electric"/>
    <x v="2"/>
    <x v="1"/>
    <s v="ERES_2T317"/>
    <x v="5104"/>
    <n v="265.15499999999997"/>
    <n v="31.96"/>
  </r>
  <r>
    <s v="10 : Electric"/>
    <x v="2"/>
    <x v="1"/>
    <s v="ERES_2T317"/>
    <x v="5105"/>
    <n v="213.643"/>
    <n v="26.88"/>
  </r>
  <r>
    <s v="10 : Electric"/>
    <x v="2"/>
    <x v="1"/>
    <s v="ERES_2T317"/>
    <x v="5106"/>
    <n v="647.11900000000003"/>
    <n v="77.5"/>
  </r>
  <r>
    <s v="10 : Electric"/>
    <x v="2"/>
    <x v="1"/>
    <s v="ERES_2T317"/>
    <x v="5107"/>
    <n v="654.78"/>
    <n v="77.81"/>
  </r>
  <r>
    <s v="10 : Electric"/>
    <x v="2"/>
    <x v="1"/>
    <s v="ERES_2T317"/>
    <x v="5108"/>
    <n v="826.274"/>
    <n v="100.64"/>
  </r>
  <r>
    <s v="10 : Electric"/>
    <x v="2"/>
    <x v="1"/>
    <s v="ERES_2T317"/>
    <x v="5109"/>
    <n v="1909.991"/>
    <n v="224.21"/>
  </r>
  <r>
    <s v="10 : Electric"/>
    <x v="2"/>
    <x v="1"/>
    <s v="ERES_2T317"/>
    <x v="5110"/>
    <n v="804.38300000000004"/>
    <n v="98.09"/>
  </r>
  <r>
    <s v="10 : Electric"/>
    <x v="2"/>
    <x v="1"/>
    <s v="ERES_2T317"/>
    <x v="5111"/>
    <n v="311.25599999999997"/>
    <n v="38.630000000000003"/>
  </r>
  <r>
    <s v="10 : Electric"/>
    <x v="2"/>
    <x v="1"/>
    <s v="ERES_2T317"/>
    <x v="5112"/>
    <n v="795.077"/>
    <n v="95.86"/>
  </r>
  <r>
    <s v="10 : Electric"/>
    <x v="2"/>
    <x v="1"/>
    <s v="ERES_2T317"/>
    <x v="5113"/>
    <n v="288.04599999999999"/>
    <n v="34.32"/>
  </r>
  <r>
    <s v="10 : Electric"/>
    <x v="2"/>
    <x v="1"/>
    <s v="ERES_2T317"/>
    <x v="5114"/>
    <n v="266.483"/>
    <n v="30.91"/>
  </r>
  <r>
    <s v="10 : Electric"/>
    <x v="2"/>
    <x v="1"/>
    <s v="ERES_2T317"/>
    <x v="8248"/>
    <n v="609.71199999999999"/>
    <n v="75.599999999999994"/>
  </r>
  <r>
    <s v="10 : Electric"/>
    <x v="2"/>
    <x v="1"/>
    <s v="ERES_2T317"/>
    <x v="5115"/>
    <n v="1145.876"/>
    <n v="134.84"/>
  </r>
  <r>
    <s v="10 : Electric"/>
    <x v="2"/>
    <x v="1"/>
    <s v="ERES_2T317"/>
    <x v="8249"/>
    <n v="2782.85"/>
    <n v="344.13"/>
  </r>
  <r>
    <s v="10 : Electric"/>
    <x v="2"/>
    <x v="1"/>
    <s v="ERES_2T317"/>
    <x v="5116"/>
    <n v="303.39999999999998"/>
    <n v="36.68"/>
  </r>
  <r>
    <s v="10 : Electric"/>
    <x v="2"/>
    <x v="1"/>
    <s v="ERES_2T317"/>
    <x v="5117"/>
    <n v="775.49"/>
    <n v="92.27"/>
  </r>
  <r>
    <s v="10 : Electric"/>
    <x v="2"/>
    <x v="1"/>
    <s v="ERES_2T317"/>
    <x v="5118"/>
    <n v="402.57400000000001"/>
    <n v="48.99"/>
  </r>
  <r>
    <s v="10 : Electric"/>
    <x v="2"/>
    <x v="1"/>
    <s v="ERES_2T317"/>
    <x v="5119"/>
    <n v="1272.6089999999999"/>
    <n v="159.03"/>
  </r>
  <r>
    <s v="10 : Electric"/>
    <x v="2"/>
    <x v="1"/>
    <s v="ERES_2T317"/>
    <x v="8250"/>
    <n v="994.51700000000005"/>
    <n v="121.99"/>
  </r>
  <r>
    <s v="10 : Electric"/>
    <x v="2"/>
    <x v="1"/>
    <s v="ERES_2T317"/>
    <x v="5120"/>
    <n v="1041.6189999999999"/>
    <n v="126.94"/>
  </r>
  <r>
    <s v="10 : Electric"/>
    <x v="2"/>
    <x v="1"/>
    <s v="ERES_2T317"/>
    <x v="5121"/>
    <n v="2835.491"/>
    <n v="339.42"/>
  </r>
  <r>
    <s v="10 : Electric"/>
    <x v="2"/>
    <x v="1"/>
    <s v="ERES_2T317"/>
    <x v="5122"/>
    <n v="213.26499999999999"/>
    <n v="25.82"/>
  </r>
  <r>
    <s v="10 : Electric"/>
    <x v="2"/>
    <x v="1"/>
    <s v="ERES_2T317"/>
    <x v="8251"/>
    <n v="479.92099999999999"/>
    <n v="58.65"/>
  </r>
  <r>
    <s v="10 : Electric"/>
    <x v="2"/>
    <x v="1"/>
    <s v="ERES_2T317"/>
    <x v="5123"/>
    <n v="1212.8510000000001"/>
    <n v="150.74"/>
  </r>
  <r>
    <s v="10 : Electric"/>
    <x v="2"/>
    <x v="1"/>
    <s v="ERES_2T317"/>
    <x v="5124"/>
    <n v="1217.7570000000001"/>
    <n v="142.36000000000001"/>
  </r>
  <r>
    <s v="10 : Electric"/>
    <x v="2"/>
    <x v="1"/>
    <s v="ERES_2T317"/>
    <x v="5125"/>
    <n v="437.05599999999998"/>
    <n v="54.13"/>
  </r>
  <r>
    <s v="10 : Electric"/>
    <x v="2"/>
    <x v="1"/>
    <s v="ERES_2T317"/>
    <x v="5126"/>
    <n v="354.08100000000002"/>
    <n v="45.23"/>
  </r>
  <r>
    <s v="10 : Electric"/>
    <x v="2"/>
    <x v="1"/>
    <s v="ERES_2T317"/>
    <x v="5127"/>
    <n v="1416.4349999999999"/>
    <n v="173.16"/>
  </r>
  <r>
    <s v="10 : Electric"/>
    <x v="2"/>
    <x v="1"/>
    <s v="ERES_2T317"/>
    <x v="5128"/>
    <n v="891.154"/>
    <n v="109.69"/>
  </r>
  <r>
    <s v="10 : Electric"/>
    <x v="2"/>
    <x v="1"/>
    <s v="ERES_2T317"/>
    <x v="5129"/>
    <n v="782.87699999999995"/>
    <n v="97.93"/>
  </r>
  <r>
    <s v="10 : Electric"/>
    <x v="2"/>
    <x v="1"/>
    <s v="ERES_2T317"/>
    <x v="5130"/>
    <n v="1820.403"/>
    <n v="220.16"/>
  </r>
  <r>
    <s v="10 : Electric"/>
    <x v="2"/>
    <x v="1"/>
    <s v="ERES_2T317"/>
    <x v="5131"/>
    <n v="633.24199999999996"/>
    <n v="76.5"/>
  </r>
  <r>
    <s v="10 : Electric"/>
    <x v="2"/>
    <x v="1"/>
    <s v="ERES_2T317"/>
    <x v="5132"/>
    <n v="1430.2370000000001"/>
    <n v="158.41999999999999"/>
  </r>
  <r>
    <s v="10 : Electric"/>
    <x v="2"/>
    <x v="1"/>
    <s v="ERES_2T317"/>
    <x v="5133"/>
    <n v="697.82399999999996"/>
    <n v="83.11"/>
  </r>
  <r>
    <s v="10 : Electric"/>
    <x v="2"/>
    <x v="1"/>
    <s v="ERES_2T317"/>
    <x v="5134"/>
    <n v="923.19899999999996"/>
    <n v="111.13"/>
  </r>
  <r>
    <s v="10 : Electric"/>
    <x v="2"/>
    <x v="1"/>
    <s v="ERES_2T317"/>
    <x v="8252"/>
    <n v="549.64300000000003"/>
    <n v="66.52"/>
  </r>
  <r>
    <s v="10 : Electric"/>
    <x v="2"/>
    <x v="1"/>
    <s v="ERES_2T317"/>
    <x v="5136"/>
    <n v="2042.223"/>
    <n v="249.17"/>
  </r>
  <r>
    <s v="10 : Electric"/>
    <x v="2"/>
    <x v="1"/>
    <s v="ERES_2T317"/>
    <x v="5137"/>
    <n v="4213.3490000000002"/>
    <n v="509.57"/>
  </r>
  <r>
    <s v="10 : Electric"/>
    <x v="2"/>
    <x v="1"/>
    <s v="ERES_2T317"/>
    <x v="5138"/>
    <n v="812.43"/>
    <n v="99.93"/>
  </r>
  <r>
    <s v="10 : Electric"/>
    <x v="2"/>
    <x v="1"/>
    <s v="ERES_2T317"/>
    <x v="5139"/>
    <n v="849.10500000000002"/>
    <n v="105.54"/>
  </r>
  <r>
    <s v="10 : Electric"/>
    <x v="2"/>
    <x v="1"/>
    <s v="ERES_2T317"/>
    <x v="5140"/>
    <n v="740.40099999999995"/>
    <n v="93.83"/>
  </r>
  <r>
    <s v="10 : Electric"/>
    <x v="2"/>
    <x v="1"/>
    <s v="ERES_2T317"/>
    <x v="5141"/>
    <n v="376.21699999999998"/>
    <n v="44.86"/>
  </r>
  <r>
    <s v="10 : Electric"/>
    <x v="2"/>
    <x v="1"/>
    <s v="ERES_2T317"/>
    <x v="5142"/>
    <n v="762.23299999999995"/>
    <n v="92.51"/>
  </r>
  <r>
    <s v="10 : Electric"/>
    <x v="2"/>
    <x v="1"/>
    <s v="ERES_2T317"/>
    <x v="5143"/>
    <n v="1752.5820000000001"/>
    <n v="215.49"/>
  </r>
  <r>
    <s v="10 : Electric"/>
    <x v="2"/>
    <x v="1"/>
    <s v="ERES_2T317"/>
    <x v="5144"/>
    <n v="2289.355"/>
    <n v="265.52999999999997"/>
  </r>
  <r>
    <s v="10 : Electric"/>
    <x v="2"/>
    <x v="1"/>
    <s v="ERES_2T317"/>
    <x v="5145"/>
    <n v="585.94600000000003"/>
    <n v="73.819999999999993"/>
  </r>
  <r>
    <s v="10 : Electric"/>
    <x v="2"/>
    <x v="1"/>
    <s v="ERES_2T317"/>
    <x v="5146"/>
    <n v="307.16800000000001"/>
    <n v="35.35"/>
  </r>
  <r>
    <s v="10 : Electric"/>
    <x v="2"/>
    <x v="1"/>
    <s v="ERES_2T317"/>
    <x v="8253"/>
    <n v="651.20399999999995"/>
    <n v="75.599999999999994"/>
  </r>
  <r>
    <s v="10 : Electric"/>
    <x v="2"/>
    <x v="1"/>
    <s v="ERES_2T317"/>
    <x v="8254"/>
    <n v="743.50400000000002"/>
    <n v="96.34"/>
  </r>
  <r>
    <s v="10 : Electric"/>
    <x v="2"/>
    <x v="1"/>
    <s v="ERES_2T317"/>
    <x v="5147"/>
    <n v="1393.432"/>
    <n v="160.91999999999999"/>
  </r>
  <r>
    <s v="10 : Electric"/>
    <x v="2"/>
    <x v="1"/>
    <s v="ERES_2T317"/>
    <x v="5148"/>
    <n v="501.39800000000002"/>
    <n v="60.77"/>
  </r>
  <r>
    <s v="10 : Electric"/>
    <x v="2"/>
    <x v="1"/>
    <s v="ERES_2T317"/>
    <x v="5149"/>
    <n v="168.328"/>
    <n v="19.2"/>
  </r>
  <r>
    <s v="10 : Electric"/>
    <x v="2"/>
    <x v="1"/>
    <s v="ERES_2T317"/>
    <x v="5150"/>
    <n v="367.78899999999999"/>
    <n v="45.08"/>
  </r>
  <r>
    <s v="10 : Electric"/>
    <x v="2"/>
    <x v="1"/>
    <s v="ERES_2T317"/>
    <x v="5151"/>
    <n v="2652.4639999999999"/>
    <n v="307.32"/>
  </r>
  <r>
    <s v="10 : Electric"/>
    <x v="2"/>
    <x v="1"/>
    <s v="ERES_2T317"/>
    <x v="5152"/>
    <n v="888.64499999999998"/>
    <n v="107.32"/>
  </r>
  <r>
    <s v="10 : Electric"/>
    <x v="2"/>
    <x v="1"/>
    <s v="ERES_2T317"/>
    <x v="5153"/>
    <n v="513.64200000000005"/>
    <n v="64.319999999999993"/>
  </r>
  <r>
    <s v="10 : Electric"/>
    <x v="2"/>
    <x v="1"/>
    <s v="ERES_2T317"/>
    <x v="5154"/>
    <n v="2387.192"/>
    <n v="288.89999999999998"/>
  </r>
  <r>
    <s v="10 : Electric"/>
    <x v="2"/>
    <x v="1"/>
    <s v="ERES_2T317"/>
    <x v="5155"/>
    <n v="1206.942"/>
    <n v="147.07"/>
  </r>
  <r>
    <s v="10 : Electric"/>
    <x v="2"/>
    <x v="1"/>
    <s v="ERES_2T317"/>
    <x v="8255"/>
    <n v="1481.5519999999999"/>
    <n v="188.09"/>
  </r>
  <r>
    <s v="10 : Electric"/>
    <x v="2"/>
    <x v="1"/>
    <s v="ERES_2T317"/>
    <x v="5156"/>
    <n v="1315.338"/>
    <n v="161.08000000000001"/>
  </r>
  <r>
    <s v="10 : Electric"/>
    <x v="2"/>
    <x v="1"/>
    <s v="ERES_2T317"/>
    <x v="5157"/>
    <n v="1603.3510000000001"/>
    <n v="197.5"/>
  </r>
  <r>
    <s v="10 : Electric"/>
    <x v="2"/>
    <x v="1"/>
    <s v="ERES_2T317"/>
    <x v="8256"/>
    <n v="489.01400000000001"/>
    <n v="60.18"/>
  </r>
  <r>
    <s v="10 : Electric"/>
    <x v="2"/>
    <x v="1"/>
    <s v="ERES_2T317"/>
    <x v="5158"/>
    <n v="3081.982"/>
    <n v="375.35"/>
  </r>
  <r>
    <s v="10 : Electric"/>
    <x v="2"/>
    <x v="1"/>
    <s v="ERES_2T317"/>
    <x v="5159"/>
    <n v="866.84799999999996"/>
    <n v="105.94"/>
  </r>
  <r>
    <s v="10 : Electric"/>
    <x v="2"/>
    <x v="1"/>
    <s v="ERES_2T317"/>
    <x v="5160"/>
    <n v="730.64700000000005"/>
    <n v="88.34"/>
  </r>
  <r>
    <s v="10 : Electric"/>
    <x v="2"/>
    <x v="1"/>
    <s v="ERES_2T317"/>
    <x v="5161"/>
    <n v="1903.51"/>
    <n v="228.35"/>
  </r>
  <r>
    <s v="10 : Electric"/>
    <x v="2"/>
    <x v="1"/>
    <s v="ERES_2T317"/>
    <x v="5162"/>
    <n v="269.66500000000002"/>
    <n v="34.229999999999997"/>
  </r>
  <r>
    <s v="10 : Electric"/>
    <x v="2"/>
    <x v="1"/>
    <s v="ERES_2T317"/>
    <x v="5163"/>
    <n v="1609.037"/>
    <n v="199.49"/>
  </r>
  <r>
    <s v="10 : Electric"/>
    <x v="2"/>
    <x v="1"/>
    <s v="ERES_2T317"/>
    <x v="5164"/>
    <n v="506.11799999999999"/>
    <n v="61.21"/>
  </r>
  <r>
    <s v="10 : Electric"/>
    <x v="2"/>
    <x v="1"/>
    <s v="ERES_2T317"/>
    <x v="5165"/>
    <n v="1103.348"/>
    <n v="128.74"/>
  </r>
  <r>
    <s v="10 : Electric"/>
    <x v="2"/>
    <x v="1"/>
    <s v="ERES_2T317"/>
    <x v="5166"/>
    <n v="1058.5809999999999"/>
    <n v="133.44999999999999"/>
  </r>
  <r>
    <s v="10 : Electric"/>
    <x v="2"/>
    <x v="1"/>
    <s v="ERES_2T317"/>
    <x v="5167"/>
    <n v="632.32799999999997"/>
    <n v="79.13"/>
  </r>
  <r>
    <s v="10 : Electric"/>
    <x v="2"/>
    <x v="1"/>
    <s v="ERES_2T317"/>
    <x v="8257"/>
    <n v="287.53899999999999"/>
    <n v="36.69"/>
  </r>
  <r>
    <s v="10 : Electric"/>
    <x v="2"/>
    <x v="1"/>
    <s v="ERES_2T317"/>
    <x v="5168"/>
    <n v="1346.633"/>
    <n v="151.04"/>
  </r>
  <r>
    <s v="10 : Electric"/>
    <x v="2"/>
    <x v="1"/>
    <s v="ERES_2T317"/>
    <x v="5169"/>
    <n v="266.74700000000001"/>
    <n v="32.270000000000003"/>
  </r>
  <r>
    <s v="10 : Electric"/>
    <x v="2"/>
    <x v="1"/>
    <s v="ERES_2T317"/>
    <x v="8258"/>
    <n v="257.40100000000001"/>
    <n v="32.03"/>
  </r>
  <r>
    <s v="10 : Electric"/>
    <x v="2"/>
    <x v="1"/>
    <s v="ERES_2T317"/>
    <x v="8259"/>
    <n v="1049.6410000000001"/>
    <n v="128.19"/>
  </r>
  <r>
    <s v="10 : Electric"/>
    <x v="2"/>
    <x v="1"/>
    <s v="ERES_2T317"/>
    <x v="5170"/>
    <n v="446.78500000000003"/>
    <n v="53.67"/>
  </r>
  <r>
    <s v="10 : Electric"/>
    <x v="2"/>
    <x v="1"/>
    <s v="ERES_2T317"/>
    <x v="5171"/>
    <n v="575.34299999999996"/>
    <n v="69.8"/>
  </r>
  <r>
    <s v="10 : Electric"/>
    <x v="2"/>
    <x v="1"/>
    <s v="ERES_2T317"/>
    <x v="8260"/>
    <n v="191.38300000000001"/>
    <n v="22.27"/>
  </r>
  <r>
    <s v="10 : Electric"/>
    <x v="2"/>
    <x v="1"/>
    <s v="ERES_2T317"/>
    <x v="5172"/>
    <n v="863.80499999999995"/>
    <n v="106.32"/>
  </r>
  <r>
    <s v="10 : Electric"/>
    <x v="2"/>
    <x v="1"/>
    <s v="ERES_2T317"/>
    <x v="5174"/>
    <n v="798.35299999999995"/>
    <n v="95.78"/>
  </r>
  <r>
    <s v="10 : Electric"/>
    <x v="2"/>
    <x v="1"/>
    <s v="ERES_2T317"/>
    <x v="5175"/>
    <n v="814.60699999999997"/>
    <n v="99.76"/>
  </r>
  <r>
    <s v="10 : Electric"/>
    <x v="2"/>
    <x v="1"/>
    <s v="ERES_2T317"/>
    <x v="8261"/>
    <n v="1072.704"/>
    <n v="136.97999999999999"/>
  </r>
  <r>
    <s v="10 : Electric"/>
    <x v="2"/>
    <x v="1"/>
    <s v="ERES_2T317"/>
    <x v="5176"/>
    <n v="2562.3980000000001"/>
    <n v="307.75"/>
  </r>
  <r>
    <s v="10 : Electric"/>
    <x v="2"/>
    <x v="1"/>
    <s v="ERES_2T317"/>
    <x v="5177"/>
    <n v="319.47000000000003"/>
    <n v="39.659999999999997"/>
  </r>
  <r>
    <s v="10 : Electric"/>
    <x v="2"/>
    <x v="1"/>
    <s v="ERES_2T317"/>
    <x v="5178"/>
    <n v="1621.5229999999999"/>
    <n v="194.58"/>
  </r>
  <r>
    <s v="10 : Electric"/>
    <x v="2"/>
    <x v="1"/>
    <s v="ERES_2T317"/>
    <x v="5179"/>
    <n v="402.38299999999998"/>
    <n v="49.9"/>
  </r>
  <r>
    <s v="10 : Electric"/>
    <x v="2"/>
    <x v="1"/>
    <s v="ERES_2T317"/>
    <x v="5180"/>
    <n v="1117.1179999999999"/>
    <n v="137.4"/>
  </r>
  <r>
    <s v="10 : Electric"/>
    <x v="2"/>
    <x v="1"/>
    <s v="ERES_2T317"/>
    <x v="5181"/>
    <n v="1217.0640000000001"/>
    <n v="142.15"/>
  </r>
  <r>
    <s v="10 : Electric"/>
    <x v="2"/>
    <x v="1"/>
    <s v="ERES_2T317"/>
    <x v="5182"/>
    <n v="2125.6289999999999"/>
    <n v="272.76"/>
  </r>
  <r>
    <s v="10 : Electric"/>
    <x v="2"/>
    <x v="1"/>
    <s v="ERES_2T317"/>
    <x v="5183"/>
    <n v="1042.779"/>
    <n v="118.13"/>
  </r>
  <r>
    <s v="10 : Electric"/>
    <x v="2"/>
    <x v="1"/>
    <s v="ERES_2T317"/>
    <x v="5184"/>
    <n v="260.76499999999999"/>
    <n v="31.84"/>
  </r>
  <r>
    <s v="10 : Electric"/>
    <x v="2"/>
    <x v="1"/>
    <s v="ERES_2T317"/>
    <x v="5185"/>
    <n v="837.29700000000003"/>
    <n v="103.54"/>
  </r>
  <r>
    <s v="10 : Electric"/>
    <x v="2"/>
    <x v="1"/>
    <s v="ERES_2T317"/>
    <x v="5186"/>
    <n v="2604.9609999999998"/>
    <n v="319.62"/>
  </r>
  <r>
    <s v="10 : Electric"/>
    <x v="2"/>
    <x v="1"/>
    <s v="ERES_2T317"/>
    <x v="5187"/>
    <n v="1057.876"/>
    <n v="127.81"/>
  </r>
  <r>
    <s v="10 : Electric"/>
    <x v="2"/>
    <x v="1"/>
    <s v="ERES_2T317"/>
    <x v="8262"/>
    <n v="860.58699999999999"/>
    <n v="105.92"/>
  </r>
  <r>
    <s v="10 : Electric"/>
    <x v="2"/>
    <x v="1"/>
    <s v="ERES_2T317"/>
    <x v="5188"/>
    <n v="1695.0530000000001"/>
    <n v="200.47"/>
  </r>
  <r>
    <s v="10 : Electric"/>
    <x v="2"/>
    <x v="1"/>
    <s v="ERES_2T317"/>
    <x v="5189"/>
    <n v="122.548"/>
    <n v="15.48"/>
  </r>
  <r>
    <s v="10 : Electric"/>
    <x v="2"/>
    <x v="1"/>
    <s v="ERES_2T317"/>
    <x v="5190"/>
    <n v="1497.693"/>
    <n v="180.85"/>
  </r>
  <r>
    <s v="10 : Electric"/>
    <x v="2"/>
    <x v="1"/>
    <s v="ERES_2T317"/>
    <x v="5191"/>
    <n v="345.303"/>
    <n v="38.9"/>
  </r>
  <r>
    <s v="10 : Electric"/>
    <x v="2"/>
    <x v="1"/>
    <s v="ERES_2T317"/>
    <x v="5192"/>
    <n v="607.82399999999996"/>
    <n v="73.77"/>
  </r>
  <r>
    <s v="10 : Electric"/>
    <x v="2"/>
    <x v="1"/>
    <s v="ERES_2T317"/>
    <x v="5193"/>
    <n v="1845.354"/>
    <n v="223.12"/>
  </r>
  <r>
    <s v="10 : Electric"/>
    <x v="2"/>
    <x v="1"/>
    <s v="ERES_2T317"/>
    <x v="8263"/>
    <n v="204.52099999999999"/>
    <n v="24.55"/>
  </r>
  <r>
    <s v="10 : Electric"/>
    <x v="2"/>
    <x v="1"/>
    <s v="ERES_2T317"/>
    <x v="5194"/>
    <n v="526.87"/>
    <n v="67.12"/>
  </r>
  <r>
    <s v="10 : Electric"/>
    <x v="2"/>
    <x v="1"/>
    <s v="ERES_2T317"/>
    <x v="8264"/>
    <n v="1038.825"/>
    <n v="130.41999999999999"/>
  </r>
  <r>
    <s v="10 : Electric"/>
    <x v="2"/>
    <x v="1"/>
    <s v="ERES_2T317"/>
    <x v="5195"/>
    <n v="1330.789"/>
    <n v="154.12"/>
  </r>
  <r>
    <s v="10 : Electric"/>
    <x v="2"/>
    <x v="1"/>
    <s v="ERES_2T317"/>
    <x v="8265"/>
    <n v="2075.6080000000002"/>
    <n v="257.58"/>
  </r>
  <r>
    <s v="10 : Electric"/>
    <x v="2"/>
    <x v="1"/>
    <s v="ERES_2T317"/>
    <x v="5196"/>
    <n v="2179.8389999999999"/>
    <n v="259.02999999999997"/>
  </r>
  <r>
    <s v="10 : Electric"/>
    <x v="2"/>
    <x v="1"/>
    <s v="ERES_2T317"/>
    <x v="5197"/>
    <n v="544.53899999999999"/>
    <n v="64.28"/>
  </r>
  <r>
    <s v="10 : Electric"/>
    <x v="2"/>
    <x v="1"/>
    <s v="ERES_2T317"/>
    <x v="8266"/>
    <n v="366.733"/>
    <n v="44.33"/>
  </r>
  <r>
    <s v="10 : Electric"/>
    <x v="2"/>
    <x v="1"/>
    <s v="ERES_2T317"/>
    <x v="8267"/>
    <n v="999.98299999999995"/>
    <n v="122.09"/>
  </r>
  <r>
    <s v="10 : Electric"/>
    <x v="2"/>
    <x v="1"/>
    <s v="ERES_2T317"/>
    <x v="5198"/>
    <n v="2172.6680000000001"/>
    <n v="267.95"/>
  </r>
  <r>
    <s v="10 : Electric"/>
    <x v="2"/>
    <x v="1"/>
    <s v="ERES_2T317"/>
    <x v="5199"/>
    <n v="450.21300000000002"/>
    <n v="53.26"/>
  </r>
  <r>
    <s v="10 : Electric"/>
    <x v="2"/>
    <x v="1"/>
    <s v="ERES_2T317"/>
    <x v="5200"/>
    <n v="1098.6400000000001"/>
    <n v="138.19999999999999"/>
  </r>
  <r>
    <s v="10 : Electric"/>
    <x v="2"/>
    <x v="1"/>
    <s v="ERES_2T317"/>
    <x v="5201"/>
    <n v="1070.0119999999999"/>
    <n v="130.80000000000001"/>
  </r>
  <r>
    <s v="10 : Electric"/>
    <x v="2"/>
    <x v="1"/>
    <s v="ERES_2T317"/>
    <x v="5202"/>
    <n v="980.72400000000005"/>
    <n v="120.4"/>
  </r>
  <r>
    <s v="10 : Electric"/>
    <x v="2"/>
    <x v="1"/>
    <s v="ERES_2T317"/>
    <x v="5203"/>
    <n v="915.47900000000004"/>
    <n v="119.5"/>
  </r>
  <r>
    <s v="10 : Electric"/>
    <x v="2"/>
    <x v="1"/>
    <s v="ERES_2T317"/>
    <x v="5204"/>
    <n v="253.874"/>
    <n v="30.45"/>
  </r>
  <r>
    <s v="10 : Electric"/>
    <x v="2"/>
    <x v="1"/>
    <s v="ERES_2T317"/>
    <x v="5205"/>
    <n v="955.24599999999998"/>
    <n v="120.1"/>
  </r>
  <r>
    <s v="10 : Electric"/>
    <x v="2"/>
    <x v="1"/>
    <s v="ERES_2T317"/>
    <x v="8268"/>
    <n v="1285.876"/>
    <n v="153.66999999999999"/>
  </r>
  <r>
    <s v="10 : Electric"/>
    <x v="2"/>
    <x v="1"/>
    <s v="ERES_2T317"/>
    <x v="5206"/>
    <n v="1610.288"/>
    <n v="199.09"/>
  </r>
  <r>
    <s v="10 : Electric"/>
    <x v="2"/>
    <x v="1"/>
    <s v="ERES_2T317"/>
    <x v="5207"/>
    <n v="543.50800000000004"/>
    <n v="67.97"/>
  </r>
  <r>
    <s v="10 : Electric"/>
    <x v="2"/>
    <x v="1"/>
    <s v="ERES_2T317"/>
    <x v="5208"/>
    <n v="2727.683"/>
    <n v="313.79000000000002"/>
  </r>
  <r>
    <s v="10 : Electric"/>
    <x v="2"/>
    <x v="1"/>
    <s v="ERES_2T317"/>
    <x v="5209"/>
    <n v="999.11599999999999"/>
    <n v="122.09"/>
  </r>
  <r>
    <s v="10 : Electric"/>
    <x v="2"/>
    <x v="1"/>
    <s v="ERES_2T317"/>
    <x v="5210"/>
    <n v="1388.575"/>
    <n v="175.62"/>
  </r>
  <r>
    <s v="10 : Electric"/>
    <x v="2"/>
    <x v="1"/>
    <s v="ERES_2T317"/>
    <x v="8269"/>
    <n v="957.702"/>
    <n v="118.84"/>
  </r>
  <r>
    <s v="10 : Electric"/>
    <x v="2"/>
    <x v="1"/>
    <s v="ERES_2T317"/>
    <x v="5211"/>
    <n v="1124.7429999999999"/>
    <n v="140.57"/>
  </r>
  <r>
    <s v="10 : Electric"/>
    <x v="2"/>
    <x v="1"/>
    <s v="ERES_2T317"/>
    <x v="5212"/>
    <n v="2718.663"/>
    <n v="319.88"/>
  </r>
  <r>
    <s v="10 : Electric"/>
    <x v="2"/>
    <x v="1"/>
    <s v="ERES_2T317"/>
    <x v="5213"/>
    <n v="836.33299999999997"/>
    <n v="107.95"/>
  </r>
  <r>
    <s v="10 : Electric"/>
    <x v="2"/>
    <x v="1"/>
    <s v="ERES_2T317"/>
    <x v="8270"/>
    <n v="1013.765"/>
    <n v="117.75"/>
  </r>
  <r>
    <s v="10 : Electric"/>
    <x v="2"/>
    <x v="1"/>
    <s v="ERES_2T317"/>
    <x v="8271"/>
    <n v="1349.7049999999999"/>
    <n v="166.34"/>
  </r>
  <r>
    <s v="10 : Electric"/>
    <x v="2"/>
    <x v="1"/>
    <s v="ERES_2T317"/>
    <x v="5214"/>
    <n v="966.32299999999998"/>
    <n v="119.37"/>
  </r>
  <r>
    <s v="10 : Electric"/>
    <x v="2"/>
    <x v="1"/>
    <s v="ERES_2T317"/>
    <x v="5215"/>
    <n v="1444.749"/>
    <n v="173.59"/>
  </r>
  <r>
    <s v="10 : Electric"/>
    <x v="2"/>
    <x v="1"/>
    <s v="ERES_2T317"/>
    <x v="5216"/>
    <n v="223.88300000000001"/>
    <n v="27.42"/>
  </r>
  <r>
    <s v="10 : Electric"/>
    <x v="2"/>
    <x v="1"/>
    <s v="ERES_2T317"/>
    <x v="5217"/>
    <n v="991.83"/>
    <n v="120.88"/>
  </r>
  <r>
    <s v="10 : Electric"/>
    <x v="2"/>
    <x v="1"/>
    <s v="ERES_2T317"/>
    <x v="8272"/>
    <n v="1260.3399999999999"/>
    <n v="158.61000000000001"/>
  </r>
  <r>
    <s v="10 : Electric"/>
    <x v="2"/>
    <x v="1"/>
    <s v="ERES_2T317"/>
    <x v="5218"/>
    <n v="962.68100000000004"/>
    <n v="114.47"/>
  </r>
  <r>
    <s v="10 : Electric"/>
    <x v="2"/>
    <x v="1"/>
    <s v="ERES_2T317"/>
    <x v="5219"/>
    <n v="1207.758"/>
    <n v="149.16999999999999"/>
  </r>
  <r>
    <s v="10 : Electric"/>
    <x v="2"/>
    <x v="1"/>
    <s v="ERES_2T317"/>
    <x v="5220"/>
    <n v="635.37199999999996"/>
    <n v="75.709999999999994"/>
  </r>
  <r>
    <s v="10 : Electric"/>
    <x v="2"/>
    <x v="1"/>
    <s v="ERES_2T317"/>
    <x v="5221"/>
    <n v="982.48099999999999"/>
    <n v="118.12"/>
  </r>
  <r>
    <s v="10 : Electric"/>
    <x v="2"/>
    <x v="1"/>
    <s v="ERES_2T317"/>
    <x v="8273"/>
    <n v="1072.011"/>
    <n v="130.72"/>
  </r>
  <r>
    <s v="10 : Electric"/>
    <x v="2"/>
    <x v="1"/>
    <s v="ERES_2T317"/>
    <x v="5222"/>
    <n v="589.03200000000004"/>
    <n v="70.48"/>
  </r>
  <r>
    <s v="10 : Electric"/>
    <x v="2"/>
    <x v="1"/>
    <s v="ERES_2T317"/>
    <x v="5223"/>
    <n v="1029.461"/>
    <n v="117.65"/>
  </r>
  <r>
    <s v="10 : Electric"/>
    <x v="2"/>
    <x v="1"/>
    <s v="ERES_2T317"/>
    <x v="5224"/>
    <n v="1439.9870000000001"/>
    <n v="175"/>
  </r>
  <r>
    <s v="10 : Electric"/>
    <x v="2"/>
    <x v="1"/>
    <s v="ERES_2T317"/>
    <x v="5225"/>
    <n v="699.84500000000003"/>
    <n v="87.12"/>
  </r>
  <r>
    <s v="10 : Electric"/>
    <x v="2"/>
    <x v="1"/>
    <s v="ERES_2T317"/>
    <x v="8274"/>
    <n v="1558.482"/>
    <n v="206.56"/>
  </r>
  <r>
    <s v="10 : Electric"/>
    <x v="2"/>
    <x v="1"/>
    <s v="ERES_2T317"/>
    <x v="5226"/>
    <n v="401.839"/>
    <n v="48.38"/>
  </r>
  <r>
    <s v="10 : Electric"/>
    <x v="2"/>
    <x v="1"/>
    <s v="ERES_2T317"/>
    <x v="8275"/>
    <n v="1933.1020000000001"/>
    <n v="221.06"/>
  </r>
  <r>
    <s v="10 : Electric"/>
    <x v="2"/>
    <x v="1"/>
    <s v="ERES_2T317"/>
    <x v="5227"/>
    <n v="319.22899999999998"/>
    <n v="40.21"/>
  </r>
  <r>
    <s v="10 : Electric"/>
    <x v="2"/>
    <x v="1"/>
    <s v="ERES_2T317"/>
    <x v="5228"/>
    <n v="1318.0329999999999"/>
    <n v="170.11"/>
  </r>
  <r>
    <s v="10 : Electric"/>
    <x v="2"/>
    <x v="1"/>
    <s v="ERES_2T317"/>
    <x v="5229"/>
    <n v="0"/>
    <n v="0"/>
  </r>
  <r>
    <s v="10 : Electric"/>
    <x v="2"/>
    <x v="1"/>
    <s v="ERES_2T317"/>
    <x v="5230"/>
    <n v="500.69200000000001"/>
    <n v="61.63"/>
  </r>
  <r>
    <s v="10 : Electric"/>
    <x v="2"/>
    <x v="1"/>
    <s v="ERES_2T317"/>
    <x v="5231"/>
    <n v="596.63499999999999"/>
    <n v="72.290000000000006"/>
  </r>
  <r>
    <s v="10 : Electric"/>
    <x v="2"/>
    <x v="1"/>
    <s v="ERES_2T317"/>
    <x v="5232"/>
    <n v="476.36"/>
    <n v="58.05"/>
  </r>
  <r>
    <s v="10 : Electric"/>
    <x v="2"/>
    <x v="1"/>
    <s v="ERES_2T317"/>
    <x v="5233"/>
    <n v="1154.626"/>
    <n v="141.44"/>
  </r>
  <r>
    <s v="10 : Electric"/>
    <x v="2"/>
    <x v="1"/>
    <s v="ERES_2T317"/>
    <x v="5234"/>
    <n v="1048.1859999999999"/>
    <n v="128.52000000000001"/>
  </r>
  <r>
    <s v="10 : Electric"/>
    <x v="2"/>
    <x v="1"/>
    <s v="ERES_2T317"/>
    <x v="8276"/>
    <n v="741.59199999999998"/>
    <n v="91.7"/>
  </r>
  <r>
    <s v="10 : Electric"/>
    <x v="2"/>
    <x v="1"/>
    <s v="ERES_2T317"/>
    <x v="5235"/>
    <n v="619.70799999999997"/>
    <n v="70.459999999999994"/>
  </r>
  <r>
    <s v="10 : Electric"/>
    <x v="2"/>
    <x v="1"/>
    <s v="ERES_2T317"/>
    <x v="5236"/>
    <n v="1111.729"/>
    <n v="138.16"/>
  </r>
  <r>
    <s v="10 : Electric"/>
    <x v="2"/>
    <x v="1"/>
    <s v="ERES_2T317"/>
    <x v="5237"/>
    <n v="214.44900000000001"/>
    <n v="27.4"/>
  </r>
  <r>
    <s v="10 : Electric"/>
    <x v="2"/>
    <x v="1"/>
    <s v="ERES_2T317"/>
    <x v="5238"/>
    <n v="933.56600000000003"/>
    <n v="112.71"/>
  </r>
  <r>
    <s v="10 : Electric"/>
    <x v="2"/>
    <x v="1"/>
    <s v="ERES_2T317"/>
    <x v="5239"/>
    <n v="1620.5160000000001"/>
    <n v="195.3"/>
  </r>
  <r>
    <s v="10 : Electric"/>
    <x v="2"/>
    <x v="1"/>
    <s v="ERES_2T317"/>
    <x v="8277"/>
    <n v="495.589"/>
    <n v="60.33"/>
  </r>
  <r>
    <s v="10 : Electric"/>
    <x v="2"/>
    <x v="1"/>
    <s v="ERES_2T317"/>
    <x v="8278"/>
    <n v="3090.2919999999999"/>
    <n v="365.04"/>
  </r>
  <r>
    <s v="10 : Electric"/>
    <x v="2"/>
    <x v="1"/>
    <s v="ERES_2T317"/>
    <x v="5240"/>
    <n v="773.34299999999996"/>
    <n v="93.78"/>
  </r>
  <r>
    <s v="10 : Electric"/>
    <x v="2"/>
    <x v="1"/>
    <s v="ERES_2T317"/>
    <x v="5241"/>
    <n v="428.24900000000002"/>
    <n v="51.86"/>
  </r>
  <r>
    <s v="10 : Electric"/>
    <x v="2"/>
    <x v="1"/>
    <s v="ERES_2T317"/>
    <x v="5242"/>
    <n v="425.41"/>
    <n v="53.25"/>
  </r>
  <r>
    <s v="10 : Electric"/>
    <x v="2"/>
    <x v="1"/>
    <s v="ERES_2T317"/>
    <x v="5243"/>
    <n v="832.70500000000004"/>
    <n v="106.14"/>
  </r>
  <r>
    <s v="10 : Electric"/>
    <x v="2"/>
    <x v="1"/>
    <s v="ERES_2T317"/>
    <x v="5244"/>
    <n v="1678.075"/>
    <n v="216.13"/>
  </r>
  <r>
    <s v="10 : Electric"/>
    <x v="2"/>
    <x v="1"/>
    <s v="ERES_2T317"/>
    <x v="5245"/>
    <n v="660.29399999999998"/>
    <n v="79.17"/>
  </r>
  <r>
    <s v="10 : Electric"/>
    <x v="2"/>
    <x v="1"/>
    <s v="ERES_2T317"/>
    <x v="5246"/>
    <n v="314.46600000000001"/>
    <n v="41.74"/>
  </r>
  <r>
    <s v="10 : Electric"/>
    <x v="2"/>
    <x v="1"/>
    <s v="ERES_2T317"/>
    <x v="5247"/>
    <n v="537.53700000000003"/>
    <n v="64.88"/>
  </r>
  <r>
    <s v="10 : Electric"/>
    <x v="2"/>
    <x v="1"/>
    <s v="ERES_2T317"/>
    <x v="8279"/>
    <n v="3172.2640000000001"/>
    <n v="395.49"/>
  </r>
  <r>
    <s v="10 : Electric"/>
    <x v="2"/>
    <x v="1"/>
    <s v="ERES_2T317"/>
    <x v="5248"/>
    <n v="151.113"/>
    <n v="18.29"/>
  </r>
  <r>
    <s v="10 : Electric"/>
    <x v="2"/>
    <x v="1"/>
    <s v="ERES_2T317"/>
    <x v="5249"/>
    <n v="137.167"/>
    <n v="16.48"/>
  </r>
  <r>
    <s v="10 : Electric"/>
    <x v="2"/>
    <x v="1"/>
    <s v="ERES_2T317"/>
    <x v="5250"/>
    <n v="1112.6379999999999"/>
    <n v="136.30000000000001"/>
  </r>
  <r>
    <s v="10 : Electric"/>
    <x v="2"/>
    <x v="1"/>
    <s v="ERES_2T317"/>
    <x v="8280"/>
    <n v="2144.0309999999999"/>
    <n v="253.36"/>
  </r>
  <r>
    <s v="10 : Electric"/>
    <x v="2"/>
    <x v="1"/>
    <s v="ERES_2T317"/>
    <x v="5251"/>
    <n v="511.279"/>
    <n v="63.39"/>
  </r>
  <r>
    <s v="10 : Electric"/>
    <x v="2"/>
    <x v="1"/>
    <s v="ERES_2T317"/>
    <x v="8281"/>
    <n v="327.28699999999998"/>
    <n v="39.86"/>
  </r>
  <r>
    <s v="10 : Electric"/>
    <x v="2"/>
    <x v="1"/>
    <s v="ERES_2T317"/>
    <x v="8282"/>
    <n v="2311.9839999999999"/>
    <n v="274.27999999999997"/>
  </r>
  <r>
    <s v="10 : Electric"/>
    <x v="2"/>
    <x v="1"/>
    <s v="ERES_2T317"/>
    <x v="5252"/>
    <n v="809.43700000000001"/>
    <n v="98.99"/>
  </r>
  <r>
    <s v="10 : Electric"/>
    <x v="2"/>
    <x v="1"/>
    <s v="ERES_2T317"/>
    <x v="5253"/>
    <n v="369.37799999999999"/>
    <n v="43.77"/>
  </r>
  <r>
    <s v="10 : Electric"/>
    <x v="2"/>
    <x v="1"/>
    <s v="ERES_2T317"/>
    <x v="8283"/>
    <n v="1514.9649999999999"/>
    <n v="187.22"/>
  </r>
  <r>
    <s v="10 : Electric"/>
    <x v="2"/>
    <x v="1"/>
    <s v="ERES_2T317"/>
    <x v="5254"/>
    <n v="767.20500000000004"/>
    <n v="86.01"/>
  </r>
  <r>
    <s v="10 : Electric"/>
    <x v="2"/>
    <x v="1"/>
    <s v="ERES_2T317"/>
    <x v="5255"/>
    <n v="536.74099999999999"/>
    <n v="64.05"/>
  </r>
  <r>
    <s v="10 : Electric"/>
    <x v="2"/>
    <x v="1"/>
    <s v="ERES_2T317"/>
    <x v="5256"/>
    <n v="771.35400000000004"/>
    <n v="93.98"/>
  </r>
  <r>
    <s v="10 : Electric"/>
    <x v="2"/>
    <x v="1"/>
    <s v="ERES_2T317"/>
    <x v="5257"/>
    <n v="1311.4259999999999"/>
    <n v="153.63999999999999"/>
  </r>
  <r>
    <s v="10 : Electric"/>
    <x v="2"/>
    <x v="1"/>
    <s v="ERES_2T317"/>
    <x v="5258"/>
    <n v="2512.038"/>
    <n v="299.10000000000002"/>
  </r>
  <r>
    <s v="10 : Electric"/>
    <x v="2"/>
    <x v="1"/>
    <s v="ERES_2T317"/>
    <x v="5259"/>
    <n v="1176.242"/>
    <n v="134.87"/>
  </r>
  <r>
    <s v="10 : Electric"/>
    <x v="2"/>
    <x v="1"/>
    <s v="ERES_2T317"/>
    <x v="5260"/>
    <n v="707.13"/>
    <n v="86.72"/>
  </r>
  <r>
    <s v="10 : Electric"/>
    <x v="2"/>
    <x v="1"/>
    <s v="ERES_2T317"/>
    <x v="8284"/>
    <n v="77.935000000000002"/>
    <n v="9.56"/>
  </r>
  <r>
    <s v="10 : Electric"/>
    <x v="2"/>
    <x v="1"/>
    <s v="ERES_2T317"/>
    <x v="5261"/>
    <n v="5419.4849999999997"/>
    <n v="663.29"/>
  </r>
  <r>
    <s v="10 : Electric"/>
    <x v="2"/>
    <x v="1"/>
    <s v="ERES_2T317"/>
    <x v="5262"/>
    <n v="550.17499999999995"/>
    <n v="71.67"/>
  </r>
  <r>
    <s v="10 : Electric"/>
    <x v="2"/>
    <x v="1"/>
    <s v="ERES_2T317"/>
    <x v="5263"/>
    <n v="2187.991"/>
    <n v="241.35"/>
  </r>
  <r>
    <s v="10 : Electric"/>
    <x v="2"/>
    <x v="1"/>
    <s v="ERES_2T317"/>
    <x v="5264"/>
    <n v="1351.55"/>
    <n v="169.51"/>
  </r>
  <r>
    <s v="10 : Electric"/>
    <x v="2"/>
    <x v="1"/>
    <s v="ERES_2T317"/>
    <x v="5265"/>
    <n v="1105.741"/>
    <n v="133.4"/>
  </r>
  <r>
    <s v="10 : Electric"/>
    <x v="2"/>
    <x v="1"/>
    <s v="ERES_2T317"/>
    <x v="8285"/>
    <n v="396.64499999999998"/>
    <n v="47.94"/>
  </r>
  <r>
    <s v="10 : Electric"/>
    <x v="2"/>
    <x v="1"/>
    <s v="ERES_2T317"/>
    <x v="8286"/>
    <n v="763.19100000000003"/>
    <n v="95.06"/>
  </r>
  <r>
    <s v="10 : Electric"/>
    <x v="2"/>
    <x v="1"/>
    <s v="ERES_2T317"/>
    <x v="5266"/>
    <n v="3546.7460000000001"/>
    <n v="445.52"/>
  </r>
  <r>
    <s v="10 : Electric"/>
    <x v="2"/>
    <x v="1"/>
    <s v="ERES_2T317"/>
    <x v="5267"/>
    <n v="1829.414"/>
    <n v="224.42"/>
  </r>
  <r>
    <s v="10 : Electric"/>
    <x v="2"/>
    <x v="1"/>
    <s v="ERES_2T317"/>
    <x v="5268"/>
    <n v="446.82900000000001"/>
    <n v="54.67"/>
  </r>
  <r>
    <s v="10 : Electric"/>
    <x v="2"/>
    <x v="1"/>
    <s v="ERES_2T317"/>
    <x v="5269"/>
    <n v="755.46699999999998"/>
    <n v="93.25"/>
  </r>
  <r>
    <s v="10 : Electric"/>
    <x v="2"/>
    <x v="1"/>
    <s v="ERES_2T317"/>
    <x v="5270"/>
    <n v="1434.662"/>
    <n v="175.8"/>
  </r>
  <r>
    <s v="10 : Electric"/>
    <x v="2"/>
    <x v="1"/>
    <s v="ERES_2T317"/>
    <x v="5271"/>
    <n v="2336.4169999999999"/>
    <n v="275.31"/>
  </r>
  <r>
    <s v="10 : Electric"/>
    <x v="2"/>
    <x v="1"/>
    <s v="ERES_2T317"/>
    <x v="5272"/>
    <n v="4065.9229999999998"/>
    <n v="486.71"/>
  </r>
  <r>
    <s v="10 : Electric"/>
    <x v="2"/>
    <x v="1"/>
    <s v="ERES_2T317"/>
    <x v="5273"/>
    <n v="719.17600000000004"/>
    <n v="85.31"/>
  </r>
  <r>
    <s v="10 : Electric"/>
    <x v="2"/>
    <x v="1"/>
    <s v="ERES_2T317"/>
    <x v="5274"/>
    <n v="2668.145"/>
    <n v="320.54000000000002"/>
  </r>
  <r>
    <s v="10 : Electric"/>
    <x v="2"/>
    <x v="1"/>
    <s v="ERES_2T317"/>
    <x v="5275"/>
    <n v="1938.3330000000001"/>
    <n v="226.24"/>
  </r>
  <r>
    <s v="10 : Electric"/>
    <x v="2"/>
    <x v="1"/>
    <s v="ERES_2T317"/>
    <x v="5276"/>
    <n v="594.49599999999998"/>
    <n v="72.38"/>
  </r>
  <r>
    <s v="10 : Electric"/>
    <x v="2"/>
    <x v="1"/>
    <s v="ERES_2T317"/>
    <x v="5277"/>
    <n v="606.096"/>
    <n v="76.77"/>
  </r>
  <r>
    <s v="10 : Electric"/>
    <x v="2"/>
    <x v="1"/>
    <s v="ERES_2T317"/>
    <x v="5278"/>
    <n v="1142.6659999999999"/>
    <n v="143.79"/>
  </r>
  <r>
    <s v="10 : Electric"/>
    <x v="2"/>
    <x v="1"/>
    <s v="ERES_2T317"/>
    <x v="5279"/>
    <n v="727.46400000000006"/>
    <n v="86.78"/>
  </r>
  <r>
    <s v="10 : Electric"/>
    <x v="2"/>
    <x v="1"/>
    <s v="ERES_2T317"/>
    <x v="5280"/>
    <n v="147.19200000000001"/>
    <n v="16.87"/>
  </r>
  <r>
    <s v="10 : Electric"/>
    <x v="2"/>
    <x v="1"/>
    <s v="ERES_2T317"/>
    <x v="5281"/>
    <n v="1257.0150000000001"/>
    <n v="146.88"/>
  </r>
  <r>
    <s v="10 : Electric"/>
    <x v="2"/>
    <x v="1"/>
    <s v="ERES_2T317"/>
    <x v="8287"/>
    <n v="1897.3040000000001"/>
    <n v="226.1"/>
  </r>
  <r>
    <s v="10 : Electric"/>
    <x v="2"/>
    <x v="1"/>
    <s v="ERES_2T317"/>
    <x v="8288"/>
    <n v="575.94799999999998"/>
    <n v="70.569999999999993"/>
  </r>
  <r>
    <s v="10 : Electric"/>
    <x v="2"/>
    <x v="1"/>
    <s v="ERES_2T317"/>
    <x v="8289"/>
    <n v="902.65599999999995"/>
    <n v="106.7"/>
  </r>
  <r>
    <s v="10 : Electric"/>
    <x v="2"/>
    <x v="1"/>
    <s v="ERES_2T317"/>
    <x v="5283"/>
    <n v="664.35900000000004"/>
    <n v="85.98"/>
  </r>
  <r>
    <s v="10 : Electric"/>
    <x v="2"/>
    <x v="1"/>
    <s v="ERES_2T317"/>
    <x v="5284"/>
    <n v="1893.1890000000001"/>
    <n v="226.67"/>
  </r>
  <r>
    <s v="10 : Electric"/>
    <x v="2"/>
    <x v="1"/>
    <s v="ERES_2T317"/>
    <x v="5285"/>
    <n v="1654.066"/>
    <n v="201.77"/>
  </r>
  <r>
    <s v="10 : Electric"/>
    <x v="2"/>
    <x v="1"/>
    <s v="ERES_2T317"/>
    <x v="5286"/>
    <n v="518.87300000000005"/>
    <n v="66.709999999999994"/>
  </r>
  <r>
    <s v="10 : Electric"/>
    <x v="2"/>
    <x v="1"/>
    <s v="ERES_2T317"/>
    <x v="5287"/>
    <n v="1712.7919999999999"/>
    <n v="212.34"/>
  </r>
  <r>
    <s v="10 : Electric"/>
    <x v="2"/>
    <x v="1"/>
    <s v="ERES_2T317"/>
    <x v="5288"/>
    <n v="657.73599999999999"/>
    <n v="79.459999999999994"/>
  </r>
  <r>
    <s v="10 : Electric"/>
    <x v="2"/>
    <x v="1"/>
    <s v="ERES_2T317"/>
    <x v="8290"/>
    <n v="1263.02"/>
    <n v="146.77000000000001"/>
  </r>
  <r>
    <s v="10 : Electric"/>
    <x v="2"/>
    <x v="1"/>
    <s v="ERES_2T317"/>
    <x v="8291"/>
    <n v="2619.5630000000001"/>
    <n v="323.94"/>
  </r>
  <r>
    <s v="10 : Electric"/>
    <x v="2"/>
    <x v="1"/>
    <s v="ERES_2T317"/>
    <x v="5289"/>
    <n v="949.69100000000003"/>
    <n v="114.84"/>
  </r>
  <r>
    <s v="10 : Electric"/>
    <x v="2"/>
    <x v="1"/>
    <s v="ERES_2T317"/>
    <x v="5290"/>
    <n v="1372.586"/>
    <n v="166.74"/>
  </r>
  <r>
    <s v="10 : Electric"/>
    <x v="2"/>
    <x v="1"/>
    <s v="ERES_2T317"/>
    <x v="5291"/>
    <n v="1269.5229999999999"/>
    <n v="160.25"/>
  </r>
  <r>
    <s v="10 : Electric"/>
    <x v="2"/>
    <x v="1"/>
    <s v="ERES_2T317"/>
    <x v="5292"/>
    <n v="904.56"/>
    <n v="104.11"/>
  </r>
  <r>
    <s v="10 : Electric"/>
    <x v="2"/>
    <x v="1"/>
    <s v="ERES_2T317"/>
    <x v="5293"/>
    <n v="1080.17"/>
    <n v="128.59"/>
  </r>
  <r>
    <s v="10 : Electric"/>
    <x v="2"/>
    <x v="1"/>
    <s v="ERES_2T317"/>
    <x v="8292"/>
    <n v="1036.441"/>
    <n v="127.42"/>
  </r>
  <r>
    <s v="10 : Electric"/>
    <x v="2"/>
    <x v="1"/>
    <s v="ERES_2T317"/>
    <x v="5294"/>
    <n v="927.46600000000001"/>
    <n v="114.93"/>
  </r>
  <r>
    <s v="10 : Electric"/>
    <x v="2"/>
    <x v="1"/>
    <s v="ERES_2T317"/>
    <x v="5295"/>
    <n v="110.206"/>
    <n v="13.03"/>
  </r>
  <r>
    <s v="10 : Electric"/>
    <x v="2"/>
    <x v="1"/>
    <s v="ERES_2T317"/>
    <x v="5296"/>
    <n v="1014.123"/>
    <n v="123.42"/>
  </r>
  <r>
    <s v="10 : Electric"/>
    <x v="2"/>
    <x v="1"/>
    <s v="ERES_2T317"/>
    <x v="5297"/>
    <n v="337.86900000000003"/>
    <n v="41.85"/>
  </r>
  <r>
    <s v="10 : Electric"/>
    <x v="2"/>
    <x v="1"/>
    <s v="ERES_2T317"/>
    <x v="5298"/>
    <n v="692.70100000000002"/>
    <n v="84.04"/>
  </r>
  <r>
    <s v="10 : Electric"/>
    <x v="2"/>
    <x v="1"/>
    <s v="ERES_2T317"/>
    <x v="5299"/>
    <n v="1539.2460000000001"/>
    <n v="188.21"/>
  </r>
  <r>
    <s v="10 : Electric"/>
    <x v="2"/>
    <x v="1"/>
    <s v="ERES_2T317"/>
    <x v="5300"/>
    <n v="977.18600000000004"/>
    <n v="110.23"/>
  </r>
  <r>
    <s v="10 : Electric"/>
    <x v="2"/>
    <x v="1"/>
    <s v="ERES_2T317"/>
    <x v="8293"/>
    <n v="2100.1289999999999"/>
    <n v="259.01"/>
  </r>
  <r>
    <s v="10 : Electric"/>
    <x v="2"/>
    <x v="1"/>
    <s v="ERES_2T317"/>
    <x v="5301"/>
    <n v="284.99099999999999"/>
    <n v="34.67"/>
  </r>
  <r>
    <s v="10 : Electric"/>
    <x v="2"/>
    <x v="1"/>
    <s v="ERES_2T317"/>
    <x v="5302"/>
    <n v="940.3"/>
    <n v="112.78"/>
  </r>
  <r>
    <s v="10 : Electric"/>
    <x v="2"/>
    <x v="1"/>
    <s v="ERES_2T317"/>
    <x v="5303"/>
    <n v="635.31500000000005"/>
    <n v="77.33"/>
  </r>
  <r>
    <s v="10 : Electric"/>
    <x v="2"/>
    <x v="1"/>
    <s v="ERES_2T317"/>
    <x v="5304"/>
    <n v="749.03899999999999"/>
    <n v="91.65"/>
  </r>
  <r>
    <s v="10 : Electric"/>
    <x v="2"/>
    <x v="1"/>
    <s v="ERES_2T317"/>
    <x v="5305"/>
    <n v="980.81299999999999"/>
    <n v="120.11"/>
  </r>
  <r>
    <s v="10 : Electric"/>
    <x v="2"/>
    <x v="1"/>
    <s v="ERES_2T317"/>
    <x v="5306"/>
    <n v="744.44299999999998"/>
    <n v="90.23"/>
  </r>
  <r>
    <s v="10 : Electric"/>
    <x v="2"/>
    <x v="1"/>
    <s v="ERES_2T317"/>
    <x v="5307"/>
    <n v="386.27499999999998"/>
    <n v="45.71"/>
  </r>
  <r>
    <s v="10 : Electric"/>
    <x v="2"/>
    <x v="1"/>
    <s v="ERES_2T317"/>
    <x v="5308"/>
    <n v="366.125"/>
    <n v="43.72"/>
  </r>
  <r>
    <s v="10 : Electric"/>
    <x v="2"/>
    <x v="1"/>
    <s v="ERES_2T317"/>
    <x v="5309"/>
    <n v="479.60899999999998"/>
    <n v="57.6"/>
  </r>
  <r>
    <s v="10 : Electric"/>
    <x v="2"/>
    <x v="1"/>
    <s v="ERES_2T317"/>
    <x v="8294"/>
    <n v="822.27"/>
    <n v="104.48"/>
  </r>
  <r>
    <s v="10 : Electric"/>
    <x v="2"/>
    <x v="1"/>
    <s v="ERES_2T317"/>
    <x v="5310"/>
    <n v="1078.954"/>
    <n v="132.91"/>
  </r>
  <r>
    <s v="10 : Electric"/>
    <x v="2"/>
    <x v="1"/>
    <s v="ERES_2T317"/>
    <x v="5311"/>
    <n v="878.08299999999997"/>
    <n v="110.15"/>
  </r>
  <r>
    <s v="10 : Electric"/>
    <x v="2"/>
    <x v="1"/>
    <s v="ERES_2T317"/>
    <x v="5312"/>
    <n v="566.43100000000004"/>
    <n v="70.59"/>
  </r>
  <r>
    <s v="10 : Electric"/>
    <x v="2"/>
    <x v="1"/>
    <s v="ERES_2T317"/>
    <x v="5313"/>
    <n v="496.85899999999998"/>
    <n v="61.63"/>
  </r>
  <r>
    <s v="10 : Electric"/>
    <x v="2"/>
    <x v="1"/>
    <s v="ERES_2T317"/>
    <x v="5314"/>
    <n v="967.62099999999998"/>
    <n v="120.09"/>
  </r>
  <r>
    <s v="10 : Electric"/>
    <x v="2"/>
    <x v="1"/>
    <s v="ERES_2T317"/>
    <x v="5315"/>
    <n v="1398.0709999999999"/>
    <n v="170.14"/>
  </r>
  <r>
    <s v="10 : Electric"/>
    <x v="2"/>
    <x v="1"/>
    <s v="ERES_2T317"/>
    <x v="8295"/>
    <n v="2132.9699999999998"/>
    <n v="262.92"/>
  </r>
  <r>
    <s v="10 : Electric"/>
    <x v="2"/>
    <x v="1"/>
    <s v="ERES_2T317"/>
    <x v="5316"/>
    <n v="629.07600000000002"/>
    <n v="77.47"/>
  </r>
  <r>
    <s v="10 : Electric"/>
    <x v="2"/>
    <x v="1"/>
    <s v="ERES_2T317"/>
    <x v="5317"/>
    <n v="337.88499999999999"/>
    <n v="40.43"/>
  </r>
  <r>
    <s v="10 : Electric"/>
    <x v="2"/>
    <x v="1"/>
    <s v="ERES_2T317"/>
    <x v="5318"/>
    <n v="237.37100000000001"/>
    <n v="28.57"/>
  </r>
  <r>
    <s v="10 : Electric"/>
    <x v="2"/>
    <x v="1"/>
    <s v="ERES_2T317"/>
    <x v="5319"/>
    <n v="2266.6799999999998"/>
    <n v="260.95999999999998"/>
  </r>
  <r>
    <s v="10 : Electric"/>
    <x v="2"/>
    <x v="1"/>
    <s v="ERES_2T317"/>
    <x v="5320"/>
    <n v="1821.943"/>
    <n v="234.5"/>
  </r>
  <r>
    <s v="10 : Electric"/>
    <x v="2"/>
    <x v="1"/>
    <s v="ERES_2T317"/>
    <x v="5321"/>
    <n v="702.39200000000005"/>
    <n v="86.35"/>
  </r>
  <r>
    <s v="10 : Electric"/>
    <x v="2"/>
    <x v="1"/>
    <s v="ERES_2T317"/>
    <x v="8296"/>
    <n v="1495.943"/>
    <n v="184.7"/>
  </r>
  <r>
    <s v="10 : Electric"/>
    <x v="2"/>
    <x v="1"/>
    <s v="ERES_2T317"/>
    <x v="5322"/>
    <n v="904.32899999999995"/>
    <n v="116.37"/>
  </r>
  <r>
    <s v="10 : Electric"/>
    <x v="2"/>
    <x v="1"/>
    <s v="ERES_2T317"/>
    <x v="5323"/>
    <n v="576.72799999999995"/>
    <n v="71.489999999999995"/>
  </r>
  <r>
    <s v="10 : Electric"/>
    <x v="2"/>
    <x v="1"/>
    <s v="ERES_2T317"/>
    <x v="5324"/>
    <n v="1049.123"/>
    <n v="130.03"/>
  </r>
  <r>
    <s v="10 : Electric"/>
    <x v="2"/>
    <x v="1"/>
    <s v="ERES_2T317"/>
    <x v="5325"/>
    <n v="805.75699999999995"/>
    <n v="96.67"/>
  </r>
  <r>
    <s v="10 : Electric"/>
    <x v="2"/>
    <x v="1"/>
    <s v="ERES_2T317"/>
    <x v="8297"/>
    <n v="1070.9960000000001"/>
    <n v="127.59"/>
  </r>
  <r>
    <s v="10 : Electric"/>
    <x v="2"/>
    <x v="1"/>
    <s v="ERES_2T317"/>
    <x v="5326"/>
    <n v="430.32299999999998"/>
    <n v="53.92"/>
  </r>
  <r>
    <s v="10 : Electric"/>
    <x v="2"/>
    <x v="1"/>
    <s v="ERES_2T317"/>
    <x v="8298"/>
    <n v="675.57399999999996"/>
    <n v="81.77"/>
  </r>
  <r>
    <s v="10 : Electric"/>
    <x v="2"/>
    <x v="1"/>
    <s v="ERES_2T317"/>
    <x v="8299"/>
    <n v="864.30700000000002"/>
    <n v="104.11"/>
  </r>
  <r>
    <s v="10 : Electric"/>
    <x v="2"/>
    <x v="1"/>
    <s v="ERES_2T317"/>
    <x v="5327"/>
    <n v="893.63800000000003"/>
    <n v="98.15"/>
  </r>
  <r>
    <s v="10 : Electric"/>
    <x v="2"/>
    <x v="1"/>
    <s v="ERES_2T317"/>
    <x v="5328"/>
    <n v="319.56700000000001"/>
    <n v="38.9"/>
  </r>
  <r>
    <s v="10 : Electric"/>
    <x v="2"/>
    <x v="1"/>
    <s v="ERES_2T317"/>
    <x v="8300"/>
    <n v="1208.81"/>
    <n v="152.94999999999999"/>
  </r>
  <r>
    <s v="10 : Electric"/>
    <x v="2"/>
    <x v="1"/>
    <s v="ERES_2T317"/>
    <x v="5329"/>
    <n v="712.80799999999999"/>
    <n v="87.65"/>
  </r>
  <r>
    <s v="10 : Electric"/>
    <x v="2"/>
    <x v="1"/>
    <s v="ERES_2T317"/>
    <x v="8301"/>
    <n v="1564.982"/>
    <n v="188.62"/>
  </r>
  <r>
    <s v="10 : Electric"/>
    <x v="2"/>
    <x v="1"/>
    <s v="ERES_2T317"/>
    <x v="8302"/>
    <n v="1095.5119999999999"/>
    <n v="140.79"/>
  </r>
  <r>
    <s v="10 : Electric"/>
    <x v="2"/>
    <x v="1"/>
    <s v="ERES_2T317"/>
    <x v="5330"/>
    <n v="343.95600000000002"/>
    <n v="41.38"/>
  </r>
  <r>
    <s v="10 : Electric"/>
    <x v="2"/>
    <x v="1"/>
    <s v="ERES_2T317"/>
    <x v="8303"/>
    <n v="1090.8820000000001"/>
    <n v="130.43"/>
  </r>
  <r>
    <s v="10 : Electric"/>
    <x v="2"/>
    <x v="1"/>
    <s v="ERES_2T317"/>
    <x v="5331"/>
    <n v="1070.989"/>
    <n v="132.80000000000001"/>
  </r>
  <r>
    <s v="10 : Electric"/>
    <x v="2"/>
    <x v="1"/>
    <s v="ERES_2T317"/>
    <x v="5332"/>
    <n v="421.88600000000002"/>
    <n v="54.02"/>
  </r>
  <r>
    <s v="10 : Electric"/>
    <x v="2"/>
    <x v="1"/>
    <s v="ERES_2T317"/>
    <x v="5333"/>
    <n v="453.55500000000001"/>
    <n v="55.19"/>
  </r>
  <r>
    <s v="10 : Electric"/>
    <x v="2"/>
    <x v="1"/>
    <s v="ERES_2T317"/>
    <x v="8304"/>
    <n v="495.00299999999999"/>
    <n v="60.24"/>
  </r>
  <r>
    <s v="10 : Electric"/>
    <x v="2"/>
    <x v="1"/>
    <s v="ERES_2T317"/>
    <x v="5335"/>
    <n v="1559.73"/>
    <n v="189.31"/>
  </r>
  <r>
    <s v="10 : Electric"/>
    <x v="2"/>
    <x v="1"/>
    <s v="ERES_2T317"/>
    <x v="5336"/>
    <n v="351.61700000000002"/>
    <n v="43.43"/>
  </r>
  <r>
    <s v="10 : Electric"/>
    <x v="2"/>
    <x v="1"/>
    <s v="ERES_2T317"/>
    <x v="5337"/>
    <n v="400.709"/>
    <n v="49.89"/>
  </r>
  <r>
    <s v="10 : Electric"/>
    <x v="2"/>
    <x v="1"/>
    <s v="ERES_2T317"/>
    <x v="5338"/>
    <n v="281.13"/>
    <n v="31.47"/>
  </r>
  <r>
    <s v="10 : Electric"/>
    <x v="2"/>
    <x v="1"/>
    <s v="ERES_2T317"/>
    <x v="5339"/>
    <n v="597.33900000000006"/>
    <n v="70.3"/>
  </r>
  <r>
    <s v="10 : Electric"/>
    <x v="2"/>
    <x v="1"/>
    <s v="ERES_2T317"/>
    <x v="5340"/>
    <n v="1265.779"/>
    <n v="154.52000000000001"/>
  </r>
  <r>
    <s v="10 : Electric"/>
    <x v="2"/>
    <x v="1"/>
    <s v="ERES_2T317"/>
    <x v="5341"/>
    <n v="1526.558"/>
    <n v="184.8"/>
  </r>
  <r>
    <s v="10 : Electric"/>
    <x v="2"/>
    <x v="1"/>
    <s v="ERES_2T317"/>
    <x v="5342"/>
    <n v="816.57299999999998"/>
    <n v="98.14"/>
  </r>
  <r>
    <s v="10 : Electric"/>
    <x v="2"/>
    <x v="1"/>
    <s v="ERES_2T317"/>
    <x v="5343"/>
    <n v="588.221"/>
    <n v="72.42"/>
  </r>
  <r>
    <s v="10 : Electric"/>
    <x v="2"/>
    <x v="1"/>
    <s v="ERES_2T317"/>
    <x v="5344"/>
    <n v="546.428"/>
    <n v="69.81"/>
  </r>
  <r>
    <s v="10 : Electric"/>
    <x v="2"/>
    <x v="1"/>
    <s v="ERES_2T317"/>
    <x v="8305"/>
    <n v="441.03500000000003"/>
    <n v="54.47"/>
  </r>
  <r>
    <s v="10 : Electric"/>
    <x v="2"/>
    <x v="1"/>
    <s v="ERES_2T317"/>
    <x v="5345"/>
    <n v="1977.001"/>
    <n v="238.19"/>
  </r>
  <r>
    <s v="10 : Electric"/>
    <x v="2"/>
    <x v="1"/>
    <s v="ERES_2T317"/>
    <x v="5346"/>
    <n v="1039.922"/>
    <n v="125.08"/>
  </r>
  <r>
    <s v="10 : Electric"/>
    <x v="2"/>
    <x v="1"/>
    <s v="ERES_2T317"/>
    <x v="5347"/>
    <n v="1264.357"/>
    <n v="151.78"/>
  </r>
  <r>
    <s v="10 : Electric"/>
    <x v="2"/>
    <x v="1"/>
    <s v="ERES_2T317"/>
    <x v="5348"/>
    <n v="3244.0659999999998"/>
    <n v="395.28"/>
  </r>
  <r>
    <s v="10 : Electric"/>
    <x v="2"/>
    <x v="1"/>
    <s v="ERES_2T317"/>
    <x v="5349"/>
    <n v="1572.521"/>
    <n v="186.76"/>
  </r>
  <r>
    <s v="10 : Electric"/>
    <x v="2"/>
    <x v="1"/>
    <s v="ERES_2T317"/>
    <x v="5350"/>
    <n v="1257.2059999999999"/>
    <n v="157.19999999999999"/>
  </r>
  <r>
    <s v="10 : Electric"/>
    <x v="2"/>
    <x v="1"/>
    <s v="ERES_2T317"/>
    <x v="5351"/>
    <n v="452.1"/>
    <n v="55.39"/>
  </r>
  <r>
    <s v="10 : Electric"/>
    <x v="2"/>
    <x v="1"/>
    <s v="ERES_2T317"/>
    <x v="5352"/>
    <n v="644.39300000000003"/>
    <n v="80.42"/>
  </r>
  <r>
    <s v="10 : Electric"/>
    <x v="2"/>
    <x v="1"/>
    <s v="ERES_2T317"/>
    <x v="5353"/>
    <n v="669.65599999999995"/>
    <n v="81.290000000000006"/>
  </r>
  <r>
    <s v="10 : Electric"/>
    <x v="2"/>
    <x v="1"/>
    <s v="ERES_2T317"/>
    <x v="8306"/>
    <n v="588.13499999999999"/>
    <n v="71.25"/>
  </r>
  <r>
    <s v="10 : Electric"/>
    <x v="2"/>
    <x v="1"/>
    <s v="ERES_2T317"/>
    <x v="5354"/>
    <n v="1915.7080000000001"/>
    <n v="236.24"/>
  </r>
  <r>
    <s v="10 : Electric"/>
    <x v="2"/>
    <x v="1"/>
    <s v="ERES_2T317"/>
    <x v="5355"/>
    <n v="577.48299999999995"/>
    <n v="71.73"/>
  </r>
  <r>
    <s v="10 : Electric"/>
    <x v="2"/>
    <x v="1"/>
    <s v="ERES_2T317"/>
    <x v="8307"/>
    <n v="1011.691"/>
    <n v="129.85"/>
  </r>
  <r>
    <s v="10 : Electric"/>
    <x v="2"/>
    <x v="1"/>
    <s v="ERES_2T317"/>
    <x v="5356"/>
    <n v="1893.7429999999999"/>
    <n v="218.15"/>
  </r>
  <r>
    <s v="10 : Electric"/>
    <x v="2"/>
    <x v="1"/>
    <s v="ERES_2T317"/>
    <x v="5357"/>
    <n v="984.62599999999998"/>
    <n v="121.84"/>
  </r>
  <r>
    <s v="10 : Electric"/>
    <x v="2"/>
    <x v="1"/>
    <s v="ERES_2T317"/>
    <x v="8308"/>
    <n v="1537.9459999999999"/>
    <n v="183.01"/>
  </r>
  <r>
    <s v="10 : Electric"/>
    <x v="2"/>
    <x v="1"/>
    <s v="ERES_2T317"/>
    <x v="8309"/>
    <n v="308.89800000000002"/>
    <n v="38.57"/>
  </r>
  <r>
    <s v="10 : Electric"/>
    <x v="2"/>
    <x v="1"/>
    <s v="ERES_2T317"/>
    <x v="8310"/>
    <n v="747.94"/>
    <n v="92.32"/>
  </r>
  <r>
    <s v="10 : Electric"/>
    <x v="2"/>
    <x v="1"/>
    <s v="ERES_2T317"/>
    <x v="5358"/>
    <n v="562.73099999999999"/>
    <n v="69.430000000000007"/>
  </r>
  <r>
    <s v="10 : Electric"/>
    <x v="2"/>
    <x v="1"/>
    <s v="ERES_2T317"/>
    <x v="5359"/>
    <n v="657.78200000000004"/>
    <n v="76.14"/>
  </r>
  <r>
    <s v="10 : Electric"/>
    <x v="2"/>
    <x v="1"/>
    <s v="ERES_2T317"/>
    <x v="8311"/>
    <n v="861.75099999999998"/>
    <n v="111.68"/>
  </r>
  <r>
    <s v="10 : Electric"/>
    <x v="2"/>
    <x v="1"/>
    <s v="ERES_2T317"/>
    <x v="5360"/>
    <n v="1620.4280000000001"/>
    <n v="195.77"/>
  </r>
  <r>
    <s v="10 : Electric"/>
    <x v="2"/>
    <x v="1"/>
    <s v="ERES_2T317"/>
    <x v="5361"/>
    <n v="287.47699999999998"/>
    <n v="33.35"/>
  </r>
  <r>
    <s v="10 : Electric"/>
    <x v="2"/>
    <x v="1"/>
    <s v="ERES_2T317"/>
    <x v="5362"/>
    <n v="451.46199999999999"/>
    <n v="55.95"/>
  </r>
  <r>
    <s v="10 : Electric"/>
    <x v="2"/>
    <x v="1"/>
    <s v="ERES_2T317"/>
    <x v="5363"/>
    <n v="1739.482"/>
    <n v="215.78"/>
  </r>
  <r>
    <s v="10 : Electric"/>
    <x v="2"/>
    <x v="1"/>
    <s v="ERES_2T317"/>
    <x v="8312"/>
    <n v="1057.181"/>
    <n v="128.87"/>
  </r>
  <r>
    <s v="10 : Electric"/>
    <x v="2"/>
    <x v="1"/>
    <s v="ERES_2T317"/>
    <x v="8313"/>
    <n v="1296.1179999999999"/>
    <n v="154.19"/>
  </r>
  <r>
    <s v="10 : Electric"/>
    <x v="2"/>
    <x v="1"/>
    <s v="ERES_2T317"/>
    <x v="5364"/>
    <n v="953.09100000000001"/>
    <n v="112.95"/>
  </r>
  <r>
    <s v="10 : Electric"/>
    <x v="2"/>
    <x v="1"/>
    <s v="ERES_2T317"/>
    <x v="5365"/>
    <n v="713.13699999999994"/>
    <n v="88.03"/>
  </r>
  <r>
    <s v="10 : Electric"/>
    <x v="2"/>
    <x v="1"/>
    <s v="ERES_2T317"/>
    <x v="5366"/>
    <n v="535.22299999999996"/>
    <n v="65.38"/>
  </r>
  <r>
    <s v="10 : Electric"/>
    <x v="2"/>
    <x v="1"/>
    <s v="ERES_2T317"/>
    <x v="5367"/>
    <n v="1879.41"/>
    <n v="226.88"/>
  </r>
  <r>
    <s v="10 : Electric"/>
    <x v="2"/>
    <x v="1"/>
    <s v="ERES_2T317"/>
    <x v="5368"/>
    <n v="867.82899999999995"/>
    <n v="105.36"/>
  </r>
  <r>
    <s v="10 : Electric"/>
    <x v="2"/>
    <x v="1"/>
    <s v="ERES_2T317"/>
    <x v="5369"/>
    <n v="937.39"/>
    <n v="110.54"/>
  </r>
  <r>
    <s v="10 : Electric"/>
    <x v="2"/>
    <x v="1"/>
    <s v="ERES_2T317"/>
    <x v="5370"/>
    <n v="474.14499999999998"/>
    <n v="57.4"/>
  </r>
  <r>
    <s v="10 : Electric"/>
    <x v="2"/>
    <x v="1"/>
    <s v="ERES_2T317"/>
    <x v="5371"/>
    <n v="1050.6669999999999"/>
    <n v="123.08"/>
  </r>
  <r>
    <s v="10 : Electric"/>
    <x v="2"/>
    <x v="1"/>
    <s v="ERES_2T317"/>
    <x v="5372"/>
    <n v="385.72899999999998"/>
    <n v="47.41"/>
  </r>
  <r>
    <s v="10 : Electric"/>
    <x v="2"/>
    <x v="1"/>
    <s v="ERES_2T317"/>
    <x v="5373"/>
    <n v="733.79300000000001"/>
    <n v="90.78"/>
  </r>
  <r>
    <s v="10 : Electric"/>
    <x v="2"/>
    <x v="1"/>
    <s v="ERES_2T317"/>
    <x v="5374"/>
    <n v="1449.961"/>
    <n v="176.19"/>
  </r>
  <r>
    <s v="10 : Electric"/>
    <x v="2"/>
    <x v="1"/>
    <s v="ERES_2T317"/>
    <x v="5375"/>
    <n v="1115.491"/>
    <n v="138.79"/>
  </r>
  <r>
    <s v="10 : Electric"/>
    <x v="2"/>
    <x v="1"/>
    <s v="ERES_2T317"/>
    <x v="5376"/>
    <n v="1899.1110000000001"/>
    <n v="231.14"/>
  </r>
  <r>
    <s v="10 : Electric"/>
    <x v="2"/>
    <x v="1"/>
    <s v="ERES_2T317"/>
    <x v="5377"/>
    <n v="68.382999999999996"/>
    <n v="8.35"/>
  </r>
  <r>
    <s v="10 : Electric"/>
    <x v="2"/>
    <x v="1"/>
    <s v="ERES_2T317"/>
    <x v="5378"/>
    <n v="1092.07"/>
    <n v="131.19"/>
  </r>
  <r>
    <s v="10 : Electric"/>
    <x v="2"/>
    <x v="1"/>
    <s v="ERES_2T317"/>
    <x v="5379"/>
    <n v="388.74599999999998"/>
    <n v="46.54"/>
  </r>
  <r>
    <s v="10 : Electric"/>
    <x v="2"/>
    <x v="1"/>
    <s v="ERES_2T317"/>
    <x v="5380"/>
    <n v="1311.6990000000001"/>
    <n v="159.13999999999999"/>
  </r>
  <r>
    <s v="10 : Electric"/>
    <x v="2"/>
    <x v="1"/>
    <s v="ERES_2T317"/>
    <x v="5381"/>
    <n v="786.21400000000006"/>
    <n v="99.7"/>
  </r>
  <r>
    <s v="10 : Electric"/>
    <x v="2"/>
    <x v="1"/>
    <s v="ERES_2T317"/>
    <x v="8314"/>
    <n v="848.45100000000002"/>
    <n v="101.67"/>
  </r>
  <r>
    <s v="10 : Electric"/>
    <x v="2"/>
    <x v="1"/>
    <s v="ERES_2T317"/>
    <x v="5382"/>
    <n v="419.31099999999998"/>
    <n v="51.81"/>
  </r>
  <r>
    <s v="10 : Electric"/>
    <x v="2"/>
    <x v="1"/>
    <s v="ERES_2T317"/>
    <x v="5383"/>
    <n v="890.17499999999995"/>
    <n v="110.17"/>
  </r>
  <r>
    <s v="10 : Electric"/>
    <x v="2"/>
    <x v="1"/>
    <s v="ERES_2T317"/>
    <x v="5384"/>
    <n v="523.18499999999995"/>
    <n v="64.39"/>
  </r>
  <r>
    <s v="10 : Electric"/>
    <x v="2"/>
    <x v="1"/>
    <s v="ERES_2T317"/>
    <x v="5385"/>
    <n v="898.93299999999999"/>
    <n v="103.31"/>
  </r>
  <r>
    <s v="10 : Electric"/>
    <x v="2"/>
    <x v="1"/>
    <s v="ERES_2T317"/>
    <x v="8315"/>
    <n v="1019.797"/>
    <n v="126.4"/>
  </r>
  <r>
    <s v="10 : Electric"/>
    <x v="2"/>
    <x v="1"/>
    <s v="ERES_2T317"/>
    <x v="5386"/>
    <n v="555.93399999999997"/>
    <n v="69.39"/>
  </r>
  <r>
    <s v="10 : Electric"/>
    <x v="2"/>
    <x v="1"/>
    <s v="ERES_2T317"/>
    <x v="5387"/>
    <n v="515.52099999999996"/>
    <n v="61.47"/>
  </r>
  <r>
    <s v="10 : Electric"/>
    <x v="2"/>
    <x v="1"/>
    <s v="ERES_2T317"/>
    <x v="5388"/>
    <n v="2430.46"/>
    <n v="294.19"/>
  </r>
  <r>
    <s v="10 : Electric"/>
    <x v="2"/>
    <x v="1"/>
    <s v="ERES_2T317"/>
    <x v="5389"/>
    <n v="700.90300000000002"/>
    <n v="85.27"/>
  </r>
  <r>
    <s v="10 : Electric"/>
    <x v="2"/>
    <x v="1"/>
    <s v="ERES_2T317"/>
    <x v="5390"/>
    <n v="286.89400000000001"/>
    <n v="35.44"/>
  </r>
  <r>
    <s v="10 : Electric"/>
    <x v="2"/>
    <x v="1"/>
    <s v="ERES_2T317"/>
    <x v="5391"/>
    <n v="664.65800000000002"/>
    <n v="78.64"/>
  </r>
  <r>
    <s v="10 : Electric"/>
    <x v="2"/>
    <x v="1"/>
    <s v="ERES_2T317"/>
    <x v="8316"/>
    <n v="469.40199999999999"/>
    <n v="56.26"/>
  </r>
  <r>
    <s v="10 : Electric"/>
    <x v="2"/>
    <x v="1"/>
    <s v="ERES_2T317"/>
    <x v="8317"/>
    <n v="737.99699999999996"/>
    <n v="87.36"/>
  </r>
  <r>
    <s v="10 : Electric"/>
    <x v="2"/>
    <x v="1"/>
    <s v="ERES_2T317"/>
    <x v="5392"/>
    <n v="1637.1569999999999"/>
    <n v="206.98"/>
  </r>
  <r>
    <s v="10 : Electric"/>
    <x v="2"/>
    <x v="1"/>
    <s v="ERES_2T317"/>
    <x v="5393"/>
    <n v="360.161"/>
    <n v="43.26"/>
  </r>
  <r>
    <s v="10 : Electric"/>
    <x v="2"/>
    <x v="1"/>
    <s v="ERES_2T317"/>
    <x v="8318"/>
    <n v="284.84199999999998"/>
    <n v="36.44"/>
  </r>
  <r>
    <s v="10 : Electric"/>
    <x v="2"/>
    <x v="1"/>
    <s v="ERES_2T317"/>
    <x v="5394"/>
    <n v="1986.2090000000001"/>
    <n v="246.86"/>
  </r>
  <r>
    <s v="10 : Electric"/>
    <x v="2"/>
    <x v="1"/>
    <s v="ERES_2T317"/>
    <x v="5396"/>
    <n v="697.46400000000006"/>
    <n v="87.06"/>
  </r>
  <r>
    <s v="10 : Electric"/>
    <x v="2"/>
    <x v="1"/>
    <s v="ERES_2T317"/>
    <x v="5397"/>
    <n v="1439.8030000000001"/>
    <n v="184.64"/>
  </r>
  <r>
    <s v="10 : Electric"/>
    <x v="2"/>
    <x v="1"/>
    <s v="ERES_2T317"/>
    <x v="8319"/>
    <n v="842.01800000000003"/>
    <n v="102.15"/>
  </r>
  <r>
    <s v="10 : Electric"/>
    <x v="2"/>
    <x v="1"/>
    <s v="ERES_2T317"/>
    <x v="5398"/>
    <n v="942.67100000000005"/>
    <n v="111.04"/>
  </r>
  <r>
    <s v="10 : Electric"/>
    <x v="2"/>
    <x v="1"/>
    <s v="ERES_2T317"/>
    <x v="8320"/>
    <n v="584.197"/>
    <n v="70.959999999999994"/>
  </r>
  <r>
    <s v="10 : Electric"/>
    <x v="2"/>
    <x v="1"/>
    <s v="ERES_2T317"/>
    <x v="5399"/>
    <n v="707.89400000000001"/>
    <n v="84.18"/>
  </r>
  <r>
    <s v="10 : Electric"/>
    <x v="2"/>
    <x v="1"/>
    <s v="ERES_2T317"/>
    <x v="8321"/>
    <n v="589.40200000000004"/>
    <n v="73.69"/>
  </r>
  <r>
    <s v="10 : Electric"/>
    <x v="2"/>
    <x v="1"/>
    <s v="ERES_2T317"/>
    <x v="5400"/>
    <n v="1898.8510000000001"/>
    <n v="238.28"/>
  </r>
  <r>
    <s v="10 : Electric"/>
    <x v="2"/>
    <x v="1"/>
    <s v="ERES_2T317"/>
    <x v="5401"/>
    <n v="227.238"/>
    <n v="27.07"/>
  </r>
  <r>
    <s v="10 : Electric"/>
    <x v="2"/>
    <x v="1"/>
    <s v="ERES_2T317"/>
    <x v="5402"/>
    <n v="597.58900000000006"/>
    <n v="74.180000000000007"/>
  </r>
  <r>
    <s v="10 : Electric"/>
    <x v="2"/>
    <x v="1"/>
    <s v="ERES_2T317"/>
    <x v="5403"/>
    <n v="2902.9949999999999"/>
    <n v="350.23"/>
  </r>
  <r>
    <s v="10 : Electric"/>
    <x v="2"/>
    <x v="1"/>
    <s v="ERES_2T317"/>
    <x v="8322"/>
    <n v="671.01"/>
    <n v="82.05"/>
  </r>
  <r>
    <s v="10 : Electric"/>
    <x v="2"/>
    <x v="1"/>
    <s v="ERES_2T317"/>
    <x v="8323"/>
    <n v="1033.162"/>
    <n v="130.54"/>
  </r>
  <r>
    <s v="10 : Electric"/>
    <x v="2"/>
    <x v="1"/>
    <s v="ERES_2T317"/>
    <x v="8324"/>
    <n v="1316.5429999999999"/>
    <n v="152.63999999999999"/>
  </r>
  <r>
    <s v="10 : Electric"/>
    <x v="2"/>
    <x v="1"/>
    <s v="ERES_2T317"/>
    <x v="5404"/>
    <n v="494.69200000000001"/>
    <n v="58.78"/>
  </r>
  <r>
    <s v="10 : Electric"/>
    <x v="2"/>
    <x v="1"/>
    <s v="ERES_2T317"/>
    <x v="8325"/>
    <n v="377.81599999999997"/>
    <n v="43.34"/>
  </r>
  <r>
    <s v="10 : Electric"/>
    <x v="2"/>
    <x v="1"/>
    <s v="ERES_2T317"/>
    <x v="8326"/>
    <n v="927.59699999999998"/>
    <n v="111.06"/>
  </r>
  <r>
    <s v="10 : Electric"/>
    <x v="2"/>
    <x v="1"/>
    <s v="ERES_2T317"/>
    <x v="5405"/>
    <n v="504.08300000000003"/>
    <n v="65.06"/>
  </r>
  <r>
    <s v="10 : Electric"/>
    <x v="2"/>
    <x v="1"/>
    <s v="ERES_2T317"/>
    <x v="8327"/>
    <n v="663.70899999999995"/>
    <n v="80.260000000000005"/>
  </r>
  <r>
    <s v="10 : Electric"/>
    <x v="2"/>
    <x v="1"/>
    <s v="ERES_2T317"/>
    <x v="5406"/>
    <n v="575.72199999999998"/>
    <n v="73.66"/>
  </r>
  <r>
    <s v="10 : Electric"/>
    <x v="2"/>
    <x v="1"/>
    <s v="ERES_2T317"/>
    <x v="5407"/>
    <n v="1570.393"/>
    <n v="192.16"/>
  </r>
  <r>
    <s v="10 : Electric"/>
    <x v="2"/>
    <x v="1"/>
    <s v="ERES_2T317"/>
    <x v="5408"/>
    <n v="1242.9590000000001"/>
    <n v="143.1"/>
  </r>
  <r>
    <s v="10 : Electric"/>
    <x v="2"/>
    <x v="1"/>
    <s v="ERES_2T317"/>
    <x v="5409"/>
    <n v="2214.4859999999999"/>
    <n v="268.81"/>
  </r>
  <r>
    <s v="10 : Electric"/>
    <x v="2"/>
    <x v="1"/>
    <s v="ERES_2T317"/>
    <x v="5410"/>
    <n v="900.654"/>
    <n v="106.69"/>
  </r>
  <r>
    <s v="10 : Electric"/>
    <x v="2"/>
    <x v="1"/>
    <s v="ERES_2T317"/>
    <x v="8328"/>
    <n v="907.81100000000004"/>
    <n v="108.21"/>
  </r>
  <r>
    <s v="10 : Electric"/>
    <x v="2"/>
    <x v="1"/>
    <s v="ERES_2T317"/>
    <x v="8329"/>
    <n v="252.726"/>
    <n v="31.83"/>
  </r>
  <r>
    <s v="10 : Electric"/>
    <x v="2"/>
    <x v="1"/>
    <s v="ERES_2T317"/>
    <x v="8330"/>
    <n v="2311.4340000000002"/>
    <n v="283.7"/>
  </r>
  <r>
    <s v="10 : Electric"/>
    <x v="2"/>
    <x v="1"/>
    <s v="ERES_2T317"/>
    <x v="5411"/>
    <n v="1344.816"/>
    <n v="162.63"/>
  </r>
  <r>
    <s v="10 : Electric"/>
    <x v="2"/>
    <x v="1"/>
    <s v="ERES_2T317"/>
    <x v="5412"/>
    <n v="1506.94"/>
    <n v="179.42"/>
  </r>
  <r>
    <s v="10 : Electric"/>
    <x v="2"/>
    <x v="1"/>
    <s v="ERES_2T317"/>
    <x v="5413"/>
    <n v="542.12300000000005"/>
    <n v="66.62"/>
  </r>
  <r>
    <s v="10 : Electric"/>
    <x v="2"/>
    <x v="1"/>
    <s v="ERES_2T317"/>
    <x v="5414"/>
    <n v="988.62099999999998"/>
    <n v="126.05"/>
  </r>
  <r>
    <s v="10 : Electric"/>
    <x v="2"/>
    <x v="1"/>
    <s v="ERES_2T317"/>
    <x v="8331"/>
    <n v="156.048"/>
    <n v="19.39"/>
  </r>
  <r>
    <s v="10 : Electric"/>
    <x v="2"/>
    <x v="1"/>
    <s v="ERES_2T317"/>
    <x v="5415"/>
    <n v="624.63800000000003"/>
    <n v="76.05"/>
  </r>
  <r>
    <s v="10 : Electric"/>
    <x v="2"/>
    <x v="1"/>
    <s v="ERES_2T317"/>
    <x v="5416"/>
    <n v="1476.616"/>
    <n v="177.72"/>
  </r>
  <r>
    <s v="10 : Electric"/>
    <x v="2"/>
    <x v="1"/>
    <s v="ERES_2T317"/>
    <x v="5417"/>
    <n v="1078.02"/>
    <n v="129.68"/>
  </r>
  <r>
    <s v="10 : Electric"/>
    <x v="2"/>
    <x v="1"/>
    <s v="ERES_2T317"/>
    <x v="5418"/>
    <n v="1199.1289999999999"/>
    <n v="151.9"/>
  </r>
  <r>
    <s v="10 : Electric"/>
    <x v="2"/>
    <x v="1"/>
    <s v="ERES_2T317"/>
    <x v="5419"/>
    <n v="670.70600000000002"/>
    <n v="78.569999999999993"/>
  </r>
  <r>
    <s v="10 : Electric"/>
    <x v="2"/>
    <x v="1"/>
    <s v="ERES_2T317"/>
    <x v="5420"/>
    <n v="426.37599999999998"/>
    <n v="51.65"/>
  </r>
  <r>
    <s v="10 : Electric"/>
    <x v="2"/>
    <x v="1"/>
    <s v="ERES_2T317"/>
    <x v="5421"/>
    <n v="354.27"/>
    <n v="42.95"/>
  </r>
  <r>
    <s v="10 : Electric"/>
    <x v="2"/>
    <x v="1"/>
    <s v="ERES_2T317"/>
    <x v="5422"/>
    <n v="1584.806"/>
    <n v="180.86"/>
  </r>
  <r>
    <s v="10 : Electric"/>
    <x v="2"/>
    <x v="1"/>
    <s v="ERES_2T317"/>
    <x v="5423"/>
    <n v="153.05699999999999"/>
    <n v="19.309999999999999"/>
  </r>
  <r>
    <s v="10 : Electric"/>
    <x v="2"/>
    <x v="1"/>
    <s v="ERES_2T317"/>
    <x v="5424"/>
    <n v="1396.894"/>
    <n v="166.76"/>
  </r>
  <r>
    <s v="10 : Electric"/>
    <x v="2"/>
    <x v="1"/>
    <s v="ERES_2T317"/>
    <x v="5425"/>
    <n v="1063.6189999999999"/>
    <n v="127.49"/>
  </r>
  <r>
    <s v="10 : Electric"/>
    <x v="2"/>
    <x v="1"/>
    <s v="ERES_2T317"/>
    <x v="5426"/>
    <n v="2889.3910000000001"/>
    <n v="359.97"/>
  </r>
  <r>
    <s v="10 : Electric"/>
    <x v="2"/>
    <x v="1"/>
    <s v="ERES_2T317"/>
    <x v="5427"/>
    <n v="4122.5559999999996"/>
    <n v="500.21"/>
  </r>
  <r>
    <s v="10 : Electric"/>
    <x v="2"/>
    <x v="1"/>
    <s v="ERES_2T317"/>
    <x v="8332"/>
    <n v="865.77599999999995"/>
    <n v="105.32"/>
  </r>
  <r>
    <s v="10 : Electric"/>
    <x v="2"/>
    <x v="1"/>
    <s v="ERES_2T317"/>
    <x v="5428"/>
    <n v="869.85599999999999"/>
    <n v="105.92"/>
  </r>
  <r>
    <s v="10 : Electric"/>
    <x v="2"/>
    <x v="1"/>
    <s v="ERES_2T317"/>
    <x v="5429"/>
    <n v="1734.848"/>
    <n v="214.81"/>
  </r>
  <r>
    <s v="10 : Electric"/>
    <x v="2"/>
    <x v="1"/>
    <s v="ERES_2T317"/>
    <x v="8333"/>
    <n v="2957.2429999999999"/>
    <n v="355.13"/>
  </r>
  <r>
    <s v="10 : Electric"/>
    <x v="2"/>
    <x v="1"/>
    <s v="ERES_2T317"/>
    <x v="8334"/>
    <n v="1083.588"/>
    <n v="125.86"/>
  </r>
  <r>
    <s v="10 : Electric"/>
    <x v="2"/>
    <x v="1"/>
    <s v="ERES_2T317"/>
    <x v="5430"/>
    <n v="838.54600000000005"/>
    <n v="101.44"/>
  </r>
  <r>
    <s v="10 : Electric"/>
    <x v="2"/>
    <x v="1"/>
    <s v="ERES_2T317"/>
    <x v="5431"/>
    <n v="768.10799999999995"/>
    <n v="94.05"/>
  </r>
  <r>
    <s v="10 : Electric"/>
    <x v="2"/>
    <x v="1"/>
    <s v="ERES_2T317"/>
    <x v="5432"/>
    <n v="421.35399999999998"/>
    <n v="50.79"/>
  </r>
  <r>
    <s v="10 : Electric"/>
    <x v="2"/>
    <x v="1"/>
    <s v="ERES_2T317"/>
    <x v="5433"/>
    <n v="2201.7179999999998"/>
    <n v="260.31"/>
  </r>
  <r>
    <s v="10 : Electric"/>
    <x v="2"/>
    <x v="1"/>
    <s v="ERES_2T317"/>
    <x v="8335"/>
    <n v="1219.069"/>
    <n v="138.85"/>
  </r>
  <r>
    <s v="10 : Electric"/>
    <x v="2"/>
    <x v="1"/>
    <s v="ERES_2T317"/>
    <x v="5434"/>
    <n v="400.38499999999999"/>
    <n v="48.14"/>
  </r>
  <r>
    <s v="10 : Electric"/>
    <x v="2"/>
    <x v="1"/>
    <s v="ERES_2T317"/>
    <x v="8336"/>
    <n v="772.08299999999997"/>
    <n v="97.38"/>
  </r>
  <r>
    <s v="10 : Electric"/>
    <x v="2"/>
    <x v="1"/>
    <s v="ERES_2T317"/>
    <x v="5435"/>
    <n v="1678.3330000000001"/>
    <n v="200.37"/>
  </r>
  <r>
    <s v="10 : Electric"/>
    <x v="2"/>
    <x v="1"/>
    <s v="ERES_2T317"/>
    <x v="8337"/>
    <n v="1460.73"/>
    <n v="179.92"/>
  </r>
  <r>
    <s v="10 : Electric"/>
    <x v="2"/>
    <x v="1"/>
    <s v="ERES_2T317"/>
    <x v="8338"/>
    <n v="349.23"/>
    <n v="44.17"/>
  </r>
  <r>
    <s v="10 : Electric"/>
    <x v="2"/>
    <x v="1"/>
    <s v="ERES_2T317"/>
    <x v="5436"/>
    <n v="1882.066"/>
    <n v="232.26"/>
  </r>
  <r>
    <s v="10 : Electric"/>
    <x v="2"/>
    <x v="1"/>
    <s v="ERES_2T317"/>
    <x v="5437"/>
    <n v="724.19500000000005"/>
    <n v="89.82"/>
  </r>
  <r>
    <s v="10 : Electric"/>
    <x v="2"/>
    <x v="1"/>
    <s v="ERES_2T317"/>
    <x v="5438"/>
    <n v="2227.212"/>
    <n v="259.62"/>
  </r>
  <r>
    <s v="10 : Electric"/>
    <x v="2"/>
    <x v="1"/>
    <s v="ERES_2T317"/>
    <x v="5439"/>
    <n v="1973.9079999999999"/>
    <n v="242.67"/>
  </r>
  <r>
    <s v="10 : Electric"/>
    <x v="2"/>
    <x v="1"/>
    <s v="ERES_2T317"/>
    <x v="8339"/>
    <n v="1038.3789999999999"/>
    <n v="129.58000000000001"/>
  </r>
  <r>
    <s v="10 : Electric"/>
    <x v="2"/>
    <x v="1"/>
    <s v="ERES_2T317"/>
    <x v="5440"/>
    <n v="1445.3610000000001"/>
    <n v="175.31"/>
  </r>
  <r>
    <s v="10 : Electric"/>
    <x v="2"/>
    <x v="1"/>
    <s v="ERES_2T317"/>
    <x v="5441"/>
    <n v="1166.8679999999999"/>
    <n v="144.69"/>
  </r>
  <r>
    <s v="10 : Electric"/>
    <x v="2"/>
    <x v="1"/>
    <s v="ERES_2T317"/>
    <x v="8340"/>
    <n v="1233.058"/>
    <n v="146.47"/>
  </r>
  <r>
    <s v="10 : Electric"/>
    <x v="2"/>
    <x v="1"/>
    <s v="ERES_2T317"/>
    <x v="8341"/>
    <n v="1380.2280000000001"/>
    <n v="170.84"/>
  </r>
  <r>
    <s v="10 : Electric"/>
    <x v="2"/>
    <x v="1"/>
    <s v="ERES_2T317"/>
    <x v="8342"/>
    <n v="526.05999999999995"/>
    <n v="61.84"/>
  </r>
  <r>
    <s v="10 : Electric"/>
    <x v="2"/>
    <x v="1"/>
    <s v="ERES_2T317"/>
    <x v="5442"/>
    <n v="1632.501"/>
    <n v="199.74"/>
  </r>
  <r>
    <s v="10 : Electric"/>
    <x v="2"/>
    <x v="1"/>
    <s v="ERES_2T317"/>
    <x v="5443"/>
    <n v="1461.3920000000001"/>
    <n v="181.35"/>
  </r>
  <r>
    <s v="10 : Electric"/>
    <x v="2"/>
    <x v="1"/>
    <s v="ERES_2T317"/>
    <x v="5444"/>
    <n v="2263.2159999999999"/>
    <n v="253.72"/>
  </r>
  <r>
    <s v="10 : Electric"/>
    <x v="2"/>
    <x v="1"/>
    <s v="ERES_2T317"/>
    <x v="5445"/>
    <n v="1678.873"/>
    <n v="202.91"/>
  </r>
  <r>
    <s v="10 : Electric"/>
    <x v="2"/>
    <x v="1"/>
    <s v="ERES_2T317"/>
    <x v="5446"/>
    <n v="1491.87"/>
    <n v="183.1"/>
  </r>
  <r>
    <s v="10 : Electric"/>
    <x v="2"/>
    <x v="1"/>
    <s v="ERES_2T317"/>
    <x v="5447"/>
    <n v="2241.2170000000001"/>
    <n v="271.97000000000003"/>
  </r>
  <r>
    <s v="10 : Electric"/>
    <x v="2"/>
    <x v="1"/>
    <s v="ERES_2T317"/>
    <x v="5448"/>
    <n v="776.73400000000004"/>
    <n v="93.84"/>
  </r>
  <r>
    <s v="10 : Electric"/>
    <x v="2"/>
    <x v="1"/>
    <s v="ERES_2T317"/>
    <x v="5449"/>
    <n v="1018.355"/>
    <n v="122.44"/>
  </r>
  <r>
    <s v="10 : Electric"/>
    <x v="2"/>
    <x v="1"/>
    <s v="ERES_2T317"/>
    <x v="5450"/>
    <n v="868.25199999999995"/>
    <n v="106.1"/>
  </r>
  <r>
    <s v="10 : Electric"/>
    <x v="2"/>
    <x v="1"/>
    <s v="ERES_2T317"/>
    <x v="8343"/>
    <n v="499.14"/>
    <n v="62.47"/>
  </r>
  <r>
    <s v="10 : Electric"/>
    <x v="2"/>
    <x v="1"/>
    <s v="ERES_2T317"/>
    <x v="5451"/>
    <n v="1217.6110000000001"/>
    <n v="145.91"/>
  </r>
  <r>
    <s v="10 : Electric"/>
    <x v="2"/>
    <x v="1"/>
    <s v="ERES_2T317"/>
    <x v="8344"/>
    <n v="1126.28"/>
    <n v="138.66"/>
  </r>
  <r>
    <s v="10 : Electric"/>
    <x v="2"/>
    <x v="1"/>
    <s v="ERES_2T317"/>
    <x v="5452"/>
    <n v="662.779"/>
    <n v="78.2"/>
  </r>
  <r>
    <s v="10 : Electric"/>
    <x v="2"/>
    <x v="1"/>
    <s v="ERES_2T317"/>
    <x v="5453"/>
    <n v="845.38199999999995"/>
    <n v="100.38"/>
  </r>
  <r>
    <s v="10 : Electric"/>
    <x v="2"/>
    <x v="1"/>
    <s v="ERES_2T317"/>
    <x v="8345"/>
    <n v="1137.6030000000001"/>
    <n v="139.58000000000001"/>
  </r>
  <r>
    <s v="10 : Electric"/>
    <x v="2"/>
    <x v="1"/>
    <s v="ERES_2T317"/>
    <x v="5454"/>
    <n v="1311.1859999999999"/>
    <n v="152.61000000000001"/>
  </r>
  <r>
    <s v="10 : Electric"/>
    <x v="2"/>
    <x v="1"/>
    <s v="ERES_2T317"/>
    <x v="5455"/>
    <n v="545.15"/>
    <n v="66.23"/>
  </r>
  <r>
    <s v="10 : Electric"/>
    <x v="2"/>
    <x v="1"/>
    <s v="ERES_2T317"/>
    <x v="5456"/>
    <n v="877.35799999999995"/>
    <n v="106.66"/>
  </r>
  <r>
    <s v="10 : Electric"/>
    <x v="2"/>
    <x v="1"/>
    <s v="ERES_2T317"/>
    <x v="8346"/>
    <n v="2332.7530000000002"/>
    <n v="281.79000000000002"/>
  </r>
  <r>
    <s v="10 : Electric"/>
    <x v="2"/>
    <x v="1"/>
    <s v="ERES_2T317"/>
    <x v="5457"/>
    <n v="1285.624"/>
    <n v="154.83000000000001"/>
  </r>
  <r>
    <s v="10 : Electric"/>
    <x v="2"/>
    <x v="1"/>
    <s v="ERES_2T317"/>
    <x v="5458"/>
    <n v="788.78800000000001"/>
    <n v="95.31"/>
  </r>
  <r>
    <s v="10 : Electric"/>
    <x v="2"/>
    <x v="1"/>
    <s v="ERES_2T317"/>
    <x v="5459"/>
    <n v="675.06100000000004"/>
    <n v="81.83"/>
  </r>
  <r>
    <s v="10 : Electric"/>
    <x v="2"/>
    <x v="1"/>
    <s v="ERES_2T317"/>
    <x v="5460"/>
    <n v="237.459"/>
    <n v="29.36"/>
  </r>
  <r>
    <s v="10 : Electric"/>
    <x v="2"/>
    <x v="1"/>
    <s v="ERES_2T317"/>
    <x v="5461"/>
    <n v="274.363"/>
    <n v="32.86"/>
  </r>
  <r>
    <s v="10 : Electric"/>
    <x v="2"/>
    <x v="1"/>
    <s v="ERES_2T317"/>
    <x v="8347"/>
    <n v="2050.413"/>
    <n v="245.44"/>
  </r>
  <r>
    <s v="10 : Electric"/>
    <x v="2"/>
    <x v="1"/>
    <s v="ERES_2T317"/>
    <x v="8348"/>
    <n v="490.08699999999999"/>
    <n v="60.93"/>
  </r>
  <r>
    <s v="10 : Electric"/>
    <x v="2"/>
    <x v="1"/>
    <s v="ERES_2T317"/>
    <x v="5462"/>
    <n v="788.87699999999995"/>
    <n v="95.11"/>
  </r>
  <r>
    <s v="10 : Electric"/>
    <x v="2"/>
    <x v="1"/>
    <s v="ERES_2T317"/>
    <x v="5463"/>
    <n v="936.77200000000005"/>
    <n v="111.91"/>
  </r>
  <r>
    <s v="10 : Electric"/>
    <x v="2"/>
    <x v="1"/>
    <s v="ERES_2T317"/>
    <x v="5464"/>
    <n v="973.80399999999997"/>
    <n v="124.17"/>
  </r>
  <r>
    <s v="10 : Electric"/>
    <x v="2"/>
    <x v="1"/>
    <s v="ERES_2T317"/>
    <x v="5465"/>
    <n v="1359.7650000000001"/>
    <n v="160.94"/>
  </r>
  <r>
    <s v="10 : Electric"/>
    <x v="2"/>
    <x v="1"/>
    <s v="ERES_2T317"/>
    <x v="5466"/>
    <n v="925.15300000000002"/>
    <n v="112.31"/>
  </r>
  <r>
    <s v="10 : Electric"/>
    <x v="2"/>
    <x v="1"/>
    <s v="ERES_2T317"/>
    <x v="5467"/>
    <n v="1245.221"/>
    <n v="161.72999999999999"/>
  </r>
  <r>
    <s v="10 : Electric"/>
    <x v="2"/>
    <x v="1"/>
    <s v="ERES_2T317"/>
    <x v="5468"/>
    <n v="338.51900000000001"/>
    <n v="41.71"/>
  </r>
  <r>
    <s v="10 : Electric"/>
    <x v="2"/>
    <x v="1"/>
    <s v="ERES_2T317"/>
    <x v="5469"/>
    <n v="243.989"/>
    <n v="28.63"/>
  </r>
  <r>
    <s v="10 : Electric"/>
    <x v="2"/>
    <x v="1"/>
    <s v="ERES_2T317"/>
    <x v="8349"/>
    <n v="56.097000000000001"/>
    <n v="7.01"/>
  </r>
  <r>
    <s v="10 : Electric"/>
    <x v="2"/>
    <x v="1"/>
    <s v="ERES_2T317"/>
    <x v="8350"/>
    <n v="2168.4259999999999"/>
    <n v="259.58"/>
  </r>
  <r>
    <s v="10 : Electric"/>
    <x v="2"/>
    <x v="1"/>
    <s v="ERES_2T317"/>
    <x v="5470"/>
    <n v="2713.8029999999999"/>
    <n v="350.04"/>
  </r>
  <r>
    <s v="10 : Electric"/>
    <x v="2"/>
    <x v="1"/>
    <s v="ERES_2T317"/>
    <x v="5471"/>
    <n v="1290.252"/>
    <n v="151.01"/>
  </r>
  <r>
    <s v="10 : Electric"/>
    <x v="2"/>
    <x v="1"/>
    <s v="ERES_2T317"/>
    <x v="8351"/>
    <n v="808.67399999999998"/>
    <n v="96.49"/>
  </r>
  <r>
    <s v="10 : Electric"/>
    <x v="2"/>
    <x v="1"/>
    <s v="ERES_2T317"/>
    <x v="5472"/>
    <n v="829.36800000000005"/>
    <n v="106"/>
  </r>
  <r>
    <s v="10 : Electric"/>
    <x v="2"/>
    <x v="1"/>
    <s v="ERES_2T317"/>
    <x v="5473"/>
    <n v="1420.067"/>
    <n v="171.62"/>
  </r>
  <r>
    <s v="10 : Electric"/>
    <x v="2"/>
    <x v="1"/>
    <s v="ERES_2T317"/>
    <x v="8352"/>
    <n v="847.62699999999995"/>
    <n v="106.37"/>
  </r>
  <r>
    <s v="10 : Electric"/>
    <x v="2"/>
    <x v="1"/>
    <s v="ERES_2T317"/>
    <x v="5474"/>
    <n v="2019.152"/>
    <n v="242.57"/>
  </r>
  <r>
    <s v="10 : Electric"/>
    <x v="2"/>
    <x v="1"/>
    <s v="ERES_2T317"/>
    <x v="5475"/>
    <n v="1451.15"/>
    <n v="176.2"/>
  </r>
  <r>
    <s v="10 : Electric"/>
    <x v="2"/>
    <x v="1"/>
    <s v="ERES_2T317"/>
    <x v="5476"/>
    <n v="990.846"/>
    <n v="116.43"/>
  </r>
  <r>
    <s v="10 : Electric"/>
    <x v="2"/>
    <x v="1"/>
    <s v="ERES_2T317"/>
    <x v="5477"/>
    <n v="945.41800000000001"/>
    <n v="112.8"/>
  </r>
  <r>
    <s v="10 : Electric"/>
    <x v="2"/>
    <x v="1"/>
    <s v="ERES_2T317"/>
    <x v="5478"/>
    <n v="815.755"/>
    <n v="101.17"/>
  </r>
  <r>
    <s v="10 : Electric"/>
    <x v="2"/>
    <x v="1"/>
    <s v="ERES_2T317"/>
    <x v="8353"/>
    <n v="2485.864"/>
    <n v="305.56"/>
  </r>
  <r>
    <s v="10 : Electric"/>
    <x v="2"/>
    <x v="1"/>
    <s v="ERES_2T317"/>
    <x v="5479"/>
    <n v="589.31100000000004"/>
    <n v="70.61"/>
  </r>
  <r>
    <s v="10 : Electric"/>
    <x v="2"/>
    <x v="1"/>
    <s v="ERES_2T317"/>
    <x v="8354"/>
    <n v="1575.729"/>
    <n v="179.95"/>
  </r>
  <r>
    <s v="10 : Electric"/>
    <x v="2"/>
    <x v="1"/>
    <s v="ERES_2T317"/>
    <x v="5480"/>
    <n v="400.57400000000001"/>
    <n v="48.94"/>
  </r>
  <r>
    <s v="10 : Electric"/>
    <x v="2"/>
    <x v="1"/>
    <s v="ERES_2T317"/>
    <x v="5481"/>
    <n v="509.238"/>
    <n v="60.7"/>
  </r>
  <r>
    <s v="10 : Electric"/>
    <x v="2"/>
    <x v="1"/>
    <s v="ERES_2T317"/>
    <x v="5482"/>
    <n v="728.31399999999996"/>
    <n v="92.59"/>
  </r>
  <r>
    <s v="10 : Electric"/>
    <x v="2"/>
    <x v="1"/>
    <s v="ERES_2T317"/>
    <x v="5483"/>
    <n v="1324.414"/>
    <n v="166.38"/>
  </r>
  <r>
    <s v="10 : Electric"/>
    <x v="2"/>
    <x v="1"/>
    <s v="ERES_2T317"/>
    <x v="5484"/>
    <n v="184.64099999999999"/>
    <n v="22.4"/>
  </r>
  <r>
    <s v="10 : Electric"/>
    <x v="2"/>
    <x v="1"/>
    <s v="ERES_2T317"/>
    <x v="5485"/>
    <n v="904.61599999999999"/>
    <n v="108.97"/>
  </r>
  <r>
    <s v="10 : Electric"/>
    <x v="2"/>
    <x v="1"/>
    <s v="ERES_2T317"/>
    <x v="8355"/>
    <n v="1959.0150000000001"/>
    <n v="234.91"/>
  </r>
  <r>
    <s v="10 : Electric"/>
    <x v="2"/>
    <x v="1"/>
    <s v="ERES_2T317"/>
    <x v="5486"/>
    <n v="1410.4559999999999"/>
    <n v="172.52"/>
  </r>
  <r>
    <s v="10 : Electric"/>
    <x v="2"/>
    <x v="1"/>
    <s v="ERES_2T317"/>
    <x v="5487"/>
    <n v="769.66399999999999"/>
    <n v="93.13"/>
  </r>
  <r>
    <s v="10 : Electric"/>
    <x v="2"/>
    <x v="1"/>
    <s v="ERES_2T317"/>
    <x v="8356"/>
    <n v="1719.82"/>
    <n v="208.01"/>
  </r>
  <r>
    <s v="10 : Electric"/>
    <x v="2"/>
    <x v="1"/>
    <s v="ERES_2T317"/>
    <x v="5488"/>
    <n v="1204.8109999999999"/>
    <n v="148.19"/>
  </r>
  <r>
    <s v="10 : Electric"/>
    <x v="2"/>
    <x v="1"/>
    <s v="ERES_2T317"/>
    <x v="5489"/>
    <n v="655.51199999999994"/>
    <n v="81"/>
  </r>
  <r>
    <s v="10 : Electric"/>
    <x v="2"/>
    <x v="1"/>
    <s v="ERES_2T317"/>
    <x v="5490"/>
    <n v="131.72900000000001"/>
    <n v="16.14"/>
  </r>
  <r>
    <s v="10 : Electric"/>
    <x v="2"/>
    <x v="1"/>
    <s v="ERES_2T317"/>
    <x v="8357"/>
    <n v="348.202"/>
    <n v="40.97"/>
  </r>
  <r>
    <s v="10 : Electric"/>
    <x v="2"/>
    <x v="1"/>
    <s v="ERES_2T317"/>
    <x v="8358"/>
    <n v="563.49099999999999"/>
    <n v="68.489999999999995"/>
  </r>
  <r>
    <s v="10 : Electric"/>
    <x v="2"/>
    <x v="1"/>
    <s v="ERES_2T317"/>
    <x v="5491"/>
    <n v="1122.2249999999999"/>
    <n v="137.99"/>
  </r>
  <r>
    <s v="10 : Electric"/>
    <x v="2"/>
    <x v="1"/>
    <s v="ERES_2T317"/>
    <x v="5492"/>
    <n v="529.56700000000001"/>
    <n v="63.81"/>
  </r>
  <r>
    <s v="10 : Electric"/>
    <x v="2"/>
    <x v="1"/>
    <s v="ERES_2T317"/>
    <x v="5493"/>
    <n v="2499.6460000000002"/>
    <n v="277.35000000000002"/>
  </r>
  <r>
    <s v="10 : Electric"/>
    <x v="2"/>
    <x v="1"/>
    <s v="ERES_2T317"/>
    <x v="5494"/>
    <n v="977.89300000000003"/>
    <n v="121.96"/>
  </r>
  <r>
    <s v="10 : Electric"/>
    <x v="2"/>
    <x v="1"/>
    <s v="ERES_2T317"/>
    <x v="5495"/>
    <n v="523.17200000000003"/>
    <n v="63.87"/>
  </r>
  <r>
    <s v="10 : Electric"/>
    <x v="2"/>
    <x v="1"/>
    <s v="ERES_2T317"/>
    <x v="5496"/>
    <n v="1447.961"/>
    <n v="170.15"/>
  </r>
  <r>
    <s v="10 : Electric"/>
    <x v="2"/>
    <x v="1"/>
    <s v="ERES_2T317"/>
    <x v="5497"/>
    <n v="1037.5889999999999"/>
    <n v="127.78"/>
  </r>
  <r>
    <s v="10 : Electric"/>
    <x v="2"/>
    <x v="1"/>
    <s v="ERES_2T317"/>
    <x v="5498"/>
    <n v="305.78800000000001"/>
    <n v="38.119999999999997"/>
  </r>
  <r>
    <s v="10 : Electric"/>
    <x v="2"/>
    <x v="1"/>
    <s v="ERES_2T317"/>
    <x v="5499"/>
    <n v="1357.701"/>
    <n v="161.72999999999999"/>
  </r>
  <r>
    <s v="10 : Electric"/>
    <x v="2"/>
    <x v="1"/>
    <s v="ERES_2T317"/>
    <x v="5500"/>
    <n v="97.174000000000007"/>
    <n v="11.79"/>
  </r>
  <r>
    <s v="10 : Electric"/>
    <x v="2"/>
    <x v="1"/>
    <s v="ERES_2T317"/>
    <x v="5501"/>
    <n v="1453.6780000000001"/>
    <n v="178.8"/>
  </r>
  <r>
    <s v="10 : Electric"/>
    <x v="2"/>
    <x v="1"/>
    <s v="ERES_2T317"/>
    <x v="5502"/>
    <n v="42.973999999999997"/>
    <n v="5.24"/>
  </r>
  <r>
    <s v="10 : Electric"/>
    <x v="2"/>
    <x v="1"/>
    <s v="ERES_2T317"/>
    <x v="8359"/>
    <n v="1172.7650000000001"/>
    <n v="141.44999999999999"/>
  </r>
  <r>
    <s v="10 : Electric"/>
    <x v="2"/>
    <x v="1"/>
    <s v="ERES_2T317"/>
    <x v="5503"/>
    <n v="320.32499999999999"/>
    <n v="41.66"/>
  </r>
  <r>
    <s v="10 : Electric"/>
    <x v="2"/>
    <x v="1"/>
    <s v="ERES_2T317"/>
    <x v="5504"/>
    <n v="1121.2239999999999"/>
    <n v="143.66"/>
  </r>
  <r>
    <s v="10 : Electric"/>
    <x v="2"/>
    <x v="1"/>
    <s v="ERES_2T317"/>
    <x v="5505"/>
    <n v="1235.8579999999999"/>
    <n v="143.19999999999999"/>
  </r>
  <r>
    <s v="10 : Electric"/>
    <x v="2"/>
    <x v="1"/>
    <s v="ERES_2T317"/>
    <x v="5506"/>
    <n v="933.25599999999997"/>
    <n v="116.32"/>
  </r>
  <r>
    <s v="10 : Electric"/>
    <x v="2"/>
    <x v="1"/>
    <s v="ERES_2T317"/>
    <x v="5507"/>
    <n v="464.67700000000002"/>
    <n v="55.57"/>
  </r>
  <r>
    <s v="10 : Electric"/>
    <x v="2"/>
    <x v="1"/>
    <s v="ERES_2T317"/>
    <x v="8360"/>
    <n v="626.93799999999999"/>
    <n v="78.75"/>
  </r>
  <r>
    <s v="10 : Electric"/>
    <x v="2"/>
    <x v="1"/>
    <s v="ERES_2T317"/>
    <x v="5508"/>
    <n v="2522.9560000000001"/>
    <n v="300.35000000000002"/>
  </r>
  <r>
    <s v="10 : Electric"/>
    <x v="2"/>
    <x v="1"/>
    <s v="ERES_2T317"/>
    <x v="5509"/>
    <n v="0"/>
    <n v="0"/>
  </r>
  <r>
    <s v="10 : Electric"/>
    <x v="2"/>
    <x v="1"/>
    <s v="ERES_2T317"/>
    <x v="5510"/>
    <n v="344.214"/>
    <n v="42.69"/>
  </r>
  <r>
    <s v="10 : Electric"/>
    <x v="2"/>
    <x v="1"/>
    <s v="ERES_2T317"/>
    <x v="5511"/>
    <n v="1753.528"/>
    <n v="209"/>
  </r>
  <r>
    <s v="10 : Electric"/>
    <x v="2"/>
    <x v="1"/>
    <s v="ERES_2T317"/>
    <x v="5512"/>
    <n v="828.13499999999999"/>
    <n v="101.5"/>
  </r>
  <r>
    <s v="10 : Electric"/>
    <x v="2"/>
    <x v="1"/>
    <s v="ERES_2T317"/>
    <x v="8361"/>
    <n v="820.89200000000005"/>
    <n v="98.44"/>
  </r>
  <r>
    <s v="10 : Electric"/>
    <x v="2"/>
    <x v="1"/>
    <s v="ERES_2T317"/>
    <x v="5514"/>
    <n v="1023.7329999999999"/>
    <n v="131.5"/>
  </r>
  <r>
    <s v="10 : Electric"/>
    <x v="2"/>
    <x v="1"/>
    <s v="ERES_2T317"/>
    <x v="5515"/>
    <n v="1388.837"/>
    <n v="163.41"/>
  </r>
  <r>
    <s v="10 : Electric"/>
    <x v="2"/>
    <x v="1"/>
    <s v="ERES_2T317"/>
    <x v="5516"/>
    <n v="447.75400000000002"/>
    <n v="54.78"/>
  </r>
  <r>
    <s v="10 : Electric"/>
    <x v="2"/>
    <x v="1"/>
    <s v="ERES_2T317"/>
    <x v="5517"/>
    <n v="325.74400000000003"/>
    <n v="40.17"/>
  </r>
  <r>
    <s v="10 : Electric"/>
    <x v="2"/>
    <x v="1"/>
    <s v="ERES_2T317"/>
    <x v="5518"/>
    <n v="1300.1510000000001"/>
    <n v="142.36000000000001"/>
  </r>
  <r>
    <s v="10 : Electric"/>
    <x v="2"/>
    <x v="1"/>
    <s v="ERES_2T317"/>
    <x v="5519"/>
    <n v="730.60599999999999"/>
    <n v="85.88"/>
  </r>
  <r>
    <s v="10 : Electric"/>
    <x v="2"/>
    <x v="1"/>
    <s v="ERES_2T317"/>
    <x v="5520"/>
    <n v="1751.9480000000001"/>
    <n v="202.71"/>
  </r>
  <r>
    <s v="10 : Electric"/>
    <x v="2"/>
    <x v="1"/>
    <s v="ERES_2T317"/>
    <x v="5521"/>
    <n v="310.61200000000002"/>
    <n v="39.07"/>
  </r>
  <r>
    <s v="10 : Electric"/>
    <x v="2"/>
    <x v="1"/>
    <s v="ERES_2T317"/>
    <x v="8362"/>
    <n v="894.30100000000004"/>
    <n v="114.18"/>
  </r>
  <r>
    <s v="10 : Electric"/>
    <x v="2"/>
    <x v="1"/>
    <s v="ERES_2T317"/>
    <x v="5522"/>
    <n v="239.476"/>
    <n v="29.43"/>
  </r>
  <r>
    <s v="10 : Electric"/>
    <x v="2"/>
    <x v="1"/>
    <s v="ERES_2T317"/>
    <x v="5524"/>
    <n v="874.93499999999995"/>
    <n v="100.5"/>
  </r>
  <r>
    <s v="10 : Electric"/>
    <x v="2"/>
    <x v="1"/>
    <s v="ERES_2T317"/>
    <x v="5525"/>
    <n v="760.14400000000001"/>
    <n v="90.41"/>
  </r>
  <r>
    <s v="10 : Electric"/>
    <x v="2"/>
    <x v="1"/>
    <s v="ERES_2T317"/>
    <x v="5526"/>
    <n v="0"/>
    <n v="0"/>
  </r>
  <r>
    <s v="10 : Electric"/>
    <x v="2"/>
    <x v="1"/>
    <s v="ERES_2T317"/>
    <x v="5527"/>
    <n v="488.99299999999999"/>
    <n v="60.88"/>
  </r>
  <r>
    <s v="10 : Electric"/>
    <x v="2"/>
    <x v="1"/>
    <s v="ERES_2T317"/>
    <x v="5528"/>
    <n v="242.39099999999999"/>
    <n v="28.84"/>
  </r>
  <r>
    <s v="10 : Electric"/>
    <x v="2"/>
    <x v="1"/>
    <s v="ERES_2T317"/>
    <x v="5529"/>
    <n v="1515.5029999999999"/>
    <n v="178.49"/>
  </r>
  <r>
    <s v="10 : Electric"/>
    <x v="2"/>
    <x v="1"/>
    <s v="ERES_2T317"/>
    <x v="5530"/>
    <n v="644.53399999999999"/>
    <n v="78.22"/>
  </r>
  <r>
    <s v="10 : Electric"/>
    <x v="2"/>
    <x v="1"/>
    <s v="ERES_2T317"/>
    <x v="5531"/>
    <n v="1478.79"/>
    <n v="182.56"/>
  </r>
  <r>
    <s v="10 : Electric"/>
    <x v="2"/>
    <x v="1"/>
    <s v="ERES_2T317"/>
    <x v="5532"/>
    <n v="1106.3030000000001"/>
    <n v="135.4"/>
  </r>
  <r>
    <s v="10 : Electric"/>
    <x v="2"/>
    <x v="1"/>
    <s v="ERES_2T317"/>
    <x v="5533"/>
    <n v="1227.9090000000001"/>
    <n v="150.13999999999999"/>
  </r>
  <r>
    <s v="10 : Electric"/>
    <x v="2"/>
    <x v="1"/>
    <s v="ERES_2T317"/>
    <x v="5534"/>
    <n v="1873.202"/>
    <n v="236.05"/>
  </r>
  <r>
    <s v="10 : Electric"/>
    <x v="2"/>
    <x v="1"/>
    <s v="ERES_2T317"/>
    <x v="5535"/>
    <n v="608.755"/>
    <n v="72.599999999999994"/>
  </r>
  <r>
    <s v="10 : Electric"/>
    <x v="2"/>
    <x v="1"/>
    <s v="ERES_2T317"/>
    <x v="5536"/>
    <n v="728.46699999999998"/>
    <n v="88.53"/>
  </r>
  <r>
    <s v="10 : Electric"/>
    <x v="2"/>
    <x v="1"/>
    <s v="ERES_2T317"/>
    <x v="5537"/>
    <n v="823.57600000000002"/>
    <n v="99.48"/>
  </r>
  <r>
    <s v="10 : Electric"/>
    <x v="2"/>
    <x v="1"/>
    <s v="ERES_2T317"/>
    <x v="5538"/>
    <n v="1766.777"/>
    <n v="194.33"/>
  </r>
  <r>
    <s v="10 : Electric"/>
    <x v="2"/>
    <x v="1"/>
    <s v="ERES_2T317"/>
    <x v="5539"/>
    <n v="1165.567"/>
    <n v="143.16999999999999"/>
  </r>
  <r>
    <s v="10 : Electric"/>
    <x v="2"/>
    <x v="1"/>
    <s v="ERES_2T317"/>
    <x v="8363"/>
    <n v="443.36799999999999"/>
    <n v="54.64"/>
  </r>
  <r>
    <s v="10 : Electric"/>
    <x v="2"/>
    <x v="1"/>
    <s v="ERES_2T317"/>
    <x v="5540"/>
    <n v="918.51"/>
    <n v="109.39"/>
  </r>
  <r>
    <s v="10 : Electric"/>
    <x v="2"/>
    <x v="1"/>
    <s v="ERES_2T317"/>
    <x v="5541"/>
    <n v="431.40300000000002"/>
    <n v="54.7"/>
  </r>
  <r>
    <s v="10 : Electric"/>
    <x v="2"/>
    <x v="1"/>
    <s v="ERES_2T317"/>
    <x v="5542"/>
    <n v="433.54300000000001"/>
    <n v="52.73"/>
  </r>
  <r>
    <s v="10 : Electric"/>
    <x v="2"/>
    <x v="1"/>
    <s v="ERES_2T317"/>
    <x v="5543"/>
    <n v="1733.2049999999999"/>
    <n v="214.3"/>
  </r>
  <r>
    <s v="10 : Electric"/>
    <x v="2"/>
    <x v="1"/>
    <s v="ERES_2T317"/>
    <x v="8364"/>
    <n v="965.83299999999997"/>
    <n v="118.45"/>
  </r>
  <r>
    <s v="10 : Electric"/>
    <x v="2"/>
    <x v="1"/>
    <s v="ERES_2T317"/>
    <x v="5544"/>
    <n v="1198.1110000000001"/>
    <n v="148.86000000000001"/>
  </r>
  <r>
    <s v="10 : Electric"/>
    <x v="2"/>
    <x v="1"/>
    <s v="ERES_2T317"/>
    <x v="8365"/>
    <n v="1043.623"/>
    <n v="126.32"/>
  </r>
  <r>
    <s v="10 : Electric"/>
    <x v="2"/>
    <x v="1"/>
    <s v="ERES_2T317"/>
    <x v="5545"/>
    <n v="727.41200000000003"/>
    <n v="89.02"/>
  </r>
  <r>
    <s v="10 : Electric"/>
    <x v="2"/>
    <x v="1"/>
    <s v="ERES_2T317"/>
    <x v="5546"/>
    <n v="2532.346"/>
    <n v="308.95999999999998"/>
  </r>
  <r>
    <s v="10 : Electric"/>
    <x v="2"/>
    <x v="1"/>
    <s v="ERES_2T317"/>
    <x v="5547"/>
    <n v="507.589"/>
    <n v="62.36"/>
  </r>
  <r>
    <s v="10 : Electric"/>
    <x v="2"/>
    <x v="1"/>
    <s v="ERES_2T317"/>
    <x v="5548"/>
    <n v="548.30399999999997"/>
    <n v="66.84"/>
  </r>
  <r>
    <s v="10 : Electric"/>
    <x v="2"/>
    <x v="1"/>
    <s v="ERES_2T317"/>
    <x v="5549"/>
    <n v="239.61799999999999"/>
    <n v="29.48"/>
  </r>
  <r>
    <s v="10 : Electric"/>
    <x v="2"/>
    <x v="1"/>
    <s v="ERES_2T317"/>
    <x v="5550"/>
    <n v="1262.6279999999999"/>
    <n v="155.75"/>
  </r>
  <r>
    <s v="10 : Electric"/>
    <x v="2"/>
    <x v="1"/>
    <s v="ERES_2T317"/>
    <x v="5551"/>
    <n v="1317.7439999999999"/>
    <n v="171.19"/>
  </r>
  <r>
    <s v="10 : Electric"/>
    <x v="2"/>
    <x v="1"/>
    <s v="ERES_2T317"/>
    <x v="8366"/>
    <n v="243.447"/>
    <n v="29.81"/>
  </r>
  <r>
    <s v="10 : Electric"/>
    <x v="2"/>
    <x v="1"/>
    <s v="ERES_2T317"/>
    <x v="8367"/>
    <n v="308.60399999999998"/>
    <n v="35.54"/>
  </r>
  <r>
    <s v="10 : Electric"/>
    <x v="2"/>
    <x v="1"/>
    <s v="ERES_2T317"/>
    <x v="5552"/>
    <n v="1494.298"/>
    <n v="179.04"/>
  </r>
  <r>
    <s v="10 : Electric"/>
    <x v="2"/>
    <x v="1"/>
    <s v="ERES_2T317"/>
    <x v="5553"/>
    <n v="1190.268"/>
    <n v="142.28"/>
  </r>
  <r>
    <s v="10 : Electric"/>
    <x v="2"/>
    <x v="1"/>
    <s v="ERES_2T317"/>
    <x v="5554"/>
    <n v="859.048"/>
    <n v="105.19"/>
  </r>
  <r>
    <s v="10 : Electric"/>
    <x v="2"/>
    <x v="1"/>
    <s v="ERES_2T317"/>
    <x v="8368"/>
    <n v="927.13699999999994"/>
    <n v="118.87"/>
  </r>
  <r>
    <s v="10 : Electric"/>
    <x v="2"/>
    <x v="1"/>
    <s v="ERES_2T317"/>
    <x v="5555"/>
    <n v="631.81399999999996"/>
    <n v="77.08"/>
  </r>
  <r>
    <s v="10 : Electric"/>
    <x v="2"/>
    <x v="1"/>
    <s v="ERES_2T317"/>
    <x v="5556"/>
    <n v="891.73400000000004"/>
    <n v="108.1"/>
  </r>
  <r>
    <s v="10 : Electric"/>
    <x v="2"/>
    <x v="1"/>
    <s v="ERES_2T317"/>
    <x v="5557"/>
    <n v="1308.4269999999999"/>
    <n v="161.09"/>
  </r>
  <r>
    <s v="10 : Electric"/>
    <x v="2"/>
    <x v="1"/>
    <s v="ERES_2T317"/>
    <x v="8369"/>
    <n v="904.90200000000004"/>
    <n v="107.38"/>
  </r>
  <r>
    <s v="10 : Electric"/>
    <x v="2"/>
    <x v="1"/>
    <s v="ERES_2T317"/>
    <x v="5558"/>
    <n v="904.99699999999996"/>
    <n v="112.21"/>
  </r>
  <r>
    <s v="10 : Electric"/>
    <x v="2"/>
    <x v="1"/>
    <s v="ERES_2T317"/>
    <x v="5559"/>
    <n v="312.78699999999998"/>
    <n v="36.6"/>
  </r>
  <r>
    <s v="10 : Electric"/>
    <x v="2"/>
    <x v="1"/>
    <s v="ERES_2T317"/>
    <x v="8370"/>
    <n v="1021.044"/>
    <n v="125.72"/>
  </r>
  <r>
    <s v="10 : Electric"/>
    <x v="2"/>
    <x v="1"/>
    <s v="ERES_2T317"/>
    <x v="5560"/>
    <n v="2345.7399999999998"/>
    <n v="297.89999999999998"/>
  </r>
  <r>
    <s v="10 : Electric"/>
    <x v="2"/>
    <x v="1"/>
    <s v="ERES_2T317"/>
    <x v="5561"/>
    <n v="956.55499999999995"/>
    <n v="111.91"/>
  </r>
  <r>
    <s v="10 : Electric"/>
    <x v="2"/>
    <x v="1"/>
    <s v="ERES_2T317"/>
    <x v="5562"/>
    <n v="697.69399999999996"/>
    <n v="86.32"/>
  </r>
  <r>
    <s v="10 : Electric"/>
    <x v="2"/>
    <x v="1"/>
    <s v="ERES_2T317"/>
    <x v="5563"/>
    <n v="1846.7539999999999"/>
    <n v="231.54"/>
  </r>
  <r>
    <s v="10 : Electric"/>
    <x v="2"/>
    <x v="1"/>
    <s v="ERES_2T317"/>
    <x v="5564"/>
    <n v="482.298"/>
    <n v="58.99"/>
  </r>
  <r>
    <s v="10 : Electric"/>
    <x v="2"/>
    <x v="1"/>
    <s v="ERES_2T317"/>
    <x v="5565"/>
    <n v="2188.395"/>
    <n v="254.07"/>
  </r>
  <r>
    <s v="10 : Electric"/>
    <x v="2"/>
    <x v="1"/>
    <s v="ERES_2T317"/>
    <x v="8371"/>
    <n v="1013.248"/>
    <n v="118.5"/>
  </r>
  <r>
    <s v="10 : Electric"/>
    <x v="2"/>
    <x v="1"/>
    <s v="ERES_2T317"/>
    <x v="5566"/>
    <n v="720.15099999999995"/>
    <n v="83.35"/>
  </r>
  <r>
    <s v="10 : Electric"/>
    <x v="2"/>
    <x v="1"/>
    <s v="ERES_2T317"/>
    <x v="5567"/>
    <n v="867.81200000000001"/>
    <n v="103.84"/>
  </r>
  <r>
    <s v="10 : Electric"/>
    <x v="2"/>
    <x v="1"/>
    <s v="ERES_2T317"/>
    <x v="5568"/>
    <n v="410.23399999999998"/>
    <n v="51.39"/>
  </r>
  <r>
    <s v="10 : Electric"/>
    <x v="2"/>
    <x v="1"/>
    <s v="ERES_2T317"/>
    <x v="5569"/>
    <n v="1153.6410000000001"/>
    <n v="138.88"/>
  </r>
  <r>
    <s v="10 : Electric"/>
    <x v="2"/>
    <x v="1"/>
    <s v="ERES_2T317"/>
    <x v="5570"/>
    <n v="1637.057"/>
    <n v="200.92"/>
  </r>
  <r>
    <s v="10 : Electric"/>
    <x v="2"/>
    <x v="1"/>
    <s v="ERES_2T317"/>
    <x v="5571"/>
    <n v="163.53899999999999"/>
    <n v="19.350000000000001"/>
  </r>
  <r>
    <s v="10 : Electric"/>
    <x v="2"/>
    <x v="1"/>
    <s v="ERES_2T317"/>
    <x v="5572"/>
    <n v="1475.4259999999999"/>
    <n v="175.4"/>
  </r>
  <r>
    <s v="10 : Electric"/>
    <x v="2"/>
    <x v="1"/>
    <s v="ERES_2T317"/>
    <x v="5573"/>
    <n v="238.14400000000001"/>
    <n v="28.67"/>
  </r>
  <r>
    <s v="10 : Electric"/>
    <x v="2"/>
    <x v="1"/>
    <s v="ERES_2T317"/>
    <x v="8372"/>
    <n v="350.07900000000001"/>
    <n v="42.68"/>
  </r>
  <r>
    <s v="10 : Electric"/>
    <x v="2"/>
    <x v="1"/>
    <s v="ERES_2T317"/>
    <x v="5574"/>
    <n v="1182.9490000000001"/>
    <n v="141.09"/>
  </r>
  <r>
    <s v="10 : Electric"/>
    <x v="2"/>
    <x v="1"/>
    <s v="ERES_2T317"/>
    <x v="5575"/>
    <n v="476.589"/>
    <n v="58.94"/>
  </r>
  <r>
    <s v="10 : Electric"/>
    <x v="2"/>
    <x v="1"/>
    <s v="ERES_2T317"/>
    <x v="5576"/>
    <n v="638.38400000000001"/>
    <n v="78.349999999999994"/>
  </r>
  <r>
    <s v="10 : Electric"/>
    <x v="2"/>
    <x v="1"/>
    <s v="ERES_2T317"/>
    <x v="8373"/>
    <n v="575.99800000000005"/>
    <n v="69.22"/>
  </r>
  <r>
    <s v="10 : Electric"/>
    <x v="2"/>
    <x v="1"/>
    <s v="ERES_2T317"/>
    <x v="5577"/>
    <n v="799.59900000000005"/>
    <n v="96.85"/>
  </r>
  <r>
    <s v="10 : Electric"/>
    <x v="2"/>
    <x v="1"/>
    <s v="ERES_2T317"/>
    <x v="5578"/>
    <n v="954.17"/>
    <n v="111.66"/>
  </r>
  <r>
    <s v="10 : Electric"/>
    <x v="2"/>
    <x v="1"/>
    <s v="ERES_2T317"/>
    <x v="5579"/>
    <n v="210.86500000000001"/>
    <n v="26.68"/>
  </r>
  <r>
    <s v="10 : Electric"/>
    <x v="2"/>
    <x v="1"/>
    <s v="ERES_2T317"/>
    <x v="5580"/>
    <n v="597.26800000000003"/>
    <n v="68.92"/>
  </r>
  <r>
    <s v="10 : Electric"/>
    <x v="2"/>
    <x v="1"/>
    <s v="ERES_2T317"/>
    <x v="8374"/>
    <n v="404.76"/>
    <n v="52.75"/>
  </r>
  <r>
    <s v="10 : Electric"/>
    <x v="2"/>
    <x v="1"/>
    <s v="ERES_2T317"/>
    <x v="5581"/>
    <n v="363.68599999999998"/>
    <n v="44.78"/>
  </r>
  <r>
    <s v="10 : Electric"/>
    <x v="2"/>
    <x v="1"/>
    <s v="ERES_2T317"/>
    <x v="5582"/>
    <n v="688.98099999999999"/>
    <n v="86.29"/>
  </r>
  <r>
    <s v="10 : Electric"/>
    <x v="2"/>
    <x v="1"/>
    <s v="ERES_2T317"/>
    <x v="8375"/>
    <n v="1045.931"/>
    <n v="126.26"/>
  </r>
  <r>
    <s v="10 : Electric"/>
    <x v="2"/>
    <x v="1"/>
    <s v="ERES_2T317"/>
    <x v="5583"/>
    <n v="1716.23"/>
    <n v="213.8"/>
  </r>
  <r>
    <s v="10 : Electric"/>
    <x v="2"/>
    <x v="1"/>
    <s v="ERES_2T317"/>
    <x v="8376"/>
    <n v="496.38799999999998"/>
    <n v="61.05"/>
  </r>
  <r>
    <s v="10 : Electric"/>
    <x v="2"/>
    <x v="1"/>
    <s v="ERES_2T317"/>
    <x v="5584"/>
    <n v="1415.623"/>
    <n v="174.25"/>
  </r>
  <r>
    <s v="10 : Electric"/>
    <x v="2"/>
    <x v="1"/>
    <s v="ERES_2T317"/>
    <x v="8377"/>
    <n v="388.32799999999997"/>
    <n v="47.16"/>
  </r>
  <r>
    <s v="10 : Electric"/>
    <x v="2"/>
    <x v="1"/>
    <s v="ERES_2T317"/>
    <x v="8378"/>
    <n v="560.72500000000002"/>
    <n v="67.400000000000006"/>
  </r>
  <r>
    <s v="10 : Electric"/>
    <x v="2"/>
    <x v="1"/>
    <s v="ERES_2T317"/>
    <x v="8379"/>
    <n v="348.09199999999998"/>
    <n v="41.94"/>
  </r>
  <r>
    <s v="10 : Electric"/>
    <x v="2"/>
    <x v="1"/>
    <s v="ERES_2T317"/>
    <x v="5585"/>
    <n v="395.19"/>
    <n v="47.75"/>
  </r>
  <r>
    <s v="10 : Electric"/>
    <x v="2"/>
    <x v="1"/>
    <s v="ERES_2T317"/>
    <x v="5586"/>
    <n v="1193.3620000000001"/>
    <n v="143.88"/>
  </r>
  <r>
    <s v="10 : Electric"/>
    <x v="2"/>
    <x v="1"/>
    <s v="ERES_2T317"/>
    <x v="8380"/>
    <n v="1100.278"/>
    <n v="132.93"/>
  </r>
  <r>
    <s v="10 : Electric"/>
    <x v="2"/>
    <x v="1"/>
    <s v="ERES_2T317"/>
    <x v="8381"/>
    <n v="1450.5519999999999"/>
    <n v="180.01"/>
  </r>
  <r>
    <s v="10 : Electric"/>
    <x v="2"/>
    <x v="1"/>
    <s v="ERES_2T317"/>
    <x v="8382"/>
    <n v="1475.088"/>
    <n v="186.92"/>
  </r>
  <r>
    <s v="10 : Electric"/>
    <x v="2"/>
    <x v="1"/>
    <s v="ERES_2T317"/>
    <x v="5587"/>
    <n v="425.84199999999998"/>
    <n v="51.03"/>
  </r>
  <r>
    <s v="10 : Electric"/>
    <x v="2"/>
    <x v="1"/>
    <s v="ERES_2T317"/>
    <x v="5588"/>
    <n v="2472.5819999999999"/>
    <n v="281.33"/>
  </r>
  <r>
    <s v="10 : Electric"/>
    <x v="2"/>
    <x v="1"/>
    <s v="ERES_2T317"/>
    <x v="5589"/>
    <n v="407.82"/>
    <n v="49.63"/>
  </r>
  <r>
    <s v="10 : Electric"/>
    <x v="2"/>
    <x v="1"/>
    <s v="ERES_2T317"/>
    <x v="5590"/>
    <n v="696.66700000000003"/>
    <n v="84.85"/>
  </r>
  <r>
    <s v="10 : Electric"/>
    <x v="2"/>
    <x v="1"/>
    <s v="ERES_2T317"/>
    <x v="8383"/>
    <n v="387.14699999999999"/>
    <n v="49.31"/>
  </r>
  <r>
    <s v="10 : Electric"/>
    <x v="2"/>
    <x v="1"/>
    <s v="ERES_2T317"/>
    <x v="5591"/>
    <n v="552.13099999999997"/>
    <n v="68.28"/>
  </r>
  <r>
    <s v="10 : Electric"/>
    <x v="2"/>
    <x v="1"/>
    <s v="ERES_2T317"/>
    <x v="5592"/>
    <n v="1083.26"/>
    <n v="133.68"/>
  </r>
  <r>
    <s v="10 : Electric"/>
    <x v="2"/>
    <x v="1"/>
    <s v="ERES_2T317"/>
    <x v="5593"/>
    <n v="1777.8119999999999"/>
    <n v="222.28"/>
  </r>
  <r>
    <s v="10 : Electric"/>
    <x v="2"/>
    <x v="1"/>
    <s v="ERES_2T317"/>
    <x v="5594"/>
    <n v="1176.6420000000001"/>
    <n v="141.93"/>
  </r>
  <r>
    <s v="10 : Electric"/>
    <x v="2"/>
    <x v="1"/>
    <s v="ERES_2T317"/>
    <x v="5595"/>
    <n v="878.04600000000005"/>
    <n v="106.96"/>
  </r>
  <r>
    <s v="10 : Electric"/>
    <x v="2"/>
    <x v="1"/>
    <s v="ERES_2T317"/>
    <x v="8384"/>
    <n v="1145.92"/>
    <n v="138.16999999999999"/>
  </r>
  <r>
    <s v="10 : Electric"/>
    <x v="2"/>
    <x v="1"/>
    <s v="ERES_2T317"/>
    <x v="5596"/>
    <n v="242.78"/>
    <n v="28.96"/>
  </r>
  <r>
    <s v="10 : Electric"/>
    <x v="2"/>
    <x v="1"/>
    <s v="ERES_2T317"/>
    <x v="5597"/>
    <n v="1461.03"/>
    <n v="176.45"/>
  </r>
  <r>
    <s v="10 : Electric"/>
    <x v="2"/>
    <x v="1"/>
    <s v="ERES_2T317"/>
    <x v="5598"/>
    <n v="2349.7359999999999"/>
    <n v="284.45"/>
  </r>
  <r>
    <s v="10 : Electric"/>
    <x v="2"/>
    <x v="1"/>
    <s v="ERES_2T317"/>
    <x v="5599"/>
    <n v="144.16300000000001"/>
    <n v="17.68"/>
  </r>
  <r>
    <s v="10 : Electric"/>
    <x v="2"/>
    <x v="1"/>
    <s v="ERES_2T317"/>
    <x v="5600"/>
    <n v="342.78800000000001"/>
    <n v="42.44"/>
  </r>
  <r>
    <s v="10 : Electric"/>
    <x v="2"/>
    <x v="1"/>
    <s v="ERES_2T317"/>
    <x v="5601"/>
    <n v="0"/>
    <n v="0"/>
  </r>
  <r>
    <s v="10 : Electric"/>
    <x v="2"/>
    <x v="1"/>
    <s v="ERES_2T317"/>
    <x v="5602"/>
    <n v="186.81399999999999"/>
    <n v="21.4"/>
  </r>
  <r>
    <s v="10 : Electric"/>
    <x v="2"/>
    <x v="1"/>
    <s v="ERES_2T317"/>
    <x v="5603"/>
    <n v="1635.8109999999999"/>
    <n v="209.48"/>
  </r>
  <r>
    <s v="10 : Electric"/>
    <x v="2"/>
    <x v="1"/>
    <s v="ERES_2T317"/>
    <x v="5604"/>
    <n v="2173.6410000000001"/>
    <n v="247.33"/>
  </r>
  <r>
    <s v="10 : Electric"/>
    <x v="2"/>
    <x v="1"/>
    <s v="ERES_2T317"/>
    <x v="8385"/>
    <n v="1192.7940000000001"/>
    <n v="144.66"/>
  </r>
  <r>
    <s v="10 : Electric"/>
    <x v="2"/>
    <x v="1"/>
    <s v="ERES_2T317"/>
    <x v="5605"/>
    <n v="1260.299"/>
    <n v="150.80000000000001"/>
  </r>
  <r>
    <s v="10 : Electric"/>
    <x v="2"/>
    <x v="1"/>
    <s v="ERES_2T317"/>
    <x v="5606"/>
    <n v="575.48099999999999"/>
    <n v="68.08"/>
  </r>
  <r>
    <s v="10 : Electric"/>
    <x v="2"/>
    <x v="1"/>
    <s v="ERES_2T317"/>
    <x v="5607"/>
    <n v="850.22799999999995"/>
    <n v="107.62"/>
  </r>
  <r>
    <s v="10 : Electric"/>
    <x v="2"/>
    <x v="1"/>
    <s v="ERES_2T317"/>
    <x v="8386"/>
    <n v="1023.046"/>
    <n v="123.63"/>
  </r>
  <r>
    <s v="10 : Electric"/>
    <x v="2"/>
    <x v="1"/>
    <s v="ERES_2T317"/>
    <x v="5608"/>
    <n v="581.79200000000003"/>
    <n v="73.87"/>
  </r>
  <r>
    <s v="10 : Electric"/>
    <x v="2"/>
    <x v="1"/>
    <s v="ERES_2T317"/>
    <x v="8387"/>
    <n v="1050.0419999999999"/>
    <n v="135.26"/>
  </r>
  <r>
    <s v="10 : Electric"/>
    <x v="2"/>
    <x v="1"/>
    <s v="ERES_2T317"/>
    <x v="5609"/>
    <n v="695.64099999999996"/>
    <n v="90.76"/>
  </r>
  <r>
    <s v="10 : Electric"/>
    <x v="2"/>
    <x v="1"/>
    <s v="ERES_2T317"/>
    <x v="5610"/>
    <n v="556.83900000000006"/>
    <n v="67.92"/>
  </r>
  <r>
    <s v="10 : Electric"/>
    <x v="2"/>
    <x v="1"/>
    <s v="ERES_2T317"/>
    <x v="8388"/>
    <n v="720.92700000000002"/>
    <n v="87.51"/>
  </r>
  <r>
    <s v="10 : Electric"/>
    <x v="2"/>
    <x v="1"/>
    <s v="ERES_2T317"/>
    <x v="5611"/>
    <n v="1771.886"/>
    <n v="224.01"/>
  </r>
  <r>
    <s v="10 : Electric"/>
    <x v="2"/>
    <x v="1"/>
    <s v="ERES_2T317"/>
    <x v="5612"/>
    <n v="1540.028"/>
    <n v="183.58"/>
  </r>
  <r>
    <s v="10 : Electric"/>
    <x v="2"/>
    <x v="1"/>
    <s v="ERES_2T317"/>
    <x v="8389"/>
    <n v="315.58499999999998"/>
    <n v="38.72"/>
  </r>
  <r>
    <s v="10 : Electric"/>
    <x v="2"/>
    <x v="1"/>
    <s v="ERES_2T317"/>
    <x v="5613"/>
    <n v="2049.2339999999999"/>
    <n v="252.67"/>
  </r>
  <r>
    <s v="10 : Electric"/>
    <x v="2"/>
    <x v="1"/>
    <s v="ERES_2T317"/>
    <x v="5614"/>
    <n v="865.66899999999998"/>
    <n v="110.84"/>
  </r>
  <r>
    <s v="10 : Electric"/>
    <x v="2"/>
    <x v="1"/>
    <s v="ERES_2T317"/>
    <x v="5615"/>
    <n v="752.53899999999999"/>
    <n v="91.37"/>
  </r>
  <r>
    <s v="10 : Electric"/>
    <x v="2"/>
    <x v="1"/>
    <s v="ERES_2T317"/>
    <x v="5616"/>
    <n v="361.70100000000002"/>
    <n v="47.73"/>
  </r>
  <r>
    <s v="10 : Electric"/>
    <x v="2"/>
    <x v="1"/>
    <s v="ERES_2T317"/>
    <x v="8390"/>
    <n v="720.86599999999999"/>
    <n v="89.35"/>
  </r>
  <r>
    <s v="10 : Electric"/>
    <x v="2"/>
    <x v="1"/>
    <s v="ERES_2T317"/>
    <x v="5617"/>
    <n v="516.87199999999996"/>
    <n v="63.33"/>
  </r>
  <r>
    <s v="10 : Electric"/>
    <x v="2"/>
    <x v="1"/>
    <s v="ERES_2T317"/>
    <x v="5618"/>
    <n v="2710.6089999999999"/>
    <n v="329.58"/>
  </r>
  <r>
    <s v="10 : Electric"/>
    <x v="2"/>
    <x v="1"/>
    <s v="ERES_2T317"/>
    <x v="5619"/>
    <n v="358.04"/>
    <n v="42.48"/>
  </r>
  <r>
    <s v="10 : Electric"/>
    <x v="2"/>
    <x v="1"/>
    <s v="ERES_2T317"/>
    <x v="5620"/>
    <n v="746.12300000000005"/>
    <n v="92.83"/>
  </r>
  <r>
    <s v="10 : Electric"/>
    <x v="2"/>
    <x v="1"/>
    <s v="ERES_2T317"/>
    <x v="5621"/>
    <n v="786.18799999999999"/>
    <n v="94.75"/>
  </r>
  <r>
    <s v="10 : Electric"/>
    <x v="2"/>
    <x v="1"/>
    <s v="ERES_2T317"/>
    <x v="8391"/>
    <n v="667.86300000000006"/>
    <n v="82.03"/>
  </r>
  <r>
    <s v="10 : Electric"/>
    <x v="2"/>
    <x v="1"/>
    <s v="ERES_2T317"/>
    <x v="5622"/>
    <n v="316.18400000000003"/>
    <n v="37.520000000000003"/>
  </r>
  <r>
    <s v="10 : Electric"/>
    <x v="2"/>
    <x v="1"/>
    <s v="ERES_2T317"/>
    <x v="5623"/>
    <n v="789.18899999999996"/>
    <n v="93.15"/>
  </r>
  <r>
    <s v="10 : Electric"/>
    <x v="2"/>
    <x v="1"/>
    <s v="ERES_2T317"/>
    <x v="8392"/>
    <n v="543.66200000000003"/>
    <n v="66.97"/>
  </r>
  <r>
    <s v="10 : Electric"/>
    <x v="2"/>
    <x v="1"/>
    <s v="ERES_2T317"/>
    <x v="5624"/>
    <n v="1454.8620000000001"/>
    <n v="176.01"/>
  </r>
  <r>
    <s v="10 : Electric"/>
    <x v="2"/>
    <x v="1"/>
    <s v="ERES_2T317"/>
    <x v="8393"/>
    <n v="230.81"/>
    <n v="25.81"/>
  </r>
  <r>
    <s v="10 : Electric"/>
    <x v="2"/>
    <x v="1"/>
    <s v="ERES_2T317"/>
    <x v="5625"/>
    <n v="2244.2869999999998"/>
    <n v="268.32"/>
  </r>
  <r>
    <s v="10 : Electric"/>
    <x v="2"/>
    <x v="1"/>
    <s v="ERES_2T317"/>
    <x v="5626"/>
    <n v="2417.2280000000001"/>
    <n v="289.76"/>
  </r>
  <r>
    <s v="10 : Electric"/>
    <x v="2"/>
    <x v="1"/>
    <s v="ERES_2T317"/>
    <x v="5627"/>
    <n v="0"/>
    <n v="0"/>
  </r>
  <r>
    <s v="10 : Electric"/>
    <x v="2"/>
    <x v="1"/>
    <s v="ERES_2T317"/>
    <x v="5629"/>
    <n v="995.93399999999997"/>
    <n v="122.91"/>
  </r>
  <r>
    <s v="10 : Electric"/>
    <x v="2"/>
    <x v="1"/>
    <s v="ERES_2T317"/>
    <x v="5630"/>
    <n v="1293.0930000000001"/>
    <n v="161.1"/>
  </r>
  <r>
    <s v="10 : Electric"/>
    <x v="2"/>
    <x v="1"/>
    <s v="ERES_2T317"/>
    <x v="8394"/>
    <n v="1616.8869999999999"/>
    <n v="192.86"/>
  </r>
  <r>
    <s v="10 : Electric"/>
    <x v="2"/>
    <x v="1"/>
    <s v="ERES_2T317"/>
    <x v="5631"/>
    <n v="511.12200000000001"/>
    <n v="63.42"/>
  </r>
  <r>
    <s v="10 : Electric"/>
    <x v="2"/>
    <x v="1"/>
    <s v="ERES_2T317"/>
    <x v="5632"/>
    <n v="953.74199999999996"/>
    <n v="107.5"/>
  </r>
  <r>
    <s v="10 : Electric"/>
    <x v="2"/>
    <x v="1"/>
    <s v="ERES_2T317"/>
    <x v="5633"/>
    <n v="1849.712"/>
    <n v="216.51"/>
  </r>
  <r>
    <s v="10 : Electric"/>
    <x v="2"/>
    <x v="1"/>
    <s v="ERES_2T317"/>
    <x v="5634"/>
    <n v="1626.22"/>
    <n v="192.61"/>
  </r>
  <r>
    <s v="10 : Electric"/>
    <x v="2"/>
    <x v="1"/>
    <s v="ERES_2T317"/>
    <x v="8395"/>
    <n v="1943.479"/>
    <n v="234.11"/>
  </r>
  <r>
    <s v="10 : Electric"/>
    <x v="2"/>
    <x v="1"/>
    <s v="ERES_2T317"/>
    <x v="8396"/>
    <n v="1540.5129999999999"/>
    <n v="187.3"/>
  </r>
  <r>
    <s v="10 : Electric"/>
    <x v="2"/>
    <x v="1"/>
    <s v="ERES_2T317"/>
    <x v="8397"/>
    <n v="859.08"/>
    <n v="96.17"/>
  </r>
  <r>
    <s v="10 : Electric"/>
    <x v="2"/>
    <x v="1"/>
    <s v="ERES_2T317"/>
    <x v="5635"/>
    <n v="1496.6510000000001"/>
    <n v="182.8"/>
  </r>
  <r>
    <s v="10 : Electric"/>
    <x v="2"/>
    <x v="1"/>
    <s v="ERES_2T317"/>
    <x v="5636"/>
    <n v="514.51"/>
    <n v="65.069999999999993"/>
  </r>
  <r>
    <s v="10 : Electric"/>
    <x v="2"/>
    <x v="1"/>
    <s v="ERES_2T317"/>
    <x v="5637"/>
    <n v="558.99199999999996"/>
    <n v="68.87"/>
  </r>
  <r>
    <s v="10 : Electric"/>
    <x v="2"/>
    <x v="1"/>
    <s v="ERES_2T317"/>
    <x v="5638"/>
    <n v="726.33100000000002"/>
    <n v="87.53"/>
  </r>
  <r>
    <s v="10 : Electric"/>
    <x v="2"/>
    <x v="1"/>
    <s v="ERES_2T317"/>
    <x v="5639"/>
    <n v="747.71500000000003"/>
    <n v="90.07"/>
  </r>
  <r>
    <s v="10 : Electric"/>
    <x v="2"/>
    <x v="1"/>
    <s v="ERES_2T317"/>
    <x v="5640"/>
    <n v="1619.8030000000001"/>
    <n v="188.21"/>
  </r>
  <r>
    <s v="10 : Electric"/>
    <x v="2"/>
    <x v="1"/>
    <s v="ERES_2T317"/>
    <x v="5641"/>
    <n v="636.98800000000006"/>
    <n v="81.28"/>
  </r>
  <r>
    <s v="10 : Electric"/>
    <x v="2"/>
    <x v="1"/>
    <s v="ERES_2T317"/>
    <x v="5642"/>
    <n v="1098.576"/>
    <n v="133.97"/>
  </r>
  <r>
    <s v="10 : Electric"/>
    <x v="2"/>
    <x v="1"/>
    <s v="ERES_2T317"/>
    <x v="5643"/>
    <n v="806.49699999999996"/>
    <n v="96.83"/>
  </r>
  <r>
    <s v="10 : Electric"/>
    <x v="2"/>
    <x v="1"/>
    <s v="ERES_2T317"/>
    <x v="5644"/>
    <n v="220.61099999999999"/>
    <n v="26.73"/>
  </r>
  <r>
    <s v="10 : Electric"/>
    <x v="2"/>
    <x v="1"/>
    <s v="ERES_2T317"/>
    <x v="8398"/>
    <n v="1550.269"/>
    <n v="187.46"/>
  </r>
  <r>
    <s v="10 : Electric"/>
    <x v="2"/>
    <x v="1"/>
    <s v="ERES_2T317"/>
    <x v="5645"/>
    <n v="851.62599999999998"/>
    <n v="109.53"/>
  </r>
  <r>
    <s v="10 : Electric"/>
    <x v="2"/>
    <x v="1"/>
    <s v="ERES_2T317"/>
    <x v="5646"/>
    <n v="526.255"/>
    <n v="64.290000000000006"/>
  </r>
  <r>
    <s v="10 : Electric"/>
    <x v="2"/>
    <x v="1"/>
    <s v="ERES_2T317"/>
    <x v="8399"/>
    <n v="465.93299999999999"/>
    <n v="57.14"/>
  </r>
  <r>
    <s v="10 : Electric"/>
    <x v="2"/>
    <x v="1"/>
    <s v="ERES_2T317"/>
    <x v="5647"/>
    <n v="398.346"/>
    <n v="49.52"/>
  </r>
  <r>
    <s v="10 : Electric"/>
    <x v="2"/>
    <x v="1"/>
    <s v="ERES_2T317"/>
    <x v="5648"/>
    <n v="2044.077"/>
    <n v="246.99"/>
  </r>
  <r>
    <s v="10 : Electric"/>
    <x v="2"/>
    <x v="1"/>
    <s v="ERES_2T317"/>
    <x v="5649"/>
    <n v="239.45099999999999"/>
    <n v="29.86"/>
  </r>
  <r>
    <s v="10 : Electric"/>
    <x v="2"/>
    <x v="1"/>
    <s v="ERES_2T317"/>
    <x v="5650"/>
    <n v="379.60599999999999"/>
    <n v="45.3"/>
  </r>
  <r>
    <s v="10 : Electric"/>
    <x v="2"/>
    <x v="1"/>
    <s v="ERES_2T317"/>
    <x v="5651"/>
    <n v="1034.788"/>
    <n v="133.07"/>
  </r>
  <r>
    <s v="10 : Electric"/>
    <x v="2"/>
    <x v="1"/>
    <s v="ERES_2T317"/>
    <x v="5652"/>
    <n v="785.13400000000001"/>
    <n v="104.04"/>
  </r>
  <r>
    <s v="10 : Electric"/>
    <x v="2"/>
    <x v="1"/>
    <s v="ERES_2T317"/>
    <x v="5653"/>
    <n v="1816.3610000000001"/>
    <n v="226.72"/>
  </r>
  <r>
    <s v="10 : Electric"/>
    <x v="2"/>
    <x v="1"/>
    <s v="ERES_2T317"/>
    <x v="5654"/>
    <n v="1189.9169999999999"/>
    <n v="141.02000000000001"/>
  </r>
  <r>
    <s v="10 : Electric"/>
    <x v="2"/>
    <x v="1"/>
    <s v="ERES_2T317"/>
    <x v="5655"/>
    <n v="1016.069"/>
    <n v="126.38"/>
  </r>
  <r>
    <s v="10 : Electric"/>
    <x v="2"/>
    <x v="1"/>
    <s v="ERES_2T317"/>
    <x v="5656"/>
    <n v="1822.93"/>
    <n v="236.48"/>
  </r>
  <r>
    <s v="10 : Electric"/>
    <x v="2"/>
    <x v="1"/>
    <s v="ERES_2T317"/>
    <x v="5657"/>
    <n v="104.396"/>
    <n v="12.38"/>
  </r>
  <r>
    <s v="10 : Electric"/>
    <x v="2"/>
    <x v="1"/>
    <s v="ERES_2T317"/>
    <x v="5658"/>
    <n v="459.65199999999999"/>
    <n v="55.22"/>
  </r>
  <r>
    <s v="10 : Electric"/>
    <x v="2"/>
    <x v="1"/>
    <s v="ERES_2T317"/>
    <x v="5659"/>
    <n v="1725"/>
    <n v="210.87"/>
  </r>
  <r>
    <s v="10 : Electric"/>
    <x v="2"/>
    <x v="1"/>
    <s v="ERES_2T317"/>
    <x v="8400"/>
    <n v="190.26400000000001"/>
    <n v="23.31"/>
  </r>
  <r>
    <s v="10 : Electric"/>
    <x v="2"/>
    <x v="1"/>
    <s v="ERES_2T317"/>
    <x v="5661"/>
    <n v="1467.2439999999999"/>
    <n v="175.82"/>
  </r>
  <r>
    <s v="10 : Electric"/>
    <x v="2"/>
    <x v="1"/>
    <s v="ERES_2T317"/>
    <x v="5662"/>
    <n v="731.55799999999999"/>
    <n v="89.25"/>
  </r>
  <r>
    <s v="10 : Electric"/>
    <x v="2"/>
    <x v="1"/>
    <s v="ERES_2T317"/>
    <x v="8401"/>
    <n v="853.78099999999995"/>
    <n v="107.4"/>
  </r>
  <r>
    <s v="10 : Electric"/>
    <x v="2"/>
    <x v="1"/>
    <s v="ERES_2T317"/>
    <x v="8402"/>
    <n v="888.29200000000003"/>
    <n v="112.66"/>
  </r>
  <r>
    <s v="10 : Electric"/>
    <x v="2"/>
    <x v="1"/>
    <s v="ERES_2T317"/>
    <x v="5663"/>
    <n v="2212.895"/>
    <n v="278.20999999999998"/>
  </r>
  <r>
    <s v="10 : Electric"/>
    <x v="2"/>
    <x v="1"/>
    <s v="ERES_2T317"/>
    <x v="5664"/>
    <n v="1739.4469999999999"/>
    <n v="211.16"/>
  </r>
  <r>
    <s v="10 : Electric"/>
    <x v="2"/>
    <x v="1"/>
    <s v="ERES_2T317"/>
    <x v="8403"/>
    <n v="279.642"/>
    <n v="35.57"/>
  </r>
  <r>
    <s v="10 : Electric"/>
    <x v="2"/>
    <x v="1"/>
    <s v="ERES_2T317"/>
    <x v="8404"/>
    <n v="472.00299999999999"/>
    <n v="57.2"/>
  </r>
  <r>
    <s v="10 : Electric"/>
    <x v="2"/>
    <x v="1"/>
    <s v="ERES_2T317"/>
    <x v="5665"/>
    <n v="666.32399999999996"/>
    <n v="78.790000000000006"/>
  </r>
  <r>
    <s v="10 : Electric"/>
    <x v="2"/>
    <x v="1"/>
    <s v="ERES_2T317"/>
    <x v="5666"/>
    <n v="1174.742"/>
    <n v="141"/>
  </r>
  <r>
    <s v="10 : Electric"/>
    <x v="2"/>
    <x v="1"/>
    <s v="ERES_2T317"/>
    <x v="5667"/>
    <n v="1845.155"/>
    <n v="219.14"/>
  </r>
  <r>
    <s v="10 : Electric"/>
    <x v="2"/>
    <x v="1"/>
    <s v="ERES_2T317"/>
    <x v="5668"/>
    <n v="1204.0650000000001"/>
    <n v="147.69"/>
  </r>
  <r>
    <s v="10 : Electric"/>
    <x v="2"/>
    <x v="1"/>
    <s v="ERES_2T317"/>
    <x v="5669"/>
    <n v="265.97199999999998"/>
    <n v="32.700000000000003"/>
  </r>
  <r>
    <s v="10 : Electric"/>
    <x v="2"/>
    <x v="1"/>
    <s v="ERES_2T317"/>
    <x v="5670"/>
    <n v="2559.5749999999998"/>
    <n v="309.44"/>
  </r>
  <r>
    <s v="10 : Electric"/>
    <x v="2"/>
    <x v="1"/>
    <s v="ERES_2T317"/>
    <x v="5671"/>
    <n v="827.04499999999996"/>
    <n v="103.73"/>
  </r>
  <r>
    <s v="10 : Electric"/>
    <x v="2"/>
    <x v="1"/>
    <s v="ERES_2T317"/>
    <x v="5672"/>
    <n v="1974.078"/>
    <n v="246.54"/>
  </r>
  <r>
    <s v="10 : Electric"/>
    <x v="2"/>
    <x v="1"/>
    <s v="ERES_2T317"/>
    <x v="5673"/>
    <n v="558.79399999999998"/>
    <n v="69.099999999999994"/>
  </r>
  <r>
    <s v="10 : Electric"/>
    <x v="2"/>
    <x v="1"/>
    <s v="ERES_2T317"/>
    <x v="5674"/>
    <n v="152.71700000000001"/>
    <n v="19.350000000000001"/>
  </r>
  <r>
    <s v="10 : Electric"/>
    <x v="2"/>
    <x v="1"/>
    <s v="ERES_2T317"/>
    <x v="5675"/>
    <n v="1736.37"/>
    <n v="205.13"/>
  </r>
  <r>
    <s v="10 : Electric"/>
    <x v="2"/>
    <x v="1"/>
    <s v="ERES_2T317"/>
    <x v="5676"/>
    <n v="613.97799999999995"/>
    <n v="74.86"/>
  </r>
  <r>
    <s v="10 : Electric"/>
    <x v="2"/>
    <x v="1"/>
    <s v="ERES_2T317"/>
    <x v="5677"/>
    <n v="406.34100000000001"/>
    <n v="47.39"/>
  </r>
  <r>
    <s v="10 : Electric"/>
    <x v="2"/>
    <x v="1"/>
    <s v="ERES_2T317"/>
    <x v="5678"/>
    <n v="585.22400000000005"/>
    <n v="71.09"/>
  </r>
  <r>
    <s v="10 : Electric"/>
    <x v="2"/>
    <x v="1"/>
    <s v="ERES_2T317"/>
    <x v="5679"/>
    <n v="2020.2570000000001"/>
    <n v="235.81"/>
  </r>
  <r>
    <s v="10 : Electric"/>
    <x v="2"/>
    <x v="1"/>
    <s v="ERES_2T317"/>
    <x v="5680"/>
    <n v="411.92899999999997"/>
    <n v="50.86"/>
  </r>
  <r>
    <s v="10 : Electric"/>
    <x v="2"/>
    <x v="1"/>
    <s v="ERES_2T317"/>
    <x v="5681"/>
    <n v="1703.28"/>
    <n v="210.91"/>
  </r>
  <r>
    <s v="10 : Electric"/>
    <x v="2"/>
    <x v="1"/>
    <s v="ERES_2T317"/>
    <x v="5682"/>
    <n v="225.97"/>
    <n v="27.91"/>
  </r>
  <r>
    <s v="10 : Electric"/>
    <x v="2"/>
    <x v="1"/>
    <s v="ERES_2T317"/>
    <x v="5683"/>
    <n v="226.75800000000001"/>
    <n v="28.31"/>
  </r>
  <r>
    <s v="10 : Electric"/>
    <x v="2"/>
    <x v="1"/>
    <s v="ERES_2T317"/>
    <x v="5684"/>
    <n v="257.76100000000002"/>
    <n v="31.9"/>
  </r>
  <r>
    <s v="10 : Electric"/>
    <x v="2"/>
    <x v="1"/>
    <s v="ERES_2T317"/>
    <x v="8405"/>
    <n v="842.20899999999995"/>
    <n v="98.87"/>
  </r>
  <r>
    <s v="10 : Electric"/>
    <x v="2"/>
    <x v="1"/>
    <s v="ERES_2T317"/>
    <x v="5685"/>
    <n v="836.21400000000006"/>
    <n v="105"/>
  </r>
  <r>
    <s v="10 : Electric"/>
    <x v="2"/>
    <x v="1"/>
    <s v="ERES_2T317"/>
    <x v="5686"/>
    <n v="1486.672"/>
    <n v="188.95"/>
  </r>
  <r>
    <s v="10 : Electric"/>
    <x v="2"/>
    <x v="1"/>
    <s v="ERES_2T317"/>
    <x v="5687"/>
    <n v="737.28200000000004"/>
    <n v="88.22"/>
  </r>
  <r>
    <s v="10 : Electric"/>
    <x v="2"/>
    <x v="1"/>
    <s v="ERES_2T317"/>
    <x v="5688"/>
    <n v="736.49699999999996"/>
    <n v="93.03"/>
  </r>
  <r>
    <s v="10 : Electric"/>
    <x v="2"/>
    <x v="1"/>
    <s v="ERES_2T317"/>
    <x v="5689"/>
    <n v="1248.0139999999999"/>
    <n v="142.91999999999999"/>
  </r>
  <r>
    <s v="10 : Electric"/>
    <x v="2"/>
    <x v="1"/>
    <s v="ERES_2T317"/>
    <x v="5690"/>
    <n v="771.37699999999995"/>
    <n v="95.7"/>
  </r>
  <r>
    <s v="10 : Electric"/>
    <x v="2"/>
    <x v="1"/>
    <s v="ERES_2T317"/>
    <x v="5691"/>
    <n v="568.29999999999995"/>
    <n v="68.59"/>
  </r>
  <r>
    <s v="10 : Electric"/>
    <x v="2"/>
    <x v="1"/>
    <s v="ERES_2T317"/>
    <x v="5692"/>
    <n v="314.70100000000002"/>
    <n v="38.25"/>
  </r>
  <r>
    <s v="10 : Electric"/>
    <x v="2"/>
    <x v="1"/>
    <s v="ERES_2T317"/>
    <x v="5693"/>
    <n v="442.06"/>
    <n v="52.53"/>
  </r>
  <r>
    <s v="10 : Electric"/>
    <x v="2"/>
    <x v="1"/>
    <s v="ERES_2T317"/>
    <x v="8406"/>
    <n v="1394.4449999999999"/>
    <n v="159.93"/>
  </r>
  <r>
    <s v="10 : Electric"/>
    <x v="2"/>
    <x v="1"/>
    <s v="ERES_2T317"/>
    <x v="5694"/>
    <n v="1137.4179999999999"/>
    <n v="139.38999999999999"/>
  </r>
  <r>
    <s v="10 : Electric"/>
    <x v="2"/>
    <x v="1"/>
    <s v="ERES_2T317"/>
    <x v="8407"/>
    <n v="570.63"/>
    <n v="70.39"/>
  </r>
  <r>
    <s v="10 : Electric"/>
    <x v="2"/>
    <x v="1"/>
    <s v="ERES_2T317"/>
    <x v="8408"/>
    <n v="1052.9110000000001"/>
    <n v="132.63"/>
  </r>
  <r>
    <s v="10 : Electric"/>
    <x v="2"/>
    <x v="1"/>
    <s v="ERES_2T317"/>
    <x v="5695"/>
    <n v="584.57500000000005"/>
    <n v="73.16"/>
  </r>
  <r>
    <s v="10 : Electric"/>
    <x v="2"/>
    <x v="1"/>
    <s v="ERES_2T317"/>
    <x v="5697"/>
    <n v="1822.2840000000001"/>
    <n v="219.55"/>
  </r>
  <r>
    <s v="10 : Electric"/>
    <x v="2"/>
    <x v="1"/>
    <s v="ERES_2T317"/>
    <x v="5698"/>
    <n v="559.18799999999999"/>
    <n v="72.33"/>
  </r>
  <r>
    <s v="10 : Electric"/>
    <x v="2"/>
    <x v="1"/>
    <s v="ERES_2T317"/>
    <x v="5699"/>
    <n v="135.226"/>
    <n v="15.57"/>
  </r>
  <r>
    <s v="10 : Electric"/>
    <x v="2"/>
    <x v="1"/>
    <s v="ERES_2T317"/>
    <x v="8409"/>
    <n v="463.13499999999999"/>
    <n v="57.56"/>
  </r>
  <r>
    <s v="10 : Electric"/>
    <x v="2"/>
    <x v="1"/>
    <s v="ERES_2T317"/>
    <x v="5700"/>
    <n v="177.53"/>
    <n v="20.5"/>
  </r>
  <r>
    <s v="10 : Electric"/>
    <x v="2"/>
    <x v="1"/>
    <s v="ERES_2T317"/>
    <x v="5701"/>
    <n v="521.58600000000001"/>
    <n v="63.98"/>
  </r>
  <r>
    <s v="10 : Electric"/>
    <x v="2"/>
    <x v="1"/>
    <s v="ERES_2T317"/>
    <x v="5702"/>
    <n v="569.62599999999998"/>
    <n v="69.38"/>
  </r>
  <r>
    <s v="10 : Electric"/>
    <x v="2"/>
    <x v="1"/>
    <s v="ERES_2T317"/>
    <x v="5703"/>
    <n v="328.42599999999999"/>
    <n v="40"/>
  </r>
  <r>
    <s v="10 : Electric"/>
    <x v="2"/>
    <x v="1"/>
    <s v="ERES_2T317"/>
    <x v="5704"/>
    <n v="338.81400000000002"/>
    <n v="44.05"/>
  </r>
  <r>
    <s v="10 : Electric"/>
    <x v="2"/>
    <x v="1"/>
    <s v="ERES_2T317"/>
    <x v="5705"/>
    <n v="273.36599999999999"/>
    <n v="33.19"/>
  </r>
  <r>
    <s v="10 : Electric"/>
    <x v="2"/>
    <x v="1"/>
    <s v="ERES_2T317"/>
    <x v="5706"/>
    <n v="863.41200000000003"/>
    <n v="102.61"/>
  </r>
  <r>
    <s v="10 : Electric"/>
    <x v="2"/>
    <x v="1"/>
    <s v="ERES_2T317"/>
    <x v="8410"/>
    <n v="366.34399999999999"/>
    <n v="44.11"/>
  </r>
  <r>
    <s v="10 : Electric"/>
    <x v="2"/>
    <x v="1"/>
    <s v="ERES_2T317"/>
    <x v="5707"/>
    <n v="1541.64"/>
    <n v="185.35"/>
  </r>
  <r>
    <s v="10 : Electric"/>
    <x v="2"/>
    <x v="1"/>
    <s v="ERES_2T317"/>
    <x v="8411"/>
    <n v="1114.6880000000001"/>
    <n v="134.44"/>
  </r>
  <r>
    <s v="10 : Electric"/>
    <x v="2"/>
    <x v="1"/>
    <s v="ERES_2T317"/>
    <x v="5708"/>
    <n v="891.255"/>
    <n v="108.11"/>
  </r>
  <r>
    <s v="10 : Electric"/>
    <x v="2"/>
    <x v="1"/>
    <s v="ERES_2T317"/>
    <x v="5709"/>
    <n v="673.15200000000004"/>
    <n v="85.78"/>
  </r>
  <r>
    <s v="10 : Electric"/>
    <x v="2"/>
    <x v="1"/>
    <s v="ERES_2T317"/>
    <x v="8412"/>
    <n v="559.54499999999996"/>
    <n v="66.209999999999994"/>
  </r>
  <r>
    <s v="10 : Electric"/>
    <x v="2"/>
    <x v="1"/>
    <s v="ERES_2T317"/>
    <x v="5710"/>
    <n v="438.54500000000002"/>
    <n v="53.11"/>
  </r>
  <r>
    <s v="10 : Electric"/>
    <x v="2"/>
    <x v="1"/>
    <s v="ERES_2T317"/>
    <x v="8413"/>
    <n v="1176.1110000000001"/>
    <n v="141.72999999999999"/>
  </r>
  <r>
    <s v="10 : Electric"/>
    <x v="2"/>
    <x v="1"/>
    <s v="ERES_2T317"/>
    <x v="5711"/>
    <n v="1419.0070000000001"/>
    <n v="171.41"/>
  </r>
  <r>
    <s v="10 : Electric"/>
    <x v="2"/>
    <x v="1"/>
    <s v="ERES_2T317"/>
    <x v="5712"/>
    <n v="1170.7729999999999"/>
    <n v="144.87"/>
  </r>
  <r>
    <s v="10 : Electric"/>
    <x v="2"/>
    <x v="1"/>
    <s v="ERES_2T317"/>
    <x v="5713"/>
    <n v="153.11699999999999"/>
    <n v="18.25"/>
  </r>
  <r>
    <s v="10 : Electric"/>
    <x v="2"/>
    <x v="1"/>
    <s v="ERES_2T317"/>
    <x v="5714"/>
    <n v="1146.665"/>
    <n v="144.46"/>
  </r>
  <r>
    <s v="10 : Electric"/>
    <x v="2"/>
    <x v="1"/>
    <s v="ERES_2T317"/>
    <x v="5715"/>
    <n v="1789.7550000000001"/>
    <n v="223.11"/>
  </r>
  <r>
    <s v="10 : Electric"/>
    <x v="2"/>
    <x v="1"/>
    <s v="ERES_2T317"/>
    <x v="5716"/>
    <n v="373.33300000000003"/>
    <n v="45.2"/>
  </r>
  <r>
    <s v="10 : Electric"/>
    <x v="2"/>
    <x v="1"/>
    <s v="ERES_2T317"/>
    <x v="5717"/>
    <n v="319.7"/>
    <n v="39.479999999999997"/>
  </r>
  <r>
    <s v="10 : Electric"/>
    <x v="2"/>
    <x v="1"/>
    <s v="ERES_2T317"/>
    <x v="5718"/>
    <n v="1298.9090000000001"/>
    <n v="157.43"/>
  </r>
  <r>
    <s v="10 : Electric"/>
    <x v="2"/>
    <x v="1"/>
    <s v="ERES_2T317"/>
    <x v="8414"/>
    <n v="490.25400000000002"/>
    <n v="58.21"/>
  </r>
  <r>
    <s v="10 : Electric"/>
    <x v="2"/>
    <x v="1"/>
    <s v="ERES_2T317"/>
    <x v="5719"/>
    <n v="458.03699999999998"/>
    <n v="52.49"/>
  </r>
  <r>
    <s v="10 : Electric"/>
    <x v="2"/>
    <x v="1"/>
    <s v="ERES_2T317"/>
    <x v="5720"/>
    <n v="1196.9159999999999"/>
    <n v="141.19"/>
  </r>
  <r>
    <s v="10 : Electric"/>
    <x v="2"/>
    <x v="1"/>
    <s v="ERES_2T317"/>
    <x v="5721"/>
    <n v="930.23800000000006"/>
    <n v="111.41"/>
  </r>
  <r>
    <s v="10 : Electric"/>
    <x v="2"/>
    <x v="1"/>
    <s v="ERES_2T317"/>
    <x v="5722"/>
    <n v="1162.777"/>
    <n v="144.97999999999999"/>
  </r>
  <r>
    <s v="10 : Electric"/>
    <x v="2"/>
    <x v="1"/>
    <s v="ERES_2T317"/>
    <x v="5723"/>
    <n v="1194.0239999999999"/>
    <n v="151.47999999999999"/>
  </r>
  <r>
    <s v="10 : Electric"/>
    <x v="2"/>
    <x v="1"/>
    <s v="ERES_2T317"/>
    <x v="8415"/>
    <n v="398.66899999999998"/>
    <n v="46.79"/>
  </r>
  <r>
    <s v="10 : Electric"/>
    <x v="2"/>
    <x v="1"/>
    <s v="ERES_2T317"/>
    <x v="5724"/>
    <n v="1557.711"/>
    <n v="191.86"/>
  </r>
  <r>
    <s v="10 : Electric"/>
    <x v="2"/>
    <x v="1"/>
    <s v="ERES_2T317"/>
    <x v="5725"/>
    <n v="1223.424"/>
    <n v="144.38999999999999"/>
  </r>
  <r>
    <s v="10 : Electric"/>
    <x v="2"/>
    <x v="1"/>
    <s v="ERES_2T317"/>
    <x v="5726"/>
    <n v="803.65300000000002"/>
    <n v="101.05"/>
  </r>
  <r>
    <s v="10 : Electric"/>
    <x v="2"/>
    <x v="1"/>
    <s v="ERES_2T317"/>
    <x v="5727"/>
    <n v="553.23099999999999"/>
    <n v="68.89"/>
  </r>
  <r>
    <s v="10 : Electric"/>
    <x v="2"/>
    <x v="1"/>
    <s v="ERES_2T317"/>
    <x v="5728"/>
    <n v="765.279"/>
    <n v="96.66"/>
  </r>
  <r>
    <s v="10 : Electric"/>
    <x v="2"/>
    <x v="1"/>
    <s v="ERES_2T317"/>
    <x v="8416"/>
    <n v="2278.56"/>
    <n v="278.52999999999997"/>
  </r>
  <r>
    <s v="10 : Electric"/>
    <x v="2"/>
    <x v="1"/>
    <s v="ERES_2T317"/>
    <x v="8417"/>
    <n v="801.85500000000002"/>
    <n v="103.28"/>
  </r>
  <r>
    <s v="10 : Electric"/>
    <x v="2"/>
    <x v="1"/>
    <s v="ERES_2T317"/>
    <x v="5729"/>
    <n v="413.61799999999999"/>
    <n v="52.63"/>
  </r>
  <r>
    <s v="10 : Electric"/>
    <x v="2"/>
    <x v="1"/>
    <s v="ERES_2T317"/>
    <x v="5730"/>
    <n v="1002.852"/>
    <n v="122.48"/>
  </r>
  <r>
    <s v="10 : Electric"/>
    <x v="2"/>
    <x v="1"/>
    <s v="ERES_2T317"/>
    <x v="8418"/>
    <n v="868.375"/>
    <n v="106.48"/>
  </r>
  <r>
    <s v="10 : Electric"/>
    <x v="2"/>
    <x v="1"/>
    <s v="ERES_2T317"/>
    <x v="5731"/>
    <n v="615.48299999999995"/>
    <n v="74.95"/>
  </r>
  <r>
    <s v="10 : Electric"/>
    <x v="2"/>
    <x v="1"/>
    <s v="ERES_2T317"/>
    <x v="8419"/>
    <n v="307.12200000000001"/>
    <n v="36.270000000000003"/>
  </r>
  <r>
    <s v="10 : Electric"/>
    <x v="2"/>
    <x v="1"/>
    <s v="ERES_2T317"/>
    <x v="5732"/>
    <n v="987.16800000000001"/>
    <n v="118.92"/>
  </r>
  <r>
    <s v="10 : Electric"/>
    <x v="2"/>
    <x v="1"/>
    <s v="ERES_2T317"/>
    <x v="5733"/>
    <n v="1258.4449999999999"/>
    <n v="150.75"/>
  </r>
  <r>
    <s v="10 : Electric"/>
    <x v="2"/>
    <x v="1"/>
    <s v="ERES_2T317"/>
    <x v="8420"/>
    <n v="1165.8620000000001"/>
    <n v="134.96"/>
  </r>
  <r>
    <s v="10 : Electric"/>
    <x v="2"/>
    <x v="1"/>
    <s v="ERES_2T317"/>
    <x v="5734"/>
    <n v="1043.6079999999999"/>
    <n v="128.07"/>
  </r>
  <r>
    <s v="10 : Electric"/>
    <x v="2"/>
    <x v="1"/>
    <s v="ERES_2T317"/>
    <x v="5735"/>
    <n v="679.83399999999995"/>
    <n v="84.44"/>
  </r>
  <r>
    <s v="10 : Electric"/>
    <x v="2"/>
    <x v="1"/>
    <s v="ERES_2T317"/>
    <x v="5736"/>
    <n v="880.81700000000001"/>
    <n v="103.42"/>
  </r>
  <r>
    <s v="10 : Electric"/>
    <x v="2"/>
    <x v="1"/>
    <s v="ERES_2T317"/>
    <x v="5737"/>
    <n v="1356.4780000000001"/>
    <n v="167.78"/>
  </r>
  <r>
    <s v="10 : Electric"/>
    <x v="2"/>
    <x v="1"/>
    <s v="ERES_2T317"/>
    <x v="5738"/>
    <n v="516.529"/>
    <n v="60.76"/>
  </r>
  <r>
    <s v="10 : Electric"/>
    <x v="2"/>
    <x v="1"/>
    <s v="ERES_2T317"/>
    <x v="5739"/>
    <n v="2547.8249999999998"/>
    <n v="314.55"/>
  </r>
  <r>
    <s v="10 : Electric"/>
    <x v="2"/>
    <x v="1"/>
    <s v="ERES_2T317"/>
    <x v="5740"/>
    <n v="982.49400000000003"/>
    <n v="121.47"/>
  </r>
  <r>
    <s v="10 : Electric"/>
    <x v="2"/>
    <x v="1"/>
    <s v="ERES_2T317"/>
    <x v="8421"/>
    <n v="2467.59"/>
    <n v="306.31"/>
  </r>
  <r>
    <s v="10 : Electric"/>
    <x v="2"/>
    <x v="1"/>
    <s v="ERES_2T317"/>
    <x v="5741"/>
    <n v="672.07500000000005"/>
    <n v="85.6"/>
  </r>
  <r>
    <s v="10 : Electric"/>
    <x v="2"/>
    <x v="1"/>
    <s v="ERES_2T317"/>
    <x v="5742"/>
    <n v="882.62199999999996"/>
    <n v="106.01"/>
  </r>
  <r>
    <s v="10 : Electric"/>
    <x v="2"/>
    <x v="1"/>
    <s v="ERES_2T317"/>
    <x v="5743"/>
    <n v="909.76400000000001"/>
    <n v="113.14"/>
  </r>
  <r>
    <s v="10 : Electric"/>
    <x v="2"/>
    <x v="1"/>
    <s v="ERES_2T317"/>
    <x v="8422"/>
    <n v="788.976"/>
    <n v="92.83"/>
  </r>
  <r>
    <s v="10 : Electric"/>
    <x v="2"/>
    <x v="1"/>
    <s v="ERES_2T317"/>
    <x v="5744"/>
    <n v="251.71799999999999"/>
    <n v="31.15"/>
  </r>
  <r>
    <s v="10 : Electric"/>
    <x v="2"/>
    <x v="1"/>
    <s v="ERES_2T317"/>
    <x v="5745"/>
    <n v="1604.7370000000001"/>
    <n v="191.26"/>
  </r>
  <r>
    <s v="10 : Electric"/>
    <x v="2"/>
    <x v="1"/>
    <s v="ERES_2T317"/>
    <x v="5746"/>
    <n v="988.56100000000004"/>
    <n v="121.58"/>
  </r>
  <r>
    <s v="10 : Electric"/>
    <x v="2"/>
    <x v="1"/>
    <s v="ERES_2T317"/>
    <x v="5747"/>
    <n v="1202.33"/>
    <n v="138.68"/>
  </r>
  <r>
    <s v="10 : Electric"/>
    <x v="2"/>
    <x v="1"/>
    <s v="ERES_2T317"/>
    <x v="5748"/>
    <n v="1963.626"/>
    <n v="240.22"/>
  </r>
  <r>
    <s v="10 : Electric"/>
    <x v="2"/>
    <x v="1"/>
    <s v="ERES_2T317"/>
    <x v="5749"/>
    <n v="1019.3049999999999"/>
    <n v="123.35"/>
  </r>
  <r>
    <s v="10 : Electric"/>
    <x v="2"/>
    <x v="1"/>
    <s v="ERES_2T317"/>
    <x v="5750"/>
    <n v="1213.0989999999999"/>
    <n v="151.88"/>
  </r>
  <r>
    <s v="10 : Electric"/>
    <x v="2"/>
    <x v="1"/>
    <s v="ERES_2T317"/>
    <x v="8423"/>
    <n v="321.45999999999998"/>
    <n v="37.76"/>
  </r>
  <r>
    <s v="10 : Electric"/>
    <x v="2"/>
    <x v="1"/>
    <s v="ERES_2T317"/>
    <x v="5751"/>
    <n v="858.13300000000004"/>
    <n v="106.06"/>
  </r>
  <r>
    <s v="10 : Electric"/>
    <x v="2"/>
    <x v="1"/>
    <s v="ERES_2T317"/>
    <x v="8424"/>
    <n v="1118.6759999999999"/>
    <n v="146.75"/>
  </r>
  <r>
    <s v="10 : Electric"/>
    <x v="2"/>
    <x v="1"/>
    <s v="ERES_2T317"/>
    <x v="5752"/>
    <n v="1134.9549999999999"/>
    <n v="139.97"/>
  </r>
  <r>
    <s v="10 : Electric"/>
    <x v="2"/>
    <x v="1"/>
    <s v="ERES_2T317"/>
    <x v="5753"/>
    <n v="1079.864"/>
    <n v="130.78"/>
  </r>
  <r>
    <s v="10 : Electric"/>
    <x v="2"/>
    <x v="1"/>
    <s v="ERES_2T317"/>
    <x v="8425"/>
    <n v="1280.8430000000001"/>
    <n v="153.78"/>
  </r>
  <r>
    <s v="10 : Electric"/>
    <x v="2"/>
    <x v="1"/>
    <s v="ERES_2T317"/>
    <x v="5754"/>
    <n v="1295.7380000000001"/>
    <n v="158.04"/>
  </r>
  <r>
    <s v="10 : Electric"/>
    <x v="2"/>
    <x v="1"/>
    <s v="ERES_2T317"/>
    <x v="5755"/>
    <n v="382.84500000000003"/>
    <n v="45.45"/>
  </r>
  <r>
    <s v="10 : Electric"/>
    <x v="2"/>
    <x v="1"/>
    <s v="ERES_2T317"/>
    <x v="8426"/>
    <n v="1981.1569999999999"/>
    <n v="247.14"/>
  </r>
  <r>
    <s v="10 : Electric"/>
    <x v="2"/>
    <x v="1"/>
    <s v="ERES_2T317"/>
    <x v="5756"/>
    <n v="680.86300000000006"/>
    <n v="85.26"/>
  </r>
  <r>
    <s v="10 : Electric"/>
    <x v="2"/>
    <x v="1"/>
    <s v="ERES_2T317"/>
    <x v="5757"/>
    <n v="2040.424"/>
    <n v="241.85"/>
  </r>
  <r>
    <s v="10 : Electric"/>
    <x v="2"/>
    <x v="1"/>
    <s v="ERES_2T317"/>
    <x v="5758"/>
    <n v="370.02300000000002"/>
    <n v="45.74"/>
  </r>
  <r>
    <s v="10 : Electric"/>
    <x v="2"/>
    <x v="1"/>
    <s v="ERES_2T317"/>
    <x v="5759"/>
    <n v="2252.6410000000001"/>
    <n v="271.04000000000002"/>
  </r>
  <r>
    <s v="10 : Electric"/>
    <x v="2"/>
    <x v="1"/>
    <s v="ERES_2T317"/>
    <x v="5760"/>
    <n v="1447.693"/>
    <n v="175.79"/>
  </r>
  <r>
    <s v="10 : Electric"/>
    <x v="2"/>
    <x v="1"/>
    <s v="ERES_2T317"/>
    <x v="5761"/>
    <n v="1188.1099999999999"/>
    <n v="144.61000000000001"/>
  </r>
  <r>
    <s v="10 : Electric"/>
    <x v="2"/>
    <x v="1"/>
    <s v="ERES_2T317"/>
    <x v="5763"/>
    <n v="912.27800000000002"/>
    <n v="110.81"/>
  </r>
  <r>
    <s v="10 : Electric"/>
    <x v="2"/>
    <x v="1"/>
    <s v="ERES_2T317"/>
    <x v="5764"/>
    <n v="866.53"/>
    <n v="104.6"/>
  </r>
  <r>
    <s v="10 : Electric"/>
    <x v="2"/>
    <x v="1"/>
    <s v="ERES_2T317"/>
    <x v="5765"/>
    <n v="687.18100000000004"/>
    <n v="82.92"/>
  </r>
  <r>
    <s v="10 : Electric"/>
    <x v="2"/>
    <x v="1"/>
    <s v="ERES_2T317"/>
    <x v="8427"/>
    <n v="1297.0250000000001"/>
    <n v="165.25"/>
  </r>
  <r>
    <s v="10 : Electric"/>
    <x v="2"/>
    <x v="1"/>
    <s v="ERES_2T317"/>
    <x v="5766"/>
    <n v="555.24699999999996"/>
    <n v="68.09"/>
  </r>
  <r>
    <s v="10 : Electric"/>
    <x v="2"/>
    <x v="1"/>
    <s v="ERES_2T317"/>
    <x v="5767"/>
    <n v="655.93600000000004"/>
    <n v="76.67"/>
  </r>
  <r>
    <s v="10 : Electric"/>
    <x v="2"/>
    <x v="1"/>
    <s v="ERES_2T317"/>
    <x v="5768"/>
    <n v="384.31"/>
    <n v="45.19"/>
  </r>
  <r>
    <s v="10 : Electric"/>
    <x v="2"/>
    <x v="1"/>
    <s v="ERES_2T317"/>
    <x v="5769"/>
    <n v="1863.4259999999999"/>
    <n v="229.58"/>
  </r>
  <r>
    <s v="10 : Electric"/>
    <x v="2"/>
    <x v="1"/>
    <s v="ERES_2T317"/>
    <x v="5770"/>
    <n v="862.87"/>
    <n v="105.26"/>
  </r>
  <r>
    <s v="10 : Electric"/>
    <x v="2"/>
    <x v="1"/>
    <s v="ERES_2T317"/>
    <x v="8428"/>
    <n v="1407.076"/>
    <n v="174.74"/>
  </r>
  <r>
    <s v="10 : Electric"/>
    <x v="2"/>
    <x v="1"/>
    <s v="ERES_2T317"/>
    <x v="8429"/>
    <n v="800.55700000000002"/>
    <n v="101.58"/>
  </r>
  <r>
    <s v="10 : Electric"/>
    <x v="2"/>
    <x v="1"/>
    <s v="ERES_2T317"/>
    <x v="5771"/>
    <n v="415.86599999999999"/>
    <n v="52.4"/>
  </r>
  <r>
    <s v="10 : Electric"/>
    <x v="2"/>
    <x v="1"/>
    <s v="ERES_2T317"/>
    <x v="5772"/>
    <n v="1296.9010000000001"/>
    <n v="156.94"/>
  </r>
  <r>
    <s v="10 : Electric"/>
    <x v="2"/>
    <x v="1"/>
    <s v="ERES_2T317"/>
    <x v="5773"/>
    <n v="506.30599999999998"/>
    <n v="60.74"/>
  </r>
  <r>
    <s v="10 : Electric"/>
    <x v="2"/>
    <x v="1"/>
    <s v="ERES_2T317"/>
    <x v="5774"/>
    <n v="1537.2760000000001"/>
    <n v="189.53"/>
  </r>
  <r>
    <s v="10 : Electric"/>
    <x v="2"/>
    <x v="1"/>
    <s v="ERES_2T317"/>
    <x v="5775"/>
    <n v="1734.722"/>
    <n v="211.91"/>
  </r>
  <r>
    <s v="10 : Electric"/>
    <x v="2"/>
    <x v="1"/>
    <s v="ERES_2T317"/>
    <x v="8430"/>
    <n v="577.71500000000003"/>
    <n v="69.17"/>
  </r>
  <r>
    <s v="10 : Electric"/>
    <x v="2"/>
    <x v="1"/>
    <s v="ERES_2T317"/>
    <x v="5776"/>
    <n v="438.76799999999997"/>
    <n v="52.35"/>
  </r>
  <r>
    <s v="10 : Electric"/>
    <x v="2"/>
    <x v="1"/>
    <s v="ERES_2T317"/>
    <x v="5777"/>
    <n v="755.76900000000001"/>
    <n v="99.18"/>
  </r>
  <r>
    <s v="10 : Electric"/>
    <x v="2"/>
    <x v="1"/>
    <s v="ERES_2T317"/>
    <x v="8431"/>
    <n v="1559.1669999999999"/>
    <n v="188.56"/>
  </r>
  <r>
    <s v="10 : Electric"/>
    <x v="2"/>
    <x v="1"/>
    <s v="ERES_2T317"/>
    <x v="5778"/>
    <n v="1263.837"/>
    <n v="157.36000000000001"/>
  </r>
  <r>
    <s v="10 : Electric"/>
    <x v="2"/>
    <x v="1"/>
    <s v="ERES_2T317"/>
    <x v="5779"/>
    <n v="475.20400000000001"/>
    <n v="60.47"/>
  </r>
  <r>
    <s v="10 : Electric"/>
    <x v="2"/>
    <x v="1"/>
    <s v="ERES_2T317"/>
    <x v="5780"/>
    <n v="1163.3969999999999"/>
    <n v="143.91"/>
  </r>
  <r>
    <s v="10 : Electric"/>
    <x v="2"/>
    <x v="1"/>
    <s v="ERES_2T317"/>
    <x v="5781"/>
    <n v="342.70100000000002"/>
    <n v="43.48"/>
  </r>
  <r>
    <s v="10 : Electric"/>
    <x v="2"/>
    <x v="1"/>
    <s v="ERES_2T317"/>
    <x v="5782"/>
    <n v="473.75299999999999"/>
    <n v="57.27"/>
  </r>
  <r>
    <s v="10 : Electric"/>
    <x v="2"/>
    <x v="1"/>
    <s v="ERES_2T317"/>
    <x v="5783"/>
    <n v="2131.0340000000001"/>
    <n v="241.36"/>
  </r>
  <r>
    <s v="10 : Electric"/>
    <x v="2"/>
    <x v="1"/>
    <s v="ERES_2T317"/>
    <x v="5784"/>
    <n v="1881.854"/>
    <n v="218.76"/>
  </r>
  <r>
    <s v="10 : Electric"/>
    <x v="2"/>
    <x v="1"/>
    <s v="ERES_2T317"/>
    <x v="8432"/>
    <n v="961.98800000000006"/>
    <n v="118.98"/>
  </r>
  <r>
    <s v="10 : Electric"/>
    <x v="2"/>
    <x v="1"/>
    <s v="ERES_2T317"/>
    <x v="5785"/>
    <n v="768.34299999999996"/>
    <n v="92.54"/>
  </r>
  <r>
    <s v="10 : Electric"/>
    <x v="2"/>
    <x v="1"/>
    <s v="ERES_2T317"/>
    <x v="5786"/>
    <n v="1978.0820000000001"/>
    <n v="249.72"/>
  </r>
  <r>
    <s v="10 : Electric"/>
    <x v="2"/>
    <x v="1"/>
    <s v="ERES_2T317"/>
    <x v="8433"/>
    <n v="914.76800000000003"/>
    <n v="109.15"/>
  </r>
  <r>
    <s v="10 : Electric"/>
    <x v="2"/>
    <x v="1"/>
    <s v="ERES_2T317"/>
    <x v="5787"/>
    <n v="773.18"/>
    <n v="94.31"/>
  </r>
  <r>
    <s v="10 : Electric"/>
    <x v="2"/>
    <x v="1"/>
    <s v="ERES_2T317"/>
    <x v="5788"/>
    <n v="1119.701"/>
    <n v="133.56"/>
  </r>
  <r>
    <s v="10 : Electric"/>
    <x v="2"/>
    <x v="1"/>
    <s v="ERES_2T317"/>
    <x v="5789"/>
    <n v="186.285"/>
    <n v="22.79"/>
  </r>
  <r>
    <s v="10 : Electric"/>
    <x v="2"/>
    <x v="1"/>
    <s v="ERES_2T317"/>
    <x v="8434"/>
    <n v="337.798"/>
    <n v="41.99"/>
  </r>
  <r>
    <s v="10 : Electric"/>
    <x v="2"/>
    <x v="1"/>
    <s v="ERES_2T317"/>
    <x v="5790"/>
    <n v="2362.8090000000002"/>
    <n v="283.17"/>
  </r>
  <r>
    <s v="10 : Electric"/>
    <x v="2"/>
    <x v="1"/>
    <s v="ERES_2T317"/>
    <x v="5791"/>
    <n v="451.78500000000003"/>
    <n v="50.54"/>
  </r>
  <r>
    <s v="10 : Electric"/>
    <x v="2"/>
    <x v="1"/>
    <s v="ERES_2T317"/>
    <x v="5792"/>
    <n v="603.09299999999996"/>
    <n v="74.290000000000006"/>
  </r>
  <r>
    <s v="10 : Electric"/>
    <x v="2"/>
    <x v="1"/>
    <s v="ERES_2T317"/>
    <x v="5793"/>
    <n v="1096.896"/>
    <n v="129.08000000000001"/>
  </r>
  <r>
    <s v="10 : Electric"/>
    <x v="2"/>
    <x v="1"/>
    <s v="ERES_2T317"/>
    <x v="5794"/>
    <n v="993.04399999999998"/>
    <n v="115.58"/>
  </r>
  <r>
    <s v="10 : Electric"/>
    <x v="2"/>
    <x v="1"/>
    <s v="ERES_2T317"/>
    <x v="5795"/>
    <n v="249.374"/>
    <n v="31.68"/>
  </r>
  <r>
    <s v="10 : Electric"/>
    <x v="2"/>
    <x v="1"/>
    <s v="ERES_2T317"/>
    <x v="8435"/>
    <n v="743.45899999999995"/>
    <n v="90.24"/>
  </r>
  <r>
    <s v="10 : Electric"/>
    <x v="2"/>
    <x v="1"/>
    <s v="ERES_2T317"/>
    <x v="5797"/>
    <n v="608.90499999999997"/>
    <n v="75.900000000000006"/>
  </r>
  <r>
    <s v="10 : Electric"/>
    <x v="2"/>
    <x v="1"/>
    <s v="ERES_2T317"/>
    <x v="8436"/>
    <n v="1097.7460000000001"/>
    <n v="142.34"/>
  </r>
  <r>
    <s v="10 : Electric"/>
    <x v="2"/>
    <x v="1"/>
    <s v="ERES_2T317"/>
    <x v="5798"/>
    <n v="1743.31"/>
    <n v="225.59"/>
  </r>
  <r>
    <s v="10 : Electric"/>
    <x v="2"/>
    <x v="1"/>
    <s v="ERES_2T317"/>
    <x v="5799"/>
    <n v="1074.423"/>
    <n v="132.27000000000001"/>
  </r>
  <r>
    <s v="10 : Electric"/>
    <x v="2"/>
    <x v="1"/>
    <s v="ERES_2T317"/>
    <x v="5800"/>
    <n v="524.83600000000001"/>
    <n v="65.040000000000006"/>
  </r>
  <r>
    <s v="10 : Electric"/>
    <x v="2"/>
    <x v="1"/>
    <s v="ERES_2T317"/>
    <x v="5801"/>
    <n v="345.14100000000002"/>
    <n v="41.39"/>
  </r>
  <r>
    <s v="10 : Electric"/>
    <x v="2"/>
    <x v="1"/>
    <s v="ERES_2T317"/>
    <x v="5802"/>
    <n v="481.09"/>
    <n v="59.41"/>
  </r>
  <r>
    <s v="10 : Electric"/>
    <x v="2"/>
    <x v="1"/>
    <s v="ERES_2T317"/>
    <x v="5803"/>
    <n v="786.82899999999995"/>
    <n v="94.05"/>
  </r>
  <r>
    <s v="10 : Electric"/>
    <x v="2"/>
    <x v="1"/>
    <s v="ERES_2T317"/>
    <x v="5804"/>
    <n v="1267.1510000000001"/>
    <n v="152.30000000000001"/>
  </r>
  <r>
    <s v="10 : Electric"/>
    <x v="2"/>
    <x v="1"/>
    <s v="ERES_2T317"/>
    <x v="8437"/>
    <n v="721.12599999999998"/>
    <n v="93.5"/>
  </r>
  <r>
    <s v="10 : Electric"/>
    <x v="2"/>
    <x v="1"/>
    <s v="ERES_2T317"/>
    <x v="5805"/>
    <n v="313.78300000000002"/>
    <n v="37.229999999999997"/>
  </r>
  <r>
    <s v="10 : Electric"/>
    <x v="2"/>
    <x v="1"/>
    <s v="ERES_2T317"/>
    <x v="8438"/>
    <n v="502.35500000000002"/>
    <n v="62.16"/>
  </r>
  <r>
    <s v="10 : Electric"/>
    <x v="2"/>
    <x v="1"/>
    <s v="ERES_2T317"/>
    <x v="5806"/>
    <n v="1380.7529999999999"/>
    <n v="167.23"/>
  </r>
  <r>
    <s v="10 : Electric"/>
    <x v="2"/>
    <x v="1"/>
    <s v="ERES_2T317"/>
    <x v="5807"/>
    <n v="1604.14"/>
    <n v="195.78"/>
  </r>
  <r>
    <s v="10 : Electric"/>
    <x v="2"/>
    <x v="1"/>
    <s v="ERES_2T317"/>
    <x v="8439"/>
    <n v="546.87800000000004"/>
    <n v="69.69"/>
  </r>
  <r>
    <s v="10 : Electric"/>
    <x v="2"/>
    <x v="1"/>
    <s v="ERES_2T317"/>
    <x v="5808"/>
    <n v="2008.075"/>
    <n v="234.67"/>
  </r>
  <r>
    <s v="10 : Electric"/>
    <x v="2"/>
    <x v="1"/>
    <s v="ERES_2T317"/>
    <x v="5809"/>
    <n v="1765.9670000000001"/>
    <n v="214.57"/>
  </r>
  <r>
    <s v="10 : Electric"/>
    <x v="2"/>
    <x v="1"/>
    <s v="ERES_2T317"/>
    <x v="8440"/>
    <n v="990.43"/>
    <n v="120.02"/>
  </r>
  <r>
    <s v="10 : Electric"/>
    <x v="2"/>
    <x v="1"/>
    <s v="ERES_2T317"/>
    <x v="5810"/>
    <n v="1364.193"/>
    <n v="170.07"/>
  </r>
  <r>
    <s v="10 : Electric"/>
    <x v="2"/>
    <x v="1"/>
    <s v="ERES_2T317"/>
    <x v="5811"/>
    <n v="2554.8820000000001"/>
    <n v="318.38"/>
  </r>
  <r>
    <s v="10 : Electric"/>
    <x v="2"/>
    <x v="1"/>
    <s v="ERES_2T317"/>
    <x v="8441"/>
    <n v="2215.9929999999999"/>
    <n v="274.69"/>
  </r>
  <r>
    <s v="10 : Electric"/>
    <x v="2"/>
    <x v="1"/>
    <s v="ERES_2T317"/>
    <x v="8442"/>
    <n v="878.30200000000002"/>
    <n v="103"/>
  </r>
  <r>
    <s v="10 : Electric"/>
    <x v="2"/>
    <x v="1"/>
    <s v="ERES_2T317"/>
    <x v="5812"/>
    <n v="606.53800000000001"/>
    <n v="77.760000000000005"/>
  </r>
  <r>
    <s v="10 : Electric"/>
    <x v="2"/>
    <x v="1"/>
    <s v="ERES_2T317"/>
    <x v="5813"/>
    <n v="679.71500000000003"/>
    <n v="81.680000000000007"/>
  </r>
  <r>
    <s v="10 : Electric"/>
    <x v="2"/>
    <x v="1"/>
    <s v="ERES_2T317"/>
    <x v="5814"/>
    <n v="98.400999999999996"/>
    <n v="11.41"/>
  </r>
  <r>
    <s v="10 : Electric"/>
    <x v="2"/>
    <x v="1"/>
    <s v="ERES_2T317"/>
    <x v="5815"/>
    <n v="1207.415"/>
    <n v="149.27000000000001"/>
  </r>
  <r>
    <s v="10 : Electric"/>
    <x v="2"/>
    <x v="1"/>
    <s v="ERES_2T317"/>
    <x v="5816"/>
    <n v="391.197"/>
    <n v="47.32"/>
  </r>
  <r>
    <s v="10 : Electric"/>
    <x v="2"/>
    <x v="1"/>
    <s v="ERES_2T317"/>
    <x v="8443"/>
    <n v="547.16999999999996"/>
    <n v="64.599999999999994"/>
  </r>
  <r>
    <s v="10 : Electric"/>
    <x v="2"/>
    <x v="1"/>
    <s v="ERES_2T317"/>
    <x v="5817"/>
    <n v="308.27100000000002"/>
    <n v="37.81"/>
  </r>
  <r>
    <s v="10 : Electric"/>
    <x v="2"/>
    <x v="1"/>
    <s v="ERES_2T317"/>
    <x v="5818"/>
    <n v="1706.9590000000001"/>
    <n v="211.5"/>
  </r>
  <r>
    <s v="10 : Electric"/>
    <x v="2"/>
    <x v="1"/>
    <s v="ERES_2T317"/>
    <x v="5819"/>
    <n v="984.64400000000001"/>
    <n v="121.36"/>
  </r>
  <r>
    <s v="10 : Electric"/>
    <x v="2"/>
    <x v="1"/>
    <s v="ERES_2T317"/>
    <x v="5820"/>
    <n v="425.96199999999999"/>
    <n v="52.38"/>
  </r>
  <r>
    <s v="10 : Electric"/>
    <x v="2"/>
    <x v="1"/>
    <s v="ERES_2T317"/>
    <x v="5821"/>
    <n v="1058.0429999999999"/>
    <n v="134.57"/>
  </r>
  <r>
    <s v="10 : Electric"/>
    <x v="2"/>
    <x v="1"/>
    <s v="ERES_2T317"/>
    <x v="5822"/>
    <n v="896.86599999999999"/>
    <n v="114.39"/>
  </r>
  <r>
    <s v="10 : Electric"/>
    <x v="2"/>
    <x v="1"/>
    <s v="ERES_2T317"/>
    <x v="8444"/>
    <n v="782.65"/>
    <n v="96.07"/>
  </r>
  <r>
    <s v="10 : Electric"/>
    <x v="2"/>
    <x v="1"/>
    <s v="ERES_2T317"/>
    <x v="5823"/>
    <n v="761.85599999999999"/>
    <n v="92.38"/>
  </r>
  <r>
    <s v="10 : Electric"/>
    <x v="2"/>
    <x v="1"/>
    <s v="ERES_2T317"/>
    <x v="8445"/>
    <n v="2093.48"/>
    <n v="256.11"/>
  </r>
  <r>
    <s v="10 : Electric"/>
    <x v="2"/>
    <x v="1"/>
    <s v="ERES_2T317"/>
    <x v="5824"/>
    <n v="983.197"/>
    <n v="118.3"/>
  </r>
  <r>
    <s v="10 : Electric"/>
    <x v="2"/>
    <x v="1"/>
    <s v="ERES_2T317"/>
    <x v="5825"/>
    <n v="383.24099999999999"/>
    <n v="45.76"/>
  </r>
  <r>
    <s v="10 : Electric"/>
    <x v="2"/>
    <x v="1"/>
    <s v="ERES_2T317"/>
    <x v="5826"/>
    <n v="378.25200000000001"/>
    <n v="46.39"/>
  </r>
  <r>
    <s v="10 : Electric"/>
    <x v="2"/>
    <x v="1"/>
    <s v="ERES_2T317"/>
    <x v="8446"/>
    <n v="1894.277"/>
    <n v="214.59"/>
  </r>
  <r>
    <s v="10 : Electric"/>
    <x v="2"/>
    <x v="1"/>
    <s v="ERES_2T317"/>
    <x v="8447"/>
    <n v="1667.712"/>
    <n v="183.78"/>
  </r>
  <r>
    <s v="10 : Electric"/>
    <x v="2"/>
    <x v="1"/>
    <s v="ERES_2T317"/>
    <x v="5827"/>
    <n v="692.13099999999997"/>
    <n v="82.55"/>
  </r>
  <r>
    <s v="10 : Electric"/>
    <x v="2"/>
    <x v="1"/>
    <s v="ERES_2T317"/>
    <x v="5828"/>
    <n v="1620.8820000000001"/>
    <n v="198.14"/>
  </r>
  <r>
    <s v="10 : Electric"/>
    <x v="2"/>
    <x v="1"/>
    <s v="ERES_2T317"/>
    <x v="8448"/>
    <n v="978.42100000000005"/>
    <n v="112.22"/>
  </r>
  <r>
    <s v="10 : Electric"/>
    <x v="2"/>
    <x v="1"/>
    <s v="ERES_2T317"/>
    <x v="8449"/>
    <n v="1995.32"/>
    <n v="250.07"/>
  </r>
  <r>
    <s v="10 : Electric"/>
    <x v="2"/>
    <x v="1"/>
    <s v="ERES_2T317"/>
    <x v="8450"/>
    <n v="2186.5509999999999"/>
    <n v="247.35"/>
  </r>
  <r>
    <s v="10 : Electric"/>
    <x v="2"/>
    <x v="1"/>
    <s v="ERES_2T317"/>
    <x v="5829"/>
    <n v="675.35699999999997"/>
    <n v="81.790000000000006"/>
  </r>
  <r>
    <s v="10 : Electric"/>
    <x v="2"/>
    <x v="1"/>
    <s v="ERES_2T317"/>
    <x v="5830"/>
    <n v="619.34799999999996"/>
    <n v="70.95"/>
  </r>
  <r>
    <s v="10 : Electric"/>
    <x v="2"/>
    <x v="1"/>
    <s v="ERES_2T317"/>
    <x v="5831"/>
    <n v="1137.6300000000001"/>
    <n v="133.19"/>
  </r>
  <r>
    <s v="10 : Electric"/>
    <x v="2"/>
    <x v="1"/>
    <s v="ERES_2T317"/>
    <x v="5832"/>
    <n v="933.29399999999998"/>
    <n v="111.81"/>
  </r>
  <r>
    <s v="10 : Electric"/>
    <x v="2"/>
    <x v="1"/>
    <s v="ERES_2T317"/>
    <x v="5833"/>
    <n v="1198.9000000000001"/>
    <n v="145.13999999999999"/>
  </r>
  <r>
    <s v="10 : Electric"/>
    <x v="2"/>
    <x v="1"/>
    <s v="ERES_2T317"/>
    <x v="8451"/>
    <n v="592.60699999999997"/>
    <n v="64.5"/>
  </r>
  <r>
    <s v="10 : Electric"/>
    <x v="2"/>
    <x v="1"/>
    <s v="ERES_2T317"/>
    <x v="8452"/>
    <n v="1513.7719999999999"/>
    <n v="183.6"/>
  </r>
  <r>
    <s v="10 : Electric"/>
    <x v="2"/>
    <x v="1"/>
    <s v="ERES_2T317"/>
    <x v="8453"/>
    <n v="1304.857"/>
    <n v="146.53"/>
  </r>
  <r>
    <s v="10 : Electric"/>
    <x v="2"/>
    <x v="1"/>
    <s v="ERES_2T317"/>
    <x v="8454"/>
    <n v="822.77200000000005"/>
    <n v="99.44"/>
  </r>
  <r>
    <s v="10 : Electric"/>
    <x v="2"/>
    <x v="1"/>
    <s v="ERES_2T317"/>
    <x v="8455"/>
    <n v="2470.1799999999998"/>
    <n v="299.22000000000003"/>
  </r>
  <r>
    <s v="10 : Electric"/>
    <x v="2"/>
    <x v="1"/>
    <s v="ERES_2T317"/>
    <x v="5834"/>
    <n v="2797.3229999999999"/>
    <n v="316"/>
  </r>
  <r>
    <s v="10 : Electric"/>
    <x v="2"/>
    <x v="1"/>
    <s v="ERES_2T317"/>
    <x v="8456"/>
    <n v="338.67700000000002"/>
    <n v="41.19"/>
  </r>
  <r>
    <s v="10 : Electric"/>
    <x v="2"/>
    <x v="1"/>
    <s v="ERES_2T317"/>
    <x v="8457"/>
    <n v="1020.895"/>
    <n v="121.09"/>
  </r>
  <r>
    <s v="10 : Electric"/>
    <x v="2"/>
    <x v="1"/>
    <s v="ERES_2T317"/>
    <x v="5835"/>
    <n v="-1036.077"/>
    <n v="-127.47"/>
  </r>
  <r>
    <s v="10 : Electric"/>
    <x v="2"/>
    <x v="2"/>
    <s v="ERES_3T327"/>
    <x v="5836"/>
    <n v="592.26099999999997"/>
    <n v="67.03"/>
  </r>
  <r>
    <s v="10 : Electric"/>
    <x v="2"/>
    <x v="2"/>
    <s v="ERES_3T327"/>
    <x v="5837"/>
    <n v="1232.905"/>
    <n v="154.72999999999999"/>
  </r>
  <r>
    <s v="10 : Electric"/>
    <x v="2"/>
    <x v="2"/>
    <s v="ERES_3T327"/>
    <x v="5838"/>
    <n v="1040.837"/>
    <n v="118.1"/>
  </r>
  <r>
    <s v="10 : Electric"/>
    <x v="2"/>
    <x v="2"/>
    <s v="ERES_3T327"/>
    <x v="5839"/>
    <n v="927.90599999999995"/>
    <n v="115.77"/>
  </r>
  <r>
    <s v="10 : Electric"/>
    <x v="2"/>
    <x v="2"/>
    <s v="ERES_3T327"/>
    <x v="5840"/>
    <n v="1161.5"/>
    <n v="120.16"/>
  </r>
  <r>
    <s v="10 : Electric"/>
    <x v="2"/>
    <x v="2"/>
    <s v="ERES_3T327"/>
    <x v="5841"/>
    <n v="860.00199999999995"/>
    <n v="88.09"/>
  </r>
  <r>
    <s v="10 : Electric"/>
    <x v="2"/>
    <x v="2"/>
    <s v="ERES_3T327"/>
    <x v="5842"/>
    <n v="1484.0170000000001"/>
    <n v="195.86"/>
  </r>
  <r>
    <s v="10 : Electric"/>
    <x v="2"/>
    <x v="2"/>
    <s v="ERES_3T327"/>
    <x v="8458"/>
    <n v="958.54600000000005"/>
    <n v="113.56"/>
  </r>
  <r>
    <s v="10 : Electric"/>
    <x v="2"/>
    <x v="2"/>
    <s v="ERES_3T327"/>
    <x v="5843"/>
    <n v="1131.6479999999999"/>
    <n v="121.54"/>
  </r>
  <r>
    <s v="10 : Electric"/>
    <x v="2"/>
    <x v="2"/>
    <s v="ERES_3T327"/>
    <x v="5844"/>
    <n v="3444.8330000000001"/>
    <n v="432.35"/>
  </r>
  <r>
    <s v="10 : Electric"/>
    <x v="2"/>
    <x v="2"/>
    <s v="ERES_3T327"/>
    <x v="5845"/>
    <n v="438.41699999999997"/>
    <n v="56.5"/>
  </r>
  <r>
    <s v="10 : Electric"/>
    <x v="2"/>
    <x v="2"/>
    <s v="ERES_3T327"/>
    <x v="8459"/>
    <n v="2252.2240000000002"/>
    <n v="250.07"/>
  </r>
  <r>
    <s v="10 : Electric"/>
    <x v="2"/>
    <x v="2"/>
    <s v="ERES_3T327"/>
    <x v="5846"/>
    <n v="1534.588"/>
    <n v="190.51"/>
  </r>
  <r>
    <s v="10 : Electric"/>
    <x v="2"/>
    <x v="2"/>
    <s v="ERES_3T327"/>
    <x v="5847"/>
    <n v="1274.982"/>
    <n v="129.96"/>
  </r>
  <r>
    <s v="10 : Electric"/>
    <x v="2"/>
    <x v="2"/>
    <s v="ERES_3T327"/>
    <x v="5848"/>
    <n v="660.36199999999997"/>
    <n v="86.93"/>
  </r>
  <r>
    <s v="10 : Electric"/>
    <x v="2"/>
    <x v="2"/>
    <s v="ERES_3T327"/>
    <x v="5849"/>
    <n v="1264.7739999999999"/>
    <n v="122.95"/>
  </r>
  <r>
    <s v="10 : Electric"/>
    <x v="2"/>
    <x v="2"/>
    <s v="ERES_3T327"/>
    <x v="5850"/>
    <n v="442.71699999999998"/>
    <n v="58.82"/>
  </r>
  <r>
    <s v="10 : Electric"/>
    <x v="2"/>
    <x v="2"/>
    <s v="ERES_3T327"/>
    <x v="5851"/>
    <n v="929.02599999999995"/>
    <n v="107.65"/>
  </r>
  <r>
    <s v="10 : Electric"/>
    <x v="2"/>
    <x v="2"/>
    <s v="ERES_3T327"/>
    <x v="5852"/>
    <n v="936.23299999999995"/>
    <n v="112.98"/>
  </r>
  <r>
    <s v="10 : Electric"/>
    <x v="2"/>
    <x v="2"/>
    <s v="ERES_3T327"/>
    <x v="5853"/>
    <n v="1045.8409999999999"/>
    <n v="133.11000000000001"/>
  </r>
  <r>
    <s v="10 : Electric"/>
    <x v="2"/>
    <x v="2"/>
    <s v="ERES_3T327"/>
    <x v="5854"/>
    <n v="555.90499999999997"/>
    <n v="72.959999999999994"/>
  </r>
  <r>
    <s v="10 : Electric"/>
    <x v="2"/>
    <x v="2"/>
    <s v="ERES_3T327"/>
    <x v="8460"/>
    <n v="1612.9280000000001"/>
    <n v="221.2"/>
  </r>
  <r>
    <s v="10 : Electric"/>
    <x v="2"/>
    <x v="2"/>
    <s v="ERES_3T327"/>
    <x v="5855"/>
    <n v="920.84799999999996"/>
    <n v="104.86"/>
  </r>
  <r>
    <s v="10 : Electric"/>
    <x v="2"/>
    <x v="2"/>
    <s v="ERES_3T327"/>
    <x v="5856"/>
    <n v="729.89599999999996"/>
    <n v="89.66"/>
  </r>
  <r>
    <s v="10 : Electric"/>
    <x v="2"/>
    <x v="2"/>
    <s v="ERES_3T327"/>
    <x v="5857"/>
    <n v="4726.8459999999995"/>
    <n v="625.37"/>
  </r>
  <r>
    <s v="10 : Electric"/>
    <x v="2"/>
    <x v="2"/>
    <s v="ERES_3T327"/>
    <x v="5858"/>
    <n v="1021.693"/>
    <n v="111.4"/>
  </r>
  <r>
    <s v="10 : Electric"/>
    <x v="2"/>
    <x v="2"/>
    <s v="ERES_3T327"/>
    <x v="5859"/>
    <n v="429.35300000000001"/>
    <n v="58.75"/>
  </r>
  <r>
    <s v="10 : Electric"/>
    <x v="2"/>
    <x v="2"/>
    <s v="ERES_3T327"/>
    <x v="5860"/>
    <n v="886.87199999999996"/>
    <n v="117.55"/>
  </r>
  <r>
    <s v="10 : Electric"/>
    <x v="2"/>
    <x v="2"/>
    <s v="ERES_3T327"/>
    <x v="5861"/>
    <n v="1182.2670000000001"/>
    <n v="109.37"/>
  </r>
  <r>
    <s v="10 : Electric"/>
    <x v="2"/>
    <x v="2"/>
    <s v="ERES_3T327"/>
    <x v="5862"/>
    <n v="965.49599999999998"/>
    <n v="119.06"/>
  </r>
  <r>
    <s v="10 : Electric"/>
    <x v="2"/>
    <x v="2"/>
    <s v="ERES_3T327"/>
    <x v="5863"/>
    <n v="1305.9000000000001"/>
    <n v="151.16999999999999"/>
  </r>
  <r>
    <s v="10 : Electric"/>
    <x v="2"/>
    <x v="2"/>
    <s v="ERES_3T327"/>
    <x v="5864"/>
    <n v="1755.422"/>
    <n v="237.99"/>
  </r>
  <r>
    <s v="10 : Electric"/>
    <x v="2"/>
    <x v="2"/>
    <s v="ERES_3T327"/>
    <x v="5865"/>
    <n v="610.70799999999997"/>
    <n v="82.33"/>
  </r>
  <r>
    <s v="10 : Electric"/>
    <x v="2"/>
    <x v="2"/>
    <s v="ERES_3T327"/>
    <x v="5866"/>
    <n v="1446.0029999999999"/>
    <n v="174.68"/>
  </r>
  <r>
    <s v="10 : Electric"/>
    <x v="2"/>
    <x v="2"/>
    <s v="ERES_3T327"/>
    <x v="5867"/>
    <n v="2053.2170000000001"/>
    <n v="255.25"/>
  </r>
  <r>
    <s v="10 : Electric"/>
    <x v="2"/>
    <x v="2"/>
    <s v="ERES_3T327"/>
    <x v="8461"/>
    <n v="1185.7439999999999"/>
    <n v="118.06"/>
  </r>
  <r>
    <s v="10 : Electric"/>
    <x v="2"/>
    <x v="2"/>
    <s v="ERES_3T327"/>
    <x v="5868"/>
    <n v="802.75900000000001"/>
    <n v="110.76"/>
  </r>
  <r>
    <s v="10 : Electric"/>
    <x v="2"/>
    <x v="2"/>
    <s v="ERES_3T327"/>
    <x v="5869"/>
    <n v="2445.2620000000002"/>
    <n v="277.44"/>
  </r>
  <r>
    <s v="10 : Electric"/>
    <x v="2"/>
    <x v="2"/>
    <s v="ERES_3T327"/>
    <x v="5870"/>
    <n v="1542.8240000000001"/>
    <n v="162.99"/>
  </r>
  <r>
    <s v="10 : Electric"/>
    <x v="2"/>
    <x v="2"/>
    <s v="ERES_3T327"/>
    <x v="5871"/>
    <n v="425.44"/>
    <n v="51.19"/>
  </r>
  <r>
    <s v="10 : Electric"/>
    <x v="2"/>
    <x v="2"/>
    <s v="ERES_3T327"/>
    <x v="8462"/>
    <n v="1405.2919999999999"/>
    <n v="138.11000000000001"/>
  </r>
  <r>
    <s v="10 : Electric"/>
    <x v="2"/>
    <x v="2"/>
    <s v="ERES_3T327"/>
    <x v="5872"/>
    <n v="410.29399999999998"/>
    <n v="48.06"/>
  </r>
  <r>
    <s v="10 : Electric"/>
    <x v="2"/>
    <x v="2"/>
    <s v="ERES_3T327"/>
    <x v="5873"/>
    <n v="522.13599999999997"/>
    <n v="67.58"/>
  </r>
  <r>
    <s v="10 : Electric"/>
    <x v="2"/>
    <x v="2"/>
    <s v="ERES_3T327"/>
    <x v="5874"/>
    <n v="1402.4580000000001"/>
    <n v="191.4"/>
  </r>
  <r>
    <s v="10 : Electric"/>
    <x v="2"/>
    <x v="2"/>
    <s v="ERES_3T327"/>
    <x v="5875"/>
    <n v="475.41399999999999"/>
    <n v="52.54"/>
  </r>
  <r>
    <s v="10 : Electric"/>
    <x v="2"/>
    <x v="2"/>
    <s v="ERES_3T327"/>
    <x v="5876"/>
    <n v="638.66499999999996"/>
    <n v="77.08"/>
  </r>
  <r>
    <s v="10 : Electric"/>
    <x v="2"/>
    <x v="2"/>
    <s v="ERES_3T327"/>
    <x v="5877"/>
    <n v="1055.8330000000001"/>
    <n v="118.66"/>
  </r>
  <r>
    <s v="10 : Electric"/>
    <x v="2"/>
    <x v="2"/>
    <s v="ERES_3T327"/>
    <x v="5878"/>
    <n v="856.70600000000002"/>
    <n v="94.52"/>
  </r>
  <r>
    <s v="10 : Electric"/>
    <x v="2"/>
    <x v="2"/>
    <s v="ERES_3T327"/>
    <x v="5879"/>
    <n v="2902.7460000000001"/>
    <n v="403.85"/>
  </r>
  <r>
    <s v="10 : Electric"/>
    <x v="2"/>
    <x v="2"/>
    <s v="ERES_3T327"/>
    <x v="5880"/>
    <n v="1921.0340000000001"/>
    <n v="240.65"/>
  </r>
  <r>
    <s v="10 : Electric"/>
    <x v="2"/>
    <x v="2"/>
    <s v="ERES_3T327"/>
    <x v="5881"/>
    <n v="785.89200000000005"/>
    <n v="97.4"/>
  </r>
  <r>
    <s v="10 : Electric"/>
    <x v="2"/>
    <x v="2"/>
    <s v="ERES_3T327"/>
    <x v="5882"/>
    <n v="680.90099999999995"/>
    <n v="85.02"/>
  </r>
  <r>
    <s v="10 : Electric"/>
    <x v="2"/>
    <x v="2"/>
    <s v="ERES_3T327"/>
    <x v="5883"/>
    <n v="3288.1280000000002"/>
    <n v="413.65"/>
  </r>
  <r>
    <s v="10 : Electric"/>
    <x v="2"/>
    <x v="2"/>
    <s v="ERES_3T327"/>
    <x v="5884"/>
    <n v="1369.8530000000001"/>
    <n v="172.61"/>
  </r>
  <r>
    <s v="10 : Electric"/>
    <x v="2"/>
    <x v="2"/>
    <s v="ERES_3T327"/>
    <x v="8463"/>
    <n v="810.57500000000005"/>
    <n v="97.91"/>
  </r>
  <r>
    <s v="10 : Electric"/>
    <x v="2"/>
    <x v="2"/>
    <s v="ERES_3T327"/>
    <x v="5885"/>
    <n v="946.72900000000004"/>
    <n v="102.53"/>
  </r>
  <r>
    <s v="10 : Electric"/>
    <x v="2"/>
    <x v="2"/>
    <s v="ERES_3T327"/>
    <x v="5886"/>
    <n v="452.541"/>
    <n v="60.56"/>
  </r>
  <r>
    <s v="10 : Electric"/>
    <x v="2"/>
    <x v="2"/>
    <s v="ERES_3T327"/>
    <x v="5887"/>
    <n v="2351.2469999999998"/>
    <n v="297.75"/>
  </r>
  <r>
    <s v="10 : Electric"/>
    <x v="2"/>
    <x v="2"/>
    <s v="ERES_3T327"/>
    <x v="5888"/>
    <n v="451.202"/>
    <n v="50.76"/>
  </r>
  <r>
    <s v="10 : Electric"/>
    <x v="2"/>
    <x v="2"/>
    <s v="ERES_3T327"/>
    <x v="5889"/>
    <n v="701.90599999999995"/>
    <n v="78.680000000000007"/>
  </r>
  <r>
    <s v="10 : Electric"/>
    <x v="2"/>
    <x v="2"/>
    <s v="ERES_3T327"/>
    <x v="8464"/>
    <n v="2713.857"/>
    <n v="283.22000000000003"/>
  </r>
  <r>
    <s v="10 : Electric"/>
    <x v="2"/>
    <x v="2"/>
    <s v="ERES_3T327"/>
    <x v="5890"/>
    <n v="649.22799999999995"/>
    <n v="81.63"/>
  </r>
  <r>
    <s v="10 : Electric"/>
    <x v="2"/>
    <x v="2"/>
    <s v="ERES_3T327"/>
    <x v="5891"/>
    <n v="795.76900000000001"/>
    <n v="98.91"/>
  </r>
  <r>
    <s v="10 : Electric"/>
    <x v="2"/>
    <x v="2"/>
    <s v="ERES_3T327"/>
    <x v="5892"/>
    <n v="1116.249"/>
    <n v="138.6"/>
  </r>
  <r>
    <s v="10 : Electric"/>
    <x v="2"/>
    <x v="2"/>
    <s v="ERES_3T327"/>
    <x v="5893"/>
    <n v="1527.124"/>
    <n v="198.01"/>
  </r>
  <r>
    <s v="10 : Electric"/>
    <x v="2"/>
    <x v="2"/>
    <s v="ERES_3T327"/>
    <x v="5894"/>
    <n v="3197.7530000000002"/>
    <n v="357.84"/>
  </r>
  <r>
    <s v="10 : Electric"/>
    <x v="2"/>
    <x v="2"/>
    <s v="ERES_3T327"/>
    <x v="5895"/>
    <n v="930.94399999999996"/>
    <n v="118.95"/>
  </r>
  <r>
    <s v="10 : Electric"/>
    <x v="2"/>
    <x v="2"/>
    <s v="ERES_3T327"/>
    <x v="5896"/>
    <n v="1649.204"/>
    <n v="207.81"/>
  </r>
  <r>
    <s v="10 : Electric"/>
    <x v="2"/>
    <x v="2"/>
    <s v="ERES_3T327"/>
    <x v="5897"/>
    <n v="1146.704"/>
    <n v="136.30000000000001"/>
  </r>
  <r>
    <s v="10 : Electric"/>
    <x v="2"/>
    <x v="2"/>
    <s v="ERES_3T327"/>
    <x v="5898"/>
    <n v="1308.43"/>
    <n v="140.80000000000001"/>
  </r>
  <r>
    <s v="10 : Electric"/>
    <x v="2"/>
    <x v="2"/>
    <s v="ERES_3T327"/>
    <x v="5899"/>
    <n v="654.93399999999997"/>
    <n v="77.400000000000006"/>
  </r>
  <r>
    <s v="10 : Electric"/>
    <x v="2"/>
    <x v="2"/>
    <s v="ERES_3T327"/>
    <x v="5900"/>
    <n v="2311.817"/>
    <n v="272.58"/>
  </r>
  <r>
    <s v="10 : Electric"/>
    <x v="2"/>
    <x v="2"/>
    <s v="ERES_3T327"/>
    <x v="5901"/>
    <n v="1265.2260000000001"/>
    <n v="169.18"/>
  </r>
  <r>
    <s v="10 : Electric"/>
    <x v="2"/>
    <x v="2"/>
    <s v="ERES_3T327"/>
    <x v="5902"/>
    <n v="618.03499999999997"/>
    <n v="73.31"/>
  </r>
  <r>
    <s v="10 : Electric"/>
    <x v="2"/>
    <x v="2"/>
    <s v="ERES_3T327"/>
    <x v="8465"/>
    <n v="1802.6869999999999"/>
    <n v="213.99"/>
  </r>
  <r>
    <s v="10 : Electric"/>
    <x v="2"/>
    <x v="2"/>
    <s v="ERES_3T327"/>
    <x v="5903"/>
    <n v="732.03200000000004"/>
    <n v="104.43"/>
  </r>
  <r>
    <s v="10 : Electric"/>
    <x v="2"/>
    <x v="2"/>
    <s v="ERES_3T327"/>
    <x v="5904"/>
    <n v="941.87300000000005"/>
    <n v="111.71"/>
  </r>
  <r>
    <s v="10 : Electric"/>
    <x v="2"/>
    <x v="2"/>
    <s v="ERES_3T327"/>
    <x v="5905"/>
    <n v="2601.9140000000002"/>
    <n v="322.82"/>
  </r>
  <r>
    <s v="10 : Electric"/>
    <x v="2"/>
    <x v="2"/>
    <s v="ERES_3T327"/>
    <x v="5906"/>
    <n v="933.94299999999998"/>
    <n v="119.61"/>
  </r>
  <r>
    <s v="10 : Electric"/>
    <x v="2"/>
    <x v="2"/>
    <s v="ERES_3T327"/>
    <x v="5907"/>
    <n v="410.19299999999998"/>
    <n v="49.54"/>
  </r>
  <r>
    <s v="10 : Electric"/>
    <x v="2"/>
    <x v="2"/>
    <s v="ERES_3T327"/>
    <x v="5908"/>
    <n v="441.036"/>
    <n v="53.59"/>
  </r>
  <r>
    <s v="10 : Electric"/>
    <x v="2"/>
    <x v="2"/>
    <s v="ERES_3T327"/>
    <x v="5909"/>
    <n v="2434.5650000000001"/>
    <n v="246.75"/>
  </r>
  <r>
    <s v="10 : Electric"/>
    <x v="2"/>
    <x v="2"/>
    <s v="ERES_3T327"/>
    <x v="5910"/>
    <n v="1063.4369999999999"/>
    <n v="134.37"/>
  </r>
  <r>
    <s v="10 : Electric"/>
    <x v="2"/>
    <x v="2"/>
    <s v="ERES_3T327"/>
    <x v="5911"/>
    <n v="488.50200000000001"/>
    <n v="57.57"/>
  </r>
  <r>
    <s v="10 : Electric"/>
    <x v="2"/>
    <x v="2"/>
    <s v="ERES_3T327"/>
    <x v="5912"/>
    <n v="496.83300000000003"/>
    <n v="61.12"/>
  </r>
  <r>
    <s v="10 : Electric"/>
    <x v="2"/>
    <x v="2"/>
    <s v="ERES_3T327"/>
    <x v="5913"/>
    <n v="2315.3649999999998"/>
    <n v="286.35000000000002"/>
  </r>
  <r>
    <s v="10 : Electric"/>
    <x v="2"/>
    <x v="2"/>
    <s v="ERES_3T327"/>
    <x v="8466"/>
    <n v="490.56700000000001"/>
    <n v="61.27"/>
  </r>
  <r>
    <s v="10 : Electric"/>
    <x v="2"/>
    <x v="2"/>
    <s v="ERES_3T327"/>
    <x v="5914"/>
    <n v="2080.6190000000001"/>
    <n v="280.14999999999998"/>
  </r>
  <r>
    <s v="10 : Electric"/>
    <x v="2"/>
    <x v="2"/>
    <s v="ERES_3T327"/>
    <x v="8467"/>
    <n v="2366.2939999999999"/>
    <n v="292.88"/>
  </r>
  <r>
    <s v="10 : Electric"/>
    <x v="2"/>
    <x v="2"/>
    <s v="ERES_3T327"/>
    <x v="5915"/>
    <n v="3301.654"/>
    <n v="402.74"/>
  </r>
  <r>
    <s v="10 : Electric"/>
    <x v="2"/>
    <x v="2"/>
    <s v="ERES_3T327"/>
    <x v="5916"/>
    <n v="420.24099999999999"/>
    <n v="55.52"/>
  </r>
  <r>
    <s v="10 : Electric"/>
    <x v="2"/>
    <x v="2"/>
    <s v="ERES_3T327"/>
    <x v="5917"/>
    <n v="1491.9059999999999"/>
    <n v="183.98"/>
  </r>
  <r>
    <s v="10 : Electric"/>
    <x v="2"/>
    <x v="2"/>
    <s v="ERES_3T327"/>
    <x v="5918"/>
    <n v="2660.7469999999998"/>
    <n v="342.16"/>
  </r>
  <r>
    <s v="10 : Electric"/>
    <x v="2"/>
    <x v="2"/>
    <s v="ERES_3T327"/>
    <x v="8468"/>
    <n v="589.98500000000001"/>
    <n v="62.46"/>
  </r>
  <r>
    <s v="10 : Electric"/>
    <x v="2"/>
    <x v="2"/>
    <s v="ERES_3T327"/>
    <x v="5920"/>
    <n v="1052.183"/>
    <n v="130.21"/>
  </r>
  <r>
    <s v="10 : Electric"/>
    <x v="2"/>
    <x v="2"/>
    <s v="ERES_3T327"/>
    <x v="5921"/>
    <n v="399.40199999999999"/>
    <n v="47.68"/>
  </r>
  <r>
    <s v="10 : Electric"/>
    <x v="2"/>
    <x v="2"/>
    <s v="ERES_3T327"/>
    <x v="5922"/>
    <n v="1091.6690000000001"/>
    <n v="122.09"/>
  </r>
  <r>
    <s v="10 : Electric"/>
    <x v="2"/>
    <x v="2"/>
    <s v="ERES_3T327"/>
    <x v="5923"/>
    <n v="1321.1479999999999"/>
    <n v="124.06"/>
  </r>
  <r>
    <s v="10 : Electric"/>
    <x v="2"/>
    <x v="2"/>
    <s v="ERES_3T327"/>
    <x v="5924"/>
    <n v="2591.1959999999999"/>
    <n v="294.64"/>
  </r>
  <r>
    <s v="10 : Electric"/>
    <x v="2"/>
    <x v="2"/>
    <s v="ERES_3T327"/>
    <x v="8469"/>
    <n v="2236.3519999999999"/>
    <n v="244.7"/>
  </r>
  <r>
    <s v="10 : Electric"/>
    <x v="2"/>
    <x v="2"/>
    <s v="ERES_3T327"/>
    <x v="8470"/>
    <n v="342.93299999999999"/>
    <n v="41.3"/>
  </r>
  <r>
    <s v="10 : Electric"/>
    <x v="2"/>
    <x v="2"/>
    <s v="ERES_3T327"/>
    <x v="5925"/>
    <n v="1086.42"/>
    <n v="112.07"/>
  </r>
  <r>
    <s v="10 : Electric"/>
    <x v="2"/>
    <x v="2"/>
    <s v="ERES_3T327"/>
    <x v="5926"/>
    <n v="1152.9100000000001"/>
    <n v="126.33"/>
  </r>
  <r>
    <s v="10 : Electric"/>
    <x v="2"/>
    <x v="2"/>
    <s v="ERES_3T327"/>
    <x v="8471"/>
    <n v="1545.1980000000001"/>
    <n v="183.67"/>
  </r>
  <r>
    <s v="10 : Electric"/>
    <x v="2"/>
    <x v="2"/>
    <s v="ERES_3T327"/>
    <x v="5927"/>
    <n v="1356.3810000000001"/>
    <n v="161.79"/>
  </r>
  <r>
    <s v="10 : Electric"/>
    <x v="2"/>
    <x v="2"/>
    <s v="ERES_3T327"/>
    <x v="5928"/>
    <n v="743.54399999999998"/>
    <n v="97.49"/>
  </r>
  <r>
    <s v="10 : Electric"/>
    <x v="2"/>
    <x v="2"/>
    <s v="ERES_3T327"/>
    <x v="5929"/>
    <n v="461.572"/>
    <n v="58.51"/>
  </r>
  <r>
    <s v="10 : Electric"/>
    <x v="2"/>
    <x v="2"/>
    <s v="ERES_3T327"/>
    <x v="5930"/>
    <n v="2820.0569999999998"/>
    <n v="338.77"/>
  </r>
  <r>
    <s v="10 : Electric"/>
    <x v="2"/>
    <x v="2"/>
    <s v="ERES_3T327"/>
    <x v="5931"/>
    <n v="888.80799999999999"/>
    <n v="101.06"/>
  </r>
  <r>
    <s v="10 : Electric"/>
    <x v="2"/>
    <x v="2"/>
    <s v="ERES_3T327"/>
    <x v="5932"/>
    <n v="817.98900000000003"/>
    <n v="82.13"/>
  </r>
  <r>
    <s v="10 : Electric"/>
    <x v="2"/>
    <x v="2"/>
    <s v="ERES_3T327"/>
    <x v="8472"/>
    <n v="655.13900000000001"/>
    <n v="83.96"/>
  </r>
  <r>
    <s v="10 : Electric"/>
    <x v="2"/>
    <x v="2"/>
    <s v="ERES_3T327"/>
    <x v="5933"/>
    <n v="2723.8760000000002"/>
    <n v="341.28"/>
  </r>
  <r>
    <s v="10 : Electric"/>
    <x v="2"/>
    <x v="2"/>
    <s v="ERES_3T327"/>
    <x v="5934"/>
    <n v="2473.924"/>
    <n v="291.08999999999997"/>
  </r>
  <r>
    <s v="10 : Electric"/>
    <x v="2"/>
    <x v="2"/>
    <s v="ERES_3T327"/>
    <x v="5935"/>
    <n v="686.59500000000003"/>
    <n v="84.23"/>
  </r>
  <r>
    <s v="10 : Electric"/>
    <x v="2"/>
    <x v="2"/>
    <s v="ERES_3T327"/>
    <x v="5936"/>
    <n v="179.761"/>
    <n v="24.74"/>
  </r>
  <r>
    <s v="10 : Electric"/>
    <x v="2"/>
    <x v="2"/>
    <s v="ERES_3T327"/>
    <x v="5937"/>
    <n v="1338.896"/>
    <n v="166.32"/>
  </r>
  <r>
    <s v="10 : Electric"/>
    <x v="2"/>
    <x v="2"/>
    <s v="ERES_3T327"/>
    <x v="5938"/>
    <n v="1215.241"/>
    <n v="161.86000000000001"/>
  </r>
  <r>
    <s v="10 : Electric"/>
    <x v="2"/>
    <x v="2"/>
    <s v="ERES_3T327"/>
    <x v="5939"/>
    <n v="1621.232"/>
    <n v="175.78"/>
  </r>
  <r>
    <s v="10 : Electric"/>
    <x v="2"/>
    <x v="2"/>
    <s v="ERES_3T327"/>
    <x v="5940"/>
    <n v="1112.221"/>
    <n v="129.44999999999999"/>
  </r>
  <r>
    <s v="10 : Electric"/>
    <x v="2"/>
    <x v="2"/>
    <s v="ERES_3T327"/>
    <x v="5941"/>
    <n v="3196.21"/>
    <n v="347.04"/>
  </r>
  <r>
    <s v="10 : Electric"/>
    <x v="2"/>
    <x v="2"/>
    <s v="ERES_3T327"/>
    <x v="5942"/>
    <n v="511.36500000000001"/>
    <n v="57.58"/>
  </r>
  <r>
    <s v="10 : Electric"/>
    <x v="2"/>
    <x v="2"/>
    <s v="ERES_3T327"/>
    <x v="5943"/>
    <n v="1297.6790000000001"/>
    <n v="136.47"/>
  </r>
  <r>
    <s v="10 : Electric"/>
    <x v="2"/>
    <x v="2"/>
    <s v="ERES_3T327"/>
    <x v="8473"/>
    <n v="608.61"/>
    <n v="74.569999999999993"/>
  </r>
  <r>
    <s v="10 : Electric"/>
    <x v="2"/>
    <x v="2"/>
    <s v="ERES_3T327"/>
    <x v="5944"/>
    <n v="463.83300000000003"/>
    <n v="63.02"/>
  </r>
  <r>
    <s v="10 : Electric"/>
    <x v="2"/>
    <x v="2"/>
    <s v="ERES_3T327"/>
    <x v="5945"/>
    <n v="730.59799999999996"/>
    <n v="76.650000000000006"/>
  </r>
  <r>
    <s v="10 : Electric"/>
    <x v="2"/>
    <x v="2"/>
    <s v="ERES_3T327"/>
    <x v="5946"/>
    <n v="620.64400000000001"/>
    <n v="69.66"/>
  </r>
  <r>
    <s v="10 : Electric"/>
    <x v="2"/>
    <x v="2"/>
    <s v="ERES_3T327"/>
    <x v="5947"/>
    <n v="1681.4680000000001"/>
    <n v="178.15"/>
  </r>
  <r>
    <s v="10 : Electric"/>
    <x v="2"/>
    <x v="2"/>
    <s v="ERES_3T327"/>
    <x v="5948"/>
    <n v="945.50699999999995"/>
    <n v="102.09"/>
  </r>
  <r>
    <s v="10 : Electric"/>
    <x v="2"/>
    <x v="2"/>
    <s v="ERES_3T327"/>
    <x v="5949"/>
    <n v="1458.807"/>
    <n v="139.79"/>
  </r>
  <r>
    <s v="10 : Electric"/>
    <x v="2"/>
    <x v="2"/>
    <s v="ERES_3T327"/>
    <x v="5950"/>
    <n v="649.65099999999995"/>
    <n v="82.63"/>
  </r>
  <r>
    <s v="10 : Electric"/>
    <x v="2"/>
    <x v="2"/>
    <s v="ERES_3T327"/>
    <x v="5951"/>
    <n v="1151.2180000000001"/>
    <n v="144.59"/>
  </r>
  <r>
    <s v="10 : Electric"/>
    <x v="2"/>
    <x v="2"/>
    <s v="ERES_3T327"/>
    <x v="5952"/>
    <n v="772.303"/>
    <n v="101.43"/>
  </r>
  <r>
    <s v="10 : Electric"/>
    <x v="2"/>
    <x v="2"/>
    <s v="ERES_3T327"/>
    <x v="5954"/>
    <n v="840.08299999999997"/>
    <n v="111.86"/>
  </r>
  <r>
    <s v="10 : Electric"/>
    <x v="2"/>
    <x v="2"/>
    <s v="ERES_3T327"/>
    <x v="8474"/>
    <n v="1027.289"/>
    <n v="103.06"/>
  </r>
  <r>
    <s v="10 : Electric"/>
    <x v="2"/>
    <x v="2"/>
    <s v="ERES_3T327"/>
    <x v="5955"/>
    <n v="506.20400000000001"/>
    <n v="61.11"/>
  </r>
  <r>
    <s v="10 : Electric"/>
    <x v="2"/>
    <x v="2"/>
    <s v="ERES_3T327"/>
    <x v="5956"/>
    <n v="1230.367"/>
    <n v="118.42"/>
  </r>
  <r>
    <s v="10 : Electric"/>
    <x v="2"/>
    <x v="2"/>
    <s v="ERES_3T327"/>
    <x v="8475"/>
    <n v="1648.355"/>
    <n v="168.68"/>
  </r>
  <r>
    <s v="10 : Electric"/>
    <x v="2"/>
    <x v="2"/>
    <s v="ERES_3T327"/>
    <x v="5957"/>
    <n v="1281.866"/>
    <n v="142.44999999999999"/>
  </r>
  <r>
    <s v="10 : Electric"/>
    <x v="2"/>
    <x v="2"/>
    <s v="ERES_3T327"/>
    <x v="8476"/>
    <n v="1130.9739999999999"/>
    <n v="139.63999999999999"/>
  </r>
  <r>
    <s v="10 : Electric"/>
    <x v="2"/>
    <x v="2"/>
    <s v="ERES_3T327"/>
    <x v="5958"/>
    <n v="1707.7660000000001"/>
    <n v="195.49"/>
  </r>
  <r>
    <s v="10 : Electric"/>
    <x v="2"/>
    <x v="2"/>
    <s v="ERES_3T327"/>
    <x v="5959"/>
    <n v="716.726"/>
    <n v="61.22"/>
  </r>
  <r>
    <s v="10 : Electric"/>
    <x v="2"/>
    <x v="2"/>
    <s v="ERES_3T327"/>
    <x v="5960"/>
    <n v="1540.7629999999999"/>
    <n v="157.6"/>
  </r>
  <r>
    <s v="10 : Electric"/>
    <x v="2"/>
    <x v="2"/>
    <s v="ERES_3T327"/>
    <x v="5961"/>
    <n v="560.90200000000004"/>
    <n v="72.989999999999995"/>
  </r>
  <r>
    <s v="10 : Electric"/>
    <x v="2"/>
    <x v="2"/>
    <s v="ERES_3T327"/>
    <x v="5962"/>
    <n v="1433.424"/>
    <n v="206.21"/>
  </r>
  <r>
    <s v="10 : Electric"/>
    <x v="2"/>
    <x v="2"/>
    <s v="ERES_3T327"/>
    <x v="5963"/>
    <n v="1785.0409999999999"/>
    <n v="188.61"/>
  </r>
  <r>
    <s v="10 : Electric"/>
    <x v="2"/>
    <x v="2"/>
    <s v="ERES_3T327"/>
    <x v="5964"/>
    <n v="5012.7460000000001"/>
    <n v="616.4"/>
  </r>
  <r>
    <s v="10 : Electric"/>
    <x v="2"/>
    <x v="2"/>
    <s v="ERES_3T327"/>
    <x v="5965"/>
    <n v="1105.1579999999999"/>
    <n v="124.15"/>
  </r>
  <r>
    <s v="10 : Electric"/>
    <x v="2"/>
    <x v="2"/>
    <s v="ERES_3T327"/>
    <x v="5966"/>
    <n v="2088.335"/>
    <n v="284.14999999999998"/>
  </r>
  <r>
    <s v="10 : Electric"/>
    <x v="2"/>
    <x v="2"/>
    <s v="ERES_3T327"/>
    <x v="5967"/>
    <n v="1105.114"/>
    <n v="127.05"/>
  </r>
  <r>
    <s v="10 : Electric"/>
    <x v="2"/>
    <x v="2"/>
    <s v="ERES_3T327"/>
    <x v="5968"/>
    <n v="768.24800000000005"/>
    <n v="103.19"/>
  </r>
  <r>
    <s v="10 : Electric"/>
    <x v="2"/>
    <x v="2"/>
    <s v="ERES_3T327"/>
    <x v="8477"/>
    <n v="688.95500000000004"/>
    <n v="80.16"/>
  </r>
  <r>
    <s v="10 : Electric"/>
    <x v="2"/>
    <x v="2"/>
    <s v="ERES_3T327"/>
    <x v="8478"/>
    <n v="489.75200000000001"/>
    <n v="58.46"/>
  </r>
  <r>
    <s v="10 : Electric"/>
    <x v="2"/>
    <x v="2"/>
    <s v="ERES_3T327"/>
    <x v="5969"/>
    <n v="748.98800000000006"/>
    <n v="79.19"/>
  </r>
  <r>
    <s v="10 : Electric"/>
    <x v="2"/>
    <x v="2"/>
    <s v="ERES_3T327"/>
    <x v="5970"/>
    <n v="1388.2909999999999"/>
    <n v="203.01"/>
  </r>
  <r>
    <s v="10 : Electric"/>
    <x v="2"/>
    <x v="2"/>
    <s v="ERES_3T327"/>
    <x v="8479"/>
    <n v="1476.7429999999999"/>
    <n v="153.97999999999999"/>
  </r>
  <r>
    <s v="10 : Electric"/>
    <x v="2"/>
    <x v="2"/>
    <s v="ERES_3T327"/>
    <x v="5971"/>
    <n v="1295.5340000000001"/>
    <n v="126.22"/>
  </r>
  <r>
    <s v="10 : Electric"/>
    <x v="2"/>
    <x v="2"/>
    <s v="ERES_3T327"/>
    <x v="5972"/>
    <n v="37.369"/>
    <n v="4.4800000000000004"/>
  </r>
  <r>
    <s v="10 : Electric"/>
    <x v="2"/>
    <x v="2"/>
    <s v="ERES_3T327"/>
    <x v="5973"/>
    <n v="463.77100000000002"/>
    <n v="74.59"/>
  </r>
  <r>
    <s v="10 : Electric"/>
    <x v="2"/>
    <x v="2"/>
    <s v="ERES_3T327"/>
    <x v="5974"/>
    <n v="2050.6030000000001"/>
    <n v="235.67"/>
  </r>
  <r>
    <s v="10 : Electric"/>
    <x v="2"/>
    <x v="2"/>
    <s v="ERES_3T327"/>
    <x v="5975"/>
    <n v="2656.2260000000001"/>
    <n v="342.76"/>
  </r>
  <r>
    <s v="10 : Electric"/>
    <x v="2"/>
    <x v="2"/>
    <s v="ERES_3T327"/>
    <x v="5976"/>
    <n v="1297.432"/>
    <n v="168.31"/>
  </r>
  <r>
    <s v="10 : Electric"/>
    <x v="2"/>
    <x v="2"/>
    <s v="ERES_3T327"/>
    <x v="5977"/>
    <n v="1752.501"/>
    <n v="207.58"/>
  </r>
  <r>
    <s v="10 : Electric"/>
    <x v="2"/>
    <x v="2"/>
    <s v="ERES_3T327"/>
    <x v="5978"/>
    <n v="789.15599999999995"/>
    <n v="88.48"/>
  </r>
  <r>
    <s v="10 : Electric"/>
    <x v="2"/>
    <x v="2"/>
    <s v="ERES_3T327"/>
    <x v="5979"/>
    <n v="2674.1660000000002"/>
    <n v="275.24"/>
  </r>
  <r>
    <s v="10 : Electric"/>
    <x v="2"/>
    <x v="2"/>
    <s v="ERES_3T327"/>
    <x v="8480"/>
    <n v="1534.162"/>
    <n v="156.22"/>
  </r>
  <r>
    <s v="10 : Electric"/>
    <x v="2"/>
    <x v="2"/>
    <s v="ERES_3T327"/>
    <x v="5980"/>
    <n v="1436.596"/>
    <n v="193.12"/>
  </r>
  <r>
    <s v="10 : Electric"/>
    <x v="2"/>
    <x v="2"/>
    <s v="ERES_3T327"/>
    <x v="5981"/>
    <n v="599.39599999999996"/>
    <n v="76.989999999999995"/>
  </r>
  <r>
    <s v="10 : Electric"/>
    <x v="2"/>
    <x v="2"/>
    <s v="ERES_3T327"/>
    <x v="5982"/>
    <n v="734.81799999999998"/>
    <n v="78.69"/>
  </r>
  <r>
    <s v="10 : Electric"/>
    <x v="2"/>
    <x v="2"/>
    <s v="ERES_3T327"/>
    <x v="5983"/>
    <n v="772.149"/>
    <n v="93.79"/>
  </r>
  <r>
    <s v="10 : Electric"/>
    <x v="2"/>
    <x v="2"/>
    <s v="ERES_3T327"/>
    <x v="5984"/>
    <n v="456.45400000000001"/>
    <n v="58.63"/>
  </r>
  <r>
    <s v="10 : Electric"/>
    <x v="2"/>
    <x v="2"/>
    <s v="ERES_3T327"/>
    <x v="5985"/>
    <n v="2350.0030000000002"/>
    <n v="287.3"/>
  </r>
  <r>
    <s v="10 : Electric"/>
    <x v="2"/>
    <x v="2"/>
    <s v="ERES_3T327"/>
    <x v="8481"/>
    <n v="2044.9570000000001"/>
    <n v="239.68"/>
  </r>
  <r>
    <s v="10 : Electric"/>
    <x v="2"/>
    <x v="2"/>
    <s v="ERES_3T327"/>
    <x v="5986"/>
    <n v="441.72800000000001"/>
    <n v="54.62"/>
  </r>
  <r>
    <s v="10 : Electric"/>
    <x v="2"/>
    <x v="2"/>
    <s v="ERES_3T327"/>
    <x v="8482"/>
    <n v="2335.6550000000002"/>
    <n v="322.52"/>
  </r>
  <r>
    <s v="10 : Electric"/>
    <x v="2"/>
    <x v="2"/>
    <s v="ERES_3T327"/>
    <x v="5987"/>
    <n v="836.31500000000005"/>
    <n v="96.04"/>
  </r>
  <r>
    <s v="10 : Electric"/>
    <x v="2"/>
    <x v="2"/>
    <s v="ERES_3T327"/>
    <x v="5988"/>
    <n v="2704.8870000000002"/>
    <n v="370.2"/>
  </r>
  <r>
    <s v="10 : Electric"/>
    <x v="2"/>
    <x v="2"/>
    <s v="ERES_3T327"/>
    <x v="5989"/>
    <n v="1970.51"/>
    <n v="280.45"/>
  </r>
  <r>
    <s v="10 : Electric"/>
    <x v="2"/>
    <x v="2"/>
    <s v="ERES_3T327"/>
    <x v="5990"/>
    <n v="2268.779"/>
    <n v="255.48"/>
  </r>
  <r>
    <s v="10 : Electric"/>
    <x v="2"/>
    <x v="2"/>
    <s v="ERES_3T327"/>
    <x v="8483"/>
    <n v="1080.096"/>
    <n v="131.94999999999999"/>
  </r>
  <r>
    <s v="10 : Electric"/>
    <x v="2"/>
    <x v="2"/>
    <s v="ERES_3T327"/>
    <x v="5991"/>
    <n v="698.27200000000005"/>
    <n v="48.93"/>
  </r>
  <r>
    <s v="10 : Electric"/>
    <x v="2"/>
    <x v="2"/>
    <s v="ERES_3T327"/>
    <x v="5992"/>
    <n v="2087.5940000000001"/>
    <n v="269.25"/>
  </r>
  <r>
    <s v="10 : Electric"/>
    <x v="2"/>
    <x v="2"/>
    <s v="ERES_3T327"/>
    <x v="5993"/>
    <n v="1344.653"/>
    <n v="189.06"/>
  </r>
  <r>
    <s v="10 : Electric"/>
    <x v="2"/>
    <x v="2"/>
    <s v="ERES_3T327"/>
    <x v="5994"/>
    <n v="817.01199999999994"/>
    <n v="84.73"/>
  </r>
  <r>
    <s v="10 : Electric"/>
    <x v="2"/>
    <x v="2"/>
    <s v="ERES_3T327"/>
    <x v="5995"/>
    <n v="953.16300000000001"/>
    <n v="89.44"/>
  </r>
  <r>
    <s v="10 : Electric"/>
    <x v="2"/>
    <x v="2"/>
    <s v="ERES_3T327"/>
    <x v="5996"/>
    <n v="598.34699999999998"/>
    <n v="77.45"/>
  </r>
  <r>
    <s v="10 : Electric"/>
    <x v="2"/>
    <x v="2"/>
    <s v="ERES_3T327"/>
    <x v="5997"/>
    <n v="1545.9190000000001"/>
    <n v="197"/>
  </r>
  <r>
    <s v="10 : Electric"/>
    <x v="2"/>
    <x v="2"/>
    <s v="ERES_3T327"/>
    <x v="5998"/>
    <n v="2389.0349999999999"/>
    <n v="298.31"/>
  </r>
  <r>
    <s v="10 : Electric"/>
    <x v="2"/>
    <x v="2"/>
    <s v="ERES_3T327"/>
    <x v="5999"/>
    <n v="1167.537"/>
    <n v="154.24"/>
  </r>
  <r>
    <s v="10 : Electric"/>
    <x v="2"/>
    <x v="2"/>
    <s v="ERES_3T327"/>
    <x v="6000"/>
    <n v="1074.164"/>
    <n v="138.85"/>
  </r>
  <r>
    <s v="10 : Electric"/>
    <x v="2"/>
    <x v="2"/>
    <s v="ERES_3T327"/>
    <x v="8484"/>
    <n v="2134.855"/>
    <n v="227.29"/>
  </r>
  <r>
    <s v="10 : Electric"/>
    <x v="2"/>
    <x v="2"/>
    <s v="ERES_3T327"/>
    <x v="6001"/>
    <n v="1209.4639999999999"/>
    <n v="133.19"/>
  </r>
  <r>
    <s v="10 : Electric"/>
    <x v="2"/>
    <x v="2"/>
    <s v="ERES_3T327"/>
    <x v="6002"/>
    <n v="775.07"/>
    <n v="99.02"/>
  </r>
  <r>
    <s v="10 : Electric"/>
    <x v="2"/>
    <x v="2"/>
    <s v="ERES_3T327"/>
    <x v="6003"/>
    <n v="683.04200000000003"/>
    <n v="78.62"/>
  </r>
  <r>
    <s v="10 : Electric"/>
    <x v="2"/>
    <x v="2"/>
    <s v="ERES_3T327"/>
    <x v="6004"/>
    <n v="996.01800000000003"/>
    <n v="101.41"/>
  </r>
  <r>
    <s v="10 : Electric"/>
    <x v="2"/>
    <x v="2"/>
    <s v="ERES_3T327"/>
    <x v="6005"/>
    <n v="424.56799999999998"/>
    <n v="51.6"/>
  </r>
  <r>
    <s v="10 : Electric"/>
    <x v="2"/>
    <x v="2"/>
    <s v="ERES_3T327"/>
    <x v="6006"/>
    <n v="3974.4749999999999"/>
    <n v="415.28"/>
  </r>
  <r>
    <s v="10 : Electric"/>
    <x v="2"/>
    <x v="2"/>
    <s v="ERES_3T327"/>
    <x v="6007"/>
    <n v="1132.3009999999999"/>
    <n v="138.5"/>
  </r>
  <r>
    <s v="10 : Electric"/>
    <x v="2"/>
    <x v="2"/>
    <s v="ERES_3T327"/>
    <x v="6008"/>
    <n v="1209.441"/>
    <n v="122.69"/>
  </r>
  <r>
    <s v="10 : Electric"/>
    <x v="2"/>
    <x v="2"/>
    <s v="ERES_3T327"/>
    <x v="6009"/>
    <n v="1522.107"/>
    <n v="192.04"/>
  </r>
  <r>
    <s v="10 : Electric"/>
    <x v="2"/>
    <x v="2"/>
    <s v="ERES_3T327"/>
    <x v="6010"/>
    <n v="850.63699999999994"/>
    <n v="107.32"/>
  </r>
  <r>
    <s v="10 : Electric"/>
    <x v="2"/>
    <x v="2"/>
    <s v="ERES_3T327"/>
    <x v="8485"/>
    <n v="819.12"/>
    <n v="88.18"/>
  </r>
  <r>
    <s v="10 : Electric"/>
    <x v="2"/>
    <x v="2"/>
    <s v="ERES_3T327"/>
    <x v="6011"/>
    <n v="4226.7790000000005"/>
    <n v="514.09"/>
  </r>
  <r>
    <s v="10 : Electric"/>
    <x v="2"/>
    <x v="2"/>
    <s v="ERES_3T327"/>
    <x v="6012"/>
    <n v="1629.5360000000001"/>
    <n v="189.38"/>
  </r>
  <r>
    <s v="10 : Electric"/>
    <x v="2"/>
    <x v="2"/>
    <s v="ERES_3T327"/>
    <x v="6013"/>
    <n v="2477.3220000000001"/>
    <n v="321.81"/>
  </r>
  <r>
    <s v="10 : Electric"/>
    <x v="2"/>
    <x v="2"/>
    <s v="ERES_3T327"/>
    <x v="6014"/>
    <n v="931.06700000000001"/>
    <n v="112.25"/>
  </r>
  <r>
    <s v="10 : Electric"/>
    <x v="2"/>
    <x v="2"/>
    <s v="ERES_3T327"/>
    <x v="6015"/>
    <n v="2201.9470000000001"/>
    <n v="287.08999999999997"/>
  </r>
  <r>
    <s v="10 : Electric"/>
    <x v="2"/>
    <x v="2"/>
    <s v="ERES_3T327"/>
    <x v="6016"/>
    <n v="808.57"/>
    <n v="103.35"/>
  </r>
  <r>
    <s v="10 : Electric"/>
    <x v="2"/>
    <x v="2"/>
    <s v="ERES_3T327"/>
    <x v="8486"/>
    <n v="1747.153"/>
    <n v="216.92"/>
  </r>
  <r>
    <s v="10 : Electric"/>
    <x v="2"/>
    <x v="2"/>
    <s v="ERES_3T327"/>
    <x v="6017"/>
    <n v="1771.3019999999999"/>
    <n v="211.7"/>
  </r>
  <r>
    <s v="10 : Electric"/>
    <x v="2"/>
    <x v="2"/>
    <s v="ERES_3T327"/>
    <x v="8487"/>
    <n v="911.25"/>
    <n v="116.91"/>
  </r>
  <r>
    <s v="10 : Electric"/>
    <x v="2"/>
    <x v="2"/>
    <s v="ERES_3T327"/>
    <x v="6018"/>
    <n v="912.99300000000005"/>
    <n v="92.81"/>
  </r>
  <r>
    <s v="10 : Electric"/>
    <x v="2"/>
    <x v="2"/>
    <s v="ERES_3T327"/>
    <x v="6019"/>
    <n v="2724.239"/>
    <n v="375.92"/>
  </r>
  <r>
    <s v="10 : Electric"/>
    <x v="2"/>
    <x v="2"/>
    <s v="ERES_3T327"/>
    <x v="6020"/>
    <n v="1662.1980000000001"/>
    <n v="218.69"/>
  </r>
  <r>
    <s v="10 : Electric"/>
    <x v="2"/>
    <x v="2"/>
    <s v="ERES_3T327"/>
    <x v="8488"/>
    <n v="1552.5060000000001"/>
    <n v="171.34"/>
  </r>
  <r>
    <s v="10 : Electric"/>
    <x v="2"/>
    <x v="2"/>
    <s v="ERES_3T327"/>
    <x v="6021"/>
    <n v="1278.425"/>
    <n v="107.11"/>
  </r>
  <r>
    <s v="10 : Electric"/>
    <x v="2"/>
    <x v="2"/>
    <s v="ERES_3T327"/>
    <x v="6022"/>
    <n v="3481.3440000000001"/>
    <n v="422.49"/>
  </r>
  <r>
    <s v="10 : Electric"/>
    <x v="2"/>
    <x v="2"/>
    <s v="ERES_3T327"/>
    <x v="8489"/>
    <n v="2824.7"/>
    <n v="279.62"/>
  </r>
  <r>
    <s v="10 : Electric"/>
    <x v="2"/>
    <x v="2"/>
    <s v="ERES_3T327"/>
    <x v="6023"/>
    <n v="1064.3610000000001"/>
    <n v="101.61"/>
  </r>
  <r>
    <s v="10 : Electric"/>
    <x v="2"/>
    <x v="2"/>
    <s v="ERES_3T327"/>
    <x v="6024"/>
    <n v="1208.171"/>
    <n v="127.94"/>
  </r>
  <r>
    <s v="10 : Electric"/>
    <x v="2"/>
    <x v="2"/>
    <s v="ERES_3T327"/>
    <x v="8490"/>
    <n v="1687.924"/>
    <n v="170.93"/>
  </r>
  <r>
    <s v="10 : Electric"/>
    <x v="2"/>
    <x v="2"/>
    <s v="ERES_3T327"/>
    <x v="6025"/>
    <n v="1050.3399999999999"/>
    <n v="140.69"/>
  </r>
  <r>
    <s v="10 : Electric"/>
    <x v="2"/>
    <x v="2"/>
    <s v="ERES_3T327"/>
    <x v="6026"/>
    <n v="2093.5300000000002"/>
    <n v="251.64"/>
  </r>
  <r>
    <s v="10 : Electric"/>
    <x v="2"/>
    <x v="2"/>
    <s v="ERES_3T327"/>
    <x v="6027"/>
    <n v="1675.2639999999999"/>
    <n v="223.49"/>
  </r>
  <r>
    <s v="10 : Electric"/>
    <x v="2"/>
    <x v="2"/>
    <s v="ERES_3T327"/>
    <x v="6028"/>
    <n v="2226.259"/>
    <n v="273.32"/>
  </r>
  <r>
    <s v="10 : Electric"/>
    <x v="2"/>
    <x v="2"/>
    <s v="ERES_3T327"/>
    <x v="6029"/>
    <n v="1919.7560000000001"/>
    <n v="222.42"/>
  </r>
  <r>
    <s v="10 : Electric"/>
    <x v="2"/>
    <x v="2"/>
    <s v="ERES_3T327"/>
    <x v="6030"/>
    <n v="1335.2429999999999"/>
    <n v="159.44999999999999"/>
  </r>
  <r>
    <s v="10 : Electric"/>
    <x v="2"/>
    <x v="2"/>
    <s v="ERES_3T327"/>
    <x v="6031"/>
    <n v="491.483"/>
    <n v="61.68"/>
  </r>
  <r>
    <s v="10 : Electric"/>
    <x v="2"/>
    <x v="2"/>
    <s v="ERES_3T327"/>
    <x v="6032"/>
    <n v="2383.9369999999999"/>
    <n v="254.9"/>
  </r>
  <r>
    <s v="10 : Electric"/>
    <x v="2"/>
    <x v="2"/>
    <s v="ERES_3T327"/>
    <x v="6033"/>
    <n v="1214.336"/>
    <n v="113.85"/>
  </r>
  <r>
    <s v="10 : Electric"/>
    <x v="2"/>
    <x v="2"/>
    <s v="ERES_3T327"/>
    <x v="6034"/>
    <n v="1274.7439999999999"/>
    <n v="127.54"/>
  </r>
  <r>
    <s v="10 : Electric"/>
    <x v="2"/>
    <x v="2"/>
    <s v="ERES_3T327"/>
    <x v="6035"/>
    <n v="2055.04"/>
    <n v="252.01"/>
  </r>
  <r>
    <s v="10 : Electric"/>
    <x v="2"/>
    <x v="2"/>
    <s v="ERES_3T327"/>
    <x v="6036"/>
    <n v="2181.2629999999999"/>
    <n v="290.48"/>
  </r>
  <r>
    <s v="10 : Electric"/>
    <x v="2"/>
    <x v="2"/>
    <s v="ERES_3T327"/>
    <x v="6037"/>
    <n v="1597.8810000000001"/>
    <n v="183.84"/>
  </r>
  <r>
    <s v="10 : Electric"/>
    <x v="2"/>
    <x v="2"/>
    <s v="ERES_3T327"/>
    <x v="6038"/>
    <n v="334.447"/>
    <n v="40.21"/>
  </r>
  <r>
    <s v="10 : Electric"/>
    <x v="2"/>
    <x v="2"/>
    <s v="ERES_3T327"/>
    <x v="6039"/>
    <n v="2279.5949999999998"/>
    <n v="269.68"/>
  </r>
  <r>
    <s v="10 : Electric"/>
    <x v="2"/>
    <x v="2"/>
    <s v="ERES_3T327"/>
    <x v="6040"/>
    <n v="833.92499999999995"/>
    <n v="91.94"/>
  </r>
  <r>
    <s v="10 : Electric"/>
    <x v="2"/>
    <x v="2"/>
    <s v="ERES_3T327"/>
    <x v="6041"/>
    <n v="1474.94"/>
    <n v="168.03"/>
  </r>
  <r>
    <s v="10 : Electric"/>
    <x v="2"/>
    <x v="2"/>
    <s v="ERES_3T327"/>
    <x v="6042"/>
    <n v="1987.463"/>
    <n v="189.3"/>
  </r>
  <r>
    <s v="10 : Electric"/>
    <x v="2"/>
    <x v="2"/>
    <s v="ERES_3T327"/>
    <x v="6043"/>
    <n v="723.95"/>
    <n v="97.47"/>
  </r>
  <r>
    <s v="10 : Electric"/>
    <x v="2"/>
    <x v="2"/>
    <s v="ERES_3T327"/>
    <x v="6044"/>
    <n v="925.15099999999995"/>
    <n v="117.65"/>
  </r>
  <r>
    <s v="10 : Electric"/>
    <x v="2"/>
    <x v="2"/>
    <s v="ERES_3T327"/>
    <x v="8491"/>
    <n v="1170.778"/>
    <n v="164.94"/>
  </r>
  <r>
    <s v="10 : Electric"/>
    <x v="2"/>
    <x v="2"/>
    <s v="ERES_3T327"/>
    <x v="8492"/>
    <n v="1211.3150000000001"/>
    <n v="163.19"/>
  </r>
  <r>
    <s v="10 : Electric"/>
    <x v="2"/>
    <x v="2"/>
    <s v="ERES_3T327"/>
    <x v="6045"/>
    <n v="1064.0419999999999"/>
    <n v="129.26"/>
  </r>
  <r>
    <s v="10 : Electric"/>
    <x v="2"/>
    <x v="2"/>
    <s v="ERES_3T327"/>
    <x v="6046"/>
    <n v="1252.598"/>
    <n v="156.46"/>
  </r>
  <r>
    <s v="10 : Electric"/>
    <x v="2"/>
    <x v="2"/>
    <s v="ERES_3T327"/>
    <x v="6047"/>
    <n v="813.11599999999999"/>
    <n v="80.12"/>
  </r>
  <r>
    <s v="10 : Electric"/>
    <x v="2"/>
    <x v="2"/>
    <s v="ERES_3T327"/>
    <x v="6048"/>
    <n v="1070.1510000000001"/>
    <n v="104.93"/>
  </r>
  <r>
    <s v="10 : Electric"/>
    <x v="2"/>
    <x v="2"/>
    <s v="ERES_3T327"/>
    <x v="6049"/>
    <n v="1024.5239999999999"/>
    <n v="120.19"/>
  </r>
  <r>
    <s v="10 : Electric"/>
    <x v="2"/>
    <x v="2"/>
    <s v="ERES_3T327"/>
    <x v="6050"/>
    <n v="3934.5259999999998"/>
    <n v="497.41"/>
  </r>
  <r>
    <s v="10 : Electric"/>
    <x v="2"/>
    <x v="2"/>
    <s v="ERES_3T327"/>
    <x v="6051"/>
    <n v="2077.34"/>
    <n v="243.02"/>
  </r>
  <r>
    <s v="10 : Electric"/>
    <x v="2"/>
    <x v="2"/>
    <s v="ERES_3T327"/>
    <x v="6052"/>
    <n v="510.28"/>
    <n v="64.8"/>
  </r>
  <r>
    <s v="10 : Electric"/>
    <x v="2"/>
    <x v="2"/>
    <s v="ERES_3T327"/>
    <x v="6053"/>
    <n v="1451.38"/>
    <n v="180.48"/>
  </r>
  <r>
    <s v="10 : Electric"/>
    <x v="2"/>
    <x v="2"/>
    <s v="ERES_3T327"/>
    <x v="6054"/>
    <n v="1545.941"/>
    <n v="176.53"/>
  </r>
  <r>
    <s v="10 : Electric"/>
    <x v="2"/>
    <x v="2"/>
    <s v="ERES_3T327"/>
    <x v="6055"/>
    <n v="942.84299999999996"/>
    <n v="97.26"/>
  </r>
  <r>
    <s v="10 : Electric"/>
    <x v="2"/>
    <x v="2"/>
    <s v="ERES_3T327"/>
    <x v="6056"/>
    <n v="1090.8309999999999"/>
    <n v="133.13"/>
  </r>
  <r>
    <s v="10 : Electric"/>
    <x v="2"/>
    <x v="2"/>
    <s v="ERES_3T327"/>
    <x v="8493"/>
    <n v="862.19100000000003"/>
    <n v="109.51"/>
  </r>
  <r>
    <s v="10 : Electric"/>
    <x v="2"/>
    <x v="2"/>
    <s v="ERES_3T327"/>
    <x v="6057"/>
    <n v="1417.6510000000001"/>
    <n v="170.21"/>
  </r>
  <r>
    <s v="10 : Electric"/>
    <x v="2"/>
    <x v="2"/>
    <s v="ERES_3T327"/>
    <x v="6058"/>
    <n v="1787.318"/>
    <n v="234.87"/>
  </r>
  <r>
    <s v="10 : Electric"/>
    <x v="2"/>
    <x v="2"/>
    <s v="ERES_3T327"/>
    <x v="6059"/>
    <n v="240.88499999999999"/>
    <n v="30.06"/>
  </r>
  <r>
    <s v="10 : Electric"/>
    <x v="2"/>
    <x v="2"/>
    <s v="ERES_3T327"/>
    <x v="6060"/>
    <n v="869.12300000000005"/>
    <n v="105.33"/>
  </r>
  <r>
    <s v="10 : Electric"/>
    <x v="2"/>
    <x v="2"/>
    <s v="ERES_3T327"/>
    <x v="6061"/>
    <n v="1441.35"/>
    <n v="167.2"/>
  </r>
  <r>
    <s v="10 : Electric"/>
    <x v="2"/>
    <x v="2"/>
    <s v="ERES_3T327"/>
    <x v="6062"/>
    <n v="1016.039"/>
    <n v="89.51"/>
  </r>
  <r>
    <s v="10 : Electric"/>
    <x v="2"/>
    <x v="2"/>
    <s v="ERES_3T327"/>
    <x v="6063"/>
    <n v="869.803"/>
    <n v="96.49"/>
  </r>
  <r>
    <s v="10 : Electric"/>
    <x v="2"/>
    <x v="2"/>
    <s v="ERES_3T327"/>
    <x v="6064"/>
    <n v="1114.7"/>
    <n v="133.5"/>
  </r>
  <r>
    <s v="10 : Electric"/>
    <x v="2"/>
    <x v="2"/>
    <s v="ERES_3T327"/>
    <x v="6065"/>
    <n v="1125.1759999999999"/>
    <n v="134.27000000000001"/>
  </r>
  <r>
    <s v="10 : Electric"/>
    <x v="2"/>
    <x v="2"/>
    <s v="ERES_3T327"/>
    <x v="6066"/>
    <n v="205.40700000000001"/>
    <n v="25.18"/>
  </r>
  <r>
    <s v="10 : Electric"/>
    <x v="2"/>
    <x v="2"/>
    <s v="ERES_3T327"/>
    <x v="6067"/>
    <n v="1492.97"/>
    <n v="182.28"/>
  </r>
  <r>
    <s v="10 : Electric"/>
    <x v="2"/>
    <x v="2"/>
    <s v="ERES_3T327"/>
    <x v="6068"/>
    <n v="1062.82"/>
    <n v="116.12"/>
  </r>
  <r>
    <s v="10 : Electric"/>
    <x v="2"/>
    <x v="2"/>
    <s v="ERES_3T327"/>
    <x v="6069"/>
    <n v="768.68100000000004"/>
    <n v="81.48"/>
  </r>
  <r>
    <s v="10 : Electric"/>
    <x v="2"/>
    <x v="2"/>
    <s v="ERES_3T327"/>
    <x v="6070"/>
    <n v="1358.171"/>
    <n v="156.71"/>
  </r>
  <r>
    <s v="10 : Electric"/>
    <x v="2"/>
    <x v="2"/>
    <s v="ERES_3T327"/>
    <x v="6071"/>
    <n v="1607.5930000000001"/>
    <n v="193.96"/>
  </r>
  <r>
    <s v="10 : Electric"/>
    <x v="2"/>
    <x v="2"/>
    <s v="ERES_3T327"/>
    <x v="6072"/>
    <n v="1037.0550000000001"/>
    <n v="125.79"/>
  </r>
  <r>
    <s v="10 : Electric"/>
    <x v="2"/>
    <x v="2"/>
    <s v="ERES_3T327"/>
    <x v="6073"/>
    <n v="1259.02"/>
    <n v="148.33000000000001"/>
  </r>
  <r>
    <s v="10 : Electric"/>
    <x v="2"/>
    <x v="2"/>
    <s v="ERES_3T327"/>
    <x v="6074"/>
    <n v="388.51299999999998"/>
    <n v="49.51"/>
  </r>
  <r>
    <s v="10 : Electric"/>
    <x v="2"/>
    <x v="2"/>
    <s v="ERES_3T327"/>
    <x v="6075"/>
    <n v="3209.0169999999998"/>
    <n v="405.13"/>
  </r>
  <r>
    <s v="10 : Electric"/>
    <x v="2"/>
    <x v="2"/>
    <s v="ERES_3T327"/>
    <x v="6076"/>
    <n v="896.93"/>
    <n v="106.34"/>
  </r>
  <r>
    <s v="10 : Electric"/>
    <x v="2"/>
    <x v="2"/>
    <s v="ERES_3T327"/>
    <x v="6077"/>
    <n v="1181.45"/>
    <n v="158.21"/>
  </r>
  <r>
    <s v="10 : Electric"/>
    <x v="2"/>
    <x v="2"/>
    <s v="ERES_3T327"/>
    <x v="8494"/>
    <n v="1081.1890000000001"/>
    <n v="122.96"/>
  </r>
  <r>
    <s v="10 : Electric"/>
    <x v="2"/>
    <x v="2"/>
    <s v="ERES_3T327"/>
    <x v="6078"/>
    <n v="2145.4879999999998"/>
    <n v="270.83"/>
  </r>
  <r>
    <s v="10 : Electric"/>
    <x v="2"/>
    <x v="2"/>
    <s v="ERES_3T327"/>
    <x v="6079"/>
    <n v="1275.105"/>
    <n v="133.24"/>
  </r>
  <r>
    <s v="10 : Electric"/>
    <x v="2"/>
    <x v="2"/>
    <s v="ERES_3T327"/>
    <x v="6080"/>
    <n v="1177.2080000000001"/>
    <n v="125.48"/>
  </r>
  <r>
    <s v="10 : Electric"/>
    <x v="2"/>
    <x v="2"/>
    <s v="ERES_3T327"/>
    <x v="6081"/>
    <n v="973.34100000000001"/>
    <n v="105.01"/>
  </r>
  <r>
    <s v="10 : Electric"/>
    <x v="2"/>
    <x v="2"/>
    <s v="ERES_3T327"/>
    <x v="6082"/>
    <n v="279.18"/>
    <n v="37.46"/>
  </r>
  <r>
    <s v="10 : Electric"/>
    <x v="2"/>
    <x v="2"/>
    <s v="ERES_3T327"/>
    <x v="6083"/>
    <n v="492.25299999999999"/>
    <n v="56.14"/>
  </r>
  <r>
    <s v="10 : Electric"/>
    <x v="2"/>
    <x v="2"/>
    <s v="ERES_3T327"/>
    <x v="6084"/>
    <n v="1327.173"/>
    <n v="128.80000000000001"/>
  </r>
  <r>
    <s v="10 : Electric"/>
    <x v="2"/>
    <x v="2"/>
    <s v="ERES_3T327"/>
    <x v="8495"/>
    <n v="866.37400000000002"/>
    <n v="91.5"/>
  </r>
  <r>
    <s v="10 : Electric"/>
    <x v="2"/>
    <x v="2"/>
    <s v="ERES_3T327"/>
    <x v="6085"/>
    <n v="287.702"/>
    <n v="36.880000000000003"/>
  </r>
  <r>
    <s v="10 : Electric"/>
    <x v="2"/>
    <x v="2"/>
    <s v="ERES_3T327"/>
    <x v="8496"/>
    <n v="481.71499999999997"/>
    <n v="55.56"/>
  </r>
  <r>
    <s v="10 : Electric"/>
    <x v="2"/>
    <x v="2"/>
    <s v="ERES_3T327"/>
    <x v="6086"/>
    <n v="1320.5519999999999"/>
    <n v="164.1"/>
  </r>
  <r>
    <s v="10 : Electric"/>
    <x v="2"/>
    <x v="2"/>
    <s v="ERES_3T327"/>
    <x v="6087"/>
    <n v="1866.6610000000001"/>
    <n v="212.15"/>
  </r>
  <r>
    <s v="10 : Electric"/>
    <x v="2"/>
    <x v="2"/>
    <s v="ERES_3T327"/>
    <x v="6088"/>
    <n v="1393.9870000000001"/>
    <n v="146.43"/>
  </r>
  <r>
    <s v="10 : Electric"/>
    <x v="2"/>
    <x v="2"/>
    <s v="ERES_3T327"/>
    <x v="6089"/>
    <n v="1463.61"/>
    <n v="197.02"/>
  </r>
  <r>
    <s v="10 : Electric"/>
    <x v="2"/>
    <x v="2"/>
    <s v="ERES_3T327"/>
    <x v="6090"/>
    <n v="2056.672"/>
    <n v="239.09"/>
  </r>
  <r>
    <s v="10 : Electric"/>
    <x v="2"/>
    <x v="2"/>
    <s v="ERES_3T327"/>
    <x v="6091"/>
    <n v="2082.02"/>
    <n v="266.87"/>
  </r>
  <r>
    <s v="10 : Electric"/>
    <x v="2"/>
    <x v="2"/>
    <s v="ERES_3T327"/>
    <x v="6092"/>
    <n v="955.346"/>
    <n v="117.01"/>
  </r>
  <r>
    <s v="10 : Electric"/>
    <x v="2"/>
    <x v="2"/>
    <s v="ERES_3T327"/>
    <x v="6093"/>
    <n v="1327.204"/>
    <n v="121.7"/>
  </r>
  <r>
    <s v="10 : Electric"/>
    <x v="2"/>
    <x v="2"/>
    <s v="ERES_3T327"/>
    <x v="8497"/>
    <n v="1242.9970000000001"/>
    <n v="144.93"/>
  </r>
  <r>
    <s v="10 : Electric"/>
    <x v="2"/>
    <x v="2"/>
    <s v="ERES_3T327"/>
    <x v="8498"/>
    <n v="2972.0149999999999"/>
    <n v="402.94"/>
  </r>
  <r>
    <s v="10 : Electric"/>
    <x v="2"/>
    <x v="2"/>
    <s v="ERES_3T327"/>
    <x v="6094"/>
    <n v="2275.3690000000001"/>
    <n v="282.37"/>
  </r>
  <r>
    <s v="10 : Electric"/>
    <x v="2"/>
    <x v="2"/>
    <s v="ERES_3T327"/>
    <x v="6095"/>
    <n v="984.36500000000001"/>
    <n v="108.61"/>
  </r>
  <r>
    <s v="10 : Electric"/>
    <x v="2"/>
    <x v="2"/>
    <s v="ERES_3T327"/>
    <x v="6096"/>
    <n v="1593.213"/>
    <n v="178.74"/>
  </r>
  <r>
    <s v="10 : Electric"/>
    <x v="2"/>
    <x v="2"/>
    <s v="ERES_3T327"/>
    <x v="6097"/>
    <n v="1056.377"/>
    <n v="121.19"/>
  </r>
  <r>
    <s v="10 : Electric"/>
    <x v="2"/>
    <x v="2"/>
    <s v="ERES_3T327"/>
    <x v="6098"/>
    <n v="1827.087"/>
    <n v="197.38"/>
  </r>
  <r>
    <s v="10 : Electric"/>
    <x v="2"/>
    <x v="2"/>
    <s v="ERES_3T327"/>
    <x v="6099"/>
    <n v="1435.925"/>
    <n v="163.82"/>
  </r>
  <r>
    <s v="10 : Electric"/>
    <x v="2"/>
    <x v="2"/>
    <s v="ERES_3T327"/>
    <x v="6100"/>
    <n v="1494.4839999999999"/>
    <n v="212.03"/>
  </r>
  <r>
    <s v="10 : Electric"/>
    <x v="2"/>
    <x v="2"/>
    <s v="ERES_3T327"/>
    <x v="6101"/>
    <n v="1507.722"/>
    <n v="171.64"/>
  </r>
  <r>
    <s v="10 : Electric"/>
    <x v="2"/>
    <x v="2"/>
    <s v="ERES_3T327"/>
    <x v="6103"/>
    <n v="1257.749"/>
    <n v="135.56"/>
  </r>
  <r>
    <s v="10 : Electric"/>
    <x v="2"/>
    <x v="2"/>
    <s v="ERES_3T327"/>
    <x v="6104"/>
    <n v="658.09100000000001"/>
    <n v="67.69"/>
  </r>
  <r>
    <s v="10 : Electric"/>
    <x v="2"/>
    <x v="2"/>
    <s v="ERES_3T327"/>
    <x v="6105"/>
    <n v="754.54"/>
    <n v="90.12"/>
  </r>
  <r>
    <s v="10 : Electric"/>
    <x v="2"/>
    <x v="2"/>
    <s v="ERES_3T327"/>
    <x v="6106"/>
    <n v="1191.5060000000001"/>
    <n v="126.97"/>
  </r>
  <r>
    <s v="10 : Electric"/>
    <x v="2"/>
    <x v="2"/>
    <s v="ERES_3T327"/>
    <x v="8499"/>
    <n v="1209.451"/>
    <n v="125.3"/>
  </r>
  <r>
    <s v="10 : Electric"/>
    <x v="2"/>
    <x v="2"/>
    <s v="ERES_3T327"/>
    <x v="6107"/>
    <n v="776.87199999999996"/>
    <n v="82.39"/>
  </r>
  <r>
    <s v="10 : Electric"/>
    <x v="2"/>
    <x v="2"/>
    <s v="ERES_3T327"/>
    <x v="6108"/>
    <n v="1247.4549999999999"/>
    <n v="166.44"/>
  </r>
  <r>
    <s v="10 : Electric"/>
    <x v="2"/>
    <x v="2"/>
    <s v="ERES_3T327"/>
    <x v="8500"/>
    <n v="1015.949"/>
    <n v="107.92"/>
  </r>
  <r>
    <s v="10 : Electric"/>
    <x v="2"/>
    <x v="2"/>
    <s v="ERES_3T327"/>
    <x v="6109"/>
    <n v="880.35199999999998"/>
    <n v="95.32"/>
  </r>
  <r>
    <s v="10 : Electric"/>
    <x v="2"/>
    <x v="2"/>
    <s v="ERES_3T327"/>
    <x v="6110"/>
    <n v="1112.8219999999999"/>
    <n v="115.25"/>
  </r>
  <r>
    <s v="10 : Electric"/>
    <x v="2"/>
    <x v="2"/>
    <s v="ERES_3T327"/>
    <x v="6111"/>
    <n v="5460.8389999999999"/>
    <n v="633.37"/>
  </r>
  <r>
    <s v="10 : Electric"/>
    <x v="2"/>
    <x v="2"/>
    <s v="ERES_3T327"/>
    <x v="8501"/>
    <n v="1796.953"/>
    <n v="231.4"/>
  </r>
  <r>
    <s v="10 : Electric"/>
    <x v="2"/>
    <x v="2"/>
    <s v="ERES_3T327"/>
    <x v="6112"/>
    <n v="3672.9520000000002"/>
    <n v="447.33"/>
  </r>
  <r>
    <s v="10 : Electric"/>
    <x v="2"/>
    <x v="2"/>
    <s v="ERES_3T327"/>
    <x v="6113"/>
    <n v="1847.4179999999999"/>
    <n v="251.37"/>
  </r>
  <r>
    <s v="10 : Electric"/>
    <x v="2"/>
    <x v="2"/>
    <s v="ERES_3T327"/>
    <x v="6114"/>
    <n v="322.31799999999998"/>
    <n v="42.27"/>
  </r>
  <r>
    <s v="10 : Electric"/>
    <x v="2"/>
    <x v="2"/>
    <s v="ERES_3T327"/>
    <x v="6115"/>
    <n v="1794.84"/>
    <n v="197.91"/>
  </r>
  <r>
    <s v="10 : Electric"/>
    <x v="2"/>
    <x v="2"/>
    <s v="ERES_3T327"/>
    <x v="6116"/>
    <n v="2262.8719999999998"/>
    <n v="313.72000000000003"/>
  </r>
  <r>
    <s v="10 : Electric"/>
    <x v="2"/>
    <x v="2"/>
    <s v="ERES_3T327"/>
    <x v="6117"/>
    <n v="891.24900000000002"/>
    <n v="106.68"/>
  </r>
  <r>
    <s v="10 : Electric"/>
    <x v="2"/>
    <x v="2"/>
    <s v="ERES_3T327"/>
    <x v="6118"/>
    <n v="1551.248"/>
    <n v="156.94"/>
  </r>
  <r>
    <s v="10 : Electric"/>
    <x v="2"/>
    <x v="2"/>
    <s v="ERES_3T327"/>
    <x v="6119"/>
    <n v="900.90300000000002"/>
    <n v="103.25"/>
  </r>
  <r>
    <s v="10 : Electric"/>
    <x v="2"/>
    <x v="2"/>
    <s v="ERES_3T327"/>
    <x v="6120"/>
    <n v="1068.9760000000001"/>
    <n v="111.97"/>
  </r>
  <r>
    <s v="10 : Electric"/>
    <x v="2"/>
    <x v="2"/>
    <s v="ERES_3T327"/>
    <x v="6121"/>
    <n v="2174.2080000000001"/>
    <n v="223.83"/>
  </r>
  <r>
    <s v="10 : Electric"/>
    <x v="2"/>
    <x v="2"/>
    <s v="ERES_3T327"/>
    <x v="6122"/>
    <n v="1076.2380000000001"/>
    <n v="140.44999999999999"/>
  </r>
  <r>
    <s v="10 : Electric"/>
    <x v="2"/>
    <x v="2"/>
    <s v="ERES_3T327"/>
    <x v="6123"/>
    <n v="365.09"/>
    <n v="46.48"/>
  </r>
  <r>
    <s v="10 : Electric"/>
    <x v="2"/>
    <x v="2"/>
    <s v="ERES_3T327"/>
    <x v="6124"/>
    <n v="447.452"/>
    <n v="62.26"/>
  </r>
  <r>
    <s v="10 : Electric"/>
    <x v="2"/>
    <x v="2"/>
    <s v="ERES_3T327"/>
    <x v="6125"/>
    <n v="1814.41"/>
    <n v="210.99"/>
  </r>
  <r>
    <s v="10 : Electric"/>
    <x v="2"/>
    <x v="2"/>
    <s v="ERES_3T327"/>
    <x v="6126"/>
    <n v="960.428"/>
    <n v="115.49"/>
  </r>
  <r>
    <s v="10 : Electric"/>
    <x v="2"/>
    <x v="2"/>
    <s v="ERES_3T327"/>
    <x v="6127"/>
    <n v="1247.4880000000001"/>
    <n v="131.21"/>
  </r>
  <r>
    <s v="10 : Electric"/>
    <x v="2"/>
    <x v="2"/>
    <s v="ERES_3T327"/>
    <x v="6128"/>
    <n v="1244.511"/>
    <n v="145.03"/>
  </r>
  <r>
    <s v="10 : Electric"/>
    <x v="2"/>
    <x v="2"/>
    <s v="ERES_3T327"/>
    <x v="6129"/>
    <n v="1986.415"/>
    <n v="222.86"/>
  </r>
  <r>
    <s v="10 : Electric"/>
    <x v="2"/>
    <x v="2"/>
    <s v="ERES_3T327"/>
    <x v="6130"/>
    <n v="1657.836"/>
    <n v="188.4"/>
  </r>
  <r>
    <s v="10 : Electric"/>
    <x v="2"/>
    <x v="2"/>
    <s v="ERES_3T327"/>
    <x v="8502"/>
    <n v="243.90700000000001"/>
    <n v="26.86"/>
  </r>
  <r>
    <s v="10 : Electric"/>
    <x v="2"/>
    <x v="2"/>
    <s v="ERES_3T327"/>
    <x v="8503"/>
    <n v="727.83900000000006"/>
    <n v="75.599999999999994"/>
  </r>
  <r>
    <s v="10 : Electric"/>
    <x v="2"/>
    <x v="2"/>
    <s v="ERES_3T327"/>
    <x v="6131"/>
    <n v="1689.722"/>
    <n v="197.11"/>
  </r>
  <r>
    <s v="10 : Electric"/>
    <x v="2"/>
    <x v="2"/>
    <s v="ERES_3T327"/>
    <x v="6132"/>
    <n v="698.31799999999998"/>
    <n v="85.68"/>
  </r>
  <r>
    <s v="10 : Electric"/>
    <x v="2"/>
    <x v="2"/>
    <s v="ERES_3T327"/>
    <x v="6133"/>
    <n v="806.67700000000002"/>
    <n v="89.45"/>
  </r>
  <r>
    <s v="10 : Electric"/>
    <x v="2"/>
    <x v="2"/>
    <s v="ERES_3T327"/>
    <x v="6134"/>
    <n v="975.26300000000003"/>
    <n v="131.32"/>
  </r>
  <r>
    <s v="10 : Electric"/>
    <x v="2"/>
    <x v="2"/>
    <s v="ERES_3T327"/>
    <x v="6135"/>
    <n v="1185.0340000000001"/>
    <n v="132.72"/>
  </r>
  <r>
    <s v="10 : Electric"/>
    <x v="2"/>
    <x v="2"/>
    <s v="ERES_3T327"/>
    <x v="6136"/>
    <n v="549.91300000000001"/>
    <n v="68.73"/>
  </r>
  <r>
    <s v="10 : Electric"/>
    <x v="2"/>
    <x v="2"/>
    <s v="ERES_3T327"/>
    <x v="6137"/>
    <n v="1130.0940000000001"/>
    <n v="146.86000000000001"/>
  </r>
  <r>
    <s v="10 : Electric"/>
    <x v="2"/>
    <x v="2"/>
    <s v="ERES_3T327"/>
    <x v="6138"/>
    <n v="945.55799999999999"/>
    <n v="100.86"/>
  </r>
  <r>
    <s v="10 : Electric"/>
    <x v="2"/>
    <x v="2"/>
    <s v="ERES_3T327"/>
    <x v="8504"/>
    <n v="751.38800000000003"/>
    <n v="90.19"/>
  </r>
  <r>
    <s v="10 : Electric"/>
    <x v="2"/>
    <x v="2"/>
    <s v="ERES_3T327"/>
    <x v="6139"/>
    <n v="294.96600000000001"/>
    <n v="37.32"/>
  </r>
  <r>
    <s v="10 : Electric"/>
    <x v="2"/>
    <x v="2"/>
    <s v="ERES_3T327"/>
    <x v="6140"/>
    <n v="1748.886"/>
    <n v="187.02"/>
  </r>
  <r>
    <s v="10 : Electric"/>
    <x v="2"/>
    <x v="2"/>
    <s v="ERES_3T327"/>
    <x v="6141"/>
    <n v="1368.66"/>
    <n v="161"/>
  </r>
  <r>
    <s v="10 : Electric"/>
    <x v="2"/>
    <x v="2"/>
    <s v="ERES_3T327"/>
    <x v="6142"/>
    <n v="1178.29"/>
    <n v="118.98"/>
  </r>
  <r>
    <s v="10 : Electric"/>
    <x v="2"/>
    <x v="2"/>
    <s v="ERES_3T327"/>
    <x v="6143"/>
    <n v="2077.0990000000002"/>
    <n v="255.71"/>
  </r>
  <r>
    <s v="10 : Electric"/>
    <x v="2"/>
    <x v="2"/>
    <s v="ERES_3T327"/>
    <x v="6144"/>
    <n v="1098.5740000000001"/>
    <n v="109.54"/>
  </r>
  <r>
    <s v="10 : Electric"/>
    <x v="2"/>
    <x v="2"/>
    <s v="ERES_3T327"/>
    <x v="6145"/>
    <n v="581.40599999999995"/>
    <n v="54.82"/>
  </r>
  <r>
    <s v="10 : Electric"/>
    <x v="2"/>
    <x v="2"/>
    <s v="ERES_3T327"/>
    <x v="6146"/>
    <n v="1090.287"/>
    <n v="106.51"/>
  </r>
  <r>
    <s v="10 : Electric"/>
    <x v="2"/>
    <x v="2"/>
    <s v="ERES_3T327"/>
    <x v="6147"/>
    <n v="746.49"/>
    <n v="91.71"/>
  </r>
  <r>
    <s v="10 : Electric"/>
    <x v="2"/>
    <x v="2"/>
    <s v="ERES_3T327"/>
    <x v="6148"/>
    <n v="927.57899999999995"/>
    <n v="137.30000000000001"/>
  </r>
  <r>
    <s v="10 : Electric"/>
    <x v="2"/>
    <x v="2"/>
    <s v="ERES_3T327"/>
    <x v="8505"/>
    <n v="620.26"/>
    <n v="80.400000000000006"/>
  </r>
  <r>
    <s v="10 : Electric"/>
    <x v="2"/>
    <x v="2"/>
    <s v="ERES_3T327"/>
    <x v="6149"/>
    <n v="1387.2149999999999"/>
    <n v="146.56"/>
  </r>
  <r>
    <s v="10 : Electric"/>
    <x v="2"/>
    <x v="2"/>
    <s v="ERES_3T327"/>
    <x v="8506"/>
    <n v="964.02300000000002"/>
    <n v="107.66"/>
  </r>
  <r>
    <s v="10 : Electric"/>
    <x v="2"/>
    <x v="2"/>
    <s v="ERES_3T327"/>
    <x v="6150"/>
    <n v="257.55500000000001"/>
    <n v="29.92"/>
  </r>
  <r>
    <s v="10 : Electric"/>
    <x v="2"/>
    <x v="2"/>
    <s v="ERES_3T327"/>
    <x v="6151"/>
    <n v="728.50400000000002"/>
    <n v="91.45"/>
  </r>
  <r>
    <s v="10 : Electric"/>
    <x v="2"/>
    <x v="2"/>
    <s v="ERES_3T327"/>
    <x v="6152"/>
    <n v="2271.8310000000001"/>
    <n v="247.73"/>
  </r>
  <r>
    <s v="10 : Electric"/>
    <x v="2"/>
    <x v="2"/>
    <s v="ERES_3T327"/>
    <x v="6153"/>
    <n v="1252.5909999999999"/>
    <n v="122.2"/>
  </r>
  <r>
    <s v="10 : Electric"/>
    <x v="2"/>
    <x v="2"/>
    <s v="ERES_3T327"/>
    <x v="6154"/>
    <n v="640.00199999999995"/>
    <n v="96.65"/>
  </r>
  <r>
    <s v="10 : Electric"/>
    <x v="2"/>
    <x v="2"/>
    <s v="ERES_3T327"/>
    <x v="6155"/>
    <n v="1020.782"/>
    <n v="121.62"/>
  </r>
  <r>
    <s v="10 : Electric"/>
    <x v="2"/>
    <x v="2"/>
    <s v="ERES_3T327"/>
    <x v="6156"/>
    <n v="1194.7819999999999"/>
    <n v="145.81"/>
  </r>
  <r>
    <s v="10 : Electric"/>
    <x v="2"/>
    <x v="2"/>
    <s v="ERES_3T327"/>
    <x v="6157"/>
    <n v="1531.759"/>
    <n v="167.25"/>
  </r>
  <r>
    <s v="10 : Electric"/>
    <x v="2"/>
    <x v="2"/>
    <s v="ERES_3T327"/>
    <x v="6158"/>
    <n v="10.035"/>
    <n v="1.24"/>
  </r>
  <r>
    <s v="10 : Electric"/>
    <x v="2"/>
    <x v="2"/>
    <s v="ERES_3T327"/>
    <x v="6159"/>
    <n v="738.62"/>
    <n v="88.43"/>
  </r>
  <r>
    <s v="10 : Electric"/>
    <x v="2"/>
    <x v="2"/>
    <s v="ERES_3T327"/>
    <x v="6160"/>
    <n v="1795.2539999999999"/>
    <n v="225.25"/>
  </r>
  <r>
    <s v="10 : Electric"/>
    <x v="2"/>
    <x v="2"/>
    <s v="ERES_3T327"/>
    <x v="6161"/>
    <n v="866.76599999999996"/>
    <n v="107.78"/>
  </r>
  <r>
    <s v="10 : Electric"/>
    <x v="2"/>
    <x v="2"/>
    <s v="ERES_3T327"/>
    <x v="6162"/>
    <n v="2356.31"/>
    <n v="297.93"/>
  </r>
  <r>
    <s v="10 : Electric"/>
    <x v="2"/>
    <x v="2"/>
    <s v="ERES_3T327"/>
    <x v="8507"/>
    <n v="938.94600000000003"/>
    <n v="92.97"/>
  </r>
  <r>
    <s v="10 : Electric"/>
    <x v="2"/>
    <x v="2"/>
    <s v="ERES_3T327"/>
    <x v="6163"/>
    <n v="1461.289"/>
    <n v="161.36000000000001"/>
  </r>
  <r>
    <s v="10 : Electric"/>
    <x v="2"/>
    <x v="2"/>
    <s v="ERES_3T327"/>
    <x v="6164"/>
    <n v="536.76099999999997"/>
    <n v="68.45"/>
  </r>
  <r>
    <s v="10 : Electric"/>
    <x v="2"/>
    <x v="2"/>
    <s v="ERES_3T327"/>
    <x v="6165"/>
    <n v="2764.527"/>
    <n v="355.91"/>
  </r>
  <r>
    <s v="10 : Electric"/>
    <x v="2"/>
    <x v="2"/>
    <s v="ERES_3T327"/>
    <x v="6166"/>
    <n v="735.09900000000005"/>
    <n v="86.49"/>
  </r>
  <r>
    <s v="10 : Electric"/>
    <x v="2"/>
    <x v="2"/>
    <s v="ERES_3T327"/>
    <x v="6167"/>
    <n v="379.64299999999997"/>
    <n v="37.880000000000003"/>
  </r>
  <r>
    <s v="10 : Electric"/>
    <x v="2"/>
    <x v="2"/>
    <s v="ERES_3T327"/>
    <x v="6168"/>
    <n v="875.84"/>
    <n v="96.48"/>
  </r>
  <r>
    <s v="10 : Electric"/>
    <x v="2"/>
    <x v="2"/>
    <s v="ERES_3T327"/>
    <x v="6169"/>
    <n v="1405.8720000000001"/>
    <n v="139.07"/>
  </r>
  <r>
    <s v="10 : Electric"/>
    <x v="2"/>
    <x v="2"/>
    <s v="ERES_3T327"/>
    <x v="6170"/>
    <n v="1093.126"/>
    <n v="136.1"/>
  </r>
  <r>
    <s v="10 : Electric"/>
    <x v="2"/>
    <x v="2"/>
    <s v="ERES_3T327"/>
    <x v="6171"/>
    <n v="946.101"/>
    <n v="134.63999999999999"/>
  </r>
  <r>
    <s v="10 : Electric"/>
    <x v="2"/>
    <x v="2"/>
    <s v="ERES_3T327"/>
    <x v="6172"/>
    <n v="1580.059"/>
    <n v="200.2"/>
  </r>
  <r>
    <s v="10 : Electric"/>
    <x v="2"/>
    <x v="2"/>
    <s v="ERES_3T327"/>
    <x v="6173"/>
    <n v="881.12199999999996"/>
    <n v="92.2"/>
  </r>
  <r>
    <s v="10 : Electric"/>
    <x v="2"/>
    <x v="2"/>
    <s v="ERES_3T327"/>
    <x v="6174"/>
    <n v="1373.9670000000001"/>
    <n v="159.09"/>
  </r>
  <r>
    <s v="10 : Electric"/>
    <x v="2"/>
    <x v="2"/>
    <s v="ERES_3T327"/>
    <x v="6175"/>
    <n v="1665.5039999999999"/>
    <n v="205.21"/>
  </r>
  <r>
    <s v="10 : Electric"/>
    <x v="2"/>
    <x v="2"/>
    <s v="ERES_3T327"/>
    <x v="6176"/>
    <n v="824.37199999999996"/>
    <n v="93.98"/>
  </r>
  <r>
    <s v="10 : Electric"/>
    <x v="2"/>
    <x v="2"/>
    <s v="ERES_3T327"/>
    <x v="8508"/>
    <n v="1258.954"/>
    <n v="131.69"/>
  </r>
  <r>
    <s v="10 : Electric"/>
    <x v="2"/>
    <x v="2"/>
    <s v="ERES_3T327"/>
    <x v="8509"/>
    <n v="874.86599999999999"/>
    <n v="109"/>
  </r>
  <r>
    <s v="10 : Electric"/>
    <x v="2"/>
    <x v="2"/>
    <s v="ERES_3T327"/>
    <x v="6177"/>
    <n v="802.55899999999997"/>
    <n v="109.42"/>
  </r>
  <r>
    <s v="10 : Electric"/>
    <x v="2"/>
    <x v="2"/>
    <s v="ERES_3T327"/>
    <x v="6178"/>
    <n v="1322.202"/>
    <n v="148.81"/>
  </r>
  <r>
    <s v="10 : Electric"/>
    <x v="2"/>
    <x v="2"/>
    <s v="ERES_3T327"/>
    <x v="6179"/>
    <n v="2437.0500000000002"/>
    <n v="263.88"/>
  </r>
  <r>
    <s v="10 : Electric"/>
    <x v="2"/>
    <x v="2"/>
    <s v="ERES_3T327"/>
    <x v="6180"/>
    <n v="1064.779"/>
    <n v="127.54"/>
  </r>
  <r>
    <s v="10 : Electric"/>
    <x v="2"/>
    <x v="2"/>
    <s v="ERES_3T327"/>
    <x v="6181"/>
    <n v="1809.7080000000001"/>
    <n v="207.13"/>
  </r>
  <r>
    <s v="10 : Electric"/>
    <x v="2"/>
    <x v="2"/>
    <s v="ERES_3T327"/>
    <x v="6182"/>
    <n v="1950.703"/>
    <n v="235.02"/>
  </r>
  <r>
    <s v="10 : Electric"/>
    <x v="2"/>
    <x v="2"/>
    <s v="ERES_3T327"/>
    <x v="6183"/>
    <n v="746.74"/>
    <n v="94.46"/>
  </r>
  <r>
    <s v="10 : Electric"/>
    <x v="2"/>
    <x v="2"/>
    <s v="ERES_3T327"/>
    <x v="8510"/>
    <n v="1689.1690000000001"/>
    <n v="204.73"/>
  </r>
  <r>
    <s v="10 : Electric"/>
    <x v="2"/>
    <x v="2"/>
    <s v="ERES_3T327"/>
    <x v="6184"/>
    <n v="1230.2439999999999"/>
    <n v="144.81"/>
  </r>
  <r>
    <s v="10 : Electric"/>
    <x v="2"/>
    <x v="2"/>
    <s v="ERES_3T327"/>
    <x v="6185"/>
    <n v="497.03500000000003"/>
    <n v="55.62"/>
  </r>
  <r>
    <s v="10 : Electric"/>
    <x v="2"/>
    <x v="2"/>
    <s v="ERES_3T327"/>
    <x v="6186"/>
    <n v="2970.268"/>
    <n v="403.05"/>
  </r>
  <r>
    <s v="10 : Electric"/>
    <x v="2"/>
    <x v="2"/>
    <s v="ERES_3T327"/>
    <x v="6187"/>
    <n v="3663.328"/>
    <n v="437.05"/>
  </r>
  <r>
    <s v="10 : Electric"/>
    <x v="2"/>
    <x v="2"/>
    <s v="ERES_3T327"/>
    <x v="6188"/>
    <n v="949.58699999999999"/>
    <n v="96.83"/>
  </r>
  <r>
    <s v="10 : Electric"/>
    <x v="2"/>
    <x v="2"/>
    <s v="ERES_3T327"/>
    <x v="8511"/>
    <n v="883.03399999999999"/>
    <n v="98.39"/>
  </r>
  <r>
    <s v="10 : Electric"/>
    <x v="2"/>
    <x v="2"/>
    <s v="ERES_3T327"/>
    <x v="6189"/>
    <n v="521.154"/>
    <n v="74.06"/>
  </r>
  <r>
    <s v="10 : Electric"/>
    <x v="2"/>
    <x v="2"/>
    <s v="ERES_3T327"/>
    <x v="8512"/>
    <n v="1973.8420000000001"/>
    <n v="249.22"/>
  </r>
  <r>
    <s v="10 : Electric"/>
    <x v="2"/>
    <x v="2"/>
    <s v="ERES_3T327"/>
    <x v="6190"/>
    <n v="718.34100000000001"/>
    <n v="89.38"/>
  </r>
  <r>
    <s v="10 : Electric"/>
    <x v="2"/>
    <x v="2"/>
    <s v="ERES_3T327"/>
    <x v="6191"/>
    <n v="512.66899999999998"/>
    <n v="55.07"/>
  </r>
  <r>
    <s v="10 : Electric"/>
    <x v="2"/>
    <x v="2"/>
    <s v="ERES_3T327"/>
    <x v="8513"/>
    <n v="1162.7280000000001"/>
    <n v="133.31"/>
  </r>
  <r>
    <s v="10 : Electric"/>
    <x v="2"/>
    <x v="2"/>
    <s v="ERES_3T327"/>
    <x v="6192"/>
    <n v="402.87299999999999"/>
    <n v="50.37"/>
  </r>
  <r>
    <s v="10 : Electric"/>
    <x v="2"/>
    <x v="2"/>
    <s v="ERES_3T327"/>
    <x v="6193"/>
    <n v="500.00299999999999"/>
    <n v="64.91"/>
  </r>
  <r>
    <s v="10 : Electric"/>
    <x v="2"/>
    <x v="2"/>
    <s v="ERES_3T327"/>
    <x v="6194"/>
    <n v="2057.3539999999998"/>
    <n v="204.2"/>
  </r>
  <r>
    <s v="10 : Electric"/>
    <x v="2"/>
    <x v="2"/>
    <s v="ERES_3T327"/>
    <x v="6195"/>
    <n v="542.45600000000002"/>
    <n v="75.53"/>
  </r>
  <r>
    <s v="10 : Electric"/>
    <x v="2"/>
    <x v="2"/>
    <s v="ERES_3T327"/>
    <x v="8514"/>
    <n v="1347.5550000000001"/>
    <n v="166.52"/>
  </r>
  <r>
    <s v="10 : Electric"/>
    <x v="2"/>
    <x v="2"/>
    <s v="ERES_3T327"/>
    <x v="6196"/>
    <n v="738.74300000000005"/>
    <n v="84.76"/>
  </r>
  <r>
    <s v="10 : Electric"/>
    <x v="2"/>
    <x v="2"/>
    <s v="ERES_3T327"/>
    <x v="6197"/>
    <n v="514.42499999999995"/>
    <n v="58.52"/>
  </r>
  <r>
    <s v="10 : Electric"/>
    <x v="2"/>
    <x v="2"/>
    <s v="ERES_3T327"/>
    <x v="6198"/>
    <n v="1795.6469999999999"/>
    <n v="237.78"/>
  </r>
  <r>
    <s v="10 : Electric"/>
    <x v="2"/>
    <x v="2"/>
    <s v="ERES_3T327"/>
    <x v="6199"/>
    <n v="1554.0260000000001"/>
    <n v="179.41"/>
  </r>
  <r>
    <s v="10 : Electric"/>
    <x v="2"/>
    <x v="2"/>
    <s v="ERES_3T327"/>
    <x v="8515"/>
    <n v="623"/>
    <n v="82.87"/>
  </r>
  <r>
    <s v="10 : Electric"/>
    <x v="2"/>
    <x v="2"/>
    <s v="ERES_3T327"/>
    <x v="6200"/>
    <n v="1145.6990000000001"/>
    <n v="105.87"/>
  </r>
  <r>
    <s v="10 : Electric"/>
    <x v="2"/>
    <x v="2"/>
    <s v="ERES_3T327"/>
    <x v="6201"/>
    <n v="2754.4490000000001"/>
    <n v="288.39999999999998"/>
  </r>
  <r>
    <s v="10 : Electric"/>
    <x v="2"/>
    <x v="2"/>
    <s v="ERES_3T327"/>
    <x v="6202"/>
    <n v="1207.0640000000001"/>
    <n v="136.85"/>
  </r>
  <r>
    <s v="10 : Electric"/>
    <x v="2"/>
    <x v="2"/>
    <s v="ERES_3T327"/>
    <x v="6203"/>
    <n v="1172.9590000000001"/>
    <n v="139.08000000000001"/>
  </r>
  <r>
    <s v="10 : Electric"/>
    <x v="2"/>
    <x v="2"/>
    <s v="ERES_3T327"/>
    <x v="6204"/>
    <n v="787.05399999999997"/>
    <n v="97.81"/>
  </r>
  <r>
    <s v="10 : Electric"/>
    <x v="2"/>
    <x v="2"/>
    <s v="ERES_3T327"/>
    <x v="6205"/>
    <n v="508.26"/>
    <n v="63.59"/>
  </r>
  <r>
    <s v="10 : Electric"/>
    <x v="2"/>
    <x v="2"/>
    <s v="ERES_3T327"/>
    <x v="6206"/>
    <n v="676.755"/>
    <n v="84.02"/>
  </r>
  <r>
    <s v="10 : Electric"/>
    <x v="2"/>
    <x v="2"/>
    <s v="ERES_3T327"/>
    <x v="6207"/>
    <n v="1174.915"/>
    <n v="139.88"/>
  </r>
  <r>
    <s v="10 : Electric"/>
    <x v="2"/>
    <x v="2"/>
    <s v="ERES_3T327"/>
    <x v="6208"/>
    <n v="979.11599999999999"/>
    <n v="112.43"/>
  </r>
  <r>
    <s v="10 : Electric"/>
    <x v="2"/>
    <x v="2"/>
    <s v="ERES_3T327"/>
    <x v="6209"/>
    <n v="2869.1190000000001"/>
    <n v="338.12"/>
  </r>
  <r>
    <s v="10 : Electric"/>
    <x v="2"/>
    <x v="2"/>
    <s v="ERES_3T327"/>
    <x v="6210"/>
    <n v="769.55700000000002"/>
    <n v="83.08"/>
  </r>
  <r>
    <s v="10 : Electric"/>
    <x v="2"/>
    <x v="2"/>
    <s v="ERES_3T327"/>
    <x v="6211"/>
    <n v="878.37599999999998"/>
    <n v="116.42"/>
  </r>
  <r>
    <s v="10 : Electric"/>
    <x v="2"/>
    <x v="2"/>
    <s v="ERES_3T327"/>
    <x v="6212"/>
    <n v="1550.143"/>
    <n v="176.46"/>
  </r>
  <r>
    <s v="10 : Electric"/>
    <x v="2"/>
    <x v="2"/>
    <s v="ERES_3T327"/>
    <x v="6213"/>
    <n v="774.52"/>
    <n v="84.21"/>
  </r>
  <r>
    <s v="10 : Electric"/>
    <x v="2"/>
    <x v="2"/>
    <s v="ERES_3T327"/>
    <x v="6214"/>
    <n v="2099.8319999999999"/>
    <n v="229.89"/>
  </r>
  <r>
    <s v="10 : Electric"/>
    <x v="2"/>
    <x v="2"/>
    <s v="ERES_3T327"/>
    <x v="6215"/>
    <n v="458.70499999999998"/>
    <n v="61.16"/>
  </r>
  <r>
    <s v="10 : Electric"/>
    <x v="2"/>
    <x v="2"/>
    <s v="ERES_3T327"/>
    <x v="6216"/>
    <n v="1728.5150000000001"/>
    <n v="173.26"/>
  </r>
  <r>
    <s v="10 : Electric"/>
    <x v="2"/>
    <x v="2"/>
    <s v="ERES_3T327"/>
    <x v="6217"/>
    <n v="1083.6420000000001"/>
    <n v="124.81"/>
  </r>
  <r>
    <s v="10 : Electric"/>
    <x v="2"/>
    <x v="2"/>
    <s v="ERES_3T327"/>
    <x v="6218"/>
    <n v="1620.144"/>
    <n v="145.38"/>
  </r>
  <r>
    <s v="10 : Electric"/>
    <x v="2"/>
    <x v="2"/>
    <s v="ERES_3T327"/>
    <x v="6219"/>
    <n v="1214.3040000000001"/>
    <n v="115.15"/>
  </r>
  <r>
    <s v="10 : Electric"/>
    <x v="2"/>
    <x v="2"/>
    <s v="ERES_3T327"/>
    <x v="8516"/>
    <n v="2468.473"/>
    <n v="352.45"/>
  </r>
  <r>
    <s v="10 : Electric"/>
    <x v="2"/>
    <x v="2"/>
    <s v="ERES_3T327"/>
    <x v="6220"/>
    <n v="2689.0770000000002"/>
    <n v="325.14"/>
  </r>
  <r>
    <s v="10 : Electric"/>
    <x v="2"/>
    <x v="2"/>
    <s v="ERES_3T327"/>
    <x v="6221"/>
    <n v="1038.059"/>
    <n v="129.57"/>
  </r>
  <r>
    <s v="10 : Electric"/>
    <x v="2"/>
    <x v="2"/>
    <s v="ERES_3T327"/>
    <x v="8517"/>
    <n v="1539.5029999999999"/>
    <n v="180.88"/>
  </r>
  <r>
    <s v="10 : Electric"/>
    <x v="2"/>
    <x v="2"/>
    <s v="ERES_3T327"/>
    <x v="8518"/>
    <n v="1934.325"/>
    <n v="218.68"/>
  </r>
  <r>
    <s v="10 : Electric"/>
    <x v="2"/>
    <x v="2"/>
    <s v="ERES_3T327"/>
    <x v="8519"/>
    <n v="842.63099999999997"/>
    <n v="113.02"/>
  </r>
  <r>
    <s v="10 : Electric"/>
    <x v="2"/>
    <x v="2"/>
    <s v="ERES_3T327"/>
    <x v="6222"/>
    <n v="2240.0500000000002"/>
    <n v="260.18"/>
  </r>
  <r>
    <s v="10 : Electric"/>
    <x v="2"/>
    <x v="2"/>
    <s v="ERES_3T327"/>
    <x v="6223"/>
    <n v="780.96400000000006"/>
    <n v="92.66"/>
  </r>
  <r>
    <s v="10 : Electric"/>
    <x v="2"/>
    <x v="2"/>
    <s v="ERES_3T327"/>
    <x v="6224"/>
    <n v="1099.7"/>
    <n v="137.35"/>
  </r>
  <r>
    <s v="10 : Electric"/>
    <x v="2"/>
    <x v="2"/>
    <s v="ERES_3T327"/>
    <x v="8520"/>
    <n v="1613.9380000000001"/>
    <n v="177.75"/>
  </r>
  <r>
    <s v="10 : Electric"/>
    <x v="2"/>
    <x v="2"/>
    <s v="ERES_3T327"/>
    <x v="6225"/>
    <n v="1151.2449999999999"/>
    <n v="151.5"/>
  </r>
  <r>
    <s v="10 : Electric"/>
    <x v="2"/>
    <x v="2"/>
    <s v="ERES_3T327"/>
    <x v="6226"/>
    <n v="1032.5409999999999"/>
    <n v="103.14"/>
  </r>
  <r>
    <s v="10 : Electric"/>
    <x v="2"/>
    <x v="2"/>
    <s v="ERES_3T327"/>
    <x v="6227"/>
    <n v="764.96299999999997"/>
    <n v="79.28"/>
  </r>
  <r>
    <s v="10 : Electric"/>
    <x v="2"/>
    <x v="2"/>
    <s v="ERES_3T327"/>
    <x v="6228"/>
    <n v="2409.0810000000001"/>
    <n v="276.70999999999998"/>
  </r>
  <r>
    <s v="10 : Electric"/>
    <x v="2"/>
    <x v="2"/>
    <s v="ERES_3T327"/>
    <x v="6229"/>
    <n v="749.33600000000001"/>
    <n v="90.05"/>
  </r>
  <r>
    <s v="10 : Electric"/>
    <x v="2"/>
    <x v="2"/>
    <s v="ERES_3T327"/>
    <x v="6230"/>
    <n v="1319.9649999999999"/>
    <n v="139.4"/>
  </r>
  <r>
    <s v="10 : Electric"/>
    <x v="2"/>
    <x v="2"/>
    <s v="ERES_3T327"/>
    <x v="6231"/>
    <n v="1582.252"/>
    <n v="160.19999999999999"/>
  </r>
  <r>
    <s v="10 : Electric"/>
    <x v="2"/>
    <x v="2"/>
    <s v="ERES_3T327"/>
    <x v="8521"/>
    <n v="2706.2660000000001"/>
    <n v="288.14999999999998"/>
  </r>
  <r>
    <s v="10 : Electric"/>
    <x v="2"/>
    <x v="2"/>
    <s v="ERES_3T327"/>
    <x v="8522"/>
    <n v="840.96600000000001"/>
    <n v="103.53"/>
  </r>
  <r>
    <s v="10 : Electric"/>
    <x v="2"/>
    <x v="2"/>
    <s v="ERES_3T327"/>
    <x v="6232"/>
    <n v="1128.365"/>
    <n v="173.9"/>
  </r>
  <r>
    <s v="10 : Electric"/>
    <x v="2"/>
    <x v="2"/>
    <s v="ERES_3T327"/>
    <x v="6233"/>
    <n v="628.36400000000003"/>
    <n v="83.47"/>
  </r>
  <r>
    <s v="10 : Electric"/>
    <x v="2"/>
    <x v="2"/>
    <s v="ERES_3T327"/>
    <x v="8523"/>
    <n v="957.03800000000001"/>
    <n v="107.97"/>
  </r>
  <r>
    <s v="10 : Electric"/>
    <x v="2"/>
    <x v="2"/>
    <s v="ERES_3T327"/>
    <x v="6234"/>
    <n v="1322.433"/>
    <n v="158.81"/>
  </r>
  <r>
    <s v="10 : Electric"/>
    <x v="2"/>
    <x v="2"/>
    <s v="ERES_3T327"/>
    <x v="6235"/>
    <n v="1563.8630000000001"/>
    <n v="177"/>
  </r>
  <r>
    <s v="10 : Electric"/>
    <x v="2"/>
    <x v="2"/>
    <s v="ERES_3T327"/>
    <x v="6236"/>
    <n v="1427.508"/>
    <n v="160.85"/>
  </r>
  <r>
    <s v="10 : Electric"/>
    <x v="2"/>
    <x v="2"/>
    <s v="ERES_3T327"/>
    <x v="6237"/>
    <n v="868.971"/>
    <n v="96.19"/>
  </r>
  <r>
    <s v="10 : Electric"/>
    <x v="2"/>
    <x v="2"/>
    <s v="ERES_3T327"/>
    <x v="6238"/>
    <n v="862.35400000000004"/>
    <n v="95.89"/>
  </r>
  <r>
    <s v="10 : Electric"/>
    <x v="2"/>
    <x v="2"/>
    <s v="ERES_3T327"/>
    <x v="6239"/>
    <n v="2059.2869999999998"/>
    <n v="269.11"/>
  </r>
  <r>
    <s v="10 : Electric"/>
    <x v="2"/>
    <x v="2"/>
    <s v="ERES_3T327"/>
    <x v="8524"/>
    <n v="1448.4380000000001"/>
    <n v="170.69"/>
  </r>
  <r>
    <s v="10 : Electric"/>
    <x v="2"/>
    <x v="2"/>
    <s v="ERES_3T327"/>
    <x v="6240"/>
    <n v="627.19200000000001"/>
    <n v="65.180000000000007"/>
  </r>
  <r>
    <s v="10 : Electric"/>
    <x v="2"/>
    <x v="2"/>
    <s v="ERES_3T327"/>
    <x v="6241"/>
    <n v="1280.6610000000001"/>
    <n v="125.12"/>
  </r>
  <r>
    <s v="10 : Electric"/>
    <x v="2"/>
    <x v="2"/>
    <s v="ERES_3T327"/>
    <x v="6242"/>
    <n v="1738.288"/>
    <n v="192.14"/>
  </r>
  <r>
    <s v="10 : Electric"/>
    <x v="2"/>
    <x v="2"/>
    <s v="ERES_3T327"/>
    <x v="6243"/>
    <n v="794.40499999999997"/>
    <n v="89.01"/>
  </r>
  <r>
    <s v="10 : Electric"/>
    <x v="2"/>
    <x v="2"/>
    <s v="ERES_3T327"/>
    <x v="6244"/>
    <n v="1127.6479999999999"/>
    <n v="111.43"/>
  </r>
  <r>
    <s v="10 : Electric"/>
    <x v="2"/>
    <x v="2"/>
    <s v="ERES_3T327"/>
    <x v="8525"/>
    <n v="731.08799999999997"/>
    <n v="65.63"/>
  </r>
  <r>
    <s v="10 : Electric"/>
    <x v="2"/>
    <x v="2"/>
    <s v="ERES_3T327"/>
    <x v="6245"/>
    <n v="1089.481"/>
    <n v="130.66"/>
  </r>
  <r>
    <s v="10 : Electric"/>
    <x v="2"/>
    <x v="2"/>
    <s v="ERES_3T327"/>
    <x v="6246"/>
    <n v="1667.9469999999999"/>
    <n v="165.7"/>
  </r>
  <r>
    <s v="10 : Electric"/>
    <x v="2"/>
    <x v="2"/>
    <s v="ERES_3T327"/>
    <x v="8526"/>
    <n v="2074.6790000000001"/>
    <n v="271.08999999999997"/>
  </r>
  <r>
    <s v="10 : Electric"/>
    <x v="2"/>
    <x v="2"/>
    <s v="ERES_3T327"/>
    <x v="6247"/>
    <n v="1162.511"/>
    <n v="133.93"/>
  </r>
  <r>
    <s v="10 : Electric"/>
    <x v="2"/>
    <x v="2"/>
    <s v="ERES_3T327"/>
    <x v="6248"/>
    <n v="1392.192"/>
    <n v="182.09"/>
  </r>
  <r>
    <s v="10 : Electric"/>
    <x v="2"/>
    <x v="2"/>
    <s v="ERES_3T327"/>
    <x v="6249"/>
    <n v="864.23599999999999"/>
    <n v="85.47"/>
  </r>
  <r>
    <s v="10 : Electric"/>
    <x v="2"/>
    <x v="2"/>
    <s v="ERES_3T327"/>
    <x v="6250"/>
    <n v="946.07500000000005"/>
    <n v="112.27"/>
  </r>
  <r>
    <s v="10 : Electric"/>
    <x v="2"/>
    <x v="2"/>
    <s v="ERES_3T327"/>
    <x v="6251"/>
    <n v="733.30700000000002"/>
    <n v="90.1"/>
  </r>
  <r>
    <s v="10 : Electric"/>
    <x v="2"/>
    <x v="2"/>
    <s v="ERES_3T327"/>
    <x v="6252"/>
    <n v="3160.2269999999999"/>
    <n v="324.70999999999998"/>
  </r>
  <r>
    <s v="10 : Electric"/>
    <x v="2"/>
    <x v="2"/>
    <s v="ERES_3T327"/>
    <x v="6253"/>
    <n v="3369.096"/>
    <n v="351.74"/>
  </r>
  <r>
    <s v="10 : Electric"/>
    <x v="2"/>
    <x v="2"/>
    <s v="ERES_3T327"/>
    <x v="6254"/>
    <n v="6208.9679999999998"/>
    <n v="738.71"/>
  </r>
  <r>
    <s v="10 : Electric"/>
    <x v="2"/>
    <x v="2"/>
    <s v="ERES_3T327"/>
    <x v="6255"/>
    <n v="1833.74"/>
    <n v="186.54"/>
  </r>
  <r>
    <s v="10 : Electric"/>
    <x v="2"/>
    <x v="2"/>
    <s v="ERES_3T327"/>
    <x v="6256"/>
    <n v="1868.146"/>
    <n v="257.37"/>
  </r>
  <r>
    <s v="10 : Electric"/>
    <x v="2"/>
    <x v="2"/>
    <s v="ERES_3T327"/>
    <x v="6257"/>
    <n v="1974.0409999999999"/>
    <n v="183"/>
  </r>
  <r>
    <s v="10 : Electric"/>
    <x v="2"/>
    <x v="2"/>
    <s v="ERES_3T327"/>
    <x v="6258"/>
    <n v="2146.9569999999999"/>
    <n v="231.1"/>
  </r>
  <r>
    <s v="10 : Electric"/>
    <x v="2"/>
    <x v="2"/>
    <s v="ERES_3T327"/>
    <x v="6259"/>
    <n v="323.89999999999998"/>
    <n v="39.67"/>
  </r>
  <r>
    <s v="10 : Electric"/>
    <x v="2"/>
    <x v="2"/>
    <s v="ERES_3T327"/>
    <x v="6260"/>
    <n v="809.56600000000003"/>
    <n v="84.99"/>
  </r>
  <r>
    <s v="10 : Electric"/>
    <x v="2"/>
    <x v="2"/>
    <s v="ERES_3T327"/>
    <x v="6262"/>
    <n v="1747.2539999999999"/>
    <n v="208.54"/>
  </r>
  <r>
    <s v="10 : Electric"/>
    <x v="2"/>
    <x v="2"/>
    <s v="ERES_3T327"/>
    <x v="6263"/>
    <n v="589.56700000000001"/>
    <n v="78"/>
  </r>
  <r>
    <s v="10 : Electric"/>
    <x v="2"/>
    <x v="2"/>
    <s v="ERES_3T327"/>
    <x v="6264"/>
    <n v="2371.7649999999999"/>
    <n v="297.36"/>
  </r>
  <r>
    <s v="10 : Electric"/>
    <x v="2"/>
    <x v="2"/>
    <s v="ERES_3T327"/>
    <x v="6265"/>
    <n v="994.28200000000004"/>
    <n v="110.07"/>
  </r>
  <r>
    <s v="10 : Electric"/>
    <x v="2"/>
    <x v="2"/>
    <s v="ERES_3T327"/>
    <x v="8527"/>
    <n v="669.04899999999998"/>
    <n v="78"/>
  </r>
  <r>
    <s v="10 : Electric"/>
    <x v="2"/>
    <x v="2"/>
    <s v="ERES_3T327"/>
    <x v="6266"/>
    <n v="797.77099999999996"/>
    <n v="107.46"/>
  </r>
  <r>
    <s v="10 : Electric"/>
    <x v="2"/>
    <x v="2"/>
    <s v="ERES_3T327"/>
    <x v="6267"/>
    <n v="850.87900000000002"/>
    <n v="91.76"/>
  </r>
  <r>
    <s v="10 : Electric"/>
    <x v="2"/>
    <x v="2"/>
    <s v="ERES_3T327"/>
    <x v="8528"/>
    <n v="2003.4639999999999"/>
    <n v="263.08"/>
  </r>
  <r>
    <s v="10 : Electric"/>
    <x v="2"/>
    <x v="2"/>
    <s v="ERES_3T327"/>
    <x v="6268"/>
    <n v="1345.673"/>
    <n v="133.6"/>
  </r>
  <r>
    <s v="10 : Electric"/>
    <x v="2"/>
    <x v="2"/>
    <s v="ERES_3T327"/>
    <x v="6269"/>
    <n v="496.32"/>
    <n v="65.47"/>
  </r>
  <r>
    <s v="10 : Electric"/>
    <x v="2"/>
    <x v="2"/>
    <s v="ERES_3T327"/>
    <x v="8529"/>
    <n v="2780.326"/>
    <n v="349.71"/>
  </r>
  <r>
    <s v="10 : Electric"/>
    <x v="2"/>
    <x v="2"/>
    <s v="ERES_3T327"/>
    <x v="6270"/>
    <n v="1789.614"/>
    <n v="234.95"/>
  </r>
  <r>
    <s v="10 : Electric"/>
    <x v="2"/>
    <x v="2"/>
    <s v="ERES_3T327"/>
    <x v="6271"/>
    <n v="3231.3159999999998"/>
    <n v="393.31"/>
  </r>
  <r>
    <s v="10 : Electric"/>
    <x v="2"/>
    <x v="2"/>
    <s v="ERES_3T327"/>
    <x v="6272"/>
    <n v="955.65800000000002"/>
    <n v="121.26"/>
  </r>
  <r>
    <s v="10 : Electric"/>
    <x v="2"/>
    <x v="2"/>
    <s v="ERES_3T327"/>
    <x v="6273"/>
    <n v="1548.902"/>
    <n v="168.02"/>
  </r>
  <r>
    <s v="10 : Electric"/>
    <x v="2"/>
    <x v="2"/>
    <s v="ERES_3T327"/>
    <x v="6274"/>
    <n v="862.10199999999998"/>
    <n v="102.69"/>
  </r>
  <r>
    <s v="10 : Electric"/>
    <x v="2"/>
    <x v="2"/>
    <s v="ERES_3T327"/>
    <x v="6275"/>
    <n v="1112.7850000000001"/>
    <n v="133.93"/>
  </r>
  <r>
    <s v="10 : Electric"/>
    <x v="2"/>
    <x v="2"/>
    <s v="ERES_3T327"/>
    <x v="6276"/>
    <n v="825.947"/>
    <n v="86.72"/>
  </r>
  <r>
    <s v="10 : Electric"/>
    <x v="2"/>
    <x v="2"/>
    <s v="ERES_3T327"/>
    <x v="8530"/>
    <n v="647.90200000000004"/>
    <n v="79.28"/>
  </r>
  <r>
    <s v="10 : Electric"/>
    <x v="2"/>
    <x v="2"/>
    <s v="ERES_3T327"/>
    <x v="6277"/>
    <n v="1205.742"/>
    <n v="154.37"/>
  </r>
  <r>
    <s v="10 : Electric"/>
    <x v="2"/>
    <x v="2"/>
    <s v="ERES_3T327"/>
    <x v="6278"/>
    <n v="1162.684"/>
    <n v="159.97999999999999"/>
  </r>
  <r>
    <s v="10 : Electric"/>
    <x v="2"/>
    <x v="2"/>
    <s v="ERES_3T327"/>
    <x v="6279"/>
    <n v="1603.8879999999999"/>
    <n v="210.75"/>
  </r>
  <r>
    <s v="10 : Electric"/>
    <x v="2"/>
    <x v="2"/>
    <s v="ERES_3T327"/>
    <x v="8531"/>
    <n v="858.63"/>
    <n v="82.84"/>
  </r>
  <r>
    <s v="10 : Electric"/>
    <x v="2"/>
    <x v="2"/>
    <s v="ERES_3T327"/>
    <x v="6280"/>
    <n v="543.90899999999999"/>
    <n v="69.97"/>
  </r>
  <r>
    <s v="10 : Electric"/>
    <x v="2"/>
    <x v="2"/>
    <s v="ERES_3T327"/>
    <x v="6281"/>
    <n v="602.56500000000005"/>
    <n v="70.180000000000007"/>
  </r>
  <r>
    <s v="10 : Electric"/>
    <x v="2"/>
    <x v="2"/>
    <s v="ERES_3T327"/>
    <x v="8532"/>
    <n v="61.771000000000001"/>
    <n v="6.34"/>
  </r>
  <r>
    <s v="10 : Electric"/>
    <x v="2"/>
    <x v="2"/>
    <s v="ERES_3T327"/>
    <x v="6282"/>
    <n v="3445.8150000000001"/>
    <n v="456.79"/>
  </r>
  <r>
    <s v="10 : Electric"/>
    <x v="2"/>
    <x v="2"/>
    <s v="ERES_3T327"/>
    <x v="6283"/>
    <n v="1829.856"/>
    <n v="210.73"/>
  </r>
  <r>
    <s v="10 : Electric"/>
    <x v="2"/>
    <x v="2"/>
    <s v="ERES_3T327"/>
    <x v="6284"/>
    <n v="589.67999999999995"/>
    <n v="70.709999999999994"/>
  </r>
  <r>
    <s v="10 : Electric"/>
    <x v="2"/>
    <x v="2"/>
    <s v="ERES_3T327"/>
    <x v="6285"/>
    <n v="1049.0340000000001"/>
    <n v="134.55000000000001"/>
  </r>
  <r>
    <s v="10 : Electric"/>
    <x v="2"/>
    <x v="2"/>
    <s v="ERES_3T327"/>
    <x v="8533"/>
    <n v="1193.0809999999999"/>
    <n v="130.18"/>
  </r>
  <r>
    <s v="10 : Electric"/>
    <x v="2"/>
    <x v="2"/>
    <s v="ERES_3T327"/>
    <x v="6286"/>
    <n v="1277.4190000000001"/>
    <n v="138.55000000000001"/>
  </r>
  <r>
    <s v="10 : Electric"/>
    <x v="2"/>
    <x v="2"/>
    <s v="ERES_3T327"/>
    <x v="6287"/>
    <n v="381.29500000000002"/>
    <n v="48.38"/>
  </r>
  <r>
    <s v="10 : Electric"/>
    <x v="2"/>
    <x v="2"/>
    <s v="ERES_3T327"/>
    <x v="6288"/>
    <n v="1171.508"/>
    <n v="156.06"/>
  </r>
  <r>
    <s v="10 : Electric"/>
    <x v="2"/>
    <x v="2"/>
    <s v="ERES_3T327"/>
    <x v="6289"/>
    <n v="1076.336"/>
    <n v="139.06"/>
  </r>
  <r>
    <s v="10 : Electric"/>
    <x v="2"/>
    <x v="2"/>
    <s v="ERES_3T327"/>
    <x v="6290"/>
    <n v="1260.75"/>
    <n v="127.77"/>
  </r>
  <r>
    <s v="10 : Electric"/>
    <x v="2"/>
    <x v="2"/>
    <s v="ERES_3T327"/>
    <x v="6291"/>
    <n v="1400.3889999999999"/>
    <n v="136.19999999999999"/>
  </r>
  <r>
    <s v="10 : Electric"/>
    <x v="2"/>
    <x v="2"/>
    <s v="ERES_3T327"/>
    <x v="6292"/>
    <n v="1393.8320000000001"/>
    <n v="164.54"/>
  </r>
  <r>
    <s v="10 : Electric"/>
    <x v="2"/>
    <x v="2"/>
    <s v="ERES_3T327"/>
    <x v="6293"/>
    <n v="909.03"/>
    <n v="118.59"/>
  </r>
  <r>
    <s v="10 : Electric"/>
    <x v="2"/>
    <x v="2"/>
    <s v="ERES_3T327"/>
    <x v="6294"/>
    <n v="3107.768"/>
    <n v="383.19"/>
  </r>
  <r>
    <s v="10 : Electric"/>
    <x v="2"/>
    <x v="2"/>
    <s v="ERES_3T327"/>
    <x v="6295"/>
    <n v="1278.4659999999999"/>
    <n v="142.24"/>
  </r>
  <r>
    <s v="10 : Electric"/>
    <x v="2"/>
    <x v="2"/>
    <s v="ERES_3T327"/>
    <x v="6296"/>
    <n v="995.12800000000004"/>
    <n v="96.38"/>
  </r>
  <r>
    <s v="10 : Electric"/>
    <x v="2"/>
    <x v="2"/>
    <s v="ERES_3T327"/>
    <x v="6297"/>
    <n v="2265.3870000000002"/>
    <n v="317.47000000000003"/>
  </r>
  <r>
    <s v="10 : Electric"/>
    <x v="2"/>
    <x v="2"/>
    <s v="ERES_3T327"/>
    <x v="6298"/>
    <n v="378.80099999999999"/>
    <n v="50.63"/>
  </r>
  <r>
    <s v="10 : Electric"/>
    <x v="2"/>
    <x v="2"/>
    <s v="ERES_3T327"/>
    <x v="6299"/>
    <n v="645.601"/>
    <n v="77.680000000000007"/>
  </r>
  <r>
    <s v="10 : Electric"/>
    <x v="2"/>
    <x v="2"/>
    <s v="ERES_3T327"/>
    <x v="8534"/>
    <n v="1794.643"/>
    <n v="174.68"/>
  </r>
  <r>
    <s v="10 : Electric"/>
    <x v="2"/>
    <x v="2"/>
    <s v="ERES_3T327"/>
    <x v="8535"/>
    <n v="2009.1769999999999"/>
    <n v="228.72"/>
  </r>
  <r>
    <s v="10 : Electric"/>
    <x v="2"/>
    <x v="2"/>
    <s v="ERES_3T327"/>
    <x v="6300"/>
    <n v="1034.4079999999999"/>
    <n v="133.27000000000001"/>
  </r>
  <r>
    <s v="10 : Electric"/>
    <x v="2"/>
    <x v="2"/>
    <s v="ERES_3T327"/>
    <x v="8536"/>
    <n v="1192.059"/>
    <n v="132.47"/>
  </r>
  <r>
    <s v="10 : Electric"/>
    <x v="2"/>
    <x v="2"/>
    <s v="ERES_3T327"/>
    <x v="6301"/>
    <n v="1143.1969999999999"/>
    <n v="130.38"/>
  </r>
  <r>
    <s v="10 : Electric"/>
    <x v="2"/>
    <x v="2"/>
    <s v="ERES_3T327"/>
    <x v="8537"/>
    <n v="845.18200000000002"/>
    <n v="114.15"/>
  </r>
  <r>
    <s v="10 : Electric"/>
    <x v="2"/>
    <x v="2"/>
    <s v="ERES_3T327"/>
    <x v="8538"/>
    <n v="892.98"/>
    <n v="79.89"/>
  </r>
  <r>
    <s v="10 : Electric"/>
    <x v="2"/>
    <x v="2"/>
    <s v="ERES_3T327"/>
    <x v="6302"/>
    <n v="2437.3820000000001"/>
    <n v="282.02999999999997"/>
  </r>
  <r>
    <s v="10 : Electric"/>
    <x v="2"/>
    <x v="2"/>
    <s v="ERES_3T327"/>
    <x v="8539"/>
    <n v="1486.7049999999999"/>
    <n v="177.47"/>
  </r>
  <r>
    <s v="10 : Electric"/>
    <x v="2"/>
    <x v="2"/>
    <s v="ERES_3T327"/>
    <x v="6303"/>
    <n v="1032.297"/>
    <n v="95.17"/>
  </r>
  <r>
    <s v="10 : Electric"/>
    <x v="2"/>
    <x v="2"/>
    <s v="ERES_3T327"/>
    <x v="6304"/>
    <n v="1031.806"/>
    <n v="114.23"/>
  </r>
  <r>
    <s v="10 : Electric"/>
    <x v="2"/>
    <x v="2"/>
    <s v="ERES_3T327"/>
    <x v="6305"/>
    <n v="1300.135"/>
    <n v="134.6"/>
  </r>
  <r>
    <s v="10 : Electric"/>
    <x v="2"/>
    <x v="2"/>
    <s v="ERES_3T327"/>
    <x v="6306"/>
    <n v="815.73800000000006"/>
    <n v="89.29"/>
  </r>
  <r>
    <s v="10 : Electric"/>
    <x v="2"/>
    <x v="2"/>
    <s v="ERES_3T327"/>
    <x v="6307"/>
    <n v="895.71100000000001"/>
    <n v="110.92"/>
  </r>
  <r>
    <s v="10 : Electric"/>
    <x v="2"/>
    <x v="2"/>
    <s v="ERES_3T327"/>
    <x v="6308"/>
    <n v="1784.14"/>
    <n v="196.04"/>
  </r>
  <r>
    <s v="10 : Electric"/>
    <x v="2"/>
    <x v="2"/>
    <s v="ERES_3T327"/>
    <x v="6309"/>
    <n v="512.14499999999998"/>
    <n v="58.97"/>
  </r>
  <r>
    <s v="10 : Electric"/>
    <x v="2"/>
    <x v="2"/>
    <s v="ERES_3T327"/>
    <x v="6310"/>
    <n v="1148.5229999999999"/>
    <n v="126.97"/>
  </r>
  <r>
    <s v="10 : Electric"/>
    <x v="2"/>
    <x v="2"/>
    <s v="ERES_3T327"/>
    <x v="6311"/>
    <n v="4530.509"/>
    <n v="585.26"/>
  </r>
  <r>
    <s v="10 : Electric"/>
    <x v="2"/>
    <x v="2"/>
    <s v="ERES_3T327"/>
    <x v="6312"/>
    <n v="1935.9739999999999"/>
    <n v="240.46"/>
  </r>
  <r>
    <s v="10 : Electric"/>
    <x v="2"/>
    <x v="2"/>
    <s v="ERES_3T327"/>
    <x v="6313"/>
    <n v="924.63099999999997"/>
    <n v="101.79"/>
  </r>
  <r>
    <s v="10 : Electric"/>
    <x v="2"/>
    <x v="2"/>
    <s v="ERES_3T327"/>
    <x v="6314"/>
    <n v="1631.2"/>
    <n v="183.22"/>
  </r>
  <r>
    <s v="10 : Electric"/>
    <x v="2"/>
    <x v="2"/>
    <s v="ERES_3T327"/>
    <x v="6315"/>
    <n v="966.77099999999996"/>
    <n v="99.18"/>
  </r>
  <r>
    <s v="10 : Electric"/>
    <x v="2"/>
    <x v="2"/>
    <s v="ERES_3T327"/>
    <x v="6316"/>
    <n v="294.92399999999998"/>
    <n v="33.94"/>
  </r>
  <r>
    <s v="10 : Electric"/>
    <x v="2"/>
    <x v="2"/>
    <s v="ERES_3T327"/>
    <x v="6317"/>
    <n v="592.072"/>
    <n v="64.16"/>
  </r>
  <r>
    <s v="10 : Electric"/>
    <x v="2"/>
    <x v="2"/>
    <s v="ERES_3T327"/>
    <x v="6318"/>
    <n v="906.71299999999997"/>
    <n v="92.51"/>
  </r>
  <r>
    <s v="10 : Electric"/>
    <x v="2"/>
    <x v="2"/>
    <s v="ERES_3T327"/>
    <x v="6319"/>
    <n v="1074.546"/>
    <n v="113.85"/>
  </r>
  <r>
    <s v="10 : Electric"/>
    <x v="2"/>
    <x v="2"/>
    <s v="ERES_3T327"/>
    <x v="6320"/>
    <n v="2545.9140000000002"/>
    <n v="269.05"/>
  </r>
  <r>
    <s v="10 : Electric"/>
    <x v="2"/>
    <x v="2"/>
    <s v="ERES_3T327"/>
    <x v="8540"/>
    <n v="758.81799999999998"/>
    <n v="79.760000000000005"/>
  </r>
  <r>
    <s v="10 : Electric"/>
    <x v="2"/>
    <x v="2"/>
    <s v="ERES_3T327"/>
    <x v="6321"/>
    <n v="468.19400000000002"/>
    <n v="60.56"/>
  </r>
  <r>
    <s v="10 : Electric"/>
    <x v="2"/>
    <x v="2"/>
    <s v="ERES_3T327"/>
    <x v="6322"/>
    <n v="1154.825"/>
    <n v="111.59"/>
  </r>
  <r>
    <s v="10 : Electric"/>
    <x v="2"/>
    <x v="2"/>
    <s v="ERES_3T327"/>
    <x v="8541"/>
    <n v="645.60599999999999"/>
    <n v="84.35"/>
  </r>
  <r>
    <s v="10 : Electric"/>
    <x v="2"/>
    <x v="2"/>
    <s v="ERES_3T327"/>
    <x v="6323"/>
    <n v="1476.932"/>
    <n v="171.5"/>
  </r>
  <r>
    <s v="10 : Electric"/>
    <x v="2"/>
    <x v="2"/>
    <s v="ERES_3T327"/>
    <x v="6324"/>
    <n v="810.95799999999997"/>
    <n v="96.89"/>
  </r>
  <r>
    <s v="10 : Electric"/>
    <x v="2"/>
    <x v="2"/>
    <s v="ERES_3T327"/>
    <x v="6325"/>
    <n v="1235.2550000000001"/>
    <n v="112.71"/>
  </r>
  <r>
    <s v="10 : Electric"/>
    <x v="2"/>
    <x v="2"/>
    <s v="ERES_3T327"/>
    <x v="6326"/>
    <n v="731.78599999999994"/>
    <n v="88.74"/>
  </r>
  <r>
    <s v="10 : Electric"/>
    <x v="2"/>
    <x v="2"/>
    <s v="ERES_3T327"/>
    <x v="6327"/>
    <n v="1657.5909999999999"/>
    <n v="231.4"/>
  </r>
  <r>
    <s v="10 : Electric"/>
    <x v="2"/>
    <x v="2"/>
    <s v="ERES_3T327"/>
    <x v="6328"/>
    <n v="2097.4650000000001"/>
    <n v="227.45"/>
  </r>
  <r>
    <s v="10 : Electric"/>
    <x v="2"/>
    <x v="2"/>
    <s v="ERES_3T327"/>
    <x v="6329"/>
    <n v="1489.646"/>
    <n v="165.91"/>
  </r>
  <r>
    <s v="10 : Electric"/>
    <x v="2"/>
    <x v="2"/>
    <s v="ERES_3T327"/>
    <x v="6330"/>
    <n v="1743.4749999999999"/>
    <n v="221.24"/>
  </r>
  <r>
    <s v="10 : Electric"/>
    <x v="2"/>
    <x v="2"/>
    <s v="ERES_3T327"/>
    <x v="8542"/>
    <n v="743.99300000000005"/>
    <n v="69"/>
  </r>
  <r>
    <s v="10 : Electric"/>
    <x v="2"/>
    <x v="2"/>
    <s v="ERES_3T327"/>
    <x v="6331"/>
    <n v="1393.134"/>
    <n v="146.02000000000001"/>
  </r>
  <r>
    <s v="10 : Electric"/>
    <x v="2"/>
    <x v="2"/>
    <s v="ERES_3T327"/>
    <x v="6332"/>
    <n v="1188.421"/>
    <n v="127.51"/>
  </r>
  <r>
    <s v="10 : Electric"/>
    <x v="2"/>
    <x v="2"/>
    <s v="ERES_3T327"/>
    <x v="6333"/>
    <n v="2507.7620000000002"/>
    <n v="301.69"/>
  </r>
  <r>
    <s v="10 : Electric"/>
    <x v="2"/>
    <x v="2"/>
    <s v="ERES_3T327"/>
    <x v="8543"/>
    <n v="1321.703"/>
    <n v="154.38"/>
  </r>
  <r>
    <s v="10 : Electric"/>
    <x v="2"/>
    <x v="2"/>
    <s v="ERES_3T327"/>
    <x v="8544"/>
    <n v="2204.7689999999998"/>
    <n v="268.17"/>
  </r>
  <r>
    <s v="10 : Electric"/>
    <x v="2"/>
    <x v="2"/>
    <s v="ERES_3T327"/>
    <x v="6334"/>
    <n v="1015.551"/>
    <n v="115.59"/>
  </r>
  <r>
    <s v="10 : Electric"/>
    <x v="2"/>
    <x v="2"/>
    <s v="ERES_3T327"/>
    <x v="6335"/>
    <n v="3146.3380000000002"/>
    <n v="434.99"/>
  </r>
  <r>
    <s v="10 : Electric"/>
    <x v="2"/>
    <x v="2"/>
    <s v="ERES_3T327"/>
    <x v="8545"/>
    <n v="980.29700000000003"/>
    <n v="125.86"/>
  </r>
  <r>
    <s v="10 : Electric"/>
    <x v="2"/>
    <x v="2"/>
    <s v="ERES_3T327"/>
    <x v="8546"/>
    <n v="1659.5830000000001"/>
    <n v="162.91"/>
  </r>
  <r>
    <s v="10 : Electric"/>
    <x v="2"/>
    <x v="2"/>
    <s v="ERES_3T327"/>
    <x v="6336"/>
    <n v="2526.1120000000001"/>
    <n v="305.47000000000003"/>
  </r>
  <r>
    <s v="10 : Electric"/>
    <x v="2"/>
    <x v="2"/>
    <s v="ERES_3T327"/>
    <x v="6337"/>
    <n v="720.38300000000004"/>
    <n v="84.89"/>
  </r>
  <r>
    <s v="10 : Electric"/>
    <x v="2"/>
    <x v="2"/>
    <s v="ERES_3T327"/>
    <x v="8547"/>
    <n v="639.654"/>
    <n v="80.010000000000005"/>
  </r>
  <r>
    <s v="10 : Electric"/>
    <x v="2"/>
    <x v="2"/>
    <s v="ERES_3T327"/>
    <x v="6338"/>
    <n v="1162.6980000000001"/>
    <n v="142.84"/>
  </r>
  <r>
    <s v="10 : Electric"/>
    <x v="2"/>
    <x v="2"/>
    <s v="ERES_3T327"/>
    <x v="6339"/>
    <n v="1447.653"/>
    <n v="186.16"/>
  </r>
  <r>
    <s v="10 : Electric"/>
    <x v="2"/>
    <x v="2"/>
    <s v="ERES_3T327"/>
    <x v="6340"/>
    <n v="998.20899999999995"/>
    <n v="106.86"/>
  </r>
  <r>
    <s v="10 : Electric"/>
    <x v="2"/>
    <x v="2"/>
    <s v="ERES_3T327"/>
    <x v="8548"/>
    <n v="974.87099999999998"/>
    <n v="105.25"/>
  </r>
  <r>
    <s v="10 : Electric"/>
    <x v="2"/>
    <x v="2"/>
    <s v="ERES_3T327"/>
    <x v="6341"/>
    <n v="1422.2339999999999"/>
    <n v="175.82"/>
  </r>
  <r>
    <s v="10 : Electric"/>
    <x v="2"/>
    <x v="2"/>
    <s v="ERES_3T327"/>
    <x v="6342"/>
    <n v="1218.508"/>
    <n v="170.45"/>
  </r>
  <r>
    <s v="10 : Electric"/>
    <x v="2"/>
    <x v="2"/>
    <s v="ERES_3T327"/>
    <x v="8549"/>
    <n v="1523.319"/>
    <n v="200.03"/>
  </r>
  <r>
    <s v="10 : Electric"/>
    <x v="2"/>
    <x v="2"/>
    <s v="ERES_3T327"/>
    <x v="6343"/>
    <n v="899.32399999999996"/>
    <n v="105.75"/>
  </r>
  <r>
    <s v="10 : Electric"/>
    <x v="2"/>
    <x v="2"/>
    <s v="ERES_3T327"/>
    <x v="6344"/>
    <n v="913.62300000000005"/>
    <n v="104.78"/>
  </r>
  <r>
    <s v="10 : Electric"/>
    <x v="2"/>
    <x v="2"/>
    <s v="ERES_3T327"/>
    <x v="8550"/>
    <n v="753.005"/>
    <n v="98.88"/>
  </r>
  <r>
    <s v="10 : Electric"/>
    <x v="2"/>
    <x v="2"/>
    <s v="ERES_3T327"/>
    <x v="6345"/>
    <n v="3264.2249999999999"/>
    <n v="397.48"/>
  </r>
  <r>
    <s v="10 : Electric"/>
    <x v="2"/>
    <x v="2"/>
    <s v="ERES_3T327"/>
    <x v="8551"/>
    <n v="635.94299999999998"/>
    <n v="83.43"/>
  </r>
  <r>
    <s v="10 : Electric"/>
    <x v="2"/>
    <x v="2"/>
    <s v="ERES_3T327"/>
    <x v="6346"/>
    <n v="950.96199999999999"/>
    <n v="113.94"/>
  </r>
  <r>
    <s v="10 : Electric"/>
    <x v="2"/>
    <x v="2"/>
    <s v="ERES_3T327"/>
    <x v="6347"/>
    <n v="2504.2040000000002"/>
    <n v="250.42"/>
  </r>
  <r>
    <s v="10 : Electric"/>
    <x v="2"/>
    <x v="2"/>
    <s v="ERES_3T327"/>
    <x v="6348"/>
    <n v="3271.6210000000001"/>
    <n v="413.34"/>
  </r>
  <r>
    <s v="10 : Electric"/>
    <x v="2"/>
    <x v="2"/>
    <s v="ERES_3T327"/>
    <x v="6349"/>
    <n v="1433.3910000000001"/>
    <n v="159.41999999999999"/>
  </r>
  <r>
    <s v="10 : Electric"/>
    <x v="2"/>
    <x v="2"/>
    <s v="ERES_3T327"/>
    <x v="6350"/>
    <n v="647.31399999999996"/>
    <n v="72.77"/>
  </r>
  <r>
    <s v="10 : Electric"/>
    <x v="2"/>
    <x v="2"/>
    <s v="ERES_3T327"/>
    <x v="6351"/>
    <n v="1040.9690000000001"/>
    <n v="111.34"/>
  </r>
  <r>
    <s v="10 : Electric"/>
    <x v="2"/>
    <x v="2"/>
    <s v="ERES_3T327"/>
    <x v="6352"/>
    <n v="397.65100000000001"/>
    <n v="48.13"/>
  </r>
  <r>
    <s v="10 : Electric"/>
    <x v="2"/>
    <x v="2"/>
    <s v="ERES_3T327"/>
    <x v="6353"/>
    <n v="5099.2929999999997"/>
    <n v="619.22"/>
  </r>
  <r>
    <s v="10 : Electric"/>
    <x v="2"/>
    <x v="2"/>
    <s v="ERES_3T327"/>
    <x v="8552"/>
    <n v="1952.7270000000001"/>
    <n v="197.4"/>
  </r>
  <r>
    <s v="10 : Electric"/>
    <x v="2"/>
    <x v="2"/>
    <s v="ERES_3T327"/>
    <x v="6354"/>
    <n v="406.399"/>
    <n v="50.19"/>
  </r>
  <r>
    <s v="10 : Electric"/>
    <x v="2"/>
    <x v="2"/>
    <s v="ERES_3T327"/>
    <x v="6355"/>
    <n v="1453.8689999999999"/>
    <n v="179.85"/>
  </r>
  <r>
    <s v="10 : Electric"/>
    <x v="2"/>
    <x v="2"/>
    <s v="ERES_3T327"/>
    <x v="6356"/>
    <n v="1254.44"/>
    <n v="131.96"/>
  </r>
  <r>
    <s v="10 : Electric"/>
    <x v="2"/>
    <x v="2"/>
    <s v="ERES_3T327"/>
    <x v="8553"/>
    <n v="1076.3230000000001"/>
    <n v="113.29"/>
  </r>
  <r>
    <s v="10 : Electric"/>
    <x v="2"/>
    <x v="2"/>
    <s v="ERES_3T327"/>
    <x v="6357"/>
    <n v="1884.8130000000001"/>
    <n v="220.25"/>
  </r>
  <r>
    <s v="10 : Electric"/>
    <x v="2"/>
    <x v="2"/>
    <s v="ERES_3T327"/>
    <x v="8554"/>
    <n v="1516.886"/>
    <n v="158.18"/>
  </r>
  <r>
    <s v="10 : Electric"/>
    <x v="2"/>
    <x v="2"/>
    <s v="ERES_3T327"/>
    <x v="8555"/>
    <n v="2482.0259999999998"/>
    <n v="280.23"/>
  </r>
  <r>
    <s v="10 : Electric"/>
    <x v="2"/>
    <x v="2"/>
    <s v="ERES_3T327"/>
    <x v="6358"/>
    <n v="1467.347"/>
    <n v="156.22999999999999"/>
  </r>
  <r>
    <s v="10 : Electric"/>
    <x v="2"/>
    <x v="2"/>
    <s v="ERES_3T327"/>
    <x v="6359"/>
    <n v="831.21799999999996"/>
    <n v="99.39"/>
  </r>
  <r>
    <s v="10 : Electric"/>
    <x v="2"/>
    <x v="2"/>
    <s v="ERES_3T327"/>
    <x v="6360"/>
    <n v="1021.842"/>
    <n v="71.150000000000006"/>
  </r>
  <r>
    <s v="10 : Electric"/>
    <x v="2"/>
    <x v="2"/>
    <s v="ERES_3T327"/>
    <x v="6361"/>
    <n v="2108.3380000000002"/>
    <n v="282.62"/>
  </r>
  <r>
    <s v="10 : Electric"/>
    <x v="2"/>
    <x v="2"/>
    <s v="ERES_3T327"/>
    <x v="6362"/>
    <n v="2751.393"/>
    <n v="277.43"/>
  </r>
  <r>
    <s v="10 : Electric"/>
    <x v="2"/>
    <x v="2"/>
    <s v="ERES_3T327"/>
    <x v="6363"/>
    <n v="658.7"/>
    <n v="67.06"/>
  </r>
  <r>
    <s v="10 : Electric"/>
    <x v="2"/>
    <x v="2"/>
    <s v="ERES_3T327"/>
    <x v="6364"/>
    <n v="2515.25"/>
    <n v="319.23"/>
  </r>
  <r>
    <s v="10 : Electric"/>
    <x v="2"/>
    <x v="2"/>
    <s v="ERES_3T327"/>
    <x v="6365"/>
    <n v="1440.306"/>
    <n v="150.71"/>
  </r>
  <r>
    <s v="10 : Electric"/>
    <x v="2"/>
    <x v="2"/>
    <s v="ERES_3T327"/>
    <x v="6366"/>
    <n v="963.95500000000004"/>
    <n v="120.74"/>
  </r>
  <r>
    <s v="10 : Electric"/>
    <x v="2"/>
    <x v="2"/>
    <s v="ERES_3T327"/>
    <x v="6367"/>
    <n v="938.98299999999995"/>
    <n v="97.28"/>
  </r>
  <r>
    <s v="10 : Electric"/>
    <x v="2"/>
    <x v="2"/>
    <s v="ERES_3T327"/>
    <x v="6368"/>
    <n v="605.72"/>
    <n v="75.33"/>
  </r>
  <r>
    <s v="10 : Electric"/>
    <x v="2"/>
    <x v="2"/>
    <s v="ERES_3T327"/>
    <x v="6369"/>
    <n v="1059.819"/>
    <n v="114.61"/>
  </r>
  <r>
    <s v="10 : Electric"/>
    <x v="2"/>
    <x v="2"/>
    <s v="ERES_3T327"/>
    <x v="6370"/>
    <n v="1020.247"/>
    <n v="119.64"/>
  </r>
  <r>
    <s v="10 : Electric"/>
    <x v="2"/>
    <x v="2"/>
    <s v="ERES_3T327"/>
    <x v="6371"/>
    <n v="953.81700000000001"/>
    <n v="101.9"/>
  </r>
  <r>
    <s v="10 : Electric"/>
    <x v="2"/>
    <x v="2"/>
    <s v="ERES_3T327"/>
    <x v="6372"/>
    <n v="228.01400000000001"/>
    <n v="30.14"/>
  </r>
  <r>
    <s v="10 : Electric"/>
    <x v="2"/>
    <x v="2"/>
    <s v="ERES_3T327"/>
    <x v="8556"/>
    <n v="1493.191"/>
    <n v="148.47999999999999"/>
  </r>
  <r>
    <s v="10 : Electric"/>
    <x v="2"/>
    <x v="2"/>
    <s v="ERES_3T327"/>
    <x v="6373"/>
    <n v="2468.4920000000002"/>
    <n v="303.10000000000002"/>
  </r>
  <r>
    <s v="10 : Electric"/>
    <x v="2"/>
    <x v="2"/>
    <s v="ERES_3T327"/>
    <x v="6374"/>
    <n v="1528.6420000000001"/>
    <n v="202.91"/>
  </r>
  <r>
    <s v="10 : Electric"/>
    <x v="2"/>
    <x v="2"/>
    <s v="ERES_3T327"/>
    <x v="6375"/>
    <n v="586.20399999999995"/>
    <n v="64.599999999999994"/>
  </r>
  <r>
    <s v="10 : Electric"/>
    <x v="2"/>
    <x v="2"/>
    <s v="ERES_3T327"/>
    <x v="8557"/>
    <n v="1658.7159999999999"/>
    <n v="164.79"/>
  </r>
  <r>
    <s v="10 : Electric"/>
    <x v="2"/>
    <x v="2"/>
    <s v="ERES_3T327"/>
    <x v="6376"/>
    <n v="935.846"/>
    <n v="111.56"/>
  </r>
  <r>
    <s v="10 : Electric"/>
    <x v="2"/>
    <x v="2"/>
    <s v="ERES_3T327"/>
    <x v="6377"/>
    <n v="2809.8380000000002"/>
    <n v="301.47000000000003"/>
  </r>
  <r>
    <s v="10 : Electric"/>
    <x v="2"/>
    <x v="2"/>
    <s v="ERES_3T327"/>
    <x v="6378"/>
    <n v="1099.7650000000001"/>
    <n v="136.16999999999999"/>
  </r>
  <r>
    <s v="10 : Electric"/>
    <x v="2"/>
    <x v="2"/>
    <s v="ERES_3T327"/>
    <x v="6379"/>
    <n v="1167.1959999999999"/>
    <n v="150.75"/>
  </r>
  <r>
    <s v="10 : Electric"/>
    <x v="2"/>
    <x v="2"/>
    <s v="ERES_3T327"/>
    <x v="6380"/>
    <n v="1444.569"/>
    <n v="161.91"/>
  </r>
  <r>
    <s v="10 : Electric"/>
    <x v="2"/>
    <x v="2"/>
    <s v="ERES_3T327"/>
    <x v="6381"/>
    <n v="2989.4279999999999"/>
    <n v="370.4"/>
  </r>
  <r>
    <s v="10 : Electric"/>
    <x v="2"/>
    <x v="2"/>
    <s v="ERES_3T327"/>
    <x v="6382"/>
    <n v="1232.6790000000001"/>
    <n v="153.07"/>
  </r>
  <r>
    <s v="10 : Electric"/>
    <x v="2"/>
    <x v="2"/>
    <s v="ERES_3T327"/>
    <x v="6383"/>
    <n v="1655.423"/>
    <n v="202.06"/>
  </r>
  <r>
    <s v="10 : Electric"/>
    <x v="2"/>
    <x v="2"/>
    <s v="ERES_3T327"/>
    <x v="6384"/>
    <n v="1982.8219999999999"/>
    <n v="222.76"/>
  </r>
  <r>
    <s v="10 : Electric"/>
    <x v="2"/>
    <x v="2"/>
    <s v="ERES_3T327"/>
    <x v="6385"/>
    <n v="1083.268"/>
    <n v="127.75"/>
  </r>
  <r>
    <s v="10 : Electric"/>
    <x v="2"/>
    <x v="2"/>
    <s v="ERES_3T327"/>
    <x v="6386"/>
    <n v="773.8"/>
    <n v="97.23"/>
  </r>
  <r>
    <s v="10 : Electric"/>
    <x v="2"/>
    <x v="2"/>
    <s v="ERES_3T327"/>
    <x v="8558"/>
    <n v="1680.2149999999999"/>
    <n v="196.22"/>
  </r>
  <r>
    <s v="10 : Electric"/>
    <x v="2"/>
    <x v="2"/>
    <s v="ERES_3T327"/>
    <x v="6387"/>
    <n v="2308.7979999999998"/>
    <n v="303.32"/>
  </r>
  <r>
    <s v="10 : Electric"/>
    <x v="2"/>
    <x v="2"/>
    <s v="ERES_3T327"/>
    <x v="6388"/>
    <n v="1615.4390000000001"/>
    <n v="180.57"/>
  </r>
  <r>
    <s v="10 : Electric"/>
    <x v="2"/>
    <x v="2"/>
    <s v="ERES_3T327"/>
    <x v="6389"/>
    <n v="1932.546"/>
    <n v="214.93"/>
  </r>
  <r>
    <s v="10 : Electric"/>
    <x v="2"/>
    <x v="2"/>
    <s v="ERES_3T327"/>
    <x v="6390"/>
    <n v="1908.3420000000001"/>
    <n v="182.06"/>
  </r>
  <r>
    <s v="10 : Electric"/>
    <x v="2"/>
    <x v="2"/>
    <s v="ERES_3T327"/>
    <x v="6391"/>
    <n v="1149.5640000000001"/>
    <n v="143.53"/>
  </r>
  <r>
    <s v="10 : Electric"/>
    <x v="2"/>
    <x v="2"/>
    <s v="ERES_3T327"/>
    <x v="8559"/>
    <n v="577.197"/>
    <n v="75.37"/>
  </r>
  <r>
    <s v="10 : Electric"/>
    <x v="2"/>
    <x v="2"/>
    <s v="ERES_3T327"/>
    <x v="6392"/>
    <n v="1188.989"/>
    <n v="123.41"/>
  </r>
  <r>
    <s v="10 : Electric"/>
    <x v="2"/>
    <x v="2"/>
    <s v="ERES_3T327"/>
    <x v="6393"/>
    <n v="1821.9059999999999"/>
    <n v="176.78"/>
  </r>
  <r>
    <s v="10 : Electric"/>
    <x v="2"/>
    <x v="2"/>
    <s v="ERES_3T327"/>
    <x v="8560"/>
    <n v="3583.0540000000001"/>
    <n v="379.41"/>
  </r>
  <r>
    <s v="10 : Electric"/>
    <x v="2"/>
    <x v="2"/>
    <s v="ERES_3T327"/>
    <x v="6394"/>
    <n v="690.49"/>
    <n v="68.849999999999994"/>
  </r>
  <r>
    <s v="10 : Electric"/>
    <x v="2"/>
    <x v="2"/>
    <s v="ERES_3T327"/>
    <x v="6395"/>
    <n v="1155.6510000000001"/>
    <n v="153.87"/>
  </r>
  <r>
    <s v="10 : Electric"/>
    <x v="2"/>
    <x v="2"/>
    <s v="ERES_3T327"/>
    <x v="6396"/>
    <n v="866.00099999999998"/>
    <n v="118.16"/>
  </r>
  <r>
    <s v="10 : Electric"/>
    <x v="2"/>
    <x v="2"/>
    <s v="ERES_3T327"/>
    <x v="6397"/>
    <n v="1403.5889999999999"/>
    <n v="146.29"/>
  </r>
  <r>
    <s v="10 : Electric"/>
    <x v="2"/>
    <x v="2"/>
    <s v="ERES_3T327"/>
    <x v="8561"/>
    <n v="1750.088"/>
    <n v="178.95"/>
  </r>
  <r>
    <s v="10 : Electric"/>
    <x v="2"/>
    <x v="2"/>
    <s v="ERES_3T327"/>
    <x v="8562"/>
    <n v="1203.1130000000001"/>
    <n v="109.44"/>
  </r>
  <r>
    <s v="10 : Electric"/>
    <x v="2"/>
    <x v="2"/>
    <s v="ERES_3T327"/>
    <x v="6398"/>
    <n v="2297.8620000000001"/>
    <n v="225.34"/>
  </r>
  <r>
    <s v="10 : Electric"/>
    <x v="2"/>
    <x v="2"/>
    <s v="ERES_3T327"/>
    <x v="6399"/>
    <n v="2484.625"/>
    <n v="285.05"/>
  </r>
  <r>
    <s v="10 : Electric"/>
    <x v="2"/>
    <x v="2"/>
    <s v="ERES_3T327"/>
    <x v="8563"/>
    <n v="2210.212"/>
    <n v="261.70999999999998"/>
  </r>
  <r>
    <s v="10 : Electric"/>
    <x v="2"/>
    <x v="2"/>
    <s v="ERES_3T327"/>
    <x v="6400"/>
    <n v="994.59"/>
    <n v="118.01"/>
  </r>
  <r>
    <s v="10 : Electric"/>
    <x v="2"/>
    <x v="2"/>
    <s v="ERES_3T327"/>
    <x v="6401"/>
    <n v="1839.1189999999999"/>
    <n v="209.93"/>
  </r>
  <r>
    <s v="10 : Electric"/>
    <x v="2"/>
    <x v="2"/>
    <s v="ERES_3T327"/>
    <x v="6402"/>
    <n v="838.19899999999996"/>
    <n v="107.06"/>
  </r>
  <r>
    <s v="10 : Electric"/>
    <x v="2"/>
    <x v="2"/>
    <s v="ERES_3T327"/>
    <x v="6403"/>
    <n v="561.33799999999997"/>
    <n v="56.52"/>
  </r>
  <r>
    <s v="10 : Electric"/>
    <x v="2"/>
    <x v="2"/>
    <s v="ERES_3T327"/>
    <x v="6404"/>
    <n v="946.45299999999997"/>
    <n v="116.96"/>
  </r>
  <r>
    <s v="10 : Electric"/>
    <x v="2"/>
    <x v="2"/>
    <s v="ERES_3T327"/>
    <x v="6405"/>
    <n v="981.71199999999999"/>
    <n v="99.09"/>
  </r>
  <r>
    <s v="10 : Electric"/>
    <x v="2"/>
    <x v="2"/>
    <s v="ERES_3T327"/>
    <x v="6406"/>
    <n v="1015.297"/>
    <n v="130.38999999999999"/>
  </r>
  <r>
    <s v="10 : Electric"/>
    <x v="2"/>
    <x v="2"/>
    <s v="ERES_3T327"/>
    <x v="6407"/>
    <n v="479.96800000000002"/>
    <n v="53.47"/>
  </r>
  <r>
    <s v="10 : Electric"/>
    <x v="2"/>
    <x v="2"/>
    <s v="ERES_3T327"/>
    <x v="6408"/>
    <n v="952.72799999999995"/>
    <n v="90.3"/>
  </r>
  <r>
    <s v="10 : Electric"/>
    <x v="2"/>
    <x v="2"/>
    <s v="ERES_3T327"/>
    <x v="6409"/>
    <n v="2786.0650000000001"/>
    <n v="381.88"/>
  </r>
  <r>
    <s v="10 : Electric"/>
    <x v="2"/>
    <x v="2"/>
    <s v="ERES_3T327"/>
    <x v="8564"/>
    <n v="702.96600000000001"/>
    <n v="91.31"/>
  </r>
  <r>
    <s v="10 : Electric"/>
    <x v="2"/>
    <x v="2"/>
    <s v="ERES_3T327"/>
    <x v="6410"/>
    <n v="1780.6890000000001"/>
    <n v="189.3"/>
  </r>
  <r>
    <s v="10 : Electric"/>
    <x v="2"/>
    <x v="2"/>
    <s v="ERES_3T327"/>
    <x v="6411"/>
    <n v="1624.6959999999999"/>
    <n v="183.94"/>
  </r>
  <r>
    <s v="10 : Electric"/>
    <x v="2"/>
    <x v="2"/>
    <s v="ERES_3T327"/>
    <x v="6412"/>
    <n v="1799.5519999999999"/>
    <n v="216.15"/>
  </r>
  <r>
    <s v="10 : Electric"/>
    <x v="2"/>
    <x v="2"/>
    <s v="ERES_3T327"/>
    <x v="6413"/>
    <n v="395.3"/>
    <n v="51.59"/>
  </r>
  <r>
    <s v="10 : Electric"/>
    <x v="2"/>
    <x v="2"/>
    <s v="ERES_3T327"/>
    <x v="6414"/>
    <n v="1434.5519999999999"/>
    <n v="170.86"/>
  </r>
  <r>
    <s v="10 : Electric"/>
    <x v="2"/>
    <x v="2"/>
    <s v="ERES_3T327"/>
    <x v="6415"/>
    <n v="1644.721"/>
    <n v="195.52"/>
  </r>
  <r>
    <s v="10 : Electric"/>
    <x v="2"/>
    <x v="2"/>
    <s v="ERES_3T327"/>
    <x v="6416"/>
    <n v="2447.6610000000001"/>
    <n v="242.92"/>
  </r>
  <r>
    <s v="10 : Electric"/>
    <x v="2"/>
    <x v="2"/>
    <s v="ERES_3T327"/>
    <x v="6417"/>
    <n v="919.71199999999999"/>
    <n v="107.85"/>
  </r>
  <r>
    <s v="10 : Electric"/>
    <x v="2"/>
    <x v="2"/>
    <s v="ERES_3T327"/>
    <x v="8565"/>
    <n v="2736.5839999999998"/>
    <n v="316.95999999999998"/>
  </r>
  <r>
    <s v="10 : Electric"/>
    <x v="2"/>
    <x v="2"/>
    <s v="ERES_3T327"/>
    <x v="6418"/>
    <n v="1780.6030000000001"/>
    <n v="163.33000000000001"/>
  </r>
  <r>
    <s v="10 : Electric"/>
    <x v="2"/>
    <x v="2"/>
    <s v="ERES_3T327"/>
    <x v="6419"/>
    <n v="2999.174"/>
    <n v="373.46"/>
  </r>
  <r>
    <s v="10 : Electric"/>
    <x v="2"/>
    <x v="2"/>
    <s v="ERES_3T327"/>
    <x v="6420"/>
    <n v="1865.394"/>
    <n v="179.77"/>
  </r>
  <r>
    <s v="10 : Electric"/>
    <x v="2"/>
    <x v="2"/>
    <s v="ERES_3T327"/>
    <x v="6421"/>
    <n v="853.83799999999997"/>
    <n v="94.27"/>
  </r>
  <r>
    <s v="10 : Electric"/>
    <x v="2"/>
    <x v="2"/>
    <s v="ERES_3T327"/>
    <x v="6422"/>
    <n v="1315.6"/>
    <n v="143.85"/>
  </r>
  <r>
    <s v="10 : Electric"/>
    <x v="2"/>
    <x v="2"/>
    <s v="ERES_3T327"/>
    <x v="6423"/>
    <n v="1174.1969999999999"/>
    <n v="128.84"/>
  </r>
  <r>
    <s v="10 : Electric"/>
    <x v="2"/>
    <x v="2"/>
    <s v="ERES_3T327"/>
    <x v="8566"/>
    <n v="257.56299999999999"/>
    <n v="31.75"/>
  </r>
  <r>
    <s v="10 : Electric"/>
    <x v="2"/>
    <x v="2"/>
    <s v="ERES_3T327"/>
    <x v="6424"/>
    <n v="396.03"/>
    <n v="47.01"/>
  </r>
  <r>
    <s v="10 : Electric"/>
    <x v="2"/>
    <x v="2"/>
    <s v="ERES_3T327"/>
    <x v="8567"/>
    <n v="949.51199999999994"/>
    <n v="103.43"/>
  </r>
  <r>
    <s v="10 : Electric"/>
    <x v="2"/>
    <x v="2"/>
    <s v="ERES_3T327"/>
    <x v="6425"/>
    <n v="3031.5039999999999"/>
    <n v="372.57"/>
  </r>
  <r>
    <s v="10 : Electric"/>
    <x v="2"/>
    <x v="2"/>
    <s v="ERES_3T327"/>
    <x v="6426"/>
    <n v="1543.5050000000001"/>
    <n v="158.6"/>
  </r>
  <r>
    <s v="10 : Electric"/>
    <x v="2"/>
    <x v="2"/>
    <s v="ERES_3T327"/>
    <x v="6427"/>
    <n v="1276.5809999999999"/>
    <n v="141.25"/>
  </r>
  <r>
    <s v="10 : Electric"/>
    <x v="2"/>
    <x v="2"/>
    <s v="ERES_3T327"/>
    <x v="6428"/>
    <n v="758.42499999999995"/>
    <n v="84.07"/>
  </r>
  <r>
    <s v="10 : Electric"/>
    <x v="2"/>
    <x v="2"/>
    <s v="ERES_3T327"/>
    <x v="6429"/>
    <n v="1656.856"/>
    <n v="197.59"/>
  </r>
  <r>
    <s v="10 : Electric"/>
    <x v="2"/>
    <x v="2"/>
    <s v="ERES_3T327"/>
    <x v="6430"/>
    <n v="1281.577"/>
    <n v="138.34"/>
  </r>
  <r>
    <s v="10 : Electric"/>
    <x v="2"/>
    <x v="2"/>
    <s v="ERES_3T327"/>
    <x v="8568"/>
    <n v="1177.828"/>
    <n v="145.35"/>
  </r>
  <r>
    <s v="10 : Electric"/>
    <x v="2"/>
    <x v="2"/>
    <s v="ERES_3T327"/>
    <x v="6431"/>
    <n v="992.05899999999997"/>
    <n v="108.87"/>
  </r>
  <r>
    <s v="10 : Electric"/>
    <x v="2"/>
    <x v="2"/>
    <s v="ERES_3T327"/>
    <x v="8569"/>
    <n v="974.24099999999999"/>
    <n v="125.43"/>
  </r>
  <r>
    <s v="10 : Electric"/>
    <x v="2"/>
    <x v="2"/>
    <s v="ERES_3T327"/>
    <x v="6432"/>
    <n v="445.649"/>
    <n v="57.97"/>
  </r>
  <r>
    <s v="10 : Electric"/>
    <x v="2"/>
    <x v="2"/>
    <s v="ERES_3T327"/>
    <x v="6433"/>
    <n v="3978.9859999999999"/>
    <n v="477.81"/>
  </r>
  <r>
    <s v="10 : Electric"/>
    <x v="2"/>
    <x v="2"/>
    <s v="ERES_3T327"/>
    <x v="6434"/>
    <n v="1473.0139999999999"/>
    <n v="167.87"/>
  </r>
  <r>
    <s v="10 : Electric"/>
    <x v="2"/>
    <x v="2"/>
    <s v="ERES_3T327"/>
    <x v="8570"/>
    <n v="2566.1010000000001"/>
    <n v="266.39"/>
  </r>
  <r>
    <s v="10 : Electric"/>
    <x v="2"/>
    <x v="2"/>
    <s v="ERES_3T327"/>
    <x v="6435"/>
    <n v="743.77099999999996"/>
    <n v="99.23"/>
  </r>
  <r>
    <s v="10 : Electric"/>
    <x v="2"/>
    <x v="2"/>
    <s v="ERES_3T327"/>
    <x v="6436"/>
    <n v="642.65800000000002"/>
    <n v="80.819999999999993"/>
  </r>
  <r>
    <s v="10 : Electric"/>
    <x v="2"/>
    <x v="2"/>
    <s v="ERES_3T327"/>
    <x v="6437"/>
    <n v="109.26300000000001"/>
    <n v="13.23"/>
  </r>
  <r>
    <s v="10 : Electric"/>
    <x v="2"/>
    <x v="2"/>
    <s v="ERES_3T327"/>
    <x v="6438"/>
    <n v="2556.712"/>
    <n v="318.92"/>
  </r>
  <r>
    <s v="10 : Electric"/>
    <x v="2"/>
    <x v="2"/>
    <s v="ERES_3T327"/>
    <x v="6439"/>
    <n v="662.83199999999999"/>
    <n v="84.93"/>
  </r>
  <r>
    <s v="10 : Electric"/>
    <x v="2"/>
    <x v="2"/>
    <s v="ERES_3T327"/>
    <x v="6440"/>
    <n v="610.803"/>
    <n v="63.89"/>
  </r>
  <r>
    <s v="10 : Electric"/>
    <x v="2"/>
    <x v="2"/>
    <s v="ERES_3T327"/>
    <x v="6441"/>
    <n v="2092.4859999999999"/>
    <n v="254.78"/>
  </r>
  <r>
    <s v="10 : Electric"/>
    <x v="2"/>
    <x v="2"/>
    <s v="ERES_3T327"/>
    <x v="6442"/>
    <n v="1413.0219999999999"/>
    <n v="159.58000000000001"/>
  </r>
  <r>
    <s v="10 : Electric"/>
    <x v="2"/>
    <x v="2"/>
    <s v="ERES_3T327"/>
    <x v="6443"/>
    <n v="2267.058"/>
    <n v="296.31"/>
  </r>
  <r>
    <s v="10 : Electric"/>
    <x v="2"/>
    <x v="2"/>
    <s v="ERES_3T327"/>
    <x v="6444"/>
    <n v="1663.616"/>
    <n v="186.4"/>
  </r>
  <r>
    <s v="10 : Electric"/>
    <x v="2"/>
    <x v="2"/>
    <s v="ERES_3T327"/>
    <x v="6445"/>
    <n v="1571.029"/>
    <n v="171.81"/>
  </r>
  <r>
    <s v="10 : Electric"/>
    <x v="2"/>
    <x v="2"/>
    <s v="ERES_3T327"/>
    <x v="6446"/>
    <n v="594.72299999999996"/>
    <n v="64.44"/>
  </r>
  <r>
    <s v="10 : Electric"/>
    <x v="2"/>
    <x v="2"/>
    <s v="ERES_3T327"/>
    <x v="6447"/>
    <n v="2830.413"/>
    <n v="292.12"/>
  </r>
  <r>
    <s v="10 : Electric"/>
    <x v="2"/>
    <x v="2"/>
    <s v="ERES_3T327"/>
    <x v="6448"/>
    <n v="769.24699999999996"/>
    <n v="89.59"/>
  </r>
  <r>
    <s v="10 : Electric"/>
    <x v="2"/>
    <x v="2"/>
    <s v="ERES_3T327"/>
    <x v="6449"/>
    <n v="1438.6610000000001"/>
    <n v="144.72999999999999"/>
  </r>
  <r>
    <s v="10 : Electric"/>
    <x v="2"/>
    <x v="2"/>
    <s v="ERES_3T327"/>
    <x v="6450"/>
    <n v="792.23699999999997"/>
    <n v="91.62"/>
  </r>
  <r>
    <s v="10 : Electric"/>
    <x v="2"/>
    <x v="2"/>
    <s v="ERES_3T327"/>
    <x v="6451"/>
    <n v="1079.4829999999999"/>
    <n v="110.87"/>
  </r>
  <r>
    <s v="10 : Electric"/>
    <x v="2"/>
    <x v="2"/>
    <s v="ERES_3T327"/>
    <x v="8571"/>
    <n v="600.84500000000003"/>
    <n v="74.069999999999993"/>
  </r>
  <r>
    <s v="10 : Electric"/>
    <x v="2"/>
    <x v="2"/>
    <s v="ERES_3T327"/>
    <x v="6452"/>
    <n v="1425.2809999999999"/>
    <n v="146.53"/>
  </r>
  <r>
    <s v="10 : Electric"/>
    <x v="2"/>
    <x v="2"/>
    <s v="ERES_3T327"/>
    <x v="6453"/>
    <n v="527.67899999999997"/>
    <n v="61.63"/>
  </r>
  <r>
    <s v="10 : Electric"/>
    <x v="2"/>
    <x v="2"/>
    <s v="ERES_3T327"/>
    <x v="6454"/>
    <n v="1313.9780000000001"/>
    <n v="142"/>
  </r>
  <r>
    <s v="10 : Electric"/>
    <x v="2"/>
    <x v="2"/>
    <s v="ERES_3T327"/>
    <x v="6455"/>
    <n v="1451.777"/>
    <n v="161.69999999999999"/>
  </r>
  <r>
    <s v="10 : Electric"/>
    <x v="2"/>
    <x v="2"/>
    <s v="ERES_3T327"/>
    <x v="8572"/>
    <n v="525.26099999999997"/>
    <n v="66.400000000000006"/>
  </r>
  <r>
    <s v="10 : Electric"/>
    <x v="2"/>
    <x v="2"/>
    <s v="ERES_3T327"/>
    <x v="6456"/>
    <n v="959.95500000000004"/>
    <n v="97.04"/>
  </r>
  <r>
    <s v="10 : Electric"/>
    <x v="2"/>
    <x v="2"/>
    <s v="ERES_3T327"/>
    <x v="6457"/>
    <n v="1253.3589999999999"/>
    <n v="160.63"/>
  </r>
  <r>
    <s v="10 : Electric"/>
    <x v="2"/>
    <x v="2"/>
    <s v="ERES_3T327"/>
    <x v="6458"/>
    <n v="1155.0170000000001"/>
    <n v="119.9"/>
  </r>
  <r>
    <s v="10 : Electric"/>
    <x v="2"/>
    <x v="2"/>
    <s v="ERES_3T327"/>
    <x v="6459"/>
    <n v="1243.0940000000001"/>
    <n v="130.24"/>
  </r>
  <r>
    <s v="10 : Electric"/>
    <x v="2"/>
    <x v="2"/>
    <s v="ERES_3T327"/>
    <x v="6460"/>
    <n v="2401.6039999999998"/>
    <n v="250.98"/>
  </r>
  <r>
    <s v="10 : Electric"/>
    <x v="2"/>
    <x v="2"/>
    <s v="ERES_3T327"/>
    <x v="6461"/>
    <n v="529"/>
    <n v="63.9"/>
  </r>
  <r>
    <s v="10 : Electric"/>
    <x v="2"/>
    <x v="2"/>
    <s v="ERES_3T327"/>
    <x v="8573"/>
    <n v="1381.4590000000001"/>
    <n v="153.44"/>
  </r>
  <r>
    <s v="10 : Electric"/>
    <x v="2"/>
    <x v="2"/>
    <s v="ERES_3T327"/>
    <x v="6462"/>
    <n v="727.53399999999999"/>
    <n v="82.78"/>
  </r>
  <r>
    <s v="10 : Electric"/>
    <x v="2"/>
    <x v="2"/>
    <s v="ERES_3T327"/>
    <x v="6463"/>
    <n v="3776.3939999999998"/>
    <n v="419.83"/>
  </r>
  <r>
    <s v="10 : Electric"/>
    <x v="2"/>
    <x v="2"/>
    <s v="ERES_3T327"/>
    <x v="6464"/>
    <n v="1143.2850000000001"/>
    <n v="119.73"/>
  </r>
  <r>
    <s v="10 : Electric"/>
    <x v="2"/>
    <x v="2"/>
    <s v="ERES_3T327"/>
    <x v="6465"/>
    <n v="3264.5279999999998"/>
    <n v="415.38"/>
  </r>
  <r>
    <s v="10 : Electric"/>
    <x v="2"/>
    <x v="2"/>
    <s v="ERES_3T327"/>
    <x v="6466"/>
    <n v="1132.9000000000001"/>
    <n v="133.15"/>
  </r>
  <r>
    <s v="10 : Electric"/>
    <x v="2"/>
    <x v="2"/>
    <s v="ERES_3T327"/>
    <x v="8574"/>
    <n v="2563.645"/>
    <n v="347.14"/>
  </r>
  <r>
    <s v="10 : Electric"/>
    <x v="2"/>
    <x v="2"/>
    <s v="ERES_3T327"/>
    <x v="6467"/>
    <n v="588.04399999999998"/>
    <n v="70.91"/>
  </r>
  <r>
    <s v="10 : Electric"/>
    <x v="2"/>
    <x v="2"/>
    <s v="ERES_3T327"/>
    <x v="6468"/>
    <n v="3005.4349999999999"/>
    <n v="378.27"/>
  </r>
  <r>
    <s v="10 : Electric"/>
    <x v="2"/>
    <x v="2"/>
    <s v="ERES_3T327"/>
    <x v="6469"/>
    <n v="923.255"/>
    <n v="110.78"/>
  </r>
  <r>
    <s v="10 : Electric"/>
    <x v="2"/>
    <x v="2"/>
    <s v="ERES_3T327"/>
    <x v="8575"/>
    <n v="1025.2760000000001"/>
    <n v="125.99"/>
  </r>
  <r>
    <s v="10 : Electric"/>
    <x v="2"/>
    <x v="2"/>
    <s v="ERES_3T327"/>
    <x v="6471"/>
    <n v="398.34500000000003"/>
    <n v="46.74"/>
  </r>
  <r>
    <s v="10 : Electric"/>
    <x v="2"/>
    <x v="2"/>
    <s v="ERES_3T327"/>
    <x v="6472"/>
    <n v="2153.4749999999999"/>
    <n v="249.45"/>
  </r>
  <r>
    <s v="10 : Electric"/>
    <x v="2"/>
    <x v="2"/>
    <s v="ERES_3T327"/>
    <x v="6473"/>
    <n v="1857.7080000000001"/>
    <n v="226.99"/>
  </r>
  <r>
    <s v="10 : Electric"/>
    <x v="2"/>
    <x v="2"/>
    <s v="ERES_3T327"/>
    <x v="6474"/>
    <n v="2342.451"/>
    <n v="296.31"/>
  </r>
  <r>
    <s v="10 : Electric"/>
    <x v="2"/>
    <x v="2"/>
    <s v="ERES_3T327"/>
    <x v="6475"/>
    <n v="1254.499"/>
    <n v="142.44"/>
  </r>
  <r>
    <s v="10 : Electric"/>
    <x v="2"/>
    <x v="2"/>
    <s v="ERES_3T327"/>
    <x v="6476"/>
    <n v="1343.7470000000001"/>
    <n v="153.25"/>
  </r>
  <r>
    <s v="10 : Electric"/>
    <x v="2"/>
    <x v="2"/>
    <s v="ERES_3T327"/>
    <x v="6477"/>
    <n v="500.673"/>
    <n v="58.29"/>
  </r>
  <r>
    <s v="10 : Electric"/>
    <x v="2"/>
    <x v="2"/>
    <s v="ERES_3T327"/>
    <x v="6478"/>
    <n v="1085.26"/>
    <n v="121.23"/>
  </r>
  <r>
    <s v="10 : Electric"/>
    <x v="2"/>
    <x v="2"/>
    <s v="ERES_3T327"/>
    <x v="8576"/>
    <n v="1162.463"/>
    <n v="116.22"/>
  </r>
  <r>
    <s v="10 : Electric"/>
    <x v="2"/>
    <x v="2"/>
    <s v="ERES_3T327"/>
    <x v="6479"/>
    <n v="157.83099999999999"/>
    <n v="19.100000000000001"/>
  </r>
  <r>
    <s v="10 : Electric"/>
    <x v="2"/>
    <x v="2"/>
    <s v="ERES_3T327"/>
    <x v="6480"/>
    <n v="1029.479"/>
    <n v="123.78"/>
  </r>
  <r>
    <s v="10 : Electric"/>
    <x v="2"/>
    <x v="2"/>
    <s v="ERES_3T327"/>
    <x v="6481"/>
    <n v="1625.453"/>
    <n v="204.61"/>
  </r>
  <r>
    <s v="10 : Electric"/>
    <x v="2"/>
    <x v="2"/>
    <s v="ERES_3T327"/>
    <x v="6482"/>
    <n v="303.56099999999998"/>
    <n v="40.86"/>
  </r>
  <r>
    <s v="10 : Electric"/>
    <x v="2"/>
    <x v="2"/>
    <s v="ERES_3T327"/>
    <x v="6483"/>
    <n v="1089.498"/>
    <n v="121.88"/>
  </r>
  <r>
    <s v="10 : Electric"/>
    <x v="2"/>
    <x v="2"/>
    <s v="ERES_3T327"/>
    <x v="8577"/>
    <n v="2043.27"/>
    <n v="229.33"/>
  </r>
  <r>
    <s v="10 : Electric"/>
    <x v="2"/>
    <x v="2"/>
    <s v="ERES_3T327"/>
    <x v="6484"/>
    <n v="4211.1350000000002"/>
    <n v="511.28"/>
  </r>
  <r>
    <s v="10 : Electric"/>
    <x v="2"/>
    <x v="2"/>
    <s v="ERES_3T327"/>
    <x v="8578"/>
    <n v="2181.9009999999998"/>
    <n v="264.44"/>
  </r>
  <r>
    <s v="10 : Electric"/>
    <x v="2"/>
    <x v="2"/>
    <s v="ERES_3T327"/>
    <x v="8579"/>
    <n v="1751.36"/>
    <n v="167.47"/>
  </r>
  <r>
    <s v="10 : Electric"/>
    <x v="2"/>
    <x v="2"/>
    <s v="ERES_3T327"/>
    <x v="8580"/>
    <n v="1251.607"/>
    <n v="142.77000000000001"/>
  </r>
  <r>
    <s v="10 : Electric"/>
    <x v="2"/>
    <x v="2"/>
    <s v="ERES_3T327"/>
    <x v="8581"/>
    <n v="1047.26"/>
    <n v="130.91"/>
  </r>
  <r>
    <s v="10 : Electric"/>
    <x v="2"/>
    <x v="2"/>
    <s v="ERES_3T327"/>
    <x v="6485"/>
    <n v="1768.7729999999999"/>
    <n v="219.01"/>
  </r>
  <r>
    <s v="10 : Electric"/>
    <x v="2"/>
    <x v="2"/>
    <s v="ERES_3T327"/>
    <x v="6486"/>
    <n v="1443.24"/>
    <n v="173.33"/>
  </r>
  <r>
    <s v="10 : Electric"/>
    <x v="2"/>
    <x v="2"/>
    <s v="ERES_3T327"/>
    <x v="6487"/>
    <n v="1427.394"/>
    <n v="189.07"/>
  </r>
  <r>
    <s v="10 : Electric"/>
    <x v="2"/>
    <x v="2"/>
    <s v="ERES_3T327"/>
    <x v="6488"/>
    <n v="1123.222"/>
    <n v="136.11000000000001"/>
  </r>
  <r>
    <s v="10 : Electric"/>
    <x v="2"/>
    <x v="2"/>
    <s v="ERES_3T327"/>
    <x v="6489"/>
    <n v="690.18299999999999"/>
    <n v="84.28"/>
  </r>
  <r>
    <s v="10 : Electric"/>
    <x v="2"/>
    <x v="2"/>
    <s v="ERES_3T327"/>
    <x v="6490"/>
    <n v="1095.5429999999999"/>
    <n v="134.08000000000001"/>
  </r>
  <r>
    <s v="10 : Electric"/>
    <x v="2"/>
    <x v="2"/>
    <s v="ERES_3T327"/>
    <x v="6491"/>
    <n v="1727.1859999999999"/>
    <n v="200.02"/>
  </r>
  <r>
    <s v="10 : Electric"/>
    <x v="2"/>
    <x v="2"/>
    <s v="ERES_3T327"/>
    <x v="6492"/>
    <n v="2431.3229999999999"/>
    <n v="302.39"/>
  </r>
  <r>
    <s v="10 : Electric"/>
    <x v="2"/>
    <x v="2"/>
    <s v="ERES_3T327"/>
    <x v="6493"/>
    <n v="1388.7"/>
    <n v="147.83000000000001"/>
  </r>
  <r>
    <s v="10 : Electric"/>
    <x v="2"/>
    <x v="2"/>
    <s v="ERES_3T327"/>
    <x v="6494"/>
    <n v="1407.607"/>
    <n v="143.55000000000001"/>
  </r>
  <r>
    <s v="10 : Electric"/>
    <x v="2"/>
    <x v="2"/>
    <s v="ERES_3T327"/>
    <x v="6495"/>
    <n v="423.92599999999999"/>
    <n v="48.45"/>
  </r>
  <r>
    <s v="10 : Electric"/>
    <x v="2"/>
    <x v="2"/>
    <s v="ERES_3T327"/>
    <x v="6496"/>
    <n v="753.452"/>
    <n v="79.849999999999994"/>
  </r>
  <r>
    <s v="10 : Electric"/>
    <x v="2"/>
    <x v="2"/>
    <s v="ERES_3T327"/>
    <x v="6497"/>
    <n v="1426.579"/>
    <n v="165.97"/>
  </r>
  <r>
    <s v="10 : Electric"/>
    <x v="2"/>
    <x v="2"/>
    <s v="ERES_3T327"/>
    <x v="6498"/>
    <n v="1153.29"/>
    <n v="124.15"/>
  </r>
  <r>
    <s v="10 : Electric"/>
    <x v="2"/>
    <x v="2"/>
    <s v="ERES_3T327"/>
    <x v="8582"/>
    <n v="2057.9"/>
    <n v="234.62"/>
  </r>
  <r>
    <s v="10 : Electric"/>
    <x v="2"/>
    <x v="2"/>
    <s v="ERES_3T327"/>
    <x v="6499"/>
    <n v="1058.002"/>
    <n v="120.36"/>
  </r>
  <r>
    <s v="10 : Electric"/>
    <x v="2"/>
    <x v="2"/>
    <s v="ERES_3T327"/>
    <x v="6500"/>
    <n v="1803.954"/>
    <n v="212.73"/>
  </r>
  <r>
    <s v="10 : Electric"/>
    <x v="2"/>
    <x v="2"/>
    <s v="ERES_3T327"/>
    <x v="6501"/>
    <n v="966.37800000000004"/>
    <n v="98.21"/>
  </r>
  <r>
    <s v="10 : Electric"/>
    <x v="2"/>
    <x v="2"/>
    <s v="ERES_3T327"/>
    <x v="6502"/>
    <n v="2608.5790000000002"/>
    <n v="330.87"/>
  </r>
  <r>
    <s v="10 : Electric"/>
    <x v="2"/>
    <x v="2"/>
    <s v="ERES_3T327"/>
    <x v="6503"/>
    <n v="558.55399999999997"/>
    <n v="57.17"/>
  </r>
  <r>
    <s v="10 : Electric"/>
    <x v="2"/>
    <x v="2"/>
    <s v="ERES_3T327"/>
    <x v="6504"/>
    <n v="1768.4559999999999"/>
    <n v="202.66"/>
  </r>
  <r>
    <s v="10 : Electric"/>
    <x v="2"/>
    <x v="2"/>
    <s v="ERES_3T327"/>
    <x v="6505"/>
    <n v="2730.2190000000001"/>
    <n v="331.23"/>
  </r>
  <r>
    <s v="10 : Electric"/>
    <x v="2"/>
    <x v="2"/>
    <s v="ERES_3T327"/>
    <x v="6506"/>
    <n v="1528.432"/>
    <n v="160.04"/>
  </r>
  <r>
    <s v="10 : Electric"/>
    <x v="2"/>
    <x v="2"/>
    <s v="ERES_3T327"/>
    <x v="6507"/>
    <n v="1308.6320000000001"/>
    <n v="144.59"/>
  </r>
  <r>
    <s v="10 : Electric"/>
    <x v="2"/>
    <x v="2"/>
    <s v="ERES_3T327"/>
    <x v="6508"/>
    <n v="989.68399999999997"/>
    <n v="133.65"/>
  </r>
  <r>
    <s v="10 : Electric"/>
    <x v="2"/>
    <x v="2"/>
    <s v="ERES_3T327"/>
    <x v="6509"/>
    <n v="364.16899999999998"/>
    <n v="47.53"/>
  </r>
  <r>
    <s v="10 : Electric"/>
    <x v="2"/>
    <x v="2"/>
    <s v="ERES_3T327"/>
    <x v="6510"/>
    <n v="829.14800000000002"/>
    <n v="87.72"/>
  </r>
  <r>
    <s v="10 : Electric"/>
    <x v="2"/>
    <x v="2"/>
    <s v="ERES_3T327"/>
    <x v="8583"/>
    <n v="682.19200000000001"/>
    <n v="77.930000000000007"/>
  </r>
  <r>
    <s v="10 : Electric"/>
    <x v="2"/>
    <x v="2"/>
    <s v="ERES_3T327"/>
    <x v="6511"/>
    <n v="1210.307"/>
    <n v="152.58000000000001"/>
  </r>
  <r>
    <s v="10 : Electric"/>
    <x v="2"/>
    <x v="2"/>
    <s v="ERES_3T327"/>
    <x v="6512"/>
    <n v="1217.9929999999999"/>
    <n v="167.1"/>
  </r>
  <r>
    <s v="10 : Electric"/>
    <x v="2"/>
    <x v="2"/>
    <s v="ERES_3T327"/>
    <x v="6513"/>
    <n v="1415.807"/>
    <n v="141.84"/>
  </r>
  <r>
    <s v="10 : Electric"/>
    <x v="2"/>
    <x v="2"/>
    <s v="ERES_3T327"/>
    <x v="8584"/>
    <n v="2321.8960000000002"/>
    <n v="253.22"/>
  </r>
  <r>
    <s v="10 : Electric"/>
    <x v="2"/>
    <x v="2"/>
    <s v="ERES_3T327"/>
    <x v="6514"/>
    <n v="1080.82"/>
    <n v="117.29"/>
  </r>
  <r>
    <s v="10 : Electric"/>
    <x v="2"/>
    <x v="2"/>
    <s v="ERES_3T327"/>
    <x v="6515"/>
    <n v="1707.633"/>
    <n v="164.17"/>
  </r>
  <r>
    <s v="10 : Electric"/>
    <x v="2"/>
    <x v="2"/>
    <s v="ERES_3T327"/>
    <x v="6516"/>
    <n v="1232.6590000000001"/>
    <n v="140.82"/>
  </r>
  <r>
    <s v="10 : Electric"/>
    <x v="2"/>
    <x v="2"/>
    <s v="ERES_3T327"/>
    <x v="6517"/>
    <n v="1439.2539999999999"/>
    <n v="148.94"/>
  </r>
  <r>
    <s v="10 : Electric"/>
    <x v="2"/>
    <x v="2"/>
    <s v="ERES_3T327"/>
    <x v="6518"/>
    <n v="888.42499999999995"/>
    <n v="102.11"/>
  </r>
  <r>
    <s v="10 : Electric"/>
    <x v="2"/>
    <x v="2"/>
    <s v="ERES_3T327"/>
    <x v="6519"/>
    <n v="3131.8409999999999"/>
    <n v="380.54"/>
  </r>
  <r>
    <s v="10 : Electric"/>
    <x v="2"/>
    <x v="2"/>
    <s v="ERES_3T327"/>
    <x v="6520"/>
    <n v="5051.3829999999998"/>
    <n v="604.92999999999995"/>
  </r>
  <r>
    <s v="10 : Electric"/>
    <x v="2"/>
    <x v="2"/>
    <s v="ERES_3T327"/>
    <x v="6521"/>
    <n v="1343.2729999999999"/>
    <n v="123.91"/>
  </r>
  <r>
    <s v="10 : Electric"/>
    <x v="2"/>
    <x v="2"/>
    <s v="ERES_3T327"/>
    <x v="8585"/>
    <n v="1240.2860000000001"/>
    <n v="148.58000000000001"/>
  </r>
  <r>
    <s v="10 : Electric"/>
    <x v="2"/>
    <x v="2"/>
    <s v="ERES_3T327"/>
    <x v="6522"/>
    <n v="399.91699999999997"/>
    <n v="49.74"/>
  </r>
  <r>
    <s v="10 : Electric"/>
    <x v="2"/>
    <x v="2"/>
    <s v="ERES_3T327"/>
    <x v="6523"/>
    <n v="1030.502"/>
    <n v="112.5"/>
  </r>
  <r>
    <s v="10 : Electric"/>
    <x v="2"/>
    <x v="2"/>
    <s v="ERES_3T327"/>
    <x v="8586"/>
    <n v="1217.7929999999999"/>
    <n v="116.37"/>
  </r>
  <r>
    <s v="10 : Electric"/>
    <x v="2"/>
    <x v="2"/>
    <s v="ERES_3T327"/>
    <x v="6524"/>
    <n v="1349.3320000000001"/>
    <n v="182.55"/>
  </r>
  <r>
    <s v="10 : Electric"/>
    <x v="2"/>
    <x v="2"/>
    <s v="ERES_3T327"/>
    <x v="6525"/>
    <n v="1647.9280000000001"/>
    <n v="205.65"/>
  </r>
  <r>
    <s v="10 : Electric"/>
    <x v="2"/>
    <x v="2"/>
    <s v="ERES_3T327"/>
    <x v="6526"/>
    <n v="444.80700000000002"/>
    <n v="46.98"/>
  </r>
  <r>
    <s v="10 : Electric"/>
    <x v="2"/>
    <x v="2"/>
    <s v="ERES_3T327"/>
    <x v="6527"/>
    <n v="1027.08"/>
    <n v="124.32"/>
  </r>
  <r>
    <s v="10 : Electric"/>
    <x v="2"/>
    <x v="2"/>
    <s v="ERES_3T327"/>
    <x v="6528"/>
    <n v="1678.546"/>
    <n v="209.81"/>
  </r>
  <r>
    <s v="10 : Electric"/>
    <x v="2"/>
    <x v="2"/>
    <s v="ERES_3T327"/>
    <x v="6529"/>
    <n v="908.92399999999998"/>
    <n v="116.19"/>
  </r>
  <r>
    <s v="10 : Electric"/>
    <x v="2"/>
    <x v="2"/>
    <s v="ERES_3T327"/>
    <x v="6530"/>
    <n v="5420.6980000000003"/>
    <n v="696.63"/>
  </r>
  <r>
    <s v="10 : Electric"/>
    <x v="2"/>
    <x v="2"/>
    <s v="ERES_3T327"/>
    <x v="6531"/>
    <n v="2386.4029999999998"/>
    <n v="243.08"/>
  </r>
  <r>
    <s v="10 : Electric"/>
    <x v="2"/>
    <x v="2"/>
    <s v="ERES_3T327"/>
    <x v="6532"/>
    <n v="566.85"/>
    <n v="69.739999999999995"/>
  </r>
  <r>
    <s v="10 : Electric"/>
    <x v="2"/>
    <x v="2"/>
    <s v="ERES_3T327"/>
    <x v="6533"/>
    <n v="1394.354"/>
    <n v="141.38"/>
  </r>
  <r>
    <s v="10 : Electric"/>
    <x v="2"/>
    <x v="2"/>
    <s v="ERES_3T327"/>
    <x v="6534"/>
    <n v="1043.316"/>
    <n v="85.64"/>
  </r>
  <r>
    <s v="10 : Electric"/>
    <x v="2"/>
    <x v="2"/>
    <s v="ERES_3T327"/>
    <x v="6535"/>
    <n v="814.86"/>
    <n v="84.9"/>
  </r>
  <r>
    <s v="10 : Electric"/>
    <x v="2"/>
    <x v="2"/>
    <s v="ERES_3T327"/>
    <x v="6536"/>
    <n v="1687.663"/>
    <n v="214.04"/>
  </r>
  <r>
    <s v="10 : Electric"/>
    <x v="2"/>
    <x v="2"/>
    <s v="ERES_3T327"/>
    <x v="6537"/>
    <n v="106.979"/>
    <n v="13.3"/>
  </r>
  <r>
    <s v="10 : Electric"/>
    <x v="2"/>
    <x v="2"/>
    <s v="ERES_3T327"/>
    <x v="6538"/>
    <n v="2981.3879999999999"/>
    <n v="328.68"/>
  </r>
  <r>
    <s v="10 : Electric"/>
    <x v="2"/>
    <x v="2"/>
    <s v="ERES_3T327"/>
    <x v="6539"/>
    <n v="2252.4090000000001"/>
    <n v="260.81"/>
  </r>
  <r>
    <s v="10 : Electric"/>
    <x v="2"/>
    <x v="2"/>
    <s v="ERES_3T327"/>
    <x v="8587"/>
    <n v="1128.5719999999999"/>
    <n v="113.02"/>
  </r>
  <r>
    <s v="10 : Electric"/>
    <x v="2"/>
    <x v="2"/>
    <s v="ERES_3T327"/>
    <x v="6540"/>
    <n v="2337.4569999999999"/>
    <n v="243.03"/>
  </r>
  <r>
    <s v="10 : Electric"/>
    <x v="2"/>
    <x v="2"/>
    <s v="ERES_3T327"/>
    <x v="6541"/>
    <n v="927.65899999999999"/>
    <n v="108.84"/>
  </r>
  <r>
    <s v="10 : Electric"/>
    <x v="2"/>
    <x v="2"/>
    <s v="ERES_3T327"/>
    <x v="6542"/>
    <n v="1402.56"/>
    <n v="154.83000000000001"/>
  </r>
  <r>
    <s v="10 : Electric"/>
    <x v="2"/>
    <x v="2"/>
    <s v="ERES_3T327"/>
    <x v="6543"/>
    <n v="855.00199999999995"/>
    <n v="96.75"/>
  </r>
  <r>
    <s v="10 : Electric"/>
    <x v="2"/>
    <x v="2"/>
    <s v="ERES_3T327"/>
    <x v="6544"/>
    <n v="1614.0909999999999"/>
    <n v="181.73"/>
  </r>
  <r>
    <s v="10 : Electric"/>
    <x v="2"/>
    <x v="2"/>
    <s v="ERES_3T327"/>
    <x v="6545"/>
    <n v="137.06200000000001"/>
    <n v="16.649999999999999"/>
  </r>
  <r>
    <s v="10 : Electric"/>
    <x v="2"/>
    <x v="2"/>
    <s v="ERES_3T327"/>
    <x v="6546"/>
    <n v="2493.857"/>
    <n v="307.74"/>
  </r>
  <r>
    <s v="10 : Electric"/>
    <x v="2"/>
    <x v="2"/>
    <s v="ERES_3T327"/>
    <x v="8588"/>
    <n v="991.01199999999994"/>
    <n v="107.64"/>
  </r>
  <r>
    <s v="10 : Electric"/>
    <x v="2"/>
    <x v="2"/>
    <s v="ERES_3T327"/>
    <x v="6547"/>
    <n v="886.827"/>
    <n v="106.24"/>
  </r>
  <r>
    <s v="10 : Electric"/>
    <x v="2"/>
    <x v="2"/>
    <s v="ERES_3T327"/>
    <x v="6548"/>
    <n v="566.93600000000004"/>
    <n v="69.03"/>
  </r>
  <r>
    <s v="10 : Electric"/>
    <x v="2"/>
    <x v="2"/>
    <s v="ERES_3T327"/>
    <x v="6549"/>
    <n v="1037.6780000000001"/>
    <n v="101.78"/>
  </r>
  <r>
    <s v="10 : Electric"/>
    <x v="2"/>
    <x v="2"/>
    <s v="ERES_3T327"/>
    <x v="6550"/>
    <n v="1197.518"/>
    <n v="157.88"/>
  </r>
  <r>
    <s v="10 : Electric"/>
    <x v="2"/>
    <x v="2"/>
    <s v="ERES_3T327"/>
    <x v="6551"/>
    <n v="2224.7800000000002"/>
    <n v="255.56"/>
  </r>
  <r>
    <s v="10 : Electric"/>
    <x v="2"/>
    <x v="2"/>
    <s v="ERES_3T327"/>
    <x v="6552"/>
    <n v="3680.06"/>
    <n v="460.83"/>
  </r>
  <r>
    <s v="10 : Electric"/>
    <x v="2"/>
    <x v="2"/>
    <s v="ERES_3T327"/>
    <x v="6553"/>
    <n v="3833.2809999999999"/>
    <n v="464.62"/>
  </r>
  <r>
    <s v="10 : Electric"/>
    <x v="2"/>
    <x v="2"/>
    <s v="ERES_3T327"/>
    <x v="8589"/>
    <n v="1995.848"/>
    <n v="222.13"/>
  </r>
  <r>
    <s v="10 : Electric"/>
    <x v="2"/>
    <x v="2"/>
    <s v="ERES_3T327"/>
    <x v="6554"/>
    <n v="680.80700000000002"/>
    <n v="80.22"/>
  </r>
  <r>
    <s v="10 : Electric"/>
    <x v="2"/>
    <x v="2"/>
    <s v="ERES_3T327"/>
    <x v="6555"/>
    <n v="902.52700000000004"/>
    <n v="118.82"/>
  </r>
  <r>
    <s v="10 : Electric"/>
    <x v="2"/>
    <x v="2"/>
    <s v="ERES_3T327"/>
    <x v="8590"/>
    <n v="893.899"/>
    <n v="101.77"/>
  </r>
  <r>
    <s v="10 : Electric"/>
    <x v="2"/>
    <x v="2"/>
    <s v="ERES_3T327"/>
    <x v="6556"/>
    <n v="1369.0809999999999"/>
    <n v="161.83000000000001"/>
  </r>
  <r>
    <s v="10 : Electric"/>
    <x v="2"/>
    <x v="2"/>
    <s v="ERES_3T327"/>
    <x v="6557"/>
    <n v="2580.2890000000002"/>
    <n v="301.5"/>
  </r>
  <r>
    <s v="10 : Electric"/>
    <x v="2"/>
    <x v="2"/>
    <s v="ERES_3T327"/>
    <x v="8591"/>
    <n v="1183.165"/>
    <n v="142.72999999999999"/>
  </r>
  <r>
    <s v="10 : Electric"/>
    <x v="2"/>
    <x v="2"/>
    <s v="ERES_3T327"/>
    <x v="6558"/>
    <n v="714.51599999999996"/>
    <n v="83.28"/>
  </r>
  <r>
    <s v="10 : Electric"/>
    <x v="2"/>
    <x v="2"/>
    <s v="ERES_3T327"/>
    <x v="8592"/>
    <n v="1286.3230000000001"/>
    <n v="130.74"/>
  </r>
  <r>
    <s v="10 : Electric"/>
    <x v="2"/>
    <x v="2"/>
    <s v="ERES_3T327"/>
    <x v="6559"/>
    <n v="771.19500000000005"/>
    <n v="74.260000000000005"/>
  </r>
  <r>
    <s v="10 : Electric"/>
    <x v="2"/>
    <x v="2"/>
    <s v="ERES_3T327"/>
    <x v="6560"/>
    <n v="1664.203"/>
    <n v="158.69"/>
  </r>
  <r>
    <s v="10 : Electric"/>
    <x v="2"/>
    <x v="2"/>
    <s v="ERES_3T327"/>
    <x v="8593"/>
    <n v="2369.7869999999998"/>
    <n v="284.64"/>
  </r>
  <r>
    <s v="10 : Electric"/>
    <x v="2"/>
    <x v="2"/>
    <s v="ERES_3T327"/>
    <x v="6561"/>
    <n v="1309.7249999999999"/>
    <n v="154.58000000000001"/>
  </r>
  <r>
    <s v="10 : Electric"/>
    <x v="2"/>
    <x v="2"/>
    <s v="ERES_3T327"/>
    <x v="6562"/>
    <n v="2452.5059999999999"/>
    <n v="318.52999999999997"/>
  </r>
  <r>
    <s v="10 : Electric"/>
    <x v="2"/>
    <x v="2"/>
    <s v="ERES_3T327"/>
    <x v="6563"/>
    <n v="2399.8310000000001"/>
    <n v="270.35000000000002"/>
  </r>
  <r>
    <s v="10 : Electric"/>
    <x v="2"/>
    <x v="2"/>
    <s v="ERES_3T327"/>
    <x v="6564"/>
    <n v="905.12"/>
    <n v="108.48"/>
  </r>
  <r>
    <s v="10 : Electric"/>
    <x v="2"/>
    <x v="2"/>
    <s v="ERES_3T327"/>
    <x v="6565"/>
    <n v="451.04300000000001"/>
    <n v="41.35"/>
  </r>
  <r>
    <s v="10 : Electric"/>
    <x v="2"/>
    <x v="2"/>
    <s v="ERES_3T327"/>
    <x v="8594"/>
    <n v="796.37400000000002"/>
    <n v="102.11"/>
  </r>
  <r>
    <s v="10 : Electric"/>
    <x v="2"/>
    <x v="2"/>
    <s v="ERES_3T327"/>
    <x v="6566"/>
    <n v="1552.787"/>
    <n v="191.61"/>
  </r>
  <r>
    <s v="10 : Electric"/>
    <x v="2"/>
    <x v="2"/>
    <s v="ERES_3T327"/>
    <x v="6567"/>
    <n v="2116.9899999999998"/>
    <n v="220.8"/>
  </r>
  <r>
    <s v="10 : Electric"/>
    <x v="2"/>
    <x v="2"/>
    <s v="ERES_3T327"/>
    <x v="8595"/>
    <n v="672.76599999999996"/>
    <n v="63.56"/>
  </r>
  <r>
    <s v="10 : Electric"/>
    <x v="2"/>
    <x v="2"/>
    <s v="ERES_3T327"/>
    <x v="8596"/>
    <n v="912.95899999999995"/>
    <n v="107.63"/>
  </r>
  <r>
    <s v="10 : Electric"/>
    <x v="2"/>
    <x v="2"/>
    <s v="ERES_3T327"/>
    <x v="6568"/>
    <n v="1701.6279999999999"/>
    <n v="211.44"/>
  </r>
  <r>
    <s v="10 : Electric"/>
    <x v="2"/>
    <x v="2"/>
    <s v="ERES_3T327"/>
    <x v="8597"/>
    <n v="682.83199999999999"/>
    <n v="90.01"/>
  </r>
  <r>
    <s v="10 : Electric"/>
    <x v="2"/>
    <x v="2"/>
    <s v="ERES_3T327"/>
    <x v="8598"/>
    <n v="473.85899999999998"/>
    <n v="57.66"/>
  </r>
  <r>
    <s v="10 : Electric"/>
    <x v="2"/>
    <x v="2"/>
    <s v="ERES_3T327"/>
    <x v="6569"/>
    <n v="980.58199999999999"/>
    <n v="116.03"/>
  </r>
  <r>
    <s v="10 : Electric"/>
    <x v="2"/>
    <x v="2"/>
    <s v="ERES_3T327"/>
    <x v="6570"/>
    <n v="2530.828"/>
    <n v="307.64"/>
  </r>
  <r>
    <s v="10 : Electric"/>
    <x v="2"/>
    <x v="2"/>
    <s v="ERES_3T327"/>
    <x v="6571"/>
    <n v="1098.1479999999999"/>
    <n v="147.77000000000001"/>
  </r>
  <r>
    <s v="10 : Electric"/>
    <x v="2"/>
    <x v="2"/>
    <s v="ERES_3T327"/>
    <x v="8599"/>
    <n v="1471.3430000000001"/>
    <n v="169.32"/>
  </r>
  <r>
    <s v="10 : Electric"/>
    <x v="2"/>
    <x v="2"/>
    <s v="ERES_3T327"/>
    <x v="6572"/>
    <n v="1068.3499999999999"/>
    <n v="142.49"/>
  </r>
  <r>
    <s v="10 : Electric"/>
    <x v="2"/>
    <x v="2"/>
    <s v="ERES_3T327"/>
    <x v="6573"/>
    <n v="1398.1880000000001"/>
    <n v="150.59"/>
  </r>
  <r>
    <s v="10 : Electric"/>
    <x v="2"/>
    <x v="2"/>
    <s v="ERES_3T327"/>
    <x v="6574"/>
    <n v="1256.76"/>
    <n v="132.32"/>
  </r>
  <r>
    <s v="10 : Electric"/>
    <x v="2"/>
    <x v="2"/>
    <s v="ERES_3T327"/>
    <x v="6575"/>
    <n v="4874.5460000000003"/>
    <n v="610.38"/>
  </r>
  <r>
    <s v="10 : Electric"/>
    <x v="2"/>
    <x v="2"/>
    <s v="ERES_3T327"/>
    <x v="8600"/>
    <n v="1648.92"/>
    <n v="201.4"/>
  </r>
  <r>
    <s v="10 : Electric"/>
    <x v="2"/>
    <x v="2"/>
    <s v="ERES_3T327"/>
    <x v="6576"/>
    <n v="673.89599999999996"/>
    <n v="78.680000000000007"/>
  </r>
  <r>
    <s v="10 : Electric"/>
    <x v="2"/>
    <x v="2"/>
    <s v="ERES_3T327"/>
    <x v="6577"/>
    <n v="518.60199999999998"/>
    <n v="57.82"/>
  </r>
  <r>
    <s v="10 : Electric"/>
    <x v="2"/>
    <x v="2"/>
    <s v="ERES_3T327"/>
    <x v="6578"/>
    <n v="776.36900000000003"/>
    <n v="99.45"/>
  </r>
  <r>
    <s v="10 : Electric"/>
    <x v="2"/>
    <x v="2"/>
    <s v="ERES_3T327"/>
    <x v="6579"/>
    <n v="2446.5720000000001"/>
    <n v="314.36"/>
  </r>
  <r>
    <s v="10 : Electric"/>
    <x v="2"/>
    <x v="2"/>
    <s v="ERES_3T327"/>
    <x v="8601"/>
    <n v="1330.316"/>
    <n v="163.41999999999999"/>
  </r>
  <r>
    <s v="10 : Electric"/>
    <x v="2"/>
    <x v="2"/>
    <s v="ERES_3T327"/>
    <x v="6580"/>
    <n v="1105.056"/>
    <n v="111.22"/>
  </r>
  <r>
    <s v="10 : Electric"/>
    <x v="2"/>
    <x v="2"/>
    <s v="ERES_3T327"/>
    <x v="6581"/>
    <n v="807.39599999999996"/>
    <n v="98.66"/>
  </r>
  <r>
    <s v="10 : Electric"/>
    <x v="2"/>
    <x v="2"/>
    <s v="ERES_3T327"/>
    <x v="6582"/>
    <n v="1372.933"/>
    <n v="160.63"/>
  </r>
  <r>
    <s v="10 : Electric"/>
    <x v="2"/>
    <x v="2"/>
    <s v="ERES_3T327"/>
    <x v="6583"/>
    <n v="1814.326"/>
    <n v="231.23"/>
  </r>
  <r>
    <s v="10 : Electric"/>
    <x v="2"/>
    <x v="2"/>
    <s v="ERES_3T327"/>
    <x v="6584"/>
    <n v="996.47699999999998"/>
    <n v="127.97"/>
  </r>
  <r>
    <s v="10 : Electric"/>
    <x v="2"/>
    <x v="2"/>
    <s v="ERES_3T327"/>
    <x v="6585"/>
    <n v="1470.3440000000001"/>
    <n v="194.23"/>
  </r>
  <r>
    <s v="10 : Electric"/>
    <x v="2"/>
    <x v="2"/>
    <s v="ERES_3T327"/>
    <x v="6586"/>
    <n v="2836.7289999999998"/>
    <n v="348.83"/>
  </r>
  <r>
    <s v="10 : Electric"/>
    <x v="2"/>
    <x v="2"/>
    <s v="ERES_3T327"/>
    <x v="8602"/>
    <n v="2496.4899999999998"/>
    <n v="310.44"/>
  </r>
  <r>
    <s v="10 : Electric"/>
    <x v="2"/>
    <x v="2"/>
    <s v="ERES_3T327"/>
    <x v="8603"/>
    <n v="2797.98"/>
    <n v="352.7"/>
  </r>
  <r>
    <s v="10 : Electric"/>
    <x v="2"/>
    <x v="2"/>
    <s v="ERES_3T327"/>
    <x v="6587"/>
    <n v="1568.559"/>
    <n v="163.19999999999999"/>
  </r>
  <r>
    <s v="10 : Electric"/>
    <x v="2"/>
    <x v="2"/>
    <s v="ERES_3T327"/>
    <x v="6588"/>
    <n v="1698.164"/>
    <n v="182.05"/>
  </r>
  <r>
    <s v="10 : Electric"/>
    <x v="2"/>
    <x v="2"/>
    <s v="ERES_3T327"/>
    <x v="6589"/>
    <n v="1235.117"/>
    <n v="127.21"/>
  </r>
  <r>
    <s v="10 : Electric"/>
    <x v="2"/>
    <x v="2"/>
    <s v="ERES_3T327"/>
    <x v="6590"/>
    <n v="2403.252"/>
    <n v="267.75"/>
  </r>
  <r>
    <s v="10 : Electric"/>
    <x v="2"/>
    <x v="2"/>
    <s v="ERES_3T327"/>
    <x v="6591"/>
    <n v="1961.7080000000001"/>
    <n v="215.61"/>
  </r>
  <r>
    <s v="10 : Electric"/>
    <x v="2"/>
    <x v="2"/>
    <s v="ERES_3T327"/>
    <x v="6592"/>
    <n v="1197.268"/>
    <n v="148.72999999999999"/>
  </r>
  <r>
    <s v="10 : Electric"/>
    <x v="2"/>
    <x v="2"/>
    <s v="ERES_3T327"/>
    <x v="6593"/>
    <n v="2481.89"/>
    <n v="314.27"/>
  </r>
  <r>
    <s v="10 : Electric"/>
    <x v="2"/>
    <x v="2"/>
    <s v="ERES_3T327"/>
    <x v="6594"/>
    <n v="1637.604"/>
    <n v="189.88"/>
  </r>
  <r>
    <s v="10 : Electric"/>
    <x v="2"/>
    <x v="2"/>
    <s v="ERES_3T327"/>
    <x v="6595"/>
    <n v="30.861999999999998"/>
    <n v="3.49"/>
  </r>
  <r>
    <s v="10 : Electric"/>
    <x v="2"/>
    <x v="2"/>
    <s v="ERES_3T327"/>
    <x v="6596"/>
    <n v="1210.9280000000001"/>
    <n v="150.66999999999999"/>
  </r>
  <r>
    <s v="10 : Electric"/>
    <x v="2"/>
    <x v="2"/>
    <s v="ERES_3T327"/>
    <x v="8604"/>
    <n v="1047.739"/>
    <n v="93.41"/>
  </r>
  <r>
    <s v="10 : Electric"/>
    <x v="2"/>
    <x v="2"/>
    <s v="ERES_3T327"/>
    <x v="8605"/>
    <n v="464.495"/>
    <n v="49.83"/>
  </r>
  <r>
    <s v="10 : Electric"/>
    <x v="2"/>
    <x v="2"/>
    <s v="ERES_3T327"/>
    <x v="6597"/>
    <n v="861.70699999999999"/>
    <n v="84.37"/>
  </r>
  <r>
    <s v="10 : Electric"/>
    <x v="2"/>
    <x v="2"/>
    <s v="ERES_3T327"/>
    <x v="6598"/>
    <n v="2105.4839999999999"/>
    <n v="220.91"/>
  </r>
  <r>
    <s v="10 : Electric"/>
    <x v="2"/>
    <x v="2"/>
    <s v="ERES_3T327"/>
    <x v="6599"/>
    <n v="882.04"/>
    <n v="103.57"/>
  </r>
  <r>
    <s v="10 : Electric"/>
    <x v="2"/>
    <x v="2"/>
    <s v="ERES_3T327"/>
    <x v="6600"/>
    <n v="3504.5569999999998"/>
    <n v="404.79"/>
  </r>
  <r>
    <s v="10 : Electric"/>
    <x v="2"/>
    <x v="2"/>
    <s v="ERES_3T327"/>
    <x v="6601"/>
    <n v="922.46299999999997"/>
    <n v="108.94"/>
  </r>
  <r>
    <s v="10 : Electric"/>
    <x v="2"/>
    <x v="2"/>
    <s v="ERES_3T327"/>
    <x v="8606"/>
    <n v="2536.5340000000001"/>
    <n v="250.12"/>
  </r>
  <r>
    <s v="10 : Electric"/>
    <x v="2"/>
    <x v="2"/>
    <s v="ERES_3T327"/>
    <x v="6602"/>
    <n v="757.14300000000003"/>
    <n v="89.15"/>
  </r>
  <r>
    <s v="10 : Electric"/>
    <x v="2"/>
    <x v="2"/>
    <s v="ERES_3T327"/>
    <x v="8607"/>
    <n v="959.61400000000003"/>
    <n v="114.98"/>
  </r>
  <r>
    <s v="10 : Electric"/>
    <x v="2"/>
    <x v="2"/>
    <s v="ERES_3T327"/>
    <x v="6603"/>
    <n v="933.37699999999995"/>
    <n v="105.93"/>
  </r>
  <r>
    <s v="10 : Electric"/>
    <x v="2"/>
    <x v="2"/>
    <s v="ERES_3T327"/>
    <x v="6604"/>
    <n v="1247.7180000000001"/>
    <n v="126.91"/>
  </r>
  <r>
    <s v="10 : Electric"/>
    <x v="2"/>
    <x v="2"/>
    <s v="ERES_3T327"/>
    <x v="6605"/>
    <n v="821.83299999999997"/>
    <n v="87.41"/>
  </r>
  <r>
    <s v="10 : Electric"/>
    <x v="2"/>
    <x v="2"/>
    <s v="ERES_3T327"/>
    <x v="8608"/>
    <n v="1335.499"/>
    <n v="166.86"/>
  </r>
  <r>
    <s v="10 : Electric"/>
    <x v="2"/>
    <x v="2"/>
    <s v="ERES_3T327"/>
    <x v="6606"/>
    <n v="932.51199999999994"/>
    <n v="85.88"/>
  </r>
  <r>
    <s v="10 : Electric"/>
    <x v="2"/>
    <x v="2"/>
    <s v="ERES_3T327"/>
    <x v="8609"/>
    <n v="1385.7739999999999"/>
    <n v="146.21"/>
  </r>
  <r>
    <s v="10 : Electric"/>
    <x v="2"/>
    <x v="2"/>
    <s v="ERES_3T327"/>
    <x v="6607"/>
    <n v="1283.9639999999999"/>
    <n v="147.41999999999999"/>
  </r>
  <r>
    <s v="10 : Electric"/>
    <x v="2"/>
    <x v="2"/>
    <s v="ERES_3T327"/>
    <x v="6608"/>
    <n v="740.08100000000002"/>
    <n v="84.2"/>
  </r>
  <r>
    <s v="10 : Electric"/>
    <x v="2"/>
    <x v="2"/>
    <s v="ERES_3T327"/>
    <x v="8610"/>
    <n v="355.55700000000002"/>
    <n v="46.13"/>
  </r>
  <r>
    <s v="10 : Electric"/>
    <x v="2"/>
    <x v="2"/>
    <s v="ERES_3T327"/>
    <x v="6609"/>
    <n v="1125.673"/>
    <n v="138.04"/>
  </r>
  <r>
    <s v="10 : Electric"/>
    <x v="2"/>
    <x v="2"/>
    <s v="ERES_3T327"/>
    <x v="6610"/>
    <n v="654.61900000000003"/>
    <n v="68.84"/>
  </r>
  <r>
    <s v="10 : Electric"/>
    <x v="2"/>
    <x v="2"/>
    <s v="ERES_3T327"/>
    <x v="6611"/>
    <n v="1613.162"/>
    <n v="173.53"/>
  </r>
  <r>
    <s v="10 : Electric"/>
    <x v="2"/>
    <x v="2"/>
    <s v="ERES_3T327"/>
    <x v="6612"/>
    <n v="2372.8670000000002"/>
    <n v="232.12"/>
  </r>
  <r>
    <s v="10 : Electric"/>
    <x v="2"/>
    <x v="2"/>
    <s v="ERES_3T327"/>
    <x v="8611"/>
    <n v="1747.71"/>
    <n v="202.18"/>
  </r>
  <r>
    <s v="10 : Electric"/>
    <x v="2"/>
    <x v="2"/>
    <s v="ERES_3T327"/>
    <x v="6613"/>
    <n v="2179.5419999999999"/>
    <n v="347.37"/>
  </r>
  <r>
    <s v="10 : Electric"/>
    <x v="2"/>
    <x v="2"/>
    <s v="ERES_3T327"/>
    <x v="6614"/>
    <n v="2174.598"/>
    <n v="247.16"/>
  </r>
  <r>
    <s v="10 : Electric"/>
    <x v="2"/>
    <x v="2"/>
    <s v="ERES_3T327"/>
    <x v="8612"/>
    <n v="5155.4979999999996"/>
    <n v="680.01"/>
  </r>
  <r>
    <s v="10 : Electric"/>
    <x v="2"/>
    <x v="2"/>
    <s v="ERES_3T327"/>
    <x v="6615"/>
    <n v="789.68"/>
    <n v="87.51"/>
  </r>
  <r>
    <s v="10 : Electric"/>
    <x v="2"/>
    <x v="2"/>
    <s v="ERES_3T327"/>
    <x v="8613"/>
    <n v="755.65099999999995"/>
    <n v="98.43"/>
  </r>
  <r>
    <s v="10 : Electric"/>
    <x v="2"/>
    <x v="2"/>
    <s v="ERES_3T327"/>
    <x v="6616"/>
    <n v="1404.9749999999999"/>
    <n v="166.46"/>
  </r>
  <r>
    <s v="10 : Electric"/>
    <x v="2"/>
    <x v="2"/>
    <s v="ERES_3T327"/>
    <x v="6617"/>
    <n v="830.89300000000003"/>
    <n v="119.75"/>
  </r>
  <r>
    <s v="10 : Electric"/>
    <x v="2"/>
    <x v="2"/>
    <s v="ERES_3T327"/>
    <x v="6618"/>
    <n v="1564.548"/>
    <n v="222.04"/>
  </r>
  <r>
    <s v="10 : Electric"/>
    <x v="2"/>
    <x v="2"/>
    <s v="ERES_3T327"/>
    <x v="8614"/>
    <n v="1077.8530000000001"/>
    <n v="105.04"/>
  </r>
  <r>
    <s v="10 : Electric"/>
    <x v="2"/>
    <x v="2"/>
    <s v="ERES_3T327"/>
    <x v="6619"/>
    <n v="585.50800000000004"/>
    <n v="63.77"/>
  </r>
  <r>
    <s v="10 : Electric"/>
    <x v="2"/>
    <x v="2"/>
    <s v="ERES_3T327"/>
    <x v="6620"/>
    <n v="96.135999999999996"/>
    <n v="11.85"/>
  </r>
  <r>
    <s v="10 : Electric"/>
    <x v="2"/>
    <x v="2"/>
    <s v="ERES_3T327"/>
    <x v="6621"/>
    <n v="72.460999999999999"/>
    <n v="8.64"/>
  </r>
  <r>
    <s v="10 : Electric"/>
    <x v="2"/>
    <x v="2"/>
    <s v="ERES_3T327"/>
    <x v="6622"/>
    <n v="2522.652"/>
    <n v="320.25"/>
  </r>
  <r>
    <s v="10 : Electric"/>
    <x v="2"/>
    <x v="2"/>
    <s v="ERES_3T327"/>
    <x v="8615"/>
    <n v="1256.5219999999999"/>
    <n v="157.82"/>
  </r>
  <r>
    <s v="10 : Electric"/>
    <x v="2"/>
    <x v="2"/>
    <s v="ERES_3T327"/>
    <x v="6623"/>
    <n v="1544.779"/>
    <n v="195.87"/>
  </r>
  <r>
    <s v="10 : Electric"/>
    <x v="2"/>
    <x v="2"/>
    <s v="ERES_3T327"/>
    <x v="6624"/>
    <n v="986.96799999999996"/>
    <n v="126.55"/>
  </r>
  <r>
    <s v="10 : Electric"/>
    <x v="2"/>
    <x v="2"/>
    <s v="ERES_3T327"/>
    <x v="6625"/>
    <n v="1922.6179999999999"/>
    <n v="205.51"/>
  </r>
  <r>
    <s v="10 : Electric"/>
    <x v="2"/>
    <x v="2"/>
    <s v="ERES_3T327"/>
    <x v="8616"/>
    <n v="1544.09"/>
    <n v="189.63"/>
  </r>
  <r>
    <s v="10 : Electric"/>
    <x v="2"/>
    <x v="2"/>
    <s v="ERES_3T327"/>
    <x v="6626"/>
    <n v="1190.721"/>
    <n v="147.47999999999999"/>
  </r>
  <r>
    <s v="10 : Electric"/>
    <x v="2"/>
    <x v="2"/>
    <s v="ERES_3T327"/>
    <x v="6627"/>
    <n v="5738.1689999999999"/>
    <n v="658.03"/>
  </r>
  <r>
    <s v="10 : Electric"/>
    <x v="2"/>
    <x v="2"/>
    <s v="ERES_3T327"/>
    <x v="6628"/>
    <n v="789.82399999999996"/>
    <n v="83.63"/>
  </r>
  <r>
    <s v="10 : Electric"/>
    <x v="2"/>
    <x v="2"/>
    <s v="ERES_3T327"/>
    <x v="6629"/>
    <n v="951.98699999999997"/>
    <n v="95.4"/>
  </r>
  <r>
    <s v="10 : Electric"/>
    <x v="2"/>
    <x v="2"/>
    <s v="ERES_3T327"/>
    <x v="6630"/>
    <n v="1961.797"/>
    <n v="234.14"/>
  </r>
  <r>
    <s v="10 : Electric"/>
    <x v="2"/>
    <x v="2"/>
    <s v="ERES_3T327"/>
    <x v="8617"/>
    <n v="2447.9589999999998"/>
    <n v="298.51"/>
  </r>
  <r>
    <s v="10 : Electric"/>
    <x v="2"/>
    <x v="2"/>
    <s v="ERES_3T327"/>
    <x v="6631"/>
    <n v="1208.739"/>
    <n v="131.41"/>
  </r>
  <r>
    <s v="10 : Electric"/>
    <x v="2"/>
    <x v="2"/>
    <s v="ERES_3T327"/>
    <x v="8618"/>
    <n v="967.6"/>
    <n v="128.6"/>
  </r>
  <r>
    <s v="10 : Electric"/>
    <x v="2"/>
    <x v="2"/>
    <s v="ERES_3T327"/>
    <x v="6632"/>
    <n v="1046.0820000000001"/>
    <n v="133.77000000000001"/>
  </r>
  <r>
    <s v="10 : Electric"/>
    <x v="2"/>
    <x v="2"/>
    <s v="ERES_3T327"/>
    <x v="6633"/>
    <n v="1036.2629999999999"/>
    <n v="104.5"/>
  </r>
  <r>
    <s v="10 : Electric"/>
    <x v="2"/>
    <x v="2"/>
    <s v="ERES_3T327"/>
    <x v="6634"/>
    <n v="2380.1390000000001"/>
    <n v="286.27999999999997"/>
  </r>
  <r>
    <s v="10 : Electric"/>
    <x v="2"/>
    <x v="2"/>
    <s v="ERES_3T327"/>
    <x v="6635"/>
    <n v="301.53199999999998"/>
    <n v="40.74"/>
  </r>
  <r>
    <s v="10 : Electric"/>
    <x v="2"/>
    <x v="2"/>
    <s v="ERES_3T327"/>
    <x v="6636"/>
    <n v="904.44100000000003"/>
    <n v="114.31"/>
  </r>
  <r>
    <s v="10 : Electric"/>
    <x v="2"/>
    <x v="2"/>
    <s v="ERES_3T327"/>
    <x v="6637"/>
    <n v="1878.9929999999999"/>
    <n v="186.02"/>
  </r>
  <r>
    <s v="10 : Electric"/>
    <x v="2"/>
    <x v="2"/>
    <s v="ERES_3T327"/>
    <x v="6638"/>
    <n v="716.59500000000003"/>
    <n v="70.94"/>
  </r>
  <r>
    <s v="10 : Electric"/>
    <x v="2"/>
    <x v="2"/>
    <s v="ERES_3T327"/>
    <x v="6639"/>
    <n v="947.34199999999998"/>
    <n v="99.78"/>
  </r>
  <r>
    <s v="10 : Electric"/>
    <x v="2"/>
    <x v="2"/>
    <s v="ERES_3T327"/>
    <x v="6640"/>
    <n v="533.38300000000004"/>
    <n v="61.52"/>
  </r>
  <r>
    <s v="10 : Electric"/>
    <x v="2"/>
    <x v="2"/>
    <s v="ERES_3T327"/>
    <x v="6641"/>
    <n v="1617.1679999999999"/>
    <n v="180.46"/>
  </r>
  <r>
    <s v="10 : Electric"/>
    <x v="2"/>
    <x v="2"/>
    <s v="ERES_3T327"/>
    <x v="6642"/>
    <n v="1181.5329999999999"/>
    <n v="125.48"/>
  </r>
  <r>
    <s v="10 : Electric"/>
    <x v="2"/>
    <x v="2"/>
    <s v="ERES_3T327"/>
    <x v="8619"/>
    <n v="1233.992"/>
    <n v="149.82"/>
  </r>
  <r>
    <s v="10 : Electric"/>
    <x v="2"/>
    <x v="2"/>
    <s v="ERES_3T327"/>
    <x v="8620"/>
    <n v="1851.3140000000001"/>
    <n v="295.58999999999997"/>
  </r>
  <r>
    <s v="10 : Electric"/>
    <x v="2"/>
    <x v="2"/>
    <s v="ERES_3T327"/>
    <x v="6643"/>
    <n v="2460.8159999999998"/>
    <n v="286.12"/>
  </r>
  <r>
    <s v="10 : Electric"/>
    <x v="2"/>
    <x v="2"/>
    <s v="ERES_3T327"/>
    <x v="8621"/>
    <n v="1039.7929999999999"/>
    <n v="124.22"/>
  </r>
  <r>
    <s v="10 : Electric"/>
    <x v="2"/>
    <x v="2"/>
    <s v="ERES_3T327"/>
    <x v="6644"/>
    <n v="914.83399999999995"/>
    <n v="99.7"/>
  </r>
  <r>
    <s v="10 : Electric"/>
    <x v="2"/>
    <x v="2"/>
    <s v="ERES_3T327"/>
    <x v="8622"/>
    <n v="1274.135"/>
    <n v="160.26"/>
  </r>
  <r>
    <s v="10 : Electric"/>
    <x v="2"/>
    <x v="2"/>
    <s v="ERES_3T327"/>
    <x v="6645"/>
    <n v="1332.896"/>
    <n v="121.49"/>
  </r>
  <r>
    <s v="10 : Electric"/>
    <x v="2"/>
    <x v="2"/>
    <s v="ERES_3T327"/>
    <x v="8623"/>
    <n v="1707.7070000000001"/>
    <n v="196.92"/>
  </r>
  <r>
    <s v="10 : Electric"/>
    <x v="2"/>
    <x v="2"/>
    <s v="ERES_3T327"/>
    <x v="8624"/>
    <n v="885.755"/>
    <n v="111.06"/>
  </r>
  <r>
    <s v="10 : Electric"/>
    <x v="2"/>
    <x v="2"/>
    <s v="ERES_3T327"/>
    <x v="6646"/>
    <n v="1626.627"/>
    <n v="186.82"/>
  </r>
  <r>
    <s v="10 : Electric"/>
    <x v="2"/>
    <x v="2"/>
    <s v="ERES_3T327"/>
    <x v="8625"/>
    <n v="806.24099999999999"/>
    <n v="94.24"/>
  </r>
  <r>
    <s v="10 : Electric"/>
    <x v="2"/>
    <x v="2"/>
    <s v="ERES_3T327"/>
    <x v="6647"/>
    <n v="1124.8040000000001"/>
    <n v="158.21"/>
  </r>
  <r>
    <s v="10 : Electric"/>
    <x v="2"/>
    <x v="2"/>
    <s v="ERES_3T327"/>
    <x v="6648"/>
    <n v="1547.9749999999999"/>
    <n v="153.30000000000001"/>
  </r>
  <r>
    <s v="10 : Electric"/>
    <x v="2"/>
    <x v="2"/>
    <s v="ERES_3T327"/>
    <x v="6649"/>
    <n v="1199.999"/>
    <n v="159.07"/>
  </r>
  <r>
    <s v="10 : Electric"/>
    <x v="2"/>
    <x v="2"/>
    <s v="ERES_3T327"/>
    <x v="8626"/>
    <n v="969.02599999999995"/>
    <n v="111.19"/>
  </r>
  <r>
    <s v="10 : Electric"/>
    <x v="2"/>
    <x v="2"/>
    <s v="ERES_3T327"/>
    <x v="6650"/>
    <n v="636.64599999999996"/>
    <n v="67.7"/>
  </r>
  <r>
    <s v="10 : Electric"/>
    <x v="2"/>
    <x v="2"/>
    <s v="ERES_3T327"/>
    <x v="6651"/>
    <n v="2025.654"/>
    <n v="286.02999999999997"/>
  </r>
  <r>
    <s v="10 : Electric"/>
    <x v="2"/>
    <x v="2"/>
    <s v="ERES_3T327"/>
    <x v="8627"/>
    <n v="1054.7249999999999"/>
    <n v="116.53"/>
  </r>
  <r>
    <s v="10 : Electric"/>
    <x v="2"/>
    <x v="2"/>
    <s v="ERES_3T327"/>
    <x v="6652"/>
    <n v="413.22199999999998"/>
    <n v="50.1"/>
  </r>
  <r>
    <s v="10 : Electric"/>
    <x v="2"/>
    <x v="2"/>
    <s v="ERES_3T327"/>
    <x v="6653"/>
    <n v="681.93499999999995"/>
    <n v="73.709999999999994"/>
  </r>
  <r>
    <s v="10 : Electric"/>
    <x v="2"/>
    <x v="2"/>
    <s v="ERES_3T327"/>
    <x v="6654"/>
    <n v="926.23800000000006"/>
    <n v="102.59"/>
  </r>
  <r>
    <s v="10 : Electric"/>
    <x v="2"/>
    <x v="2"/>
    <s v="ERES_3T327"/>
    <x v="6655"/>
    <n v="1414.8209999999999"/>
    <n v="128.43"/>
  </r>
  <r>
    <s v="10 : Electric"/>
    <x v="2"/>
    <x v="2"/>
    <s v="ERES_3T327"/>
    <x v="6656"/>
    <n v="920.06899999999996"/>
    <n v="97.46"/>
  </r>
  <r>
    <s v="10 : Electric"/>
    <x v="2"/>
    <x v="2"/>
    <s v="ERES_3T327"/>
    <x v="6657"/>
    <n v="1132.8130000000001"/>
    <n v="112.57"/>
  </r>
  <r>
    <s v="10 : Electric"/>
    <x v="2"/>
    <x v="2"/>
    <s v="ERES_3T327"/>
    <x v="6658"/>
    <n v="543.928"/>
    <n v="64.38"/>
  </r>
  <r>
    <s v="10 : Electric"/>
    <x v="2"/>
    <x v="2"/>
    <s v="ERES_3T327"/>
    <x v="6659"/>
    <n v="643.05600000000004"/>
    <n v="88.1"/>
  </r>
  <r>
    <s v="10 : Electric"/>
    <x v="2"/>
    <x v="2"/>
    <s v="ERES_3T327"/>
    <x v="6660"/>
    <n v="1859.884"/>
    <n v="161.37"/>
  </r>
  <r>
    <s v="10 : Electric"/>
    <x v="2"/>
    <x v="2"/>
    <s v="ERES_3T327"/>
    <x v="6661"/>
    <n v="1283.287"/>
    <n v="156.30000000000001"/>
  </r>
  <r>
    <s v="10 : Electric"/>
    <x v="3"/>
    <x v="0"/>
    <s v="ERES_2T307"/>
    <x v="6662"/>
    <n v="1478.5809999999999"/>
    <n v="189.28"/>
  </r>
  <r>
    <s v="10 : Electric"/>
    <x v="3"/>
    <x v="0"/>
    <s v="ERES_2T307"/>
    <x v="5"/>
    <n v="562.74400000000003"/>
    <n v="75.569999999999993"/>
  </r>
  <r>
    <s v="10 : Electric"/>
    <x v="3"/>
    <x v="0"/>
    <s v="ERES_2T307"/>
    <x v="6663"/>
    <n v="759.94200000000001"/>
    <n v="99.62"/>
  </r>
  <r>
    <s v="10 : Electric"/>
    <x v="3"/>
    <x v="0"/>
    <s v="ERES_2T307"/>
    <x v="6"/>
    <n v="540.67100000000005"/>
    <n v="67.010000000000005"/>
  </r>
  <r>
    <s v="10 : Electric"/>
    <x v="3"/>
    <x v="0"/>
    <s v="ERES_2T307"/>
    <x v="7"/>
    <n v="872.79600000000005"/>
    <n v="106.34"/>
  </r>
  <r>
    <s v="10 : Electric"/>
    <x v="3"/>
    <x v="0"/>
    <s v="ERES_2T307"/>
    <x v="8"/>
    <n v="789.12300000000005"/>
    <n v="112.04"/>
  </r>
  <r>
    <s v="10 : Electric"/>
    <x v="3"/>
    <x v="0"/>
    <s v="ERES_2T307"/>
    <x v="9"/>
    <n v="1982.2449999999999"/>
    <n v="239.94"/>
  </r>
  <r>
    <s v="10 : Electric"/>
    <x v="3"/>
    <x v="0"/>
    <s v="ERES_2T307"/>
    <x v="10"/>
    <n v="875.702"/>
    <n v="115.09"/>
  </r>
  <r>
    <s v="10 : Electric"/>
    <x v="3"/>
    <x v="0"/>
    <s v="ERES_2T307"/>
    <x v="11"/>
    <n v="783.03499999999997"/>
    <n v="97.1"/>
  </r>
  <r>
    <s v="10 : Electric"/>
    <x v="3"/>
    <x v="0"/>
    <s v="ERES_2T307"/>
    <x v="12"/>
    <n v="596.54399999999998"/>
    <n v="74.2"/>
  </r>
  <r>
    <s v="10 : Electric"/>
    <x v="3"/>
    <x v="0"/>
    <s v="ERES_2T307"/>
    <x v="13"/>
    <n v="1316.2819999999999"/>
    <n v="166.38"/>
  </r>
  <r>
    <s v="10 : Electric"/>
    <x v="3"/>
    <x v="0"/>
    <s v="ERES_2T307"/>
    <x v="14"/>
    <n v="626.00900000000001"/>
    <n v="73.02"/>
  </r>
  <r>
    <s v="10 : Electric"/>
    <x v="3"/>
    <x v="0"/>
    <s v="ERES_2T307"/>
    <x v="15"/>
    <n v="1618.3430000000001"/>
    <n v="226.8"/>
  </r>
  <r>
    <s v="10 : Electric"/>
    <x v="3"/>
    <x v="0"/>
    <s v="ERES_2T307"/>
    <x v="16"/>
    <n v="1032.951"/>
    <n v="136.63999999999999"/>
  </r>
  <r>
    <s v="10 : Electric"/>
    <x v="3"/>
    <x v="0"/>
    <s v="ERES_2T307"/>
    <x v="17"/>
    <n v="717.93399999999997"/>
    <n v="97.04"/>
  </r>
  <r>
    <s v="10 : Electric"/>
    <x v="3"/>
    <x v="0"/>
    <s v="ERES_2T307"/>
    <x v="6664"/>
    <n v="1488.825"/>
    <n v="189.99"/>
  </r>
  <r>
    <s v="10 : Electric"/>
    <x v="3"/>
    <x v="0"/>
    <s v="ERES_2T307"/>
    <x v="18"/>
    <n v="655.73"/>
    <n v="84"/>
  </r>
  <r>
    <s v="10 : Electric"/>
    <x v="3"/>
    <x v="0"/>
    <s v="ERES_2T307"/>
    <x v="19"/>
    <n v="1581.3330000000001"/>
    <n v="205.15"/>
  </r>
  <r>
    <s v="10 : Electric"/>
    <x v="3"/>
    <x v="0"/>
    <s v="ERES_2T307"/>
    <x v="20"/>
    <n v="519.02700000000004"/>
    <n v="65.34"/>
  </r>
  <r>
    <s v="10 : Electric"/>
    <x v="3"/>
    <x v="0"/>
    <s v="ERES_2T307"/>
    <x v="21"/>
    <n v="1032.68"/>
    <n v="132.47999999999999"/>
  </r>
  <r>
    <s v="10 : Electric"/>
    <x v="3"/>
    <x v="0"/>
    <s v="ERES_2T307"/>
    <x v="6665"/>
    <n v="1916.7760000000001"/>
    <n v="246.39"/>
  </r>
  <r>
    <s v="10 : Electric"/>
    <x v="3"/>
    <x v="0"/>
    <s v="ERES_2T307"/>
    <x v="22"/>
    <n v="509.59500000000003"/>
    <n v="67.25"/>
  </r>
  <r>
    <s v="10 : Electric"/>
    <x v="3"/>
    <x v="0"/>
    <s v="ERES_2T307"/>
    <x v="23"/>
    <n v="2418.288"/>
    <n v="298.27999999999997"/>
  </r>
  <r>
    <s v="10 : Electric"/>
    <x v="3"/>
    <x v="0"/>
    <s v="ERES_2T307"/>
    <x v="24"/>
    <n v="1760.308"/>
    <n v="213.25"/>
  </r>
  <r>
    <s v="10 : Electric"/>
    <x v="3"/>
    <x v="0"/>
    <s v="ERES_2T307"/>
    <x v="6666"/>
    <n v="699.25900000000001"/>
    <n v="92.44"/>
  </r>
  <r>
    <s v="10 : Electric"/>
    <x v="3"/>
    <x v="0"/>
    <s v="ERES_2T307"/>
    <x v="25"/>
    <n v="1438.7639999999999"/>
    <n v="182.93"/>
  </r>
  <r>
    <s v="10 : Electric"/>
    <x v="3"/>
    <x v="0"/>
    <s v="ERES_2T307"/>
    <x v="26"/>
    <n v="684.649"/>
    <n v="94.13"/>
  </r>
  <r>
    <s v="10 : Electric"/>
    <x v="3"/>
    <x v="0"/>
    <s v="ERES_2T307"/>
    <x v="28"/>
    <n v="1565.57"/>
    <n v="194.83"/>
  </r>
  <r>
    <s v="10 : Electric"/>
    <x v="3"/>
    <x v="0"/>
    <s v="ERES_2T307"/>
    <x v="29"/>
    <n v="1207.6220000000001"/>
    <n v="151.29"/>
  </r>
  <r>
    <s v="10 : Electric"/>
    <x v="3"/>
    <x v="0"/>
    <s v="ERES_2T307"/>
    <x v="6667"/>
    <n v="1919.2860000000001"/>
    <n v="237.4"/>
  </r>
  <r>
    <s v="10 : Electric"/>
    <x v="3"/>
    <x v="0"/>
    <s v="ERES_2T307"/>
    <x v="6668"/>
    <n v="301.47399999999999"/>
    <n v="39.76"/>
  </r>
  <r>
    <s v="10 : Electric"/>
    <x v="3"/>
    <x v="0"/>
    <s v="ERES_2T307"/>
    <x v="6669"/>
    <n v="558.702"/>
    <n v="68.97"/>
  </r>
  <r>
    <s v="10 : Electric"/>
    <x v="3"/>
    <x v="0"/>
    <s v="ERES_2T307"/>
    <x v="6670"/>
    <n v="680.55899999999997"/>
    <n v="88.43"/>
  </r>
  <r>
    <s v="10 : Electric"/>
    <x v="3"/>
    <x v="0"/>
    <s v="ERES_2T307"/>
    <x v="6671"/>
    <n v="2571.5419999999999"/>
    <n v="322.56"/>
  </r>
  <r>
    <s v="10 : Electric"/>
    <x v="3"/>
    <x v="0"/>
    <s v="ERES_2T307"/>
    <x v="30"/>
    <n v="889.32100000000003"/>
    <n v="124.45"/>
  </r>
  <r>
    <s v="10 : Electric"/>
    <x v="3"/>
    <x v="0"/>
    <s v="ERES_2T307"/>
    <x v="6672"/>
    <n v="417.17500000000001"/>
    <n v="55.27"/>
  </r>
  <r>
    <s v="10 : Electric"/>
    <x v="3"/>
    <x v="0"/>
    <s v="ERES_2T307"/>
    <x v="31"/>
    <n v="1083.049"/>
    <n v="137"/>
  </r>
  <r>
    <s v="10 : Electric"/>
    <x v="3"/>
    <x v="0"/>
    <s v="ERES_2T307"/>
    <x v="32"/>
    <n v="2001.874"/>
    <n v="259.20999999999998"/>
  </r>
  <r>
    <s v="10 : Electric"/>
    <x v="3"/>
    <x v="0"/>
    <s v="ERES_2T307"/>
    <x v="33"/>
    <n v="800.15300000000002"/>
    <n v="98.99"/>
  </r>
  <r>
    <s v="10 : Electric"/>
    <x v="3"/>
    <x v="0"/>
    <s v="ERES_2T307"/>
    <x v="34"/>
    <n v="1099.864"/>
    <n v="141.57"/>
  </r>
  <r>
    <s v="10 : Electric"/>
    <x v="3"/>
    <x v="0"/>
    <s v="ERES_2T307"/>
    <x v="6673"/>
    <n v="984.46799999999996"/>
    <n v="94.18"/>
  </r>
  <r>
    <s v="10 : Electric"/>
    <x v="3"/>
    <x v="0"/>
    <s v="ERES_2T307"/>
    <x v="35"/>
    <n v="2322.8789999999999"/>
    <n v="264.64"/>
  </r>
  <r>
    <s v="10 : Electric"/>
    <x v="3"/>
    <x v="0"/>
    <s v="ERES_2T307"/>
    <x v="6674"/>
    <n v="1753.624"/>
    <n v="182.31"/>
  </r>
  <r>
    <s v="10 : Electric"/>
    <x v="3"/>
    <x v="0"/>
    <s v="ERES_2T307"/>
    <x v="36"/>
    <n v="1976.175"/>
    <n v="242.42"/>
  </r>
  <r>
    <s v="10 : Electric"/>
    <x v="3"/>
    <x v="0"/>
    <s v="ERES_2T307"/>
    <x v="37"/>
    <n v="691.04700000000003"/>
    <n v="92.1"/>
  </r>
  <r>
    <s v="10 : Electric"/>
    <x v="3"/>
    <x v="0"/>
    <s v="ERES_2T307"/>
    <x v="38"/>
    <n v="1151.069"/>
    <n v="151.35"/>
  </r>
  <r>
    <s v="10 : Electric"/>
    <x v="3"/>
    <x v="0"/>
    <s v="ERES_2T307"/>
    <x v="6675"/>
    <n v="677.59799999999996"/>
    <n v="87.69"/>
  </r>
  <r>
    <s v="10 : Electric"/>
    <x v="3"/>
    <x v="0"/>
    <s v="ERES_2T307"/>
    <x v="39"/>
    <n v="159.863"/>
    <n v="20.059999999999999"/>
  </r>
  <r>
    <s v="10 : Electric"/>
    <x v="3"/>
    <x v="0"/>
    <s v="ERES_2T307"/>
    <x v="6676"/>
    <n v="544.91099999999994"/>
    <n v="71.75"/>
  </r>
  <r>
    <s v="10 : Electric"/>
    <x v="3"/>
    <x v="0"/>
    <s v="ERES_2T307"/>
    <x v="6677"/>
    <n v="574.12599999999998"/>
    <n v="70.040000000000006"/>
  </r>
  <r>
    <s v="10 : Electric"/>
    <x v="3"/>
    <x v="0"/>
    <s v="ERES_2T307"/>
    <x v="40"/>
    <n v="938.17200000000003"/>
    <n v="117.71"/>
  </r>
  <r>
    <s v="10 : Electric"/>
    <x v="3"/>
    <x v="0"/>
    <s v="ERES_2T307"/>
    <x v="41"/>
    <n v="1563.0920000000001"/>
    <n v="200.89"/>
  </r>
  <r>
    <s v="10 : Electric"/>
    <x v="3"/>
    <x v="0"/>
    <s v="ERES_2T307"/>
    <x v="43"/>
    <n v="773.68799999999999"/>
    <n v="97.45"/>
  </r>
  <r>
    <s v="10 : Electric"/>
    <x v="3"/>
    <x v="0"/>
    <s v="ERES_2T307"/>
    <x v="44"/>
    <n v="1654.115"/>
    <n v="190.36"/>
  </r>
  <r>
    <s v="10 : Electric"/>
    <x v="3"/>
    <x v="0"/>
    <s v="ERES_2T307"/>
    <x v="45"/>
    <n v="1591.2840000000001"/>
    <n v="184.32"/>
  </r>
  <r>
    <s v="10 : Electric"/>
    <x v="3"/>
    <x v="0"/>
    <s v="ERES_2T307"/>
    <x v="46"/>
    <n v="445.74900000000002"/>
    <n v="61.69"/>
  </r>
  <r>
    <s v="10 : Electric"/>
    <x v="3"/>
    <x v="0"/>
    <s v="ERES_2T307"/>
    <x v="47"/>
    <n v="1385.5609999999999"/>
    <n v="171.9"/>
  </r>
  <r>
    <s v="10 : Electric"/>
    <x v="3"/>
    <x v="0"/>
    <s v="ERES_2T307"/>
    <x v="48"/>
    <n v="641.59799999999996"/>
    <n v="85.07"/>
  </r>
  <r>
    <s v="10 : Electric"/>
    <x v="3"/>
    <x v="0"/>
    <s v="ERES_2T307"/>
    <x v="49"/>
    <n v="369.44799999999998"/>
    <n v="44.81"/>
  </r>
  <r>
    <s v="10 : Electric"/>
    <x v="3"/>
    <x v="0"/>
    <s v="ERES_2T307"/>
    <x v="50"/>
    <n v="715.24"/>
    <n v="92.55"/>
  </r>
  <r>
    <s v="10 : Electric"/>
    <x v="3"/>
    <x v="0"/>
    <s v="ERES_2T307"/>
    <x v="51"/>
    <n v="455.08"/>
    <n v="61.28"/>
  </r>
  <r>
    <s v="10 : Electric"/>
    <x v="3"/>
    <x v="0"/>
    <s v="ERES_2T307"/>
    <x v="52"/>
    <n v="507.334"/>
    <n v="64.34"/>
  </r>
  <r>
    <s v="10 : Electric"/>
    <x v="3"/>
    <x v="0"/>
    <s v="ERES_2T307"/>
    <x v="53"/>
    <n v="736.38900000000001"/>
    <n v="91.69"/>
  </r>
  <r>
    <s v="10 : Electric"/>
    <x v="3"/>
    <x v="0"/>
    <s v="ERES_2T307"/>
    <x v="54"/>
    <n v="2334.5369999999998"/>
    <n v="313.7"/>
  </r>
  <r>
    <s v="10 : Electric"/>
    <x v="3"/>
    <x v="0"/>
    <s v="ERES_2T307"/>
    <x v="6678"/>
    <n v="1320.539"/>
    <n v="175.71"/>
  </r>
  <r>
    <s v="10 : Electric"/>
    <x v="3"/>
    <x v="0"/>
    <s v="ERES_2T307"/>
    <x v="56"/>
    <n v="1506.7249999999999"/>
    <n v="179.52"/>
  </r>
  <r>
    <s v="10 : Electric"/>
    <x v="3"/>
    <x v="0"/>
    <s v="ERES_2T307"/>
    <x v="6679"/>
    <n v="1609.039"/>
    <n v="210.93"/>
  </r>
  <r>
    <s v="10 : Electric"/>
    <x v="3"/>
    <x v="0"/>
    <s v="ERES_2T307"/>
    <x v="57"/>
    <n v="2752.8"/>
    <n v="346.13"/>
  </r>
  <r>
    <s v="10 : Electric"/>
    <x v="3"/>
    <x v="0"/>
    <s v="ERES_2T307"/>
    <x v="58"/>
    <n v="520.98900000000003"/>
    <n v="67.709999999999994"/>
  </r>
  <r>
    <s v="10 : Electric"/>
    <x v="3"/>
    <x v="0"/>
    <s v="ERES_2T307"/>
    <x v="59"/>
    <n v="740.09699999999998"/>
    <n v="95.02"/>
  </r>
  <r>
    <s v="10 : Electric"/>
    <x v="3"/>
    <x v="0"/>
    <s v="ERES_2T307"/>
    <x v="60"/>
    <n v="1730.682"/>
    <n v="170.71"/>
  </r>
  <r>
    <s v="10 : Electric"/>
    <x v="3"/>
    <x v="0"/>
    <s v="ERES_2T307"/>
    <x v="62"/>
    <n v="1904.856"/>
    <n v="251.19"/>
  </r>
  <r>
    <s v="10 : Electric"/>
    <x v="3"/>
    <x v="0"/>
    <s v="ERES_2T307"/>
    <x v="8628"/>
    <n v="476.26900000000001"/>
    <n v="61.7"/>
  </r>
  <r>
    <s v="10 : Electric"/>
    <x v="3"/>
    <x v="0"/>
    <s v="ERES_2T307"/>
    <x v="63"/>
    <n v="1842.413"/>
    <n v="229.05"/>
  </r>
  <r>
    <s v="10 : Electric"/>
    <x v="3"/>
    <x v="0"/>
    <s v="ERES_2T307"/>
    <x v="64"/>
    <n v="261.988"/>
    <n v="31.18"/>
  </r>
  <r>
    <s v="10 : Electric"/>
    <x v="3"/>
    <x v="0"/>
    <s v="ERES_2T307"/>
    <x v="65"/>
    <n v="4052.1030000000001"/>
    <n v="489.01"/>
  </r>
  <r>
    <s v="10 : Electric"/>
    <x v="3"/>
    <x v="0"/>
    <s v="ERES_2T307"/>
    <x v="66"/>
    <n v="1238.2829999999999"/>
    <n v="146.09"/>
  </r>
  <r>
    <s v="10 : Electric"/>
    <x v="3"/>
    <x v="0"/>
    <s v="ERES_2T307"/>
    <x v="67"/>
    <n v="364.279"/>
    <n v="51.11"/>
  </r>
  <r>
    <s v="10 : Electric"/>
    <x v="3"/>
    <x v="0"/>
    <s v="ERES_2T307"/>
    <x v="68"/>
    <n v="1709.7650000000001"/>
    <n v="178.12"/>
  </r>
  <r>
    <s v="10 : Electric"/>
    <x v="3"/>
    <x v="0"/>
    <s v="ERES_2T307"/>
    <x v="69"/>
    <n v="1052.808"/>
    <n v="134.71"/>
  </r>
  <r>
    <s v="10 : Electric"/>
    <x v="3"/>
    <x v="0"/>
    <s v="ERES_2T307"/>
    <x v="70"/>
    <n v="183.785"/>
    <n v="23.62"/>
  </r>
  <r>
    <s v="10 : Electric"/>
    <x v="3"/>
    <x v="0"/>
    <s v="ERES_2T307"/>
    <x v="71"/>
    <n v="2595.1750000000002"/>
    <n v="320.87"/>
  </r>
  <r>
    <s v="10 : Electric"/>
    <x v="3"/>
    <x v="0"/>
    <s v="ERES_2T307"/>
    <x v="72"/>
    <n v="2203.8850000000002"/>
    <n v="288.2"/>
  </r>
  <r>
    <s v="10 : Electric"/>
    <x v="3"/>
    <x v="0"/>
    <s v="ERES_2T307"/>
    <x v="6680"/>
    <n v="880.90599999999995"/>
    <n v="119.8"/>
  </r>
  <r>
    <s v="10 : Electric"/>
    <x v="3"/>
    <x v="0"/>
    <s v="ERES_2T307"/>
    <x v="8629"/>
    <n v="4205.6369999999997"/>
    <n v="503.11"/>
  </r>
  <r>
    <s v="10 : Electric"/>
    <x v="3"/>
    <x v="0"/>
    <s v="ERES_2T307"/>
    <x v="73"/>
    <n v="668.45899999999995"/>
    <n v="87.85"/>
  </r>
  <r>
    <s v="10 : Electric"/>
    <x v="3"/>
    <x v="0"/>
    <s v="ERES_2T307"/>
    <x v="74"/>
    <n v="2366.1889999999999"/>
    <n v="302.85000000000002"/>
  </r>
  <r>
    <s v="10 : Electric"/>
    <x v="3"/>
    <x v="0"/>
    <s v="ERES_2T307"/>
    <x v="75"/>
    <n v="934.07100000000003"/>
    <n v="123.89"/>
  </r>
  <r>
    <s v="10 : Electric"/>
    <x v="3"/>
    <x v="0"/>
    <s v="ERES_2T307"/>
    <x v="6681"/>
    <n v="852.40800000000002"/>
    <n v="117.86"/>
  </r>
  <r>
    <s v="10 : Electric"/>
    <x v="3"/>
    <x v="0"/>
    <s v="ERES_2T307"/>
    <x v="76"/>
    <n v="1163.1089999999999"/>
    <n v="145.22999999999999"/>
  </r>
  <r>
    <s v="10 : Electric"/>
    <x v="3"/>
    <x v="0"/>
    <s v="ERES_2T307"/>
    <x v="6682"/>
    <n v="388.26600000000002"/>
    <n v="50.14"/>
  </r>
  <r>
    <s v="10 : Electric"/>
    <x v="3"/>
    <x v="0"/>
    <s v="ERES_2T307"/>
    <x v="77"/>
    <n v="993.01"/>
    <n v="142.19"/>
  </r>
  <r>
    <s v="10 : Electric"/>
    <x v="3"/>
    <x v="0"/>
    <s v="ERES_2T307"/>
    <x v="78"/>
    <n v="1410.462"/>
    <n v="178.9"/>
  </r>
  <r>
    <s v="10 : Electric"/>
    <x v="3"/>
    <x v="0"/>
    <s v="ERES_2T307"/>
    <x v="79"/>
    <n v="2322.9319999999998"/>
    <n v="299.10000000000002"/>
  </r>
  <r>
    <s v="10 : Electric"/>
    <x v="3"/>
    <x v="0"/>
    <s v="ERES_2T307"/>
    <x v="80"/>
    <n v="270.79599999999999"/>
    <n v="33.01"/>
  </r>
  <r>
    <s v="10 : Electric"/>
    <x v="3"/>
    <x v="0"/>
    <s v="ERES_2T307"/>
    <x v="81"/>
    <n v="646.38"/>
    <n v="83.75"/>
  </r>
  <r>
    <s v="10 : Electric"/>
    <x v="3"/>
    <x v="0"/>
    <s v="ERES_2T307"/>
    <x v="6683"/>
    <n v="771.82"/>
    <n v="100.8"/>
  </r>
  <r>
    <s v="10 : Electric"/>
    <x v="3"/>
    <x v="0"/>
    <s v="ERES_2T307"/>
    <x v="82"/>
    <n v="2941.1889999999999"/>
    <n v="365.11"/>
  </r>
  <r>
    <s v="10 : Electric"/>
    <x v="3"/>
    <x v="0"/>
    <s v="ERES_2T307"/>
    <x v="83"/>
    <n v="2532.98"/>
    <n v="322.62"/>
  </r>
  <r>
    <s v="10 : Electric"/>
    <x v="3"/>
    <x v="0"/>
    <s v="ERES_2T307"/>
    <x v="84"/>
    <n v="1519.653"/>
    <n v="157.54"/>
  </r>
  <r>
    <s v="10 : Electric"/>
    <x v="3"/>
    <x v="0"/>
    <s v="ERES_2T307"/>
    <x v="85"/>
    <n v="1307.57"/>
    <n v="182.02"/>
  </r>
  <r>
    <s v="10 : Electric"/>
    <x v="3"/>
    <x v="0"/>
    <s v="ERES_2T307"/>
    <x v="6684"/>
    <n v="1421.9069999999999"/>
    <n v="183.36"/>
  </r>
  <r>
    <s v="10 : Electric"/>
    <x v="3"/>
    <x v="0"/>
    <s v="ERES_2T307"/>
    <x v="86"/>
    <n v="645.00099999999998"/>
    <n v="78.34"/>
  </r>
  <r>
    <s v="10 : Electric"/>
    <x v="3"/>
    <x v="0"/>
    <s v="ERES_2T307"/>
    <x v="87"/>
    <n v="562.96299999999997"/>
    <n v="72.38"/>
  </r>
  <r>
    <s v="10 : Electric"/>
    <x v="3"/>
    <x v="0"/>
    <s v="ERES_2T307"/>
    <x v="88"/>
    <n v="1060.077"/>
    <n v="135.79"/>
  </r>
  <r>
    <s v="10 : Electric"/>
    <x v="3"/>
    <x v="0"/>
    <s v="ERES_2T307"/>
    <x v="89"/>
    <n v="1844.759"/>
    <n v="236.42"/>
  </r>
  <r>
    <s v="10 : Electric"/>
    <x v="3"/>
    <x v="0"/>
    <s v="ERES_2T307"/>
    <x v="90"/>
    <n v="1264.9690000000001"/>
    <n v="156.87"/>
  </r>
  <r>
    <s v="10 : Electric"/>
    <x v="3"/>
    <x v="0"/>
    <s v="ERES_2T307"/>
    <x v="91"/>
    <n v="968.93899999999996"/>
    <n v="121.3"/>
  </r>
  <r>
    <s v="10 : Electric"/>
    <x v="3"/>
    <x v="0"/>
    <s v="ERES_2T307"/>
    <x v="92"/>
    <n v="468.86399999999998"/>
    <n v="63.03"/>
  </r>
  <r>
    <s v="10 : Electric"/>
    <x v="3"/>
    <x v="0"/>
    <s v="ERES_2T307"/>
    <x v="93"/>
    <n v="791.26900000000001"/>
    <n v="110.05"/>
  </r>
  <r>
    <s v="10 : Electric"/>
    <x v="3"/>
    <x v="0"/>
    <s v="ERES_2T307"/>
    <x v="94"/>
    <n v="1540.827"/>
    <n v="162.88"/>
  </r>
  <r>
    <s v="10 : Electric"/>
    <x v="3"/>
    <x v="0"/>
    <s v="ERES_2T307"/>
    <x v="95"/>
    <n v="330.43099999999998"/>
    <n v="37.9"/>
  </r>
  <r>
    <s v="10 : Electric"/>
    <x v="3"/>
    <x v="0"/>
    <s v="ERES_2T307"/>
    <x v="8630"/>
    <n v="4282.41"/>
    <n v="511.7"/>
  </r>
  <r>
    <s v="10 : Electric"/>
    <x v="3"/>
    <x v="0"/>
    <s v="ERES_2T307"/>
    <x v="96"/>
    <n v="1057.152"/>
    <n v="116.03"/>
  </r>
  <r>
    <s v="10 : Electric"/>
    <x v="3"/>
    <x v="0"/>
    <s v="ERES_2T307"/>
    <x v="97"/>
    <n v="1228.644"/>
    <n v="159.29"/>
  </r>
  <r>
    <s v="10 : Electric"/>
    <x v="3"/>
    <x v="0"/>
    <s v="ERES_2T307"/>
    <x v="98"/>
    <n v="713.02200000000005"/>
    <n v="89.08"/>
  </r>
  <r>
    <s v="10 : Electric"/>
    <x v="3"/>
    <x v="0"/>
    <s v="ERES_2T307"/>
    <x v="99"/>
    <n v="5286.1109999999999"/>
    <n v="675.26"/>
  </r>
  <r>
    <s v="10 : Electric"/>
    <x v="3"/>
    <x v="0"/>
    <s v="ERES_2T307"/>
    <x v="6685"/>
    <n v="3009.5360000000001"/>
    <n v="385.21"/>
  </r>
  <r>
    <s v="10 : Electric"/>
    <x v="3"/>
    <x v="0"/>
    <s v="ERES_2T307"/>
    <x v="8631"/>
    <n v="1350.127"/>
    <n v="176.27"/>
  </r>
  <r>
    <s v="10 : Electric"/>
    <x v="3"/>
    <x v="0"/>
    <s v="ERES_2T307"/>
    <x v="100"/>
    <n v="3438.6309999999999"/>
    <n v="416.8"/>
  </r>
  <r>
    <s v="10 : Electric"/>
    <x v="3"/>
    <x v="0"/>
    <s v="ERES_2T307"/>
    <x v="6686"/>
    <n v="1454.3219999999999"/>
    <n v="178.94"/>
  </r>
  <r>
    <s v="10 : Electric"/>
    <x v="3"/>
    <x v="0"/>
    <s v="ERES_2T307"/>
    <x v="6687"/>
    <n v="951.19899999999996"/>
    <n v="121.21"/>
  </r>
  <r>
    <s v="10 : Electric"/>
    <x v="3"/>
    <x v="0"/>
    <s v="ERES_2T307"/>
    <x v="101"/>
    <n v="808.26"/>
    <n v="105.56"/>
  </r>
  <r>
    <s v="10 : Electric"/>
    <x v="3"/>
    <x v="0"/>
    <s v="ERES_2T307"/>
    <x v="102"/>
    <n v="4115.2"/>
    <n v="517.51"/>
  </r>
  <r>
    <s v="10 : Electric"/>
    <x v="3"/>
    <x v="0"/>
    <s v="ERES_2T307"/>
    <x v="6688"/>
    <n v="968.00900000000001"/>
    <n v="117.37"/>
  </r>
  <r>
    <s v="10 : Electric"/>
    <x v="3"/>
    <x v="0"/>
    <s v="ERES_2T307"/>
    <x v="6689"/>
    <n v="739.90899999999999"/>
    <n v="99.26"/>
  </r>
  <r>
    <s v="10 : Electric"/>
    <x v="3"/>
    <x v="0"/>
    <s v="ERES_2T307"/>
    <x v="104"/>
    <n v="1411.152"/>
    <n v="185.1"/>
  </r>
  <r>
    <s v="10 : Electric"/>
    <x v="3"/>
    <x v="0"/>
    <s v="ERES_2T307"/>
    <x v="6690"/>
    <n v="813.42700000000002"/>
    <n v="104.26"/>
  </r>
  <r>
    <s v="10 : Electric"/>
    <x v="3"/>
    <x v="0"/>
    <s v="ERES_2T307"/>
    <x v="105"/>
    <n v="1218.884"/>
    <n v="165.53"/>
  </r>
  <r>
    <s v="10 : Electric"/>
    <x v="3"/>
    <x v="0"/>
    <s v="ERES_2T307"/>
    <x v="106"/>
    <n v="2199.7950000000001"/>
    <n v="284.27999999999997"/>
  </r>
  <r>
    <s v="10 : Electric"/>
    <x v="3"/>
    <x v="0"/>
    <s v="ERES_2T307"/>
    <x v="107"/>
    <n v="766.06500000000005"/>
    <n v="91.15"/>
  </r>
  <r>
    <s v="10 : Electric"/>
    <x v="3"/>
    <x v="0"/>
    <s v="ERES_2T307"/>
    <x v="6691"/>
    <n v="683.85699999999997"/>
    <n v="86.68"/>
  </r>
  <r>
    <s v="10 : Electric"/>
    <x v="3"/>
    <x v="0"/>
    <s v="ERES_2T307"/>
    <x v="108"/>
    <n v="956.12900000000002"/>
    <n v="119.86"/>
  </r>
  <r>
    <s v="10 : Electric"/>
    <x v="3"/>
    <x v="0"/>
    <s v="ERES_2T307"/>
    <x v="109"/>
    <n v="624.98800000000006"/>
    <n v="62.55"/>
  </r>
  <r>
    <s v="10 : Electric"/>
    <x v="3"/>
    <x v="0"/>
    <s v="ERES_2T307"/>
    <x v="110"/>
    <n v="569.38699999999994"/>
    <n v="72.88"/>
  </r>
  <r>
    <s v="10 : Electric"/>
    <x v="3"/>
    <x v="0"/>
    <s v="ERES_2T307"/>
    <x v="111"/>
    <n v="3447.623"/>
    <n v="427.2"/>
  </r>
  <r>
    <s v="10 : Electric"/>
    <x v="3"/>
    <x v="0"/>
    <s v="ERES_2T307"/>
    <x v="6692"/>
    <n v="592.96199999999999"/>
    <n v="72.760000000000005"/>
  </r>
  <r>
    <s v="10 : Electric"/>
    <x v="3"/>
    <x v="0"/>
    <s v="ERES_2T307"/>
    <x v="6693"/>
    <n v="363.22899999999998"/>
    <n v="47.44"/>
  </r>
  <r>
    <s v="10 : Electric"/>
    <x v="3"/>
    <x v="0"/>
    <s v="ERES_2T307"/>
    <x v="112"/>
    <n v="807.07899999999995"/>
    <n v="92.79"/>
  </r>
  <r>
    <s v="10 : Electric"/>
    <x v="3"/>
    <x v="0"/>
    <s v="ERES_2T307"/>
    <x v="113"/>
    <n v="1293.67"/>
    <n v="165.81"/>
  </r>
  <r>
    <s v="10 : Electric"/>
    <x v="3"/>
    <x v="0"/>
    <s v="ERES_2T307"/>
    <x v="114"/>
    <n v="386.40899999999999"/>
    <n v="51.11"/>
  </r>
  <r>
    <s v="10 : Electric"/>
    <x v="3"/>
    <x v="0"/>
    <s v="ERES_2T307"/>
    <x v="6694"/>
    <n v="1561.8789999999999"/>
    <n v="254.05"/>
  </r>
  <r>
    <s v="10 : Electric"/>
    <x v="3"/>
    <x v="0"/>
    <s v="ERES_2T307"/>
    <x v="6695"/>
    <n v="812.17499999999995"/>
    <n v="108.52"/>
  </r>
  <r>
    <s v="10 : Electric"/>
    <x v="3"/>
    <x v="0"/>
    <s v="ERES_2T307"/>
    <x v="115"/>
    <n v="773.15300000000002"/>
    <n v="105.33"/>
  </r>
  <r>
    <s v="10 : Electric"/>
    <x v="3"/>
    <x v="0"/>
    <s v="ERES_2T307"/>
    <x v="6696"/>
    <n v="901.42200000000003"/>
    <n v="123.38"/>
  </r>
  <r>
    <s v="10 : Electric"/>
    <x v="3"/>
    <x v="0"/>
    <s v="ERES_2T307"/>
    <x v="116"/>
    <n v="1366.194"/>
    <n v="145.38"/>
  </r>
  <r>
    <s v="10 : Electric"/>
    <x v="3"/>
    <x v="0"/>
    <s v="ERES_2T307"/>
    <x v="117"/>
    <n v="1024.203"/>
    <n v="146.58000000000001"/>
  </r>
  <r>
    <s v="10 : Electric"/>
    <x v="3"/>
    <x v="0"/>
    <s v="ERES_2T307"/>
    <x v="6697"/>
    <n v="1841.7639999999999"/>
    <n v="188.72"/>
  </r>
  <r>
    <s v="10 : Electric"/>
    <x v="3"/>
    <x v="0"/>
    <s v="ERES_2T307"/>
    <x v="118"/>
    <n v="555.45600000000002"/>
    <n v="68.7"/>
  </r>
  <r>
    <s v="10 : Electric"/>
    <x v="3"/>
    <x v="0"/>
    <s v="ERES_2T307"/>
    <x v="119"/>
    <n v="619.29300000000001"/>
    <n v="81.16"/>
  </r>
  <r>
    <s v="10 : Electric"/>
    <x v="3"/>
    <x v="0"/>
    <s v="ERES_2T307"/>
    <x v="6698"/>
    <n v="461.88900000000001"/>
    <n v="56.24"/>
  </r>
  <r>
    <s v="10 : Electric"/>
    <x v="3"/>
    <x v="0"/>
    <s v="ERES_2T307"/>
    <x v="6699"/>
    <n v="1393.2"/>
    <n v="185.01"/>
  </r>
  <r>
    <s v="10 : Electric"/>
    <x v="3"/>
    <x v="0"/>
    <s v="ERES_2T307"/>
    <x v="120"/>
    <n v="773.01800000000003"/>
    <n v="97.14"/>
  </r>
  <r>
    <s v="10 : Electric"/>
    <x v="3"/>
    <x v="0"/>
    <s v="ERES_2T307"/>
    <x v="121"/>
    <n v="734.11900000000003"/>
    <n v="96.77"/>
  </r>
  <r>
    <s v="10 : Electric"/>
    <x v="3"/>
    <x v="0"/>
    <s v="ERES_2T307"/>
    <x v="6700"/>
    <n v="1115.915"/>
    <n v="135.81"/>
  </r>
  <r>
    <s v="10 : Electric"/>
    <x v="3"/>
    <x v="0"/>
    <s v="ERES_2T307"/>
    <x v="122"/>
    <n v="574.20399999999995"/>
    <n v="69.95"/>
  </r>
  <r>
    <s v="10 : Electric"/>
    <x v="3"/>
    <x v="0"/>
    <s v="ERES_2T307"/>
    <x v="6701"/>
    <n v="1432.394"/>
    <n v="179.54"/>
  </r>
  <r>
    <s v="10 : Electric"/>
    <x v="3"/>
    <x v="0"/>
    <s v="ERES_2T307"/>
    <x v="6702"/>
    <n v="613.47900000000004"/>
    <n v="79.150000000000006"/>
  </r>
  <r>
    <s v="10 : Electric"/>
    <x v="3"/>
    <x v="0"/>
    <s v="ERES_2T307"/>
    <x v="6703"/>
    <n v="1412.4949999999999"/>
    <n v="187.03"/>
  </r>
  <r>
    <s v="10 : Electric"/>
    <x v="3"/>
    <x v="0"/>
    <s v="ERES_2T307"/>
    <x v="123"/>
    <n v="619.625"/>
    <n v="82.65"/>
  </r>
  <r>
    <s v="10 : Electric"/>
    <x v="3"/>
    <x v="0"/>
    <s v="ERES_2T307"/>
    <x v="124"/>
    <n v="520.41300000000001"/>
    <n v="68"/>
  </r>
  <r>
    <s v="10 : Electric"/>
    <x v="3"/>
    <x v="0"/>
    <s v="ERES_2T307"/>
    <x v="125"/>
    <n v="780.98400000000004"/>
    <n v="105.02"/>
  </r>
  <r>
    <s v="10 : Electric"/>
    <x v="3"/>
    <x v="0"/>
    <s v="ERES_2T307"/>
    <x v="126"/>
    <n v="2150.663"/>
    <n v="267.31"/>
  </r>
  <r>
    <s v="10 : Electric"/>
    <x v="3"/>
    <x v="0"/>
    <s v="ERES_2T307"/>
    <x v="6704"/>
    <n v="660.00400000000002"/>
    <n v="89.05"/>
  </r>
  <r>
    <s v="10 : Electric"/>
    <x v="3"/>
    <x v="0"/>
    <s v="ERES_2T307"/>
    <x v="127"/>
    <n v="1748.104"/>
    <n v="199.85"/>
  </r>
  <r>
    <s v="10 : Electric"/>
    <x v="3"/>
    <x v="0"/>
    <s v="ERES_2T307"/>
    <x v="128"/>
    <n v="2207.5529999999999"/>
    <n v="296.17"/>
  </r>
  <r>
    <s v="10 : Electric"/>
    <x v="3"/>
    <x v="0"/>
    <s v="ERES_2T307"/>
    <x v="129"/>
    <n v="120.574"/>
    <n v="14.92"/>
  </r>
  <r>
    <s v="10 : Electric"/>
    <x v="3"/>
    <x v="0"/>
    <s v="ERES_2T307"/>
    <x v="130"/>
    <n v="2770.8620000000001"/>
    <n v="352.02"/>
  </r>
  <r>
    <s v="10 : Electric"/>
    <x v="3"/>
    <x v="0"/>
    <s v="ERES_2T307"/>
    <x v="131"/>
    <n v="1951.472"/>
    <n v="248.57"/>
  </r>
  <r>
    <s v="10 : Electric"/>
    <x v="3"/>
    <x v="0"/>
    <s v="ERES_2T307"/>
    <x v="132"/>
    <n v="1032.865"/>
    <n v="131.65"/>
  </r>
  <r>
    <s v="10 : Electric"/>
    <x v="3"/>
    <x v="0"/>
    <s v="ERES_2T307"/>
    <x v="6705"/>
    <n v="995.58799999999997"/>
    <n v="126.54"/>
  </r>
  <r>
    <s v="10 : Electric"/>
    <x v="3"/>
    <x v="0"/>
    <s v="ERES_2T307"/>
    <x v="6706"/>
    <n v="430.245"/>
    <n v="54.48"/>
  </r>
  <r>
    <s v="10 : Electric"/>
    <x v="3"/>
    <x v="0"/>
    <s v="ERES_2T307"/>
    <x v="6707"/>
    <n v="2075.9279999999999"/>
    <n v="262.41000000000003"/>
  </r>
  <r>
    <s v="10 : Electric"/>
    <x v="3"/>
    <x v="0"/>
    <s v="ERES_2T307"/>
    <x v="133"/>
    <n v="637.42200000000003"/>
    <n v="74.45"/>
  </r>
  <r>
    <s v="10 : Electric"/>
    <x v="3"/>
    <x v="0"/>
    <s v="ERES_2T307"/>
    <x v="134"/>
    <n v="581.899"/>
    <n v="73.56"/>
  </r>
  <r>
    <s v="10 : Electric"/>
    <x v="3"/>
    <x v="0"/>
    <s v="ERES_2T307"/>
    <x v="135"/>
    <n v="3346.0709999999999"/>
    <n v="460.57"/>
  </r>
  <r>
    <s v="10 : Electric"/>
    <x v="3"/>
    <x v="0"/>
    <s v="ERES_2T307"/>
    <x v="136"/>
    <n v="1966.576"/>
    <n v="267.36"/>
  </r>
  <r>
    <s v="10 : Electric"/>
    <x v="3"/>
    <x v="0"/>
    <s v="ERES_2T307"/>
    <x v="137"/>
    <n v="1138.4670000000001"/>
    <n v="129.32"/>
  </r>
  <r>
    <s v="10 : Electric"/>
    <x v="3"/>
    <x v="0"/>
    <s v="ERES_2T307"/>
    <x v="138"/>
    <n v="526.53"/>
    <n v="70.62"/>
  </r>
  <r>
    <s v="10 : Electric"/>
    <x v="3"/>
    <x v="0"/>
    <s v="ERES_2T307"/>
    <x v="140"/>
    <n v="675.83100000000002"/>
    <n v="82.8"/>
  </r>
  <r>
    <s v="10 : Electric"/>
    <x v="3"/>
    <x v="0"/>
    <s v="ERES_2T307"/>
    <x v="6708"/>
    <n v="403.82600000000002"/>
    <n v="45.82"/>
  </r>
  <r>
    <s v="10 : Electric"/>
    <x v="3"/>
    <x v="0"/>
    <s v="ERES_2T307"/>
    <x v="141"/>
    <n v="700.55899999999997"/>
    <n v="93.52"/>
  </r>
  <r>
    <s v="10 : Electric"/>
    <x v="3"/>
    <x v="0"/>
    <s v="ERES_2T307"/>
    <x v="6709"/>
    <n v="374.99299999999999"/>
    <n v="52.42"/>
  </r>
  <r>
    <s v="10 : Electric"/>
    <x v="3"/>
    <x v="0"/>
    <s v="ERES_2T307"/>
    <x v="142"/>
    <n v="2319.5419999999999"/>
    <n v="306.45999999999998"/>
  </r>
  <r>
    <s v="10 : Electric"/>
    <x v="3"/>
    <x v="0"/>
    <s v="ERES_2T307"/>
    <x v="143"/>
    <n v="966.56399999999996"/>
    <n v="120.63"/>
  </r>
  <r>
    <s v="10 : Electric"/>
    <x v="3"/>
    <x v="0"/>
    <s v="ERES_2T307"/>
    <x v="144"/>
    <n v="553.07500000000005"/>
    <n v="69.319999999999993"/>
  </r>
  <r>
    <s v="10 : Electric"/>
    <x v="3"/>
    <x v="0"/>
    <s v="ERES_2T307"/>
    <x v="6710"/>
    <n v="1649.17"/>
    <n v="209.82"/>
  </r>
  <r>
    <s v="10 : Electric"/>
    <x v="3"/>
    <x v="0"/>
    <s v="ERES_2T307"/>
    <x v="145"/>
    <n v="1377.701"/>
    <n v="157.12"/>
  </r>
  <r>
    <s v="10 : Electric"/>
    <x v="3"/>
    <x v="0"/>
    <s v="ERES_2T307"/>
    <x v="6711"/>
    <n v="2231.6849999999999"/>
    <n v="284.57"/>
  </r>
  <r>
    <s v="10 : Electric"/>
    <x v="3"/>
    <x v="0"/>
    <s v="ERES_2T307"/>
    <x v="6712"/>
    <n v="608.91600000000005"/>
    <n v="76.569999999999993"/>
  </r>
  <r>
    <s v="10 : Electric"/>
    <x v="3"/>
    <x v="0"/>
    <s v="ERES_2T307"/>
    <x v="146"/>
    <n v="1403.2349999999999"/>
    <n v="171.79"/>
  </r>
  <r>
    <s v="10 : Electric"/>
    <x v="3"/>
    <x v="0"/>
    <s v="ERES_2T307"/>
    <x v="147"/>
    <n v="241.101"/>
    <n v="29.59"/>
  </r>
  <r>
    <s v="10 : Electric"/>
    <x v="3"/>
    <x v="0"/>
    <s v="ERES_2T307"/>
    <x v="148"/>
    <n v="1781.222"/>
    <n v="203.92"/>
  </r>
  <r>
    <s v="10 : Electric"/>
    <x v="3"/>
    <x v="0"/>
    <s v="ERES_2T307"/>
    <x v="149"/>
    <n v="1674.58"/>
    <n v="212.23"/>
  </r>
  <r>
    <s v="10 : Electric"/>
    <x v="3"/>
    <x v="0"/>
    <s v="ERES_2T307"/>
    <x v="150"/>
    <n v="415.46800000000002"/>
    <n v="52.98"/>
  </r>
  <r>
    <s v="10 : Electric"/>
    <x v="3"/>
    <x v="0"/>
    <s v="ERES_2T307"/>
    <x v="6713"/>
    <n v="662.48400000000004"/>
    <n v="96.99"/>
  </r>
  <r>
    <s v="10 : Electric"/>
    <x v="3"/>
    <x v="0"/>
    <s v="ERES_2T307"/>
    <x v="151"/>
    <n v="424.49400000000003"/>
    <n v="49.42"/>
  </r>
  <r>
    <s v="10 : Electric"/>
    <x v="3"/>
    <x v="0"/>
    <s v="ERES_2T307"/>
    <x v="6714"/>
    <n v="2440.904"/>
    <n v="343.65"/>
  </r>
  <r>
    <s v="10 : Electric"/>
    <x v="3"/>
    <x v="0"/>
    <s v="ERES_2T307"/>
    <x v="8632"/>
    <n v="1449.672"/>
    <n v="208.14"/>
  </r>
  <r>
    <s v="10 : Electric"/>
    <x v="3"/>
    <x v="0"/>
    <s v="ERES_2T307"/>
    <x v="152"/>
    <n v="501.38600000000002"/>
    <n v="63.75"/>
  </r>
  <r>
    <s v="10 : Electric"/>
    <x v="3"/>
    <x v="0"/>
    <s v="ERES_2T307"/>
    <x v="153"/>
    <n v="1042.3009999999999"/>
    <n v="113.84"/>
  </r>
  <r>
    <s v="10 : Electric"/>
    <x v="3"/>
    <x v="0"/>
    <s v="ERES_2T307"/>
    <x v="154"/>
    <n v="622.67499999999995"/>
    <n v="83.66"/>
  </r>
  <r>
    <s v="10 : Electric"/>
    <x v="3"/>
    <x v="0"/>
    <s v="ERES_2T307"/>
    <x v="6715"/>
    <n v="733.41399999999999"/>
    <n v="98.14"/>
  </r>
  <r>
    <s v="10 : Electric"/>
    <x v="3"/>
    <x v="0"/>
    <s v="ERES_2T307"/>
    <x v="6716"/>
    <n v="1160.011"/>
    <n v="150.53"/>
  </r>
  <r>
    <s v="10 : Electric"/>
    <x v="3"/>
    <x v="0"/>
    <s v="ERES_2T307"/>
    <x v="155"/>
    <n v="2687.0219999999999"/>
    <n v="321.23"/>
  </r>
  <r>
    <s v="10 : Electric"/>
    <x v="3"/>
    <x v="0"/>
    <s v="ERES_2T307"/>
    <x v="6717"/>
    <n v="1266.92"/>
    <n v="154.85"/>
  </r>
  <r>
    <s v="10 : Electric"/>
    <x v="3"/>
    <x v="0"/>
    <s v="ERES_2T307"/>
    <x v="8633"/>
    <n v="966.125"/>
    <n v="123.57"/>
  </r>
  <r>
    <s v="10 : Electric"/>
    <x v="3"/>
    <x v="0"/>
    <s v="ERES_2T307"/>
    <x v="156"/>
    <n v="1235.27"/>
    <n v="152.19"/>
  </r>
  <r>
    <s v="10 : Electric"/>
    <x v="3"/>
    <x v="0"/>
    <s v="ERES_2T307"/>
    <x v="157"/>
    <n v="1783.8140000000001"/>
    <n v="229.3"/>
  </r>
  <r>
    <s v="10 : Electric"/>
    <x v="3"/>
    <x v="0"/>
    <s v="ERES_2T307"/>
    <x v="158"/>
    <n v="1261.028"/>
    <n v="156.25"/>
  </r>
  <r>
    <s v="10 : Electric"/>
    <x v="3"/>
    <x v="0"/>
    <s v="ERES_2T307"/>
    <x v="6718"/>
    <n v="1696.162"/>
    <n v="219.42"/>
  </r>
  <r>
    <s v="10 : Electric"/>
    <x v="3"/>
    <x v="0"/>
    <s v="ERES_2T307"/>
    <x v="159"/>
    <n v="171.80099999999999"/>
    <n v="20.74"/>
  </r>
  <r>
    <s v="10 : Electric"/>
    <x v="3"/>
    <x v="0"/>
    <s v="ERES_2T307"/>
    <x v="161"/>
    <n v="2008.373"/>
    <n v="231.56"/>
  </r>
  <r>
    <s v="10 : Electric"/>
    <x v="3"/>
    <x v="0"/>
    <s v="ERES_2T307"/>
    <x v="162"/>
    <n v="1697.876"/>
    <n v="202.42"/>
  </r>
  <r>
    <s v="10 : Electric"/>
    <x v="3"/>
    <x v="0"/>
    <s v="ERES_2T307"/>
    <x v="6719"/>
    <n v="1321.75"/>
    <n v="153.29"/>
  </r>
  <r>
    <s v="10 : Electric"/>
    <x v="3"/>
    <x v="0"/>
    <s v="ERES_2T307"/>
    <x v="163"/>
    <n v="650.09299999999996"/>
    <n v="92.16"/>
  </r>
  <r>
    <s v="10 : Electric"/>
    <x v="3"/>
    <x v="0"/>
    <s v="ERES_2T307"/>
    <x v="164"/>
    <n v="945.15499999999997"/>
    <n v="121.91"/>
  </r>
  <r>
    <s v="10 : Electric"/>
    <x v="3"/>
    <x v="0"/>
    <s v="ERES_2T307"/>
    <x v="165"/>
    <n v="673.34900000000005"/>
    <n v="77.510000000000005"/>
  </r>
  <r>
    <s v="10 : Electric"/>
    <x v="3"/>
    <x v="0"/>
    <s v="ERES_2T307"/>
    <x v="166"/>
    <n v="1106.25"/>
    <n v="136.36000000000001"/>
  </r>
  <r>
    <s v="10 : Electric"/>
    <x v="3"/>
    <x v="0"/>
    <s v="ERES_2T307"/>
    <x v="167"/>
    <n v="1395.885"/>
    <n v="156.02000000000001"/>
  </r>
  <r>
    <s v="10 : Electric"/>
    <x v="3"/>
    <x v="0"/>
    <s v="ERES_2T307"/>
    <x v="168"/>
    <n v="3381.549"/>
    <n v="443.19"/>
  </r>
  <r>
    <s v="10 : Electric"/>
    <x v="3"/>
    <x v="0"/>
    <s v="ERES_2T307"/>
    <x v="169"/>
    <n v="1744.5029999999999"/>
    <n v="198.83"/>
  </r>
  <r>
    <s v="10 : Electric"/>
    <x v="3"/>
    <x v="0"/>
    <s v="ERES_2T307"/>
    <x v="170"/>
    <n v="1298.3230000000001"/>
    <n v="154.69"/>
  </r>
  <r>
    <s v="10 : Electric"/>
    <x v="3"/>
    <x v="0"/>
    <s v="ERES_2T307"/>
    <x v="6720"/>
    <n v="1225.9839999999999"/>
    <n v="165.87"/>
  </r>
  <r>
    <s v="10 : Electric"/>
    <x v="3"/>
    <x v="0"/>
    <s v="ERES_2T307"/>
    <x v="171"/>
    <n v="2157.2069999999999"/>
    <n v="278.23"/>
  </r>
  <r>
    <s v="10 : Electric"/>
    <x v="3"/>
    <x v="0"/>
    <s v="ERES_2T307"/>
    <x v="6721"/>
    <n v="2222.8910000000001"/>
    <n v="289.41000000000003"/>
  </r>
  <r>
    <s v="10 : Electric"/>
    <x v="3"/>
    <x v="0"/>
    <s v="ERES_2T307"/>
    <x v="172"/>
    <n v="738.928"/>
    <n v="94.67"/>
  </r>
  <r>
    <s v="10 : Electric"/>
    <x v="3"/>
    <x v="0"/>
    <s v="ERES_2T307"/>
    <x v="6722"/>
    <n v="2029.8920000000001"/>
    <n v="257.66000000000003"/>
  </r>
  <r>
    <s v="10 : Electric"/>
    <x v="3"/>
    <x v="0"/>
    <s v="ERES_2T307"/>
    <x v="173"/>
    <n v="1047.1220000000001"/>
    <n v="151.94999999999999"/>
  </r>
  <r>
    <s v="10 : Electric"/>
    <x v="3"/>
    <x v="0"/>
    <s v="ERES_2T307"/>
    <x v="174"/>
    <n v="1938.4"/>
    <n v="263.98"/>
  </r>
  <r>
    <s v="10 : Electric"/>
    <x v="3"/>
    <x v="0"/>
    <s v="ERES_2T307"/>
    <x v="175"/>
    <n v="868.71699999999998"/>
    <n v="105.39"/>
  </r>
  <r>
    <s v="10 : Electric"/>
    <x v="3"/>
    <x v="0"/>
    <s v="ERES_2T307"/>
    <x v="176"/>
    <n v="1960.451"/>
    <n v="261.07"/>
  </r>
  <r>
    <s v="10 : Electric"/>
    <x v="3"/>
    <x v="0"/>
    <s v="ERES_2T307"/>
    <x v="178"/>
    <n v="1133.2070000000001"/>
    <n v="144.49"/>
  </r>
  <r>
    <s v="10 : Electric"/>
    <x v="3"/>
    <x v="0"/>
    <s v="ERES_2T307"/>
    <x v="179"/>
    <n v="1582.9770000000001"/>
    <n v="209.49"/>
  </r>
  <r>
    <s v="10 : Electric"/>
    <x v="3"/>
    <x v="0"/>
    <s v="ERES_2T307"/>
    <x v="180"/>
    <n v="834.63400000000001"/>
    <n v="106.01"/>
  </r>
  <r>
    <s v="10 : Electric"/>
    <x v="3"/>
    <x v="0"/>
    <s v="ERES_2T307"/>
    <x v="181"/>
    <n v="1789.0989999999999"/>
    <n v="205.48"/>
  </r>
  <r>
    <s v="10 : Electric"/>
    <x v="3"/>
    <x v="0"/>
    <s v="ERES_2T307"/>
    <x v="6723"/>
    <n v="2944.547"/>
    <n v="365.4"/>
  </r>
  <r>
    <s v="10 : Electric"/>
    <x v="3"/>
    <x v="0"/>
    <s v="ERES_2T307"/>
    <x v="182"/>
    <n v="799.78399999999999"/>
    <n v="108.64"/>
  </r>
  <r>
    <s v="10 : Electric"/>
    <x v="3"/>
    <x v="0"/>
    <s v="ERES_2T307"/>
    <x v="183"/>
    <n v="2538.0239999999999"/>
    <n v="310.12"/>
  </r>
  <r>
    <s v="10 : Electric"/>
    <x v="3"/>
    <x v="0"/>
    <s v="ERES_2T307"/>
    <x v="184"/>
    <n v="4238.5159999999996"/>
    <n v="530.91"/>
  </r>
  <r>
    <s v="10 : Electric"/>
    <x v="3"/>
    <x v="0"/>
    <s v="ERES_2T307"/>
    <x v="6724"/>
    <n v="308.22300000000001"/>
    <n v="41.37"/>
  </r>
  <r>
    <s v="10 : Electric"/>
    <x v="3"/>
    <x v="0"/>
    <s v="ERES_2T307"/>
    <x v="185"/>
    <n v="1469.8409999999999"/>
    <n v="205.12"/>
  </r>
  <r>
    <s v="10 : Electric"/>
    <x v="3"/>
    <x v="0"/>
    <s v="ERES_2T307"/>
    <x v="186"/>
    <n v="756.38"/>
    <n v="104.03"/>
  </r>
  <r>
    <s v="10 : Electric"/>
    <x v="3"/>
    <x v="0"/>
    <s v="ERES_2T307"/>
    <x v="187"/>
    <n v="423.995"/>
    <n v="55.26"/>
  </r>
  <r>
    <s v="10 : Electric"/>
    <x v="3"/>
    <x v="0"/>
    <s v="ERES_2T307"/>
    <x v="188"/>
    <n v="1567.0640000000001"/>
    <n v="183.55"/>
  </r>
  <r>
    <s v="10 : Electric"/>
    <x v="3"/>
    <x v="0"/>
    <s v="ERES_2T307"/>
    <x v="189"/>
    <n v="1826.0719999999999"/>
    <n v="216.12"/>
  </r>
  <r>
    <s v="10 : Electric"/>
    <x v="3"/>
    <x v="0"/>
    <s v="ERES_2T307"/>
    <x v="6725"/>
    <n v="235.464"/>
    <n v="30.94"/>
  </r>
  <r>
    <s v="10 : Electric"/>
    <x v="3"/>
    <x v="0"/>
    <s v="ERES_2T307"/>
    <x v="190"/>
    <n v="1200.43"/>
    <n v="156.62"/>
  </r>
  <r>
    <s v="10 : Electric"/>
    <x v="3"/>
    <x v="0"/>
    <s v="ERES_2T307"/>
    <x v="6726"/>
    <n v="643.16899999999998"/>
    <n v="88.6"/>
  </r>
  <r>
    <s v="10 : Electric"/>
    <x v="3"/>
    <x v="0"/>
    <s v="ERES_2T307"/>
    <x v="6727"/>
    <n v="557.33199999999999"/>
    <n v="67.11"/>
  </r>
  <r>
    <s v="10 : Electric"/>
    <x v="3"/>
    <x v="0"/>
    <s v="ERES_2T307"/>
    <x v="6728"/>
    <n v="637.93100000000004"/>
    <n v="80.849999999999994"/>
  </r>
  <r>
    <s v="10 : Electric"/>
    <x v="3"/>
    <x v="0"/>
    <s v="ERES_2T307"/>
    <x v="191"/>
    <n v="1089.1659999999999"/>
    <n v="132.11000000000001"/>
  </r>
  <r>
    <s v="10 : Electric"/>
    <x v="3"/>
    <x v="0"/>
    <s v="ERES_2T307"/>
    <x v="192"/>
    <n v="2240.3049999999998"/>
    <n v="262.61"/>
  </r>
  <r>
    <s v="10 : Electric"/>
    <x v="3"/>
    <x v="0"/>
    <s v="ERES_2T307"/>
    <x v="6729"/>
    <n v="1070.079"/>
    <n v="108.55"/>
  </r>
  <r>
    <s v="10 : Electric"/>
    <x v="3"/>
    <x v="0"/>
    <s v="ERES_2T307"/>
    <x v="193"/>
    <n v="402.96100000000001"/>
    <n v="52.31"/>
  </r>
  <r>
    <s v="10 : Electric"/>
    <x v="3"/>
    <x v="0"/>
    <s v="ERES_2T307"/>
    <x v="194"/>
    <n v="405.82100000000003"/>
    <n v="53.66"/>
  </r>
  <r>
    <s v="10 : Electric"/>
    <x v="3"/>
    <x v="0"/>
    <s v="ERES_2T307"/>
    <x v="6730"/>
    <n v="485.08100000000002"/>
    <n v="62.56"/>
  </r>
  <r>
    <s v="10 : Electric"/>
    <x v="3"/>
    <x v="0"/>
    <s v="ERES_2T307"/>
    <x v="195"/>
    <n v="414.63600000000002"/>
    <n v="55.06"/>
  </r>
  <r>
    <s v="10 : Electric"/>
    <x v="3"/>
    <x v="0"/>
    <s v="ERES_2T307"/>
    <x v="8634"/>
    <n v="1696.5830000000001"/>
    <n v="219.69"/>
  </r>
  <r>
    <s v="10 : Electric"/>
    <x v="3"/>
    <x v="0"/>
    <s v="ERES_2T307"/>
    <x v="196"/>
    <n v="144.24"/>
    <n v="18.39"/>
  </r>
  <r>
    <s v="10 : Electric"/>
    <x v="3"/>
    <x v="0"/>
    <s v="ERES_2T307"/>
    <x v="197"/>
    <n v="1687.9929999999999"/>
    <n v="187.9"/>
  </r>
  <r>
    <s v="10 : Electric"/>
    <x v="3"/>
    <x v="0"/>
    <s v="ERES_2T307"/>
    <x v="198"/>
    <n v="567.16399999999999"/>
    <n v="75.77"/>
  </r>
  <r>
    <s v="10 : Electric"/>
    <x v="3"/>
    <x v="0"/>
    <s v="ERES_2T307"/>
    <x v="199"/>
    <n v="1220.723"/>
    <n v="154.13"/>
  </r>
  <r>
    <s v="10 : Electric"/>
    <x v="3"/>
    <x v="0"/>
    <s v="ERES_2T307"/>
    <x v="6732"/>
    <n v="1927.7280000000001"/>
    <n v="238.03"/>
  </r>
  <r>
    <s v="10 : Electric"/>
    <x v="3"/>
    <x v="0"/>
    <s v="ERES_2T307"/>
    <x v="200"/>
    <n v="4899.9369999999999"/>
    <n v="602.48"/>
  </r>
  <r>
    <s v="10 : Electric"/>
    <x v="3"/>
    <x v="0"/>
    <s v="ERES_2T307"/>
    <x v="201"/>
    <n v="1077.3109999999999"/>
    <n v="121.33"/>
  </r>
  <r>
    <s v="10 : Electric"/>
    <x v="3"/>
    <x v="0"/>
    <s v="ERES_2T307"/>
    <x v="6733"/>
    <n v="437.87599999999998"/>
    <n v="61.75"/>
  </r>
  <r>
    <s v="10 : Electric"/>
    <x v="3"/>
    <x v="0"/>
    <s v="ERES_2T307"/>
    <x v="202"/>
    <n v="1979.2829999999999"/>
    <n v="262.55"/>
  </r>
  <r>
    <s v="10 : Electric"/>
    <x v="3"/>
    <x v="0"/>
    <s v="ERES_2T307"/>
    <x v="6734"/>
    <n v="2902.4589999999998"/>
    <n v="374.88"/>
  </r>
  <r>
    <s v="10 : Electric"/>
    <x v="3"/>
    <x v="0"/>
    <s v="ERES_2T307"/>
    <x v="6735"/>
    <n v="1183.066"/>
    <n v="157.35"/>
  </r>
  <r>
    <s v="10 : Electric"/>
    <x v="3"/>
    <x v="0"/>
    <s v="ERES_2T307"/>
    <x v="203"/>
    <n v="2254.3159999999998"/>
    <n v="287.31"/>
  </r>
  <r>
    <s v="10 : Electric"/>
    <x v="3"/>
    <x v="0"/>
    <s v="ERES_2T307"/>
    <x v="204"/>
    <n v="857.07600000000002"/>
    <n v="110.06"/>
  </r>
  <r>
    <s v="10 : Electric"/>
    <x v="3"/>
    <x v="0"/>
    <s v="ERES_2T307"/>
    <x v="205"/>
    <n v="438.92500000000001"/>
    <n v="50.15"/>
  </r>
  <r>
    <s v="10 : Electric"/>
    <x v="3"/>
    <x v="0"/>
    <s v="ERES_2T307"/>
    <x v="6736"/>
    <n v="1334.307"/>
    <n v="169.44"/>
  </r>
  <r>
    <s v="10 : Electric"/>
    <x v="3"/>
    <x v="0"/>
    <s v="ERES_2T307"/>
    <x v="206"/>
    <n v="1934.4929999999999"/>
    <n v="203.5"/>
  </r>
  <r>
    <s v="10 : Electric"/>
    <x v="3"/>
    <x v="0"/>
    <s v="ERES_2T307"/>
    <x v="207"/>
    <n v="468.23500000000001"/>
    <n v="64.13"/>
  </r>
  <r>
    <s v="10 : Electric"/>
    <x v="3"/>
    <x v="0"/>
    <s v="ERES_2T307"/>
    <x v="208"/>
    <n v="2358.8090000000002"/>
    <n v="306.81"/>
  </r>
  <r>
    <s v="10 : Electric"/>
    <x v="3"/>
    <x v="0"/>
    <s v="ERES_2T307"/>
    <x v="6737"/>
    <n v="590.21600000000001"/>
    <n v="78.64"/>
  </r>
  <r>
    <s v="10 : Electric"/>
    <x v="3"/>
    <x v="0"/>
    <s v="ERES_2T307"/>
    <x v="209"/>
    <n v="805.50800000000004"/>
    <n v="105.35"/>
  </r>
  <r>
    <s v="10 : Electric"/>
    <x v="3"/>
    <x v="0"/>
    <s v="ERES_2T307"/>
    <x v="210"/>
    <n v="1058.365"/>
    <n v="138.44"/>
  </r>
  <r>
    <s v="10 : Electric"/>
    <x v="3"/>
    <x v="0"/>
    <s v="ERES_2T307"/>
    <x v="211"/>
    <n v="2048.433"/>
    <n v="262.10000000000002"/>
  </r>
  <r>
    <s v="10 : Electric"/>
    <x v="3"/>
    <x v="0"/>
    <s v="ERES_2T307"/>
    <x v="212"/>
    <n v="284.54399999999998"/>
    <n v="34.67"/>
  </r>
  <r>
    <s v="10 : Electric"/>
    <x v="3"/>
    <x v="0"/>
    <s v="ERES_2T307"/>
    <x v="6738"/>
    <n v="881.48699999999997"/>
    <n v="115.47"/>
  </r>
  <r>
    <s v="10 : Electric"/>
    <x v="3"/>
    <x v="0"/>
    <s v="ERES_2T307"/>
    <x v="213"/>
    <n v="713.40099999999995"/>
    <n v="93.41"/>
  </r>
  <r>
    <s v="10 : Electric"/>
    <x v="3"/>
    <x v="0"/>
    <s v="ERES_2T307"/>
    <x v="214"/>
    <n v="513.22699999999998"/>
    <n v="70.91"/>
  </r>
  <r>
    <s v="10 : Electric"/>
    <x v="3"/>
    <x v="0"/>
    <s v="ERES_2T307"/>
    <x v="215"/>
    <n v="1314.7090000000001"/>
    <n v="159.47"/>
  </r>
  <r>
    <s v="10 : Electric"/>
    <x v="3"/>
    <x v="0"/>
    <s v="ERES_2T307"/>
    <x v="216"/>
    <n v="1102.9469999999999"/>
    <n v="134.55000000000001"/>
  </r>
  <r>
    <s v="10 : Electric"/>
    <x v="3"/>
    <x v="0"/>
    <s v="ERES_2T307"/>
    <x v="217"/>
    <n v="2100.9969999999998"/>
    <n v="268.60000000000002"/>
  </r>
  <r>
    <s v="10 : Electric"/>
    <x v="3"/>
    <x v="0"/>
    <s v="ERES_2T307"/>
    <x v="218"/>
    <n v="2080.5390000000002"/>
    <n v="269.47000000000003"/>
  </r>
  <r>
    <s v="10 : Electric"/>
    <x v="3"/>
    <x v="0"/>
    <s v="ERES_2T307"/>
    <x v="219"/>
    <n v="1460.5129999999999"/>
    <n v="192.86"/>
  </r>
  <r>
    <s v="10 : Electric"/>
    <x v="3"/>
    <x v="0"/>
    <s v="ERES_2T307"/>
    <x v="220"/>
    <n v="1230.0740000000001"/>
    <n v="161.97999999999999"/>
  </r>
  <r>
    <s v="10 : Electric"/>
    <x v="3"/>
    <x v="0"/>
    <s v="ERES_2T307"/>
    <x v="6739"/>
    <n v="1479.49"/>
    <n v="180.02"/>
  </r>
  <r>
    <s v="10 : Electric"/>
    <x v="3"/>
    <x v="0"/>
    <s v="ERES_2T307"/>
    <x v="222"/>
    <n v="1184.9590000000001"/>
    <n v="140.22999999999999"/>
  </r>
  <r>
    <s v="10 : Electric"/>
    <x v="3"/>
    <x v="0"/>
    <s v="ERES_2T307"/>
    <x v="223"/>
    <n v="634.27599999999995"/>
    <n v="84.23"/>
  </r>
  <r>
    <s v="10 : Electric"/>
    <x v="3"/>
    <x v="0"/>
    <s v="ERES_2T307"/>
    <x v="224"/>
    <n v="1173.125"/>
    <n v="135.13"/>
  </r>
  <r>
    <s v="10 : Electric"/>
    <x v="3"/>
    <x v="0"/>
    <s v="ERES_2T307"/>
    <x v="225"/>
    <n v="766.37099999999998"/>
    <n v="104.39"/>
  </r>
  <r>
    <s v="10 : Electric"/>
    <x v="3"/>
    <x v="0"/>
    <s v="ERES_2T307"/>
    <x v="226"/>
    <n v="1249.152"/>
    <n v="154.16"/>
  </r>
  <r>
    <s v="10 : Electric"/>
    <x v="3"/>
    <x v="0"/>
    <s v="ERES_2T307"/>
    <x v="6740"/>
    <n v="633.71299999999997"/>
    <n v="88.07"/>
  </r>
  <r>
    <s v="10 : Electric"/>
    <x v="3"/>
    <x v="0"/>
    <s v="ERES_2T307"/>
    <x v="227"/>
    <n v="321.25799999999998"/>
    <n v="44.79"/>
  </r>
  <r>
    <s v="10 : Electric"/>
    <x v="3"/>
    <x v="0"/>
    <s v="ERES_2T307"/>
    <x v="6741"/>
    <n v="678.66700000000003"/>
    <n v="71.62"/>
  </r>
  <r>
    <s v="10 : Electric"/>
    <x v="3"/>
    <x v="0"/>
    <s v="ERES_2T307"/>
    <x v="228"/>
    <n v="776.10599999999999"/>
    <n v="107.71"/>
  </r>
  <r>
    <s v="10 : Electric"/>
    <x v="3"/>
    <x v="0"/>
    <s v="ERES_2T307"/>
    <x v="6742"/>
    <n v="2034.982"/>
    <n v="261.11"/>
  </r>
  <r>
    <s v="10 : Electric"/>
    <x v="3"/>
    <x v="0"/>
    <s v="ERES_2T307"/>
    <x v="8635"/>
    <n v="1795.895"/>
    <n v="203.57"/>
  </r>
  <r>
    <s v="10 : Electric"/>
    <x v="3"/>
    <x v="0"/>
    <s v="ERES_2T307"/>
    <x v="229"/>
    <n v="1058.2059999999999"/>
    <n v="140.66999999999999"/>
  </r>
  <r>
    <s v="10 : Electric"/>
    <x v="3"/>
    <x v="0"/>
    <s v="ERES_2T307"/>
    <x v="230"/>
    <n v="2432.1619999999998"/>
    <n v="263.10000000000002"/>
  </r>
  <r>
    <s v="10 : Electric"/>
    <x v="3"/>
    <x v="0"/>
    <s v="ERES_2T307"/>
    <x v="6743"/>
    <n v="1282.3789999999999"/>
    <n v="169.28"/>
  </r>
  <r>
    <s v="10 : Electric"/>
    <x v="3"/>
    <x v="0"/>
    <s v="ERES_2T307"/>
    <x v="231"/>
    <n v="324.392"/>
    <n v="42.22"/>
  </r>
  <r>
    <s v="10 : Electric"/>
    <x v="3"/>
    <x v="0"/>
    <s v="ERES_2T307"/>
    <x v="233"/>
    <n v="1414.807"/>
    <n v="187.31"/>
  </r>
  <r>
    <s v="10 : Electric"/>
    <x v="3"/>
    <x v="0"/>
    <s v="ERES_2T307"/>
    <x v="234"/>
    <n v="1567.7950000000001"/>
    <n v="212.46"/>
  </r>
  <r>
    <s v="10 : Electric"/>
    <x v="3"/>
    <x v="0"/>
    <s v="ERES_2T307"/>
    <x v="235"/>
    <n v="1655.7739999999999"/>
    <n v="212.2"/>
  </r>
  <r>
    <s v="10 : Electric"/>
    <x v="3"/>
    <x v="0"/>
    <s v="ERES_2T307"/>
    <x v="236"/>
    <n v="688.81600000000003"/>
    <n v="75.819999999999993"/>
  </r>
  <r>
    <s v="10 : Electric"/>
    <x v="3"/>
    <x v="0"/>
    <s v="ERES_2T307"/>
    <x v="237"/>
    <n v="1750.962"/>
    <n v="219.34"/>
  </r>
  <r>
    <s v="10 : Electric"/>
    <x v="3"/>
    <x v="0"/>
    <s v="ERES_2T307"/>
    <x v="238"/>
    <n v="1536.4939999999999"/>
    <n v="192.41"/>
  </r>
  <r>
    <s v="10 : Electric"/>
    <x v="3"/>
    <x v="0"/>
    <s v="ERES_2T307"/>
    <x v="241"/>
    <n v="6509.326"/>
    <n v="705.25"/>
  </r>
  <r>
    <s v="10 : Electric"/>
    <x v="3"/>
    <x v="0"/>
    <s v="ERES_2T307"/>
    <x v="242"/>
    <n v="4175.4920000000002"/>
    <n v="509.87"/>
  </r>
  <r>
    <s v="10 : Electric"/>
    <x v="3"/>
    <x v="0"/>
    <s v="ERES_2T307"/>
    <x v="243"/>
    <n v="1791.1610000000001"/>
    <n v="240.2"/>
  </r>
  <r>
    <s v="10 : Electric"/>
    <x v="3"/>
    <x v="0"/>
    <s v="ERES_2T307"/>
    <x v="244"/>
    <n v="496.41500000000002"/>
    <n v="65.45"/>
  </r>
  <r>
    <s v="10 : Electric"/>
    <x v="3"/>
    <x v="0"/>
    <s v="ERES_2T307"/>
    <x v="245"/>
    <n v="638.70699999999999"/>
    <n v="72.010000000000005"/>
  </r>
  <r>
    <s v="10 : Electric"/>
    <x v="3"/>
    <x v="0"/>
    <s v="ERES_2T307"/>
    <x v="246"/>
    <n v="1622.6890000000001"/>
    <n v="205.89"/>
  </r>
  <r>
    <s v="10 : Electric"/>
    <x v="3"/>
    <x v="0"/>
    <s v="ERES_2T307"/>
    <x v="247"/>
    <n v="1727.4090000000001"/>
    <n v="203.02"/>
  </r>
  <r>
    <s v="10 : Electric"/>
    <x v="3"/>
    <x v="0"/>
    <s v="ERES_2T307"/>
    <x v="248"/>
    <n v="2511.6010000000001"/>
    <n v="316.26"/>
  </r>
  <r>
    <s v="10 : Electric"/>
    <x v="3"/>
    <x v="0"/>
    <s v="ERES_2T307"/>
    <x v="249"/>
    <n v="1301.239"/>
    <n v="169.76"/>
  </r>
  <r>
    <s v="10 : Electric"/>
    <x v="3"/>
    <x v="0"/>
    <s v="ERES_2T307"/>
    <x v="250"/>
    <n v="2021.248"/>
    <n v="292.91000000000003"/>
  </r>
  <r>
    <s v="10 : Electric"/>
    <x v="3"/>
    <x v="0"/>
    <s v="ERES_2T307"/>
    <x v="251"/>
    <n v="1053.0050000000001"/>
    <n v="132.33000000000001"/>
  </r>
  <r>
    <s v="10 : Electric"/>
    <x v="3"/>
    <x v="0"/>
    <s v="ERES_2T307"/>
    <x v="6744"/>
    <n v="2264.768"/>
    <n v="283.07"/>
  </r>
  <r>
    <s v="10 : Electric"/>
    <x v="3"/>
    <x v="0"/>
    <s v="ERES_2T307"/>
    <x v="252"/>
    <n v="1430.9390000000001"/>
    <n v="172.39"/>
  </r>
  <r>
    <s v="10 : Electric"/>
    <x v="3"/>
    <x v="0"/>
    <s v="ERES_2T307"/>
    <x v="253"/>
    <n v="1207.1669999999999"/>
    <n v="132.32"/>
  </r>
  <r>
    <s v="10 : Electric"/>
    <x v="3"/>
    <x v="0"/>
    <s v="ERES_2T307"/>
    <x v="254"/>
    <n v="1630.1030000000001"/>
    <n v="210.02"/>
  </r>
  <r>
    <s v="10 : Electric"/>
    <x v="3"/>
    <x v="0"/>
    <s v="ERES_2T307"/>
    <x v="255"/>
    <n v="3029.48"/>
    <n v="379.54"/>
  </r>
  <r>
    <s v="10 : Electric"/>
    <x v="3"/>
    <x v="0"/>
    <s v="ERES_2T307"/>
    <x v="256"/>
    <n v="644.202"/>
    <n v="78.150000000000006"/>
  </r>
  <r>
    <s v="10 : Electric"/>
    <x v="3"/>
    <x v="0"/>
    <s v="ERES_2T307"/>
    <x v="257"/>
    <n v="1534.7349999999999"/>
    <n v="184.59"/>
  </r>
  <r>
    <s v="10 : Electric"/>
    <x v="3"/>
    <x v="0"/>
    <s v="ERES_2T307"/>
    <x v="258"/>
    <n v="1003.1609999999999"/>
    <n v="128.69"/>
  </r>
  <r>
    <s v="10 : Electric"/>
    <x v="3"/>
    <x v="0"/>
    <s v="ERES_2T307"/>
    <x v="259"/>
    <n v="896.47699999999998"/>
    <n v="114.14"/>
  </r>
  <r>
    <s v="10 : Electric"/>
    <x v="3"/>
    <x v="0"/>
    <s v="ERES_2T307"/>
    <x v="260"/>
    <n v="2819.1849999999999"/>
    <n v="355.27"/>
  </r>
  <r>
    <s v="10 : Electric"/>
    <x v="3"/>
    <x v="0"/>
    <s v="ERES_2T307"/>
    <x v="6745"/>
    <n v="864.20799999999997"/>
    <n v="108.8"/>
  </r>
  <r>
    <s v="10 : Electric"/>
    <x v="3"/>
    <x v="0"/>
    <s v="ERES_2T307"/>
    <x v="261"/>
    <n v="184.99"/>
    <n v="22.65"/>
  </r>
  <r>
    <s v="10 : Electric"/>
    <x v="3"/>
    <x v="0"/>
    <s v="ERES_2T307"/>
    <x v="262"/>
    <n v="1643.3320000000001"/>
    <n v="184.37"/>
  </r>
  <r>
    <s v="10 : Electric"/>
    <x v="3"/>
    <x v="0"/>
    <s v="ERES_2T307"/>
    <x v="6746"/>
    <n v="1300.9369999999999"/>
    <n v="170.38"/>
  </r>
  <r>
    <s v="10 : Electric"/>
    <x v="3"/>
    <x v="0"/>
    <s v="ERES_2T307"/>
    <x v="263"/>
    <n v="1821.739"/>
    <n v="237.52"/>
  </r>
  <r>
    <s v="10 : Electric"/>
    <x v="3"/>
    <x v="0"/>
    <s v="ERES_2T307"/>
    <x v="6747"/>
    <n v="2476.3690000000001"/>
    <n v="311.12"/>
  </r>
  <r>
    <s v="10 : Electric"/>
    <x v="3"/>
    <x v="0"/>
    <s v="ERES_2T307"/>
    <x v="264"/>
    <n v="787.524"/>
    <n v="96.16"/>
  </r>
  <r>
    <s v="10 : Electric"/>
    <x v="3"/>
    <x v="0"/>
    <s v="ERES_2T307"/>
    <x v="265"/>
    <n v="1208.1949999999999"/>
    <n v="151.82"/>
  </r>
  <r>
    <s v="10 : Electric"/>
    <x v="3"/>
    <x v="0"/>
    <s v="ERES_2T307"/>
    <x v="6748"/>
    <n v="2116.6550000000002"/>
    <n v="260.74"/>
  </r>
  <r>
    <s v="10 : Electric"/>
    <x v="3"/>
    <x v="0"/>
    <s v="ERES_2T307"/>
    <x v="266"/>
    <n v="534.23599999999999"/>
    <n v="66.62"/>
  </r>
  <r>
    <s v="10 : Electric"/>
    <x v="3"/>
    <x v="0"/>
    <s v="ERES_2T307"/>
    <x v="6749"/>
    <n v="856.19100000000003"/>
    <n v="107.48"/>
  </r>
  <r>
    <s v="10 : Electric"/>
    <x v="3"/>
    <x v="0"/>
    <s v="ERES_2T307"/>
    <x v="267"/>
    <n v="435.15100000000001"/>
    <n v="55.25"/>
  </r>
  <r>
    <s v="10 : Electric"/>
    <x v="3"/>
    <x v="0"/>
    <s v="ERES_2T307"/>
    <x v="268"/>
    <n v="849.25300000000004"/>
    <n v="104.23"/>
  </r>
  <r>
    <s v="10 : Electric"/>
    <x v="3"/>
    <x v="0"/>
    <s v="ERES_2T307"/>
    <x v="269"/>
    <n v="2606.4520000000002"/>
    <n v="327.10000000000002"/>
  </r>
  <r>
    <s v="10 : Electric"/>
    <x v="3"/>
    <x v="0"/>
    <s v="ERES_2T307"/>
    <x v="270"/>
    <n v="1456.8720000000001"/>
    <n v="162.97999999999999"/>
  </r>
  <r>
    <s v="10 : Electric"/>
    <x v="3"/>
    <x v="0"/>
    <s v="ERES_2T307"/>
    <x v="271"/>
    <n v="992.625"/>
    <n v="130.44"/>
  </r>
  <r>
    <s v="10 : Electric"/>
    <x v="3"/>
    <x v="0"/>
    <s v="ERES_2T307"/>
    <x v="6750"/>
    <n v="1697.2860000000001"/>
    <n v="211.06"/>
  </r>
  <r>
    <s v="10 : Electric"/>
    <x v="3"/>
    <x v="0"/>
    <s v="ERES_2T307"/>
    <x v="272"/>
    <n v="328.80700000000002"/>
    <n v="40.89"/>
  </r>
  <r>
    <s v="10 : Electric"/>
    <x v="3"/>
    <x v="0"/>
    <s v="ERES_2T307"/>
    <x v="6751"/>
    <n v="473.3"/>
    <n v="54.21"/>
  </r>
  <r>
    <s v="10 : Electric"/>
    <x v="3"/>
    <x v="0"/>
    <s v="ERES_2T307"/>
    <x v="274"/>
    <n v="1903.01"/>
    <n v="243.34"/>
  </r>
  <r>
    <s v="10 : Electric"/>
    <x v="3"/>
    <x v="0"/>
    <s v="ERES_2T307"/>
    <x v="275"/>
    <n v="408.34899999999999"/>
    <n v="50.4"/>
  </r>
  <r>
    <s v="10 : Electric"/>
    <x v="3"/>
    <x v="0"/>
    <s v="ERES_2T307"/>
    <x v="276"/>
    <n v="265.28800000000001"/>
    <n v="33.909999999999997"/>
  </r>
  <r>
    <s v="10 : Electric"/>
    <x v="3"/>
    <x v="0"/>
    <s v="ERES_2T307"/>
    <x v="277"/>
    <n v="559.69299999999998"/>
    <n v="70.55"/>
  </r>
  <r>
    <s v="10 : Electric"/>
    <x v="3"/>
    <x v="0"/>
    <s v="ERES_2T307"/>
    <x v="279"/>
    <n v="1624.2449999999999"/>
    <n v="206.01"/>
  </r>
  <r>
    <s v="10 : Electric"/>
    <x v="3"/>
    <x v="0"/>
    <s v="ERES_2T307"/>
    <x v="6752"/>
    <n v="471.05399999999997"/>
    <n v="60.94"/>
  </r>
  <r>
    <s v="10 : Electric"/>
    <x v="3"/>
    <x v="0"/>
    <s v="ERES_2T307"/>
    <x v="6753"/>
    <n v="482.08100000000002"/>
    <n v="65.22"/>
  </r>
  <r>
    <s v="10 : Electric"/>
    <x v="3"/>
    <x v="0"/>
    <s v="ERES_2T307"/>
    <x v="280"/>
    <n v="1960.249"/>
    <n v="254.84"/>
  </r>
  <r>
    <s v="10 : Electric"/>
    <x v="3"/>
    <x v="0"/>
    <s v="ERES_2T307"/>
    <x v="281"/>
    <n v="1527.213"/>
    <n v="190.15"/>
  </r>
  <r>
    <s v="10 : Electric"/>
    <x v="3"/>
    <x v="0"/>
    <s v="ERES_2T307"/>
    <x v="282"/>
    <n v="1580.9960000000001"/>
    <n v="203.1"/>
  </r>
  <r>
    <s v="10 : Electric"/>
    <x v="3"/>
    <x v="0"/>
    <s v="ERES_2T307"/>
    <x v="283"/>
    <n v="1877.365"/>
    <n v="232.18"/>
  </r>
  <r>
    <s v="10 : Electric"/>
    <x v="3"/>
    <x v="0"/>
    <s v="ERES_2T307"/>
    <x v="284"/>
    <n v="460.99"/>
    <n v="61.7"/>
  </r>
  <r>
    <s v="10 : Electric"/>
    <x v="3"/>
    <x v="0"/>
    <s v="ERES_2T307"/>
    <x v="285"/>
    <n v="908.87199999999996"/>
    <n v="122.42"/>
  </r>
  <r>
    <s v="10 : Electric"/>
    <x v="3"/>
    <x v="0"/>
    <s v="ERES_2T307"/>
    <x v="286"/>
    <n v="3034.7469999999998"/>
    <n v="379.13"/>
  </r>
  <r>
    <s v="10 : Electric"/>
    <x v="3"/>
    <x v="0"/>
    <s v="ERES_2T307"/>
    <x v="6754"/>
    <n v="1308.8989999999999"/>
    <n v="183.39"/>
  </r>
  <r>
    <s v="10 : Electric"/>
    <x v="3"/>
    <x v="0"/>
    <s v="ERES_2T307"/>
    <x v="287"/>
    <n v="859.88400000000001"/>
    <n v="109.9"/>
  </r>
  <r>
    <s v="10 : Electric"/>
    <x v="3"/>
    <x v="0"/>
    <s v="ERES_2T307"/>
    <x v="6755"/>
    <n v="484.137"/>
    <n v="60.29"/>
  </r>
  <r>
    <s v="10 : Electric"/>
    <x v="3"/>
    <x v="0"/>
    <s v="ERES_2T307"/>
    <x v="288"/>
    <n v="578.92600000000004"/>
    <n v="90.79"/>
  </r>
  <r>
    <s v="10 : Electric"/>
    <x v="3"/>
    <x v="0"/>
    <s v="ERES_2T307"/>
    <x v="6756"/>
    <n v="543.32500000000005"/>
    <n v="69.55"/>
  </r>
  <r>
    <s v="10 : Electric"/>
    <x v="3"/>
    <x v="0"/>
    <s v="ERES_2T307"/>
    <x v="289"/>
    <n v="873.33699999999999"/>
    <n v="103.92"/>
  </r>
  <r>
    <s v="10 : Electric"/>
    <x v="3"/>
    <x v="0"/>
    <s v="ERES_2T307"/>
    <x v="6757"/>
    <n v="1215.558"/>
    <n v="138.72999999999999"/>
  </r>
  <r>
    <s v="10 : Electric"/>
    <x v="3"/>
    <x v="0"/>
    <s v="ERES_2T307"/>
    <x v="290"/>
    <n v="2242.991"/>
    <n v="256.99"/>
  </r>
  <r>
    <s v="10 : Electric"/>
    <x v="3"/>
    <x v="0"/>
    <s v="ERES_2T307"/>
    <x v="291"/>
    <n v="798.83600000000001"/>
    <n v="99.67"/>
  </r>
  <r>
    <s v="10 : Electric"/>
    <x v="3"/>
    <x v="0"/>
    <s v="ERES_2T307"/>
    <x v="292"/>
    <n v="1078.5160000000001"/>
    <n v="130.91"/>
  </r>
  <r>
    <s v="10 : Electric"/>
    <x v="3"/>
    <x v="0"/>
    <s v="ERES_2T307"/>
    <x v="8636"/>
    <n v="494.80799999999999"/>
    <n v="57.79"/>
  </r>
  <r>
    <s v="10 : Electric"/>
    <x v="3"/>
    <x v="0"/>
    <s v="ERES_2T307"/>
    <x v="293"/>
    <n v="402.49700000000001"/>
    <n v="53"/>
  </r>
  <r>
    <s v="10 : Electric"/>
    <x v="3"/>
    <x v="0"/>
    <s v="ERES_2T307"/>
    <x v="294"/>
    <n v="558.88599999999997"/>
    <n v="68.150000000000006"/>
  </r>
  <r>
    <s v="10 : Electric"/>
    <x v="3"/>
    <x v="0"/>
    <s v="ERES_2T307"/>
    <x v="295"/>
    <n v="314.30500000000001"/>
    <n v="41.68"/>
  </r>
  <r>
    <s v="10 : Electric"/>
    <x v="3"/>
    <x v="0"/>
    <s v="ERES_2T307"/>
    <x v="297"/>
    <n v="1223.5550000000001"/>
    <n v="148.85"/>
  </r>
  <r>
    <s v="10 : Electric"/>
    <x v="3"/>
    <x v="0"/>
    <s v="ERES_2T307"/>
    <x v="298"/>
    <n v="411.596"/>
    <n v="46.26"/>
  </r>
  <r>
    <s v="10 : Electric"/>
    <x v="3"/>
    <x v="0"/>
    <s v="ERES_2T307"/>
    <x v="6758"/>
    <n v="492.77499999999998"/>
    <n v="66.739999999999995"/>
  </r>
  <r>
    <s v="10 : Electric"/>
    <x v="3"/>
    <x v="0"/>
    <s v="ERES_2T307"/>
    <x v="299"/>
    <n v="1192.923"/>
    <n v="131.35"/>
  </r>
  <r>
    <s v="10 : Electric"/>
    <x v="3"/>
    <x v="0"/>
    <s v="ERES_2T307"/>
    <x v="300"/>
    <n v="638.36599999999999"/>
    <n v="84"/>
  </r>
  <r>
    <s v="10 : Electric"/>
    <x v="3"/>
    <x v="0"/>
    <s v="ERES_2T307"/>
    <x v="301"/>
    <n v="1533.0519999999999"/>
    <n v="196.26"/>
  </r>
  <r>
    <s v="10 : Electric"/>
    <x v="3"/>
    <x v="0"/>
    <s v="ERES_2T307"/>
    <x v="6759"/>
    <n v="3523.35"/>
    <n v="395.33"/>
  </r>
  <r>
    <s v="10 : Electric"/>
    <x v="3"/>
    <x v="0"/>
    <s v="ERES_2T307"/>
    <x v="302"/>
    <n v="1715.491"/>
    <n v="221.47"/>
  </r>
  <r>
    <s v="10 : Electric"/>
    <x v="3"/>
    <x v="0"/>
    <s v="ERES_2T307"/>
    <x v="303"/>
    <n v="1785.086"/>
    <n v="205.24"/>
  </r>
  <r>
    <s v="10 : Electric"/>
    <x v="3"/>
    <x v="0"/>
    <s v="ERES_2T307"/>
    <x v="304"/>
    <n v="1926.3979999999999"/>
    <n v="240.48"/>
  </r>
  <r>
    <s v="10 : Electric"/>
    <x v="3"/>
    <x v="0"/>
    <s v="ERES_2T307"/>
    <x v="305"/>
    <n v="649.68799999999999"/>
    <n v="79.349999999999994"/>
  </r>
  <r>
    <s v="10 : Electric"/>
    <x v="3"/>
    <x v="0"/>
    <s v="ERES_2T307"/>
    <x v="306"/>
    <n v="505.58"/>
    <n v="66.209999999999994"/>
  </r>
  <r>
    <s v="10 : Electric"/>
    <x v="3"/>
    <x v="0"/>
    <s v="ERES_2T307"/>
    <x v="307"/>
    <n v="1764.3620000000001"/>
    <n v="219.55"/>
  </r>
  <r>
    <s v="10 : Electric"/>
    <x v="3"/>
    <x v="0"/>
    <s v="ERES_2T307"/>
    <x v="308"/>
    <n v="1504.566"/>
    <n v="190.64"/>
  </r>
  <r>
    <s v="10 : Electric"/>
    <x v="3"/>
    <x v="0"/>
    <s v="ERES_2T307"/>
    <x v="309"/>
    <n v="1219.9549999999999"/>
    <n v="151.94"/>
  </r>
  <r>
    <s v="10 : Electric"/>
    <x v="3"/>
    <x v="0"/>
    <s v="ERES_2T307"/>
    <x v="310"/>
    <n v="1419.422"/>
    <n v="194.96"/>
  </r>
  <r>
    <s v="10 : Electric"/>
    <x v="3"/>
    <x v="0"/>
    <s v="ERES_2T307"/>
    <x v="311"/>
    <n v="628.26199999999994"/>
    <n v="76.709999999999994"/>
  </r>
  <r>
    <s v="10 : Electric"/>
    <x v="3"/>
    <x v="0"/>
    <s v="ERES_2T307"/>
    <x v="312"/>
    <n v="713.89200000000005"/>
    <n v="88.69"/>
  </r>
  <r>
    <s v="10 : Electric"/>
    <x v="3"/>
    <x v="0"/>
    <s v="ERES_2T307"/>
    <x v="6760"/>
    <n v="529.81899999999996"/>
    <n v="68.83"/>
  </r>
  <r>
    <s v="10 : Electric"/>
    <x v="3"/>
    <x v="0"/>
    <s v="ERES_2T307"/>
    <x v="313"/>
    <n v="376.84100000000001"/>
    <n v="52.18"/>
  </r>
  <r>
    <s v="10 : Electric"/>
    <x v="3"/>
    <x v="0"/>
    <s v="ERES_2T307"/>
    <x v="314"/>
    <n v="2259.8449999999998"/>
    <n v="234.32"/>
  </r>
  <r>
    <s v="10 : Electric"/>
    <x v="3"/>
    <x v="0"/>
    <s v="ERES_2T307"/>
    <x v="315"/>
    <n v="784.30600000000004"/>
    <n v="103.21"/>
  </r>
  <r>
    <s v="10 : Electric"/>
    <x v="3"/>
    <x v="0"/>
    <s v="ERES_2T307"/>
    <x v="316"/>
    <n v="3173.9940000000001"/>
    <n v="430.15"/>
  </r>
  <r>
    <s v="10 : Electric"/>
    <x v="3"/>
    <x v="0"/>
    <s v="ERES_2T307"/>
    <x v="317"/>
    <n v="922.452"/>
    <n v="109.56"/>
  </r>
  <r>
    <s v="10 : Electric"/>
    <x v="3"/>
    <x v="0"/>
    <s v="ERES_2T307"/>
    <x v="318"/>
    <n v="823.16899999999998"/>
    <n v="114.95"/>
  </r>
  <r>
    <s v="10 : Electric"/>
    <x v="3"/>
    <x v="0"/>
    <s v="ERES_2T307"/>
    <x v="6761"/>
    <n v="742.83600000000001"/>
    <n v="96.16"/>
  </r>
  <r>
    <s v="10 : Electric"/>
    <x v="3"/>
    <x v="0"/>
    <s v="ERES_2T307"/>
    <x v="6762"/>
    <n v="564.12599999999998"/>
    <n v="78.98"/>
  </r>
  <r>
    <s v="10 : Electric"/>
    <x v="3"/>
    <x v="0"/>
    <s v="ERES_2T307"/>
    <x v="319"/>
    <n v="859.26900000000001"/>
    <n v="81.62"/>
  </r>
  <r>
    <s v="10 : Electric"/>
    <x v="3"/>
    <x v="0"/>
    <s v="ERES_2T307"/>
    <x v="6763"/>
    <n v="427.86"/>
    <n v="55.28"/>
  </r>
  <r>
    <s v="10 : Electric"/>
    <x v="3"/>
    <x v="0"/>
    <s v="ERES_2T307"/>
    <x v="320"/>
    <n v="589.83500000000004"/>
    <n v="79.790000000000006"/>
  </r>
  <r>
    <s v="10 : Electric"/>
    <x v="3"/>
    <x v="0"/>
    <s v="ERES_2T307"/>
    <x v="6764"/>
    <n v="1429.4639999999999"/>
    <n v="166.93"/>
  </r>
  <r>
    <s v="10 : Electric"/>
    <x v="3"/>
    <x v="0"/>
    <s v="ERES_2T307"/>
    <x v="8637"/>
    <n v="1715.6179999999999"/>
    <n v="207.23"/>
  </r>
  <r>
    <s v="10 : Electric"/>
    <x v="3"/>
    <x v="0"/>
    <s v="ERES_2T307"/>
    <x v="321"/>
    <n v="987.69"/>
    <n v="131.81"/>
  </r>
  <r>
    <s v="10 : Electric"/>
    <x v="3"/>
    <x v="0"/>
    <s v="ERES_2T307"/>
    <x v="322"/>
    <n v="3382.5120000000002"/>
    <n v="422.94"/>
  </r>
  <r>
    <s v="10 : Electric"/>
    <x v="3"/>
    <x v="0"/>
    <s v="ERES_2T307"/>
    <x v="323"/>
    <n v="773.60400000000004"/>
    <n v="97.75"/>
  </r>
  <r>
    <s v="10 : Electric"/>
    <x v="3"/>
    <x v="0"/>
    <s v="ERES_2T307"/>
    <x v="324"/>
    <n v="432.68599999999998"/>
    <n v="60.34"/>
  </r>
  <r>
    <s v="10 : Electric"/>
    <x v="3"/>
    <x v="0"/>
    <s v="ERES_2T307"/>
    <x v="325"/>
    <n v="4899.3159999999998"/>
    <n v="597.99"/>
  </r>
  <r>
    <s v="10 : Electric"/>
    <x v="3"/>
    <x v="0"/>
    <s v="ERES_2T307"/>
    <x v="6765"/>
    <n v="2289.3649999999998"/>
    <n v="293.57"/>
  </r>
  <r>
    <s v="10 : Electric"/>
    <x v="3"/>
    <x v="0"/>
    <s v="ERES_2T307"/>
    <x v="326"/>
    <n v="1468.18"/>
    <n v="189.84"/>
  </r>
  <r>
    <s v="10 : Electric"/>
    <x v="3"/>
    <x v="0"/>
    <s v="ERES_2T307"/>
    <x v="327"/>
    <n v="2868.0859999999998"/>
    <n v="362.44"/>
  </r>
  <r>
    <s v="10 : Electric"/>
    <x v="3"/>
    <x v="0"/>
    <s v="ERES_2T307"/>
    <x v="328"/>
    <n v="365.55"/>
    <n v="46.83"/>
  </r>
  <r>
    <s v="10 : Electric"/>
    <x v="3"/>
    <x v="0"/>
    <s v="ERES_2T307"/>
    <x v="329"/>
    <n v="1233.546"/>
    <n v="165.39"/>
  </r>
  <r>
    <s v="10 : Electric"/>
    <x v="3"/>
    <x v="0"/>
    <s v="ERES_2T307"/>
    <x v="6766"/>
    <n v="1257.5029999999999"/>
    <n v="160.12"/>
  </r>
  <r>
    <s v="10 : Electric"/>
    <x v="3"/>
    <x v="0"/>
    <s v="ERES_2T307"/>
    <x v="330"/>
    <n v="426.63600000000002"/>
    <n v="54.71"/>
  </r>
  <r>
    <s v="10 : Electric"/>
    <x v="3"/>
    <x v="0"/>
    <s v="ERES_2T307"/>
    <x v="331"/>
    <n v="3638.0650000000001"/>
    <n v="466.26"/>
  </r>
  <r>
    <s v="10 : Electric"/>
    <x v="3"/>
    <x v="0"/>
    <s v="ERES_2T307"/>
    <x v="332"/>
    <n v="1071.2139999999999"/>
    <n v="138.26"/>
  </r>
  <r>
    <s v="10 : Electric"/>
    <x v="3"/>
    <x v="0"/>
    <s v="ERES_2T307"/>
    <x v="6767"/>
    <n v="542.86800000000005"/>
    <n v="69.62"/>
  </r>
  <r>
    <s v="10 : Electric"/>
    <x v="3"/>
    <x v="0"/>
    <s v="ERES_2T307"/>
    <x v="334"/>
    <n v="819.39099999999996"/>
    <n v="104.91"/>
  </r>
  <r>
    <s v="10 : Electric"/>
    <x v="3"/>
    <x v="0"/>
    <s v="ERES_2T307"/>
    <x v="335"/>
    <n v="708.86099999999999"/>
    <n v="88.74"/>
  </r>
  <r>
    <s v="10 : Electric"/>
    <x v="3"/>
    <x v="0"/>
    <s v="ERES_2T307"/>
    <x v="336"/>
    <n v="1272.1389999999999"/>
    <n v="168.51"/>
  </r>
  <r>
    <s v="10 : Electric"/>
    <x v="3"/>
    <x v="0"/>
    <s v="ERES_2T307"/>
    <x v="337"/>
    <n v="1498.943"/>
    <n v="177.96"/>
  </r>
  <r>
    <s v="10 : Electric"/>
    <x v="3"/>
    <x v="0"/>
    <s v="ERES_2T307"/>
    <x v="338"/>
    <n v="987.5"/>
    <n v="133.19"/>
  </r>
  <r>
    <s v="10 : Electric"/>
    <x v="3"/>
    <x v="0"/>
    <s v="ERES_2T307"/>
    <x v="339"/>
    <n v="671.74199999999996"/>
    <n v="83.12"/>
  </r>
  <r>
    <s v="10 : Electric"/>
    <x v="3"/>
    <x v="0"/>
    <s v="ERES_2T307"/>
    <x v="340"/>
    <n v="766.38599999999997"/>
    <n v="97.08"/>
  </r>
  <r>
    <s v="10 : Electric"/>
    <x v="3"/>
    <x v="0"/>
    <s v="ERES_2T307"/>
    <x v="341"/>
    <n v="1285.174"/>
    <n v="163.69"/>
  </r>
  <r>
    <s v="10 : Electric"/>
    <x v="3"/>
    <x v="0"/>
    <s v="ERES_2T307"/>
    <x v="6768"/>
    <n v="603.63599999999997"/>
    <n v="81.95"/>
  </r>
  <r>
    <s v="10 : Electric"/>
    <x v="3"/>
    <x v="0"/>
    <s v="ERES_2T307"/>
    <x v="6769"/>
    <n v="2527.777"/>
    <n v="335.27"/>
  </r>
  <r>
    <s v="10 : Electric"/>
    <x v="3"/>
    <x v="0"/>
    <s v="ERES_2T307"/>
    <x v="343"/>
    <n v="1728.7950000000001"/>
    <n v="213.6"/>
  </r>
  <r>
    <s v="10 : Electric"/>
    <x v="3"/>
    <x v="0"/>
    <s v="ERES_2T307"/>
    <x v="344"/>
    <n v="771.95500000000004"/>
    <n v="78.349999999999994"/>
  </r>
  <r>
    <s v="10 : Electric"/>
    <x v="3"/>
    <x v="0"/>
    <s v="ERES_2T307"/>
    <x v="345"/>
    <n v="728.06700000000001"/>
    <n v="90.67"/>
  </r>
  <r>
    <s v="10 : Electric"/>
    <x v="3"/>
    <x v="0"/>
    <s v="ERES_2T307"/>
    <x v="346"/>
    <n v="1039.819"/>
    <n v="130.44"/>
  </r>
  <r>
    <s v="10 : Electric"/>
    <x v="3"/>
    <x v="0"/>
    <s v="ERES_2T307"/>
    <x v="6770"/>
    <n v="1699.2349999999999"/>
    <n v="234.2"/>
  </r>
  <r>
    <s v="10 : Electric"/>
    <x v="3"/>
    <x v="0"/>
    <s v="ERES_2T307"/>
    <x v="347"/>
    <n v="1644.0709999999999"/>
    <n v="198.82"/>
  </r>
  <r>
    <s v="10 : Electric"/>
    <x v="3"/>
    <x v="0"/>
    <s v="ERES_2T307"/>
    <x v="348"/>
    <n v="2129.877"/>
    <n v="276.18"/>
  </r>
  <r>
    <s v="10 : Electric"/>
    <x v="3"/>
    <x v="0"/>
    <s v="ERES_2T307"/>
    <x v="6771"/>
    <n v="936.20799999999997"/>
    <n v="117.61"/>
  </r>
  <r>
    <s v="10 : Electric"/>
    <x v="3"/>
    <x v="0"/>
    <s v="ERES_2T307"/>
    <x v="6772"/>
    <n v="1501.1969999999999"/>
    <n v="188.12"/>
  </r>
  <r>
    <s v="10 : Electric"/>
    <x v="3"/>
    <x v="0"/>
    <s v="ERES_2T307"/>
    <x v="6773"/>
    <n v="2085.4859999999999"/>
    <n v="275.57"/>
  </r>
  <r>
    <s v="10 : Electric"/>
    <x v="3"/>
    <x v="0"/>
    <s v="ERES_2T307"/>
    <x v="6774"/>
    <n v="792.79899999999998"/>
    <n v="102.42"/>
  </r>
  <r>
    <s v="10 : Electric"/>
    <x v="3"/>
    <x v="0"/>
    <s v="ERES_2T307"/>
    <x v="349"/>
    <n v="201.358"/>
    <n v="25.68"/>
  </r>
  <r>
    <s v="10 : Electric"/>
    <x v="3"/>
    <x v="0"/>
    <s v="ERES_2T307"/>
    <x v="6775"/>
    <n v="479.65899999999999"/>
    <n v="60.6"/>
  </r>
  <r>
    <s v="10 : Electric"/>
    <x v="3"/>
    <x v="0"/>
    <s v="ERES_2T307"/>
    <x v="6776"/>
    <n v="2435.6489999999999"/>
    <n v="300"/>
  </r>
  <r>
    <s v="10 : Electric"/>
    <x v="3"/>
    <x v="0"/>
    <s v="ERES_2T307"/>
    <x v="6777"/>
    <n v="798.68399999999997"/>
    <n v="108.39"/>
  </r>
  <r>
    <s v="10 : Electric"/>
    <x v="3"/>
    <x v="0"/>
    <s v="ERES_2T307"/>
    <x v="6778"/>
    <n v="1023.218"/>
    <n v="120.03"/>
  </r>
  <r>
    <s v="10 : Electric"/>
    <x v="3"/>
    <x v="0"/>
    <s v="ERES_2T307"/>
    <x v="6779"/>
    <n v="659.851"/>
    <n v="92.13"/>
  </r>
  <r>
    <s v="10 : Electric"/>
    <x v="3"/>
    <x v="0"/>
    <s v="ERES_2T307"/>
    <x v="350"/>
    <n v="933.346"/>
    <n v="130.16999999999999"/>
  </r>
  <r>
    <s v="10 : Electric"/>
    <x v="3"/>
    <x v="0"/>
    <s v="ERES_2T307"/>
    <x v="6780"/>
    <n v="1423.3889999999999"/>
    <n v="186.99"/>
  </r>
  <r>
    <s v="10 : Electric"/>
    <x v="3"/>
    <x v="0"/>
    <s v="ERES_2T307"/>
    <x v="351"/>
    <n v="1521.03"/>
    <n v="194.95"/>
  </r>
  <r>
    <s v="10 : Electric"/>
    <x v="3"/>
    <x v="0"/>
    <s v="ERES_2T307"/>
    <x v="6781"/>
    <n v="2810.614"/>
    <n v="329.91"/>
  </r>
  <r>
    <s v="10 : Electric"/>
    <x v="3"/>
    <x v="0"/>
    <s v="ERES_2T307"/>
    <x v="352"/>
    <n v="149.18799999999999"/>
    <n v="18.88"/>
  </r>
  <r>
    <s v="10 : Electric"/>
    <x v="3"/>
    <x v="0"/>
    <s v="ERES_2T307"/>
    <x v="353"/>
    <n v="1699.6310000000001"/>
    <n v="228.17"/>
  </r>
  <r>
    <s v="10 : Electric"/>
    <x v="3"/>
    <x v="0"/>
    <s v="ERES_2T307"/>
    <x v="354"/>
    <n v="1846.1849999999999"/>
    <n v="234.66"/>
  </r>
  <r>
    <s v="10 : Electric"/>
    <x v="3"/>
    <x v="0"/>
    <s v="ERES_2T307"/>
    <x v="355"/>
    <n v="1014.708"/>
    <n v="127.74"/>
  </r>
  <r>
    <s v="10 : Electric"/>
    <x v="3"/>
    <x v="0"/>
    <s v="ERES_2T307"/>
    <x v="356"/>
    <n v="1602.232"/>
    <n v="207.38"/>
  </r>
  <r>
    <s v="10 : Electric"/>
    <x v="3"/>
    <x v="0"/>
    <s v="ERES_2T307"/>
    <x v="6782"/>
    <n v="500.58499999999998"/>
    <n v="67.59"/>
  </r>
  <r>
    <s v="10 : Electric"/>
    <x v="3"/>
    <x v="0"/>
    <s v="ERES_2T307"/>
    <x v="358"/>
    <n v="1704.335"/>
    <n v="230.04"/>
  </r>
  <r>
    <s v="10 : Electric"/>
    <x v="3"/>
    <x v="0"/>
    <s v="ERES_2T307"/>
    <x v="6783"/>
    <n v="1206.299"/>
    <n v="158.12"/>
  </r>
  <r>
    <s v="10 : Electric"/>
    <x v="3"/>
    <x v="0"/>
    <s v="ERES_2T307"/>
    <x v="359"/>
    <n v="1449.3109999999999"/>
    <n v="152.41"/>
  </r>
  <r>
    <s v="10 : Electric"/>
    <x v="3"/>
    <x v="0"/>
    <s v="ERES_2T307"/>
    <x v="361"/>
    <n v="1871.7729999999999"/>
    <n v="229.55"/>
  </r>
  <r>
    <s v="10 : Electric"/>
    <x v="3"/>
    <x v="0"/>
    <s v="ERES_2T307"/>
    <x v="362"/>
    <n v="2932.07"/>
    <n v="380.08"/>
  </r>
  <r>
    <s v="10 : Electric"/>
    <x v="3"/>
    <x v="0"/>
    <s v="ERES_2T307"/>
    <x v="363"/>
    <n v="554.89099999999996"/>
    <n v="63.61"/>
  </r>
  <r>
    <s v="10 : Electric"/>
    <x v="3"/>
    <x v="0"/>
    <s v="ERES_2T307"/>
    <x v="364"/>
    <n v="1828.21"/>
    <n v="228.43"/>
  </r>
  <r>
    <s v="10 : Electric"/>
    <x v="3"/>
    <x v="0"/>
    <s v="ERES_2T307"/>
    <x v="6784"/>
    <n v="689.79899999999998"/>
    <n v="96.59"/>
  </r>
  <r>
    <s v="10 : Electric"/>
    <x v="3"/>
    <x v="0"/>
    <s v="ERES_2T307"/>
    <x v="365"/>
    <n v="1523.165"/>
    <n v="197.36"/>
  </r>
  <r>
    <s v="10 : Electric"/>
    <x v="3"/>
    <x v="0"/>
    <s v="ERES_2T307"/>
    <x v="366"/>
    <n v="2377.748"/>
    <n v="304.33999999999997"/>
  </r>
  <r>
    <s v="10 : Electric"/>
    <x v="3"/>
    <x v="0"/>
    <s v="ERES_2T307"/>
    <x v="6785"/>
    <n v="631.02700000000004"/>
    <n v="71.97"/>
  </r>
  <r>
    <s v="10 : Electric"/>
    <x v="3"/>
    <x v="0"/>
    <s v="ERES_2T307"/>
    <x v="6786"/>
    <n v="1640.28"/>
    <n v="211.48"/>
  </r>
  <r>
    <s v="10 : Electric"/>
    <x v="3"/>
    <x v="0"/>
    <s v="ERES_2T307"/>
    <x v="6787"/>
    <n v="1340.55"/>
    <n v="147.27000000000001"/>
  </r>
  <r>
    <s v="10 : Electric"/>
    <x v="3"/>
    <x v="0"/>
    <s v="ERES_2T307"/>
    <x v="367"/>
    <n v="525.61900000000003"/>
    <n v="65.95"/>
  </r>
  <r>
    <s v="10 : Electric"/>
    <x v="3"/>
    <x v="0"/>
    <s v="ERES_2T307"/>
    <x v="6788"/>
    <n v="2546.6"/>
    <n v="301.14"/>
  </r>
  <r>
    <s v="10 : Electric"/>
    <x v="3"/>
    <x v="0"/>
    <s v="ERES_2T307"/>
    <x v="368"/>
    <n v="1225.5450000000001"/>
    <n v="156.47"/>
  </r>
  <r>
    <s v="10 : Electric"/>
    <x v="3"/>
    <x v="0"/>
    <s v="ERES_2T307"/>
    <x v="369"/>
    <n v="728.49300000000005"/>
    <n v="93.85"/>
  </r>
  <r>
    <s v="10 : Electric"/>
    <x v="3"/>
    <x v="0"/>
    <s v="ERES_2T307"/>
    <x v="370"/>
    <n v="783.86699999999996"/>
    <n v="106.91"/>
  </r>
  <r>
    <s v="10 : Electric"/>
    <x v="3"/>
    <x v="0"/>
    <s v="ERES_2T307"/>
    <x v="371"/>
    <n v="1552.5920000000001"/>
    <n v="208.76"/>
  </r>
  <r>
    <s v="10 : Electric"/>
    <x v="3"/>
    <x v="0"/>
    <s v="ERES_2T307"/>
    <x v="372"/>
    <n v="355.20400000000001"/>
    <n v="46.83"/>
  </r>
  <r>
    <s v="10 : Electric"/>
    <x v="3"/>
    <x v="0"/>
    <s v="ERES_2T307"/>
    <x v="6789"/>
    <n v="457.74599999999998"/>
    <n v="62.06"/>
  </r>
  <r>
    <s v="10 : Electric"/>
    <x v="3"/>
    <x v="0"/>
    <s v="ERES_2T307"/>
    <x v="373"/>
    <n v="461.91300000000001"/>
    <n v="57.42"/>
  </r>
  <r>
    <s v="10 : Electric"/>
    <x v="3"/>
    <x v="0"/>
    <s v="ERES_2T307"/>
    <x v="8638"/>
    <n v="3682.8429999999998"/>
    <n v="487.71"/>
  </r>
  <r>
    <s v="10 : Electric"/>
    <x v="3"/>
    <x v="0"/>
    <s v="ERES_2T307"/>
    <x v="374"/>
    <n v="483.80099999999999"/>
    <n v="64.959999999999994"/>
  </r>
  <r>
    <s v="10 : Electric"/>
    <x v="3"/>
    <x v="0"/>
    <s v="ERES_2T307"/>
    <x v="375"/>
    <n v="1133.982"/>
    <n v="143.71"/>
  </r>
  <r>
    <s v="10 : Electric"/>
    <x v="3"/>
    <x v="0"/>
    <s v="ERES_2T307"/>
    <x v="376"/>
    <n v="1423.7380000000001"/>
    <n v="180.19"/>
  </r>
  <r>
    <s v="10 : Electric"/>
    <x v="3"/>
    <x v="0"/>
    <s v="ERES_2T307"/>
    <x v="377"/>
    <n v="672.56100000000004"/>
    <n v="85.45"/>
  </r>
  <r>
    <s v="10 : Electric"/>
    <x v="3"/>
    <x v="0"/>
    <s v="ERES_2T307"/>
    <x v="6790"/>
    <n v="3337.846"/>
    <n v="439.38"/>
  </r>
  <r>
    <s v="10 : Electric"/>
    <x v="3"/>
    <x v="0"/>
    <s v="ERES_2T307"/>
    <x v="378"/>
    <n v="980.51099999999997"/>
    <n v="145.13"/>
  </r>
  <r>
    <s v="10 : Electric"/>
    <x v="3"/>
    <x v="0"/>
    <s v="ERES_2T307"/>
    <x v="379"/>
    <n v="986.66200000000003"/>
    <n v="129.37"/>
  </r>
  <r>
    <s v="10 : Electric"/>
    <x v="3"/>
    <x v="0"/>
    <s v="ERES_2T307"/>
    <x v="6791"/>
    <n v="208.49100000000001"/>
    <n v="26.78"/>
  </r>
  <r>
    <s v="10 : Electric"/>
    <x v="3"/>
    <x v="0"/>
    <s v="ERES_2T307"/>
    <x v="380"/>
    <n v="1167.3579999999999"/>
    <n v="152.47"/>
  </r>
  <r>
    <s v="10 : Electric"/>
    <x v="3"/>
    <x v="0"/>
    <s v="ERES_2T307"/>
    <x v="381"/>
    <n v="496.09399999999999"/>
    <n v="59.73"/>
  </r>
  <r>
    <s v="10 : Electric"/>
    <x v="3"/>
    <x v="0"/>
    <s v="ERES_2T307"/>
    <x v="6792"/>
    <n v="937.846"/>
    <n v="116.52"/>
  </r>
  <r>
    <s v="10 : Electric"/>
    <x v="3"/>
    <x v="0"/>
    <s v="ERES_2T307"/>
    <x v="6793"/>
    <n v="240.452"/>
    <n v="31.82"/>
  </r>
  <r>
    <s v="10 : Electric"/>
    <x v="3"/>
    <x v="0"/>
    <s v="ERES_2T307"/>
    <x v="382"/>
    <n v="318.78399999999999"/>
    <n v="41.61"/>
  </r>
  <r>
    <s v="10 : Electric"/>
    <x v="3"/>
    <x v="0"/>
    <s v="ERES_2T307"/>
    <x v="383"/>
    <n v="679.19299999999998"/>
    <n v="67.3"/>
  </r>
  <r>
    <s v="10 : Electric"/>
    <x v="3"/>
    <x v="0"/>
    <s v="ERES_2T307"/>
    <x v="384"/>
    <n v="537.66300000000001"/>
    <n v="67.66"/>
  </r>
  <r>
    <s v="10 : Electric"/>
    <x v="3"/>
    <x v="0"/>
    <s v="ERES_2T307"/>
    <x v="385"/>
    <n v="1478.2080000000001"/>
    <n v="190.16"/>
  </r>
  <r>
    <s v="10 : Electric"/>
    <x v="3"/>
    <x v="0"/>
    <s v="ERES_2T307"/>
    <x v="386"/>
    <n v="777.45299999999997"/>
    <n v="99.65"/>
  </r>
  <r>
    <s v="10 : Electric"/>
    <x v="3"/>
    <x v="0"/>
    <s v="ERES_2T307"/>
    <x v="387"/>
    <n v="2023.3920000000001"/>
    <n v="258.08"/>
  </r>
  <r>
    <s v="10 : Electric"/>
    <x v="3"/>
    <x v="0"/>
    <s v="ERES_2T307"/>
    <x v="388"/>
    <n v="1430.33"/>
    <n v="179.15"/>
  </r>
  <r>
    <s v="10 : Electric"/>
    <x v="3"/>
    <x v="0"/>
    <s v="ERES_2T307"/>
    <x v="389"/>
    <n v="523.53599999999994"/>
    <n v="66.94"/>
  </r>
  <r>
    <s v="10 : Electric"/>
    <x v="3"/>
    <x v="0"/>
    <s v="ERES_2T307"/>
    <x v="390"/>
    <n v="402.63400000000001"/>
    <n v="48.77"/>
  </r>
  <r>
    <s v="10 : Electric"/>
    <x v="3"/>
    <x v="0"/>
    <s v="ERES_2T307"/>
    <x v="6794"/>
    <n v="362.66800000000001"/>
    <n v="44.58"/>
  </r>
  <r>
    <s v="10 : Electric"/>
    <x v="3"/>
    <x v="0"/>
    <s v="ERES_2T307"/>
    <x v="391"/>
    <n v="467.70100000000002"/>
    <n v="56.67"/>
  </r>
  <r>
    <s v="10 : Electric"/>
    <x v="3"/>
    <x v="0"/>
    <s v="ERES_2T307"/>
    <x v="392"/>
    <n v="2136.3739999999998"/>
    <n v="273.58"/>
  </r>
  <r>
    <s v="10 : Electric"/>
    <x v="3"/>
    <x v="0"/>
    <s v="ERES_2T307"/>
    <x v="393"/>
    <n v="400.24299999999999"/>
    <n v="51.72"/>
  </r>
  <r>
    <s v="10 : Electric"/>
    <x v="3"/>
    <x v="0"/>
    <s v="ERES_2T307"/>
    <x v="394"/>
    <n v="606.553"/>
    <n v="85.32"/>
  </r>
  <r>
    <s v="10 : Electric"/>
    <x v="3"/>
    <x v="0"/>
    <s v="ERES_2T307"/>
    <x v="395"/>
    <n v="535.81600000000003"/>
    <n v="72.27"/>
  </r>
  <r>
    <s v="10 : Electric"/>
    <x v="3"/>
    <x v="0"/>
    <s v="ERES_2T307"/>
    <x v="396"/>
    <n v="1920.164"/>
    <n v="253.51"/>
  </r>
  <r>
    <s v="10 : Electric"/>
    <x v="3"/>
    <x v="0"/>
    <s v="ERES_2T307"/>
    <x v="6795"/>
    <n v="980.42399999999998"/>
    <n v="114.51"/>
  </r>
  <r>
    <s v="10 : Electric"/>
    <x v="3"/>
    <x v="0"/>
    <s v="ERES_2T307"/>
    <x v="397"/>
    <n v="1106.454"/>
    <n v="138.44999999999999"/>
  </r>
  <r>
    <s v="10 : Electric"/>
    <x v="3"/>
    <x v="0"/>
    <s v="ERES_2T307"/>
    <x v="398"/>
    <n v="1917.7719999999999"/>
    <n v="219.96"/>
  </r>
  <r>
    <s v="10 : Electric"/>
    <x v="3"/>
    <x v="0"/>
    <s v="ERES_2T307"/>
    <x v="399"/>
    <n v="577.11"/>
    <n v="68.14"/>
  </r>
  <r>
    <s v="10 : Electric"/>
    <x v="3"/>
    <x v="0"/>
    <s v="ERES_2T307"/>
    <x v="400"/>
    <n v="748.64499999999998"/>
    <n v="90.65"/>
  </r>
  <r>
    <s v="10 : Electric"/>
    <x v="3"/>
    <x v="0"/>
    <s v="ERES_2T307"/>
    <x v="6796"/>
    <n v="380.86099999999999"/>
    <n v="49.09"/>
  </r>
  <r>
    <s v="10 : Electric"/>
    <x v="3"/>
    <x v="0"/>
    <s v="ERES_2T307"/>
    <x v="401"/>
    <n v="457.09899999999999"/>
    <n v="56.31"/>
  </r>
  <r>
    <s v="10 : Electric"/>
    <x v="3"/>
    <x v="0"/>
    <s v="ERES_2T307"/>
    <x v="402"/>
    <n v="589.39400000000001"/>
    <n v="76.95"/>
  </r>
  <r>
    <s v="10 : Electric"/>
    <x v="3"/>
    <x v="0"/>
    <s v="ERES_2T307"/>
    <x v="403"/>
    <n v="1349.152"/>
    <n v="164.54"/>
  </r>
  <r>
    <s v="10 : Electric"/>
    <x v="3"/>
    <x v="0"/>
    <s v="ERES_2T307"/>
    <x v="404"/>
    <n v="647.36199999999997"/>
    <n v="84.13"/>
  </r>
  <r>
    <s v="10 : Electric"/>
    <x v="3"/>
    <x v="0"/>
    <s v="ERES_2T307"/>
    <x v="405"/>
    <n v="910.31899999999996"/>
    <n v="112.5"/>
  </r>
  <r>
    <s v="10 : Electric"/>
    <x v="3"/>
    <x v="0"/>
    <s v="ERES_2T307"/>
    <x v="406"/>
    <n v="971.35699999999997"/>
    <n v="98.31"/>
  </r>
  <r>
    <s v="10 : Electric"/>
    <x v="3"/>
    <x v="0"/>
    <s v="ERES_2T307"/>
    <x v="407"/>
    <n v="690.28599999999994"/>
    <n v="90.41"/>
  </r>
  <r>
    <s v="10 : Electric"/>
    <x v="3"/>
    <x v="0"/>
    <s v="ERES_2T307"/>
    <x v="408"/>
    <n v="2021.777"/>
    <n v="252.82"/>
  </r>
  <r>
    <s v="10 : Electric"/>
    <x v="3"/>
    <x v="0"/>
    <s v="ERES_2T307"/>
    <x v="409"/>
    <n v="654.61900000000003"/>
    <n v="78.430000000000007"/>
  </r>
  <r>
    <s v="10 : Electric"/>
    <x v="3"/>
    <x v="0"/>
    <s v="ERES_2T307"/>
    <x v="6797"/>
    <n v="290.63400000000001"/>
    <n v="38.26"/>
  </r>
  <r>
    <s v="10 : Electric"/>
    <x v="3"/>
    <x v="0"/>
    <s v="ERES_2T307"/>
    <x v="6798"/>
    <n v="2584.27"/>
    <n v="348.1"/>
  </r>
  <r>
    <s v="10 : Electric"/>
    <x v="3"/>
    <x v="0"/>
    <s v="ERES_2T307"/>
    <x v="410"/>
    <n v="4953.3360000000002"/>
    <n v="681.43"/>
  </r>
  <r>
    <s v="10 : Electric"/>
    <x v="3"/>
    <x v="0"/>
    <s v="ERES_2T307"/>
    <x v="6799"/>
    <n v="397.911"/>
    <n v="49.23"/>
  </r>
  <r>
    <s v="10 : Electric"/>
    <x v="3"/>
    <x v="0"/>
    <s v="ERES_2T307"/>
    <x v="411"/>
    <n v="546.4"/>
    <n v="68.180000000000007"/>
  </r>
  <r>
    <s v="10 : Electric"/>
    <x v="3"/>
    <x v="0"/>
    <s v="ERES_2T307"/>
    <x v="412"/>
    <n v="2347.6109999999999"/>
    <n v="296.05"/>
  </r>
  <r>
    <s v="10 : Electric"/>
    <x v="3"/>
    <x v="0"/>
    <s v="ERES_2T307"/>
    <x v="413"/>
    <n v="1210.154"/>
    <n v="149.56"/>
  </r>
  <r>
    <s v="10 : Electric"/>
    <x v="3"/>
    <x v="0"/>
    <s v="ERES_2T307"/>
    <x v="414"/>
    <n v="1306.173"/>
    <n v="167.7"/>
  </r>
  <r>
    <s v="10 : Electric"/>
    <x v="3"/>
    <x v="0"/>
    <s v="ERES_2T307"/>
    <x v="6800"/>
    <n v="2585.098"/>
    <n v="314.52999999999997"/>
  </r>
  <r>
    <s v="10 : Electric"/>
    <x v="3"/>
    <x v="0"/>
    <s v="ERES_2T307"/>
    <x v="415"/>
    <n v="1626.1559999999999"/>
    <n v="198.15"/>
  </r>
  <r>
    <s v="10 : Electric"/>
    <x v="3"/>
    <x v="0"/>
    <s v="ERES_2T307"/>
    <x v="6801"/>
    <n v="695.69600000000003"/>
    <n v="91.01"/>
  </r>
  <r>
    <s v="10 : Electric"/>
    <x v="3"/>
    <x v="0"/>
    <s v="ERES_2T307"/>
    <x v="6802"/>
    <n v="729.03200000000004"/>
    <n v="95.81"/>
  </r>
  <r>
    <s v="10 : Electric"/>
    <x v="3"/>
    <x v="0"/>
    <s v="ERES_2T307"/>
    <x v="416"/>
    <n v="1139.126"/>
    <n v="121.38"/>
  </r>
  <r>
    <s v="10 : Electric"/>
    <x v="3"/>
    <x v="0"/>
    <s v="ERES_2T307"/>
    <x v="417"/>
    <n v="233.35"/>
    <n v="30.82"/>
  </r>
  <r>
    <s v="10 : Electric"/>
    <x v="3"/>
    <x v="0"/>
    <s v="ERES_2T307"/>
    <x v="418"/>
    <n v="2286.0770000000002"/>
    <n v="282.89"/>
  </r>
  <r>
    <s v="10 : Electric"/>
    <x v="3"/>
    <x v="0"/>
    <s v="ERES_2T307"/>
    <x v="419"/>
    <n v="1365.5519999999999"/>
    <n v="168.31"/>
  </r>
  <r>
    <s v="10 : Electric"/>
    <x v="3"/>
    <x v="0"/>
    <s v="ERES_2T307"/>
    <x v="420"/>
    <n v="1127.0909999999999"/>
    <n v="132.53"/>
  </r>
  <r>
    <s v="10 : Electric"/>
    <x v="3"/>
    <x v="0"/>
    <s v="ERES_2T307"/>
    <x v="6803"/>
    <n v="2259.502"/>
    <n v="296.51"/>
  </r>
  <r>
    <s v="10 : Electric"/>
    <x v="3"/>
    <x v="0"/>
    <s v="ERES_2T307"/>
    <x v="421"/>
    <n v="423.81900000000002"/>
    <n v="60.84"/>
  </r>
  <r>
    <s v="10 : Electric"/>
    <x v="3"/>
    <x v="0"/>
    <s v="ERES_2T307"/>
    <x v="422"/>
    <n v="1381.33"/>
    <n v="167.33"/>
  </r>
  <r>
    <s v="10 : Electric"/>
    <x v="3"/>
    <x v="0"/>
    <s v="ERES_2T307"/>
    <x v="423"/>
    <n v="1900.2940000000001"/>
    <n v="233.55"/>
  </r>
  <r>
    <s v="10 : Electric"/>
    <x v="3"/>
    <x v="0"/>
    <s v="ERES_2T307"/>
    <x v="424"/>
    <n v="954.46400000000006"/>
    <n v="105.86"/>
  </r>
  <r>
    <s v="10 : Electric"/>
    <x v="3"/>
    <x v="0"/>
    <s v="ERES_2T307"/>
    <x v="425"/>
    <n v="1060.1489999999999"/>
    <n v="128.63999999999999"/>
  </r>
  <r>
    <s v="10 : Electric"/>
    <x v="3"/>
    <x v="0"/>
    <s v="ERES_2T307"/>
    <x v="427"/>
    <n v="1406.816"/>
    <n v="176.31"/>
  </r>
  <r>
    <s v="10 : Electric"/>
    <x v="3"/>
    <x v="0"/>
    <s v="ERES_2T307"/>
    <x v="428"/>
    <n v="185.447"/>
    <n v="22.94"/>
  </r>
  <r>
    <s v="10 : Electric"/>
    <x v="3"/>
    <x v="0"/>
    <s v="ERES_2T307"/>
    <x v="8639"/>
    <n v="3115.2310000000002"/>
    <n v="410.71"/>
  </r>
  <r>
    <s v="10 : Electric"/>
    <x v="3"/>
    <x v="0"/>
    <s v="ERES_2T307"/>
    <x v="429"/>
    <n v="1766.2529999999999"/>
    <n v="237.58"/>
  </r>
  <r>
    <s v="10 : Electric"/>
    <x v="3"/>
    <x v="0"/>
    <s v="ERES_2T307"/>
    <x v="430"/>
    <n v="532.96"/>
    <n v="70.459999999999994"/>
  </r>
  <r>
    <s v="10 : Electric"/>
    <x v="3"/>
    <x v="0"/>
    <s v="ERES_2T307"/>
    <x v="431"/>
    <n v="5041.2839999999997"/>
    <n v="629.49"/>
  </r>
  <r>
    <s v="10 : Electric"/>
    <x v="3"/>
    <x v="0"/>
    <s v="ERES_2T307"/>
    <x v="432"/>
    <n v="1822.087"/>
    <n v="199.92"/>
  </r>
  <r>
    <s v="10 : Electric"/>
    <x v="3"/>
    <x v="0"/>
    <s v="ERES_2T307"/>
    <x v="433"/>
    <n v="557.35699999999997"/>
    <n v="70.33"/>
  </r>
  <r>
    <s v="10 : Electric"/>
    <x v="3"/>
    <x v="0"/>
    <s v="ERES_2T307"/>
    <x v="434"/>
    <n v="795.41300000000001"/>
    <n v="92"/>
  </r>
  <r>
    <s v="10 : Electric"/>
    <x v="3"/>
    <x v="0"/>
    <s v="ERES_2T307"/>
    <x v="6804"/>
    <n v="938.35500000000002"/>
    <n v="121"/>
  </r>
  <r>
    <s v="10 : Electric"/>
    <x v="3"/>
    <x v="0"/>
    <s v="ERES_2T307"/>
    <x v="435"/>
    <n v="859.91600000000005"/>
    <n v="113.41"/>
  </r>
  <r>
    <s v="10 : Electric"/>
    <x v="3"/>
    <x v="0"/>
    <s v="ERES_2T307"/>
    <x v="6805"/>
    <n v="1080.1969999999999"/>
    <n v="147.13999999999999"/>
  </r>
  <r>
    <s v="10 : Electric"/>
    <x v="3"/>
    <x v="0"/>
    <s v="ERES_2T307"/>
    <x v="6806"/>
    <n v="1007.395"/>
    <n v="148.11000000000001"/>
  </r>
  <r>
    <s v="10 : Electric"/>
    <x v="3"/>
    <x v="0"/>
    <s v="ERES_2T307"/>
    <x v="436"/>
    <n v="1325.463"/>
    <n v="177.23"/>
  </r>
  <r>
    <s v="10 : Electric"/>
    <x v="3"/>
    <x v="0"/>
    <s v="ERES_2T307"/>
    <x v="438"/>
    <n v="919.74400000000003"/>
    <n v="114.6"/>
  </r>
  <r>
    <s v="10 : Electric"/>
    <x v="3"/>
    <x v="0"/>
    <s v="ERES_2T307"/>
    <x v="6807"/>
    <n v="5663.6959999999999"/>
    <n v="719.5"/>
  </r>
  <r>
    <s v="10 : Electric"/>
    <x v="3"/>
    <x v="0"/>
    <s v="ERES_2T307"/>
    <x v="6808"/>
    <n v="594.89400000000001"/>
    <n v="72.67"/>
  </r>
  <r>
    <s v="10 : Electric"/>
    <x v="3"/>
    <x v="0"/>
    <s v="ERES_2T307"/>
    <x v="439"/>
    <n v="2182.2600000000002"/>
    <n v="277.39"/>
  </r>
  <r>
    <s v="10 : Electric"/>
    <x v="3"/>
    <x v="0"/>
    <s v="ERES_2T307"/>
    <x v="6809"/>
    <n v="424.71499999999997"/>
    <n v="55.64"/>
  </r>
  <r>
    <s v="10 : Electric"/>
    <x v="3"/>
    <x v="0"/>
    <s v="ERES_2T307"/>
    <x v="441"/>
    <n v="1129.5170000000001"/>
    <n v="159.13999999999999"/>
  </r>
  <r>
    <s v="10 : Electric"/>
    <x v="3"/>
    <x v="0"/>
    <s v="ERES_2T307"/>
    <x v="442"/>
    <n v="2536.549"/>
    <n v="334.02"/>
  </r>
  <r>
    <s v="10 : Electric"/>
    <x v="3"/>
    <x v="0"/>
    <s v="ERES_2T307"/>
    <x v="443"/>
    <n v="1062.204"/>
    <n v="137.80000000000001"/>
  </r>
  <r>
    <s v="10 : Electric"/>
    <x v="3"/>
    <x v="0"/>
    <s v="ERES_2T307"/>
    <x v="6810"/>
    <n v="876.44200000000001"/>
    <n v="109.82"/>
  </r>
  <r>
    <s v="10 : Electric"/>
    <x v="3"/>
    <x v="0"/>
    <s v="ERES_2T307"/>
    <x v="444"/>
    <n v="574.43100000000004"/>
    <n v="73.62"/>
  </r>
  <r>
    <s v="10 : Electric"/>
    <x v="3"/>
    <x v="0"/>
    <s v="ERES_2T307"/>
    <x v="6811"/>
    <n v="499.33699999999999"/>
    <n v="69.03"/>
  </r>
  <r>
    <s v="10 : Electric"/>
    <x v="3"/>
    <x v="0"/>
    <s v="ERES_2T307"/>
    <x v="445"/>
    <n v="1725.29"/>
    <n v="221.62"/>
  </r>
  <r>
    <s v="10 : Electric"/>
    <x v="3"/>
    <x v="0"/>
    <s v="ERES_2T307"/>
    <x v="446"/>
    <n v="1658.4369999999999"/>
    <n v="218.68"/>
  </r>
  <r>
    <s v="10 : Electric"/>
    <x v="3"/>
    <x v="0"/>
    <s v="ERES_2T307"/>
    <x v="447"/>
    <n v="581.923"/>
    <n v="80.47"/>
  </r>
  <r>
    <s v="10 : Electric"/>
    <x v="3"/>
    <x v="0"/>
    <s v="ERES_2T307"/>
    <x v="448"/>
    <n v="899.38400000000001"/>
    <n v="125.15"/>
  </r>
  <r>
    <s v="10 : Electric"/>
    <x v="3"/>
    <x v="0"/>
    <s v="ERES_2T307"/>
    <x v="449"/>
    <n v="919.60400000000004"/>
    <n v="115.61"/>
  </r>
  <r>
    <s v="10 : Electric"/>
    <x v="3"/>
    <x v="0"/>
    <s v="ERES_2T307"/>
    <x v="450"/>
    <n v="966.03599999999994"/>
    <n v="123.21"/>
  </r>
  <r>
    <s v="10 : Electric"/>
    <x v="3"/>
    <x v="0"/>
    <s v="ERES_2T307"/>
    <x v="451"/>
    <n v="478.01400000000001"/>
    <n v="58.99"/>
  </r>
  <r>
    <s v="10 : Electric"/>
    <x v="3"/>
    <x v="0"/>
    <s v="ERES_2T307"/>
    <x v="452"/>
    <n v="2654.0650000000001"/>
    <n v="338.95"/>
  </r>
  <r>
    <s v="10 : Electric"/>
    <x v="3"/>
    <x v="0"/>
    <s v="ERES_2T307"/>
    <x v="6812"/>
    <n v="654.14099999999996"/>
    <n v="91.98"/>
  </r>
  <r>
    <s v="10 : Electric"/>
    <x v="3"/>
    <x v="0"/>
    <s v="ERES_2T307"/>
    <x v="453"/>
    <n v="1092.4280000000001"/>
    <n v="138.38"/>
  </r>
  <r>
    <s v="10 : Electric"/>
    <x v="3"/>
    <x v="0"/>
    <s v="ERES_2T307"/>
    <x v="454"/>
    <n v="2783.7220000000002"/>
    <n v="339.89"/>
  </r>
  <r>
    <s v="10 : Electric"/>
    <x v="3"/>
    <x v="0"/>
    <s v="ERES_2T307"/>
    <x v="455"/>
    <n v="624.101"/>
    <n v="84.31"/>
  </r>
  <r>
    <s v="10 : Electric"/>
    <x v="3"/>
    <x v="0"/>
    <s v="ERES_2T307"/>
    <x v="456"/>
    <n v="555.54"/>
    <n v="70.739999999999995"/>
  </r>
  <r>
    <s v="10 : Electric"/>
    <x v="3"/>
    <x v="0"/>
    <s v="ERES_2T307"/>
    <x v="6813"/>
    <n v="1900.24"/>
    <n v="205.81"/>
  </r>
  <r>
    <s v="10 : Electric"/>
    <x v="3"/>
    <x v="0"/>
    <s v="ERES_2T307"/>
    <x v="457"/>
    <n v="981.67600000000004"/>
    <n v="126.06"/>
  </r>
  <r>
    <s v="10 : Electric"/>
    <x v="3"/>
    <x v="0"/>
    <s v="ERES_2T307"/>
    <x v="458"/>
    <n v="1745.201"/>
    <n v="217.24"/>
  </r>
  <r>
    <s v="10 : Electric"/>
    <x v="3"/>
    <x v="0"/>
    <s v="ERES_2T307"/>
    <x v="459"/>
    <n v="708.56600000000003"/>
    <n v="86.91"/>
  </r>
  <r>
    <s v="10 : Electric"/>
    <x v="3"/>
    <x v="0"/>
    <s v="ERES_2T307"/>
    <x v="6814"/>
    <n v="774.95899999999995"/>
    <n v="97.49"/>
  </r>
  <r>
    <s v="10 : Electric"/>
    <x v="3"/>
    <x v="0"/>
    <s v="ERES_2T307"/>
    <x v="461"/>
    <n v="810.69299999999998"/>
    <n v="108.2"/>
  </r>
  <r>
    <s v="10 : Electric"/>
    <x v="3"/>
    <x v="0"/>
    <s v="ERES_2T307"/>
    <x v="6815"/>
    <n v="107.89"/>
    <n v="13.76"/>
  </r>
  <r>
    <s v="10 : Electric"/>
    <x v="3"/>
    <x v="0"/>
    <s v="ERES_2T307"/>
    <x v="6816"/>
    <n v="604.06700000000001"/>
    <n v="70.510000000000005"/>
  </r>
  <r>
    <s v="10 : Electric"/>
    <x v="3"/>
    <x v="0"/>
    <s v="ERES_2T307"/>
    <x v="6817"/>
    <n v="1551.4580000000001"/>
    <n v="200.55"/>
  </r>
  <r>
    <s v="10 : Electric"/>
    <x v="3"/>
    <x v="0"/>
    <s v="ERES_2T307"/>
    <x v="462"/>
    <n v="3021.6469999999999"/>
    <n v="395.74"/>
  </r>
  <r>
    <s v="10 : Electric"/>
    <x v="3"/>
    <x v="0"/>
    <s v="ERES_2T307"/>
    <x v="463"/>
    <n v="642.83000000000004"/>
    <n v="84.91"/>
  </r>
  <r>
    <s v="10 : Electric"/>
    <x v="3"/>
    <x v="0"/>
    <s v="ERES_2T307"/>
    <x v="464"/>
    <n v="941.30600000000004"/>
    <n v="126.9"/>
  </r>
  <r>
    <s v="10 : Electric"/>
    <x v="3"/>
    <x v="0"/>
    <s v="ERES_2T307"/>
    <x v="465"/>
    <n v="865.89200000000005"/>
    <n v="114.36"/>
  </r>
  <r>
    <s v="10 : Electric"/>
    <x v="3"/>
    <x v="0"/>
    <s v="ERES_2T307"/>
    <x v="6818"/>
    <n v="1530.9960000000001"/>
    <n v="185.12"/>
  </r>
  <r>
    <s v="10 : Electric"/>
    <x v="3"/>
    <x v="0"/>
    <s v="ERES_2T307"/>
    <x v="466"/>
    <n v="1009.797"/>
    <n v="116.1"/>
  </r>
  <r>
    <s v="10 : Electric"/>
    <x v="3"/>
    <x v="0"/>
    <s v="ERES_2T307"/>
    <x v="467"/>
    <n v="419.25200000000001"/>
    <n v="55.71"/>
  </r>
  <r>
    <s v="10 : Electric"/>
    <x v="3"/>
    <x v="0"/>
    <s v="ERES_2T307"/>
    <x v="468"/>
    <n v="487.827"/>
    <n v="61.59"/>
  </r>
  <r>
    <s v="10 : Electric"/>
    <x v="3"/>
    <x v="0"/>
    <s v="ERES_2T307"/>
    <x v="469"/>
    <n v="3557.857"/>
    <n v="471.25"/>
  </r>
  <r>
    <s v="10 : Electric"/>
    <x v="3"/>
    <x v="0"/>
    <s v="ERES_2T307"/>
    <x v="470"/>
    <n v="1235.952"/>
    <n v="156.9"/>
  </r>
  <r>
    <s v="10 : Electric"/>
    <x v="3"/>
    <x v="0"/>
    <s v="ERES_2T307"/>
    <x v="471"/>
    <n v="951.03"/>
    <n v="116.36"/>
  </r>
  <r>
    <s v="10 : Electric"/>
    <x v="3"/>
    <x v="0"/>
    <s v="ERES_2T307"/>
    <x v="472"/>
    <n v="1379.607"/>
    <n v="177.3"/>
  </r>
  <r>
    <s v="10 : Electric"/>
    <x v="3"/>
    <x v="0"/>
    <s v="ERES_2T307"/>
    <x v="474"/>
    <n v="864.62400000000002"/>
    <n v="110.65"/>
  </r>
  <r>
    <s v="10 : Electric"/>
    <x v="3"/>
    <x v="0"/>
    <s v="ERES_2T307"/>
    <x v="6819"/>
    <n v="2066.5329999999999"/>
    <n v="275.58999999999997"/>
  </r>
  <r>
    <s v="10 : Electric"/>
    <x v="3"/>
    <x v="0"/>
    <s v="ERES_2T307"/>
    <x v="6820"/>
    <n v="883.33"/>
    <n v="112.18"/>
  </r>
  <r>
    <s v="10 : Electric"/>
    <x v="3"/>
    <x v="0"/>
    <s v="ERES_2T307"/>
    <x v="475"/>
    <n v="468.60599999999999"/>
    <n v="60.78"/>
  </r>
  <r>
    <s v="10 : Electric"/>
    <x v="3"/>
    <x v="0"/>
    <s v="ERES_2T307"/>
    <x v="6821"/>
    <n v="678.68799999999999"/>
    <n v="78.319999999999993"/>
  </r>
  <r>
    <s v="10 : Electric"/>
    <x v="3"/>
    <x v="0"/>
    <s v="ERES_2T307"/>
    <x v="476"/>
    <n v="921.30899999999997"/>
    <n v="116.45"/>
  </r>
  <r>
    <s v="10 : Electric"/>
    <x v="3"/>
    <x v="0"/>
    <s v="ERES_2T307"/>
    <x v="477"/>
    <n v="507.74099999999999"/>
    <n v="62.7"/>
  </r>
  <r>
    <s v="10 : Electric"/>
    <x v="3"/>
    <x v="0"/>
    <s v="ERES_2T307"/>
    <x v="478"/>
    <n v="2374.473"/>
    <n v="303.97000000000003"/>
  </r>
  <r>
    <s v="10 : Electric"/>
    <x v="3"/>
    <x v="0"/>
    <s v="ERES_2T307"/>
    <x v="6822"/>
    <n v="1882.52"/>
    <n v="241.39"/>
  </r>
  <r>
    <s v="10 : Electric"/>
    <x v="3"/>
    <x v="0"/>
    <s v="ERES_2T307"/>
    <x v="6823"/>
    <n v="1162.2840000000001"/>
    <n v="146.03"/>
  </r>
  <r>
    <s v="10 : Electric"/>
    <x v="3"/>
    <x v="0"/>
    <s v="ERES_2T307"/>
    <x v="6824"/>
    <n v="625.48099999999999"/>
    <n v="82.05"/>
  </r>
  <r>
    <s v="10 : Electric"/>
    <x v="3"/>
    <x v="0"/>
    <s v="ERES_2T307"/>
    <x v="479"/>
    <n v="816.11500000000001"/>
    <n v="99.1"/>
  </r>
  <r>
    <s v="10 : Electric"/>
    <x v="3"/>
    <x v="0"/>
    <s v="ERES_2T307"/>
    <x v="6825"/>
    <n v="1136.847"/>
    <n v="146.43"/>
  </r>
  <r>
    <s v="10 : Electric"/>
    <x v="3"/>
    <x v="0"/>
    <s v="ERES_2T307"/>
    <x v="6826"/>
    <n v="1392.7339999999999"/>
    <n v="161.41"/>
  </r>
  <r>
    <s v="10 : Electric"/>
    <x v="3"/>
    <x v="0"/>
    <s v="ERES_2T307"/>
    <x v="481"/>
    <n v="465.76900000000001"/>
    <n v="59.49"/>
  </r>
  <r>
    <s v="10 : Electric"/>
    <x v="3"/>
    <x v="0"/>
    <s v="ERES_2T307"/>
    <x v="6827"/>
    <n v="819.73"/>
    <n v="101.17"/>
  </r>
  <r>
    <s v="10 : Electric"/>
    <x v="3"/>
    <x v="0"/>
    <s v="ERES_2T307"/>
    <x v="482"/>
    <n v="1623.19"/>
    <n v="210.6"/>
  </r>
  <r>
    <s v="10 : Electric"/>
    <x v="3"/>
    <x v="0"/>
    <s v="ERES_2T307"/>
    <x v="6828"/>
    <n v="655.06600000000003"/>
    <n v="69.53"/>
  </r>
  <r>
    <s v="10 : Electric"/>
    <x v="3"/>
    <x v="0"/>
    <s v="ERES_2T307"/>
    <x v="484"/>
    <n v="1520.299"/>
    <n v="189.13"/>
  </r>
  <r>
    <s v="10 : Electric"/>
    <x v="3"/>
    <x v="0"/>
    <s v="ERES_2T307"/>
    <x v="6829"/>
    <n v="1614.3019999999999"/>
    <n v="207.41"/>
  </r>
  <r>
    <s v="10 : Electric"/>
    <x v="3"/>
    <x v="0"/>
    <s v="ERES_2T307"/>
    <x v="6830"/>
    <n v="647.39"/>
    <n v="90.38"/>
  </r>
  <r>
    <s v="10 : Electric"/>
    <x v="3"/>
    <x v="0"/>
    <s v="ERES_2T307"/>
    <x v="6831"/>
    <n v="1051.211"/>
    <n v="132.03"/>
  </r>
  <r>
    <s v="10 : Electric"/>
    <x v="3"/>
    <x v="0"/>
    <s v="ERES_2T307"/>
    <x v="485"/>
    <n v="1118.586"/>
    <n v="133.81"/>
  </r>
  <r>
    <s v="10 : Electric"/>
    <x v="3"/>
    <x v="0"/>
    <s v="ERES_2T307"/>
    <x v="8640"/>
    <n v="253.322"/>
    <n v="30.43"/>
  </r>
  <r>
    <s v="10 : Electric"/>
    <x v="3"/>
    <x v="0"/>
    <s v="ERES_2T307"/>
    <x v="486"/>
    <n v="1744.0170000000001"/>
    <n v="240.05"/>
  </r>
  <r>
    <s v="10 : Electric"/>
    <x v="3"/>
    <x v="0"/>
    <s v="ERES_2T307"/>
    <x v="6832"/>
    <n v="2945.482"/>
    <n v="365.01"/>
  </r>
  <r>
    <s v="10 : Electric"/>
    <x v="3"/>
    <x v="0"/>
    <s v="ERES_2T307"/>
    <x v="487"/>
    <n v="2317.3820000000001"/>
    <n v="287.5"/>
  </r>
  <r>
    <s v="10 : Electric"/>
    <x v="3"/>
    <x v="0"/>
    <s v="ERES_2T307"/>
    <x v="488"/>
    <n v="455.82499999999999"/>
    <n v="58.65"/>
  </r>
  <r>
    <s v="10 : Electric"/>
    <x v="3"/>
    <x v="0"/>
    <s v="ERES_2T307"/>
    <x v="489"/>
    <n v="3150.31"/>
    <n v="400.84"/>
  </r>
  <r>
    <s v="10 : Electric"/>
    <x v="3"/>
    <x v="0"/>
    <s v="ERES_2T307"/>
    <x v="490"/>
    <n v="832.84400000000005"/>
    <n v="111.74"/>
  </r>
  <r>
    <s v="10 : Electric"/>
    <x v="3"/>
    <x v="0"/>
    <s v="ERES_2T307"/>
    <x v="491"/>
    <n v="727.34900000000005"/>
    <n v="90.67"/>
  </r>
  <r>
    <s v="10 : Electric"/>
    <x v="3"/>
    <x v="0"/>
    <s v="ERES_2T307"/>
    <x v="492"/>
    <n v="1610.386"/>
    <n v="204.31"/>
  </r>
  <r>
    <s v="10 : Electric"/>
    <x v="3"/>
    <x v="0"/>
    <s v="ERES_2T307"/>
    <x v="493"/>
    <n v="708.61400000000003"/>
    <n v="90.19"/>
  </r>
  <r>
    <s v="10 : Electric"/>
    <x v="3"/>
    <x v="0"/>
    <s v="ERES_2T307"/>
    <x v="494"/>
    <n v="1426.837"/>
    <n v="145.91"/>
  </r>
  <r>
    <s v="10 : Electric"/>
    <x v="3"/>
    <x v="0"/>
    <s v="ERES_2T307"/>
    <x v="495"/>
    <n v="650.73599999999999"/>
    <n v="85.46"/>
  </r>
  <r>
    <s v="10 : Electric"/>
    <x v="3"/>
    <x v="0"/>
    <s v="ERES_2T307"/>
    <x v="496"/>
    <n v="892.52499999999998"/>
    <n v="122.17"/>
  </r>
  <r>
    <s v="10 : Electric"/>
    <x v="3"/>
    <x v="0"/>
    <s v="ERES_2T307"/>
    <x v="6833"/>
    <n v="1356.7280000000001"/>
    <n v="181.98"/>
  </r>
  <r>
    <s v="10 : Electric"/>
    <x v="3"/>
    <x v="0"/>
    <s v="ERES_2T307"/>
    <x v="497"/>
    <n v="2084.2359999999999"/>
    <n v="276.8"/>
  </r>
  <r>
    <s v="10 : Electric"/>
    <x v="3"/>
    <x v="0"/>
    <s v="ERES_2T307"/>
    <x v="498"/>
    <n v="4252.049"/>
    <n v="518.76"/>
  </r>
  <r>
    <s v="10 : Electric"/>
    <x v="3"/>
    <x v="0"/>
    <s v="ERES_2T307"/>
    <x v="6834"/>
    <n v="826.65899999999999"/>
    <n v="92.55"/>
  </r>
  <r>
    <s v="10 : Electric"/>
    <x v="3"/>
    <x v="0"/>
    <s v="ERES_2T307"/>
    <x v="6835"/>
    <n v="1490.8130000000001"/>
    <n v="191.64"/>
  </r>
  <r>
    <s v="10 : Electric"/>
    <x v="3"/>
    <x v="0"/>
    <s v="ERES_2T307"/>
    <x v="499"/>
    <n v="1078.0889999999999"/>
    <n v="131.74"/>
  </r>
  <r>
    <s v="10 : Electric"/>
    <x v="3"/>
    <x v="0"/>
    <s v="ERES_2T307"/>
    <x v="500"/>
    <n v="1749.1"/>
    <n v="221.19"/>
  </r>
  <r>
    <s v="10 : Electric"/>
    <x v="3"/>
    <x v="0"/>
    <s v="ERES_2T307"/>
    <x v="501"/>
    <n v="1029.867"/>
    <n v="142.01"/>
  </r>
  <r>
    <s v="10 : Electric"/>
    <x v="3"/>
    <x v="0"/>
    <s v="ERES_2T307"/>
    <x v="8641"/>
    <n v="1348.181"/>
    <n v="144.25"/>
  </r>
  <r>
    <s v="10 : Electric"/>
    <x v="3"/>
    <x v="0"/>
    <s v="ERES_2T307"/>
    <x v="502"/>
    <n v="1536.01"/>
    <n v="205.18"/>
  </r>
  <r>
    <s v="10 : Electric"/>
    <x v="3"/>
    <x v="0"/>
    <s v="ERES_2T307"/>
    <x v="6836"/>
    <n v="1123.4690000000001"/>
    <n v="121.14"/>
  </r>
  <r>
    <s v="10 : Electric"/>
    <x v="3"/>
    <x v="0"/>
    <s v="ERES_2T307"/>
    <x v="503"/>
    <n v="420.87299999999999"/>
    <n v="53.17"/>
  </r>
  <r>
    <s v="10 : Electric"/>
    <x v="3"/>
    <x v="0"/>
    <s v="ERES_2T307"/>
    <x v="6837"/>
    <n v="2503.6849999999999"/>
    <n v="314.47000000000003"/>
  </r>
  <r>
    <s v="10 : Electric"/>
    <x v="3"/>
    <x v="0"/>
    <s v="ERES_2T307"/>
    <x v="6838"/>
    <n v="1639.5809999999999"/>
    <n v="222.77"/>
  </r>
  <r>
    <s v="10 : Electric"/>
    <x v="3"/>
    <x v="0"/>
    <s v="ERES_2T307"/>
    <x v="504"/>
    <n v="1285.6279999999999"/>
    <n v="149.9"/>
  </r>
  <r>
    <s v="10 : Electric"/>
    <x v="3"/>
    <x v="0"/>
    <s v="ERES_2T307"/>
    <x v="6839"/>
    <n v="719.02499999999998"/>
    <n v="70.44"/>
  </r>
  <r>
    <s v="10 : Electric"/>
    <x v="3"/>
    <x v="0"/>
    <s v="ERES_2T307"/>
    <x v="505"/>
    <n v="1473.69"/>
    <n v="178.6"/>
  </r>
  <r>
    <s v="10 : Electric"/>
    <x v="3"/>
    <x v="0"/>
    <s v="ERES_2T307"/>
    <x v="506"/>
    <n v="1153.5239999999999"/>
    <n v="142.4"/>
  </r>
  <r>
    <s v="10 : Electric"/>
    <x v="3"/>
    <x v="0"/>
    <s v="ERES_2T307"/>
    <x v="507"/>
    <n v="1055.943"/>
    <n v="134.05000000000001"/>
  </r>
  <r>
    <s v="10 : Electric"/>
    <x v="3"/>
    <x v="0"/>
    <s v="ERES_2T307"/>
    <x v="6840"/>
    <n v="1384.2840000000001"/>
    <n v="170.65"/>
  </r>
  <r>
    <s v="10 : Electric"/>
    <x v="3"/>
    <x v="0"/>
    <s v="ERES_2T307"/>
    <x v="6841"/>
    <n v="1449.9059999999999"/>
    <n v="174.82"/>
  </r>
  <r>
    <s v="10 : Electric"/>
    <x v="3"/>
    <x v="0"/>
    <s v="ERES_2T307"/>
    <x v="508"/>
    <n v="629.85799999999995"/>
    <n v="76.94"/>
  </r>
  <r>
    <s v="10 : Electric"/>
    <x v="3"/>
    <x v="0"/>
    <s v="ERES_2T307"/>
    <x v="6842"/>
    <n v="286.52699999999999"/>
    <n v="35.6"/>
  </r>
  <r>
    <s v="10 : Electric"/>
    <x v="3"/>
    <x v="0"/>
    <s v="ERES_2T307"/>
    <x v="509"/>
    <n v="1097.402"/>
    <n v="137.83000000000001"/>
  </r>
  <r>
    <s v="10 : Electric"/>
    <x v="3"/>
    <x v="0"/>
    <s v="ERES_2T307"/>
    <x v="510"/>
    <n v="740.375"/>
    <n v="97.39"/>
  </r>
  <r>
    <s v="10 : Electric"/>
    <x v="3"/>
    <x v="0"/>
    <s v="ERES_2T307"/>
    <x v="6843"/>
    <n v="922.62199999999996"/>
    <n v="125.58"/>
  </r>
  <r>
    <s v="10 : Electric"/>
    <x v="3"/>
    <x v="0"/>
    <s v="ERES_2T307"/>
    <x v="511"/>
    <n v="1198.539"/>
    <n v="170.38"/>
  </r>
  <r>
    <s v="10 : Electric"/>
    <x v="3"/>
    <x v="0"/>
    <s v="ERES_2T307"/>
    <x v="512"/>
    <n v="294.82600000000002"/>
    <n v="36.67"/>
  </r>
  <r>
    <s v="10 : Electric"/>
    <x v="3"/>
    <x v="0"/>
    <s v="ERES_2T307"/>
    <x v="6844"/>
    <n v="458.892"/>
    <n v="58.4"/>
  </r>
  <r>
    <s v="10 : Electric"/>
    <x v="3"/>
    <x v="0"/>
    <s v="ERES_2T307"/>
    <x v="513"/>
    <n v="985.90599999999995"/>
    <n v="93.35"/>
  </r>
  <r>
    <s v="10 : Electric"/>
    <x v="3"/>
    <x v="0"/>
    <s v="ERES_2T307"/>
    <x v="514"/>
    <n v="485.49400000000003"/>
    <n v="56.57"/>
  </r>
  <r>
    <s v="10 : Electric"/>
    <x v="3"/>
    <x v="0"/>
    <s v="ERES_2T307"/>
    <x v="515"/>
    <n v="1903.2329999999999"/>
    <n v="216.21"/>
  </r>
  <r>
    <s v="10 : Electric"/>
    <x v="3"/>
    <x v="0"/>
    <s v="ERES_2T307"/>
    <x v="516"/>
    <n v="1149.086"/>
    <n v="134.44"/>
  </r>
  <r>
    <s v="10 : Electric"/>
    <x v="3"/>
    <x v="0"/>
    <s v="ERES_2T307"/>
    <x v="517"/>
    <n v="1466.63"/>
    <n v="181.8"/>
  </r>
  <r>
    <s v="10 : Electric"/>
    <x v="3"/>
    <x v="0"/>
    <s v="ERES_2T307"/>
    <x v="518"/>
    <n v="1485.463"/>
    <n v="184.61"/>
  </r>
  <r>
    <s v="10 : Electric"/>
    <x v="3"/>
    <x v="0"/>
    <s v="ERES_2T307"/>
    <x v="519"/>
    <n v="4115.125"/>
    <n v="558.38"/>
  </r>
  <r>
    <s v="10 : Electric"/>
    <x v="3"/>
    <x v="0"/>
    <s v="ERES_2T307"/>
    <x v="520"/>
    <n v="1289.922"/>
    <n v="160.9"/>
  </r>
  <r>
    <s v="10 : Electric"/>
    <x v="3"/>
    <x v="0"/>
    <s v="ERES_2T307"/>
    <x v="521"/>
    <n v="535.19200000000001"/>
    <n v="66.16"/>
  </r>
  <r>
    <s v="10 : Electric"/>
    <x v="3"/>
    <x v="0"/>
    <s v="ERES_2T307"/>
    <x v="522"/>
    <n v="609.67499999999995"/>
    <n v="83.91"/>
  </r>
  <r>
    <s v="10 : Electric"/>
    <x v="3"/>
    <x v="0"/>
    <s v="ERES_2T307"/>
    <x v="523"/>
    <n v="234.14400000000001"/>
    <n v="27.12"/>
  </r>
  <r>
    <s v="10 : Electric"/>
    <x v="3"/>
    <x v="0"/>
    <s v="ERES_2T307"/>
    <x v="524"/>
    <n v="765.72299999999996"/>
    <n v="99.67"/>
  </r>
  <r>
    <s v="10 : Electric"/>
    <x v="3"/>
    <x v="0"/>
    <s v="ERES_2T307"/>
    <x v="6845"/>
    <n v="750.49099999999999"/>
    <n v="114.71"/>
  </r>
  <r>
    <s v="10 : Electric"/>
    <x v="3"/>
    <x v="0"/>
    <s v="ERES_2T307"/>
    <x v="525"/>
    <n v="2612.8449999999998"/>
    <n v="323.38"/>
  </r>
  <r>
    <s v="10 : Electric"/>
    <x v="3"/>
    <x v="0"/>
    <s v="ERES_2T307"/>
    <x v="526"/>
    <n v="813.83699999999999"/>
    <n v="100.64"/>
  </r>
  <r>
    <s v="10 : Electric"/>
    <x v="3"/>
    <x v="0"/>
    <s v="ERES_2T307"/>
    <x v="6846"/>
    <n v="1467.6569999999999"/>
    <n v="191.06"/>
  </r>
  <r>
    <s v="10 : Electric"/>
    <x v="3"/>
    <x v="0"/>
    <s v="ERES_2T307"/>
    <x v="6847"/>
    <n v="1218.8130000000001"/>
    <n v="155.16"/>
  </r>
  <r>
    <s v="10 : Electric"/>
    <x v="3"/>
    <x v="0"/>
    <s v="ERES_2T307"/>
    <x v="6848"/>
    <n v="800.00099999999998"/>
    <n v="110.33"/>
  </r>
  <r>
    <s v="10 : Electric"/>
    <x v="3"/>
    <x v="0"/>
    <s v="ERES_2T307"/>
    <x v="528"/>
    <n v="745.70699999999999"/>
    <n v="93.32"/>
  </r>
  <r>
    <s v="10 : Electric"/>
    <x v="3"/>
    <x v="0"/>
    <s v="ERES_2T307"/>
    <x v="529"/>
    <n v="4700.53"/>
    <n v="591.85"/>
  </r>
  <r>
    <s v="10 : Electric"/>
    <x v="3"/>
    <x v="0"/>
    <s v="ERES_2T307"/>
    <x v="530"/>
    <n v="262.05"/>
    <n v="33.6"/>
  </r>
  <r>
    <s v="10 : Electric"/>
    <x v="3"/>
    <x v="0"/>
    <s v="ERES_2T307"/>
    <x v="531"/>
    <n v="1769.7840000000001"/>
    <n v="213.77"/>
  </r>
  <r>
    <s v="10 : Electric"/>
    <x v="3"/>
    <x v="0"/>
    <s v="ERES_2T307"/>
    <x v="532"/>
    <n v="1137.0329999999999"/>
    <n v="136.72"/>
  </r>
  <r>
    <s v="10 : Electric"/>
    <x v="3"/>
    <x v="0"/>
    <s v="ERES_2T307"/>
    <x v="6849"/>
    <n v="228.643"/>
    <n v="28.6"/>
  </r>
  <r>
    <s v="10 : Electric"/>
    <x v="3"/>
    <x v="0"/>
    <s v="ERES_2T307"/>
    <x v="6850"/>
    <n v="948.15899999999999"/>
    <n v="120.26"/>
  </r>
  <r>
    <s v="10 : Electric"/>
    <x v="3"/>
    <x v="0"/>
    <s v="ERES_2T307"/>
    <x v="533"/>
    <n v="608.053"/>
    <n v="82.24"/>
  </r>
  <r>
    <s v="10 : Electric"/>
    <x v="3"/>
    <x v="0"/>
    <s v="ERES_2T307"/>
    <x v="8642"/>
    <n v="2356.7530000000002"/>
    <n v="307.98"/>
  </r>
  <r>
    <s v="10 : Electric"/>
    <x v="3"/>
    <x v="0"/>
    <s v="ERES_2T307"/>
    <x v="534"/>
    <n v="1660.075"/>
    <n v="214.15"/>
  </r>
  <r>
    <s v="10 : Electric"/>
    <x v="3"/>
    <x v="0"/>
    <s v="ERES_2T307"/>
    <x v="535"/>
    <n v="1568.3489999999999"/>
    <n v="202.24"/>
  </r>
  <r>
    <s v="10 : Electric"/>
    <x v="3"/>
    <x v="0"/>
    <s v="ERES_2T307"/>
    <x v="536"/>
    <n v="1296.6590000000001"/>
    <n v="163.79"/>
  </r>
  <r>
    <s v="10 : Electric"/>
    <x v="3"/>
    <x v="0"/>
    <s v="ERES_2T307"/>
    <x v="6851"/>
    <n v="2387.9119999999998"/>
    <n v="298.52"/>
  </r>
  <r>
    <s v="10 : Electric"/>
    <x v="3"/>
    <x v="0"/>
    <s v="ERES_2T307"/>
    <x v="537"/>
    <n v="999.10500000000002"/>
    <n v="117.37"/>
  </r>
  <r>
    <s v="10 : Electric"/>
    <x v="3"/>
    <x v="0"/>
    <s v="ERES_2T307"/>
    <x v="538"/>
    <n v="1082.894"/>
    <n v="137.79"/>
  </r>
  <r>
    <s v="10 : Electric"/>
    <x v="3"/>
    <x v="0"/>
    <s v="ERES_2T307"/>
    <x v="539"/>
    <n v="517.82399999999996"/>
    <n v="71.34"/>
  </r>
  <r>
    <s v="10 : Electric"/>
    <x v="3"/>
    <x v="0"/>
    <s v="ERES_2T307"/>
    <x v="540"/>
    <n v="1430.7239999999999"/>
    <n v="192.93"/>
  </r>
  <r>
    <s v="10 : Electric"/>
    <x v="3"/>
    <x v="0"/>
    <s v="ERES_2T307"/>
    <x v="542"/>
    <n v="691.53200000000004"/>
    <n v="90.23"/>
  </r>
  <r>
    <s v="10 : Electric"/>
    <x v="3"/>
    <x v="0"/>
    <s v="ERES_2T307"/>
    <x v="543"/>
    <n v="979.07799999999997"/>
    <n v="129.38999999999999"/>
  </r>
  <r>
    <s v="10 : Electric"/>
    <x v="3"/>
    <x v="0"/>
    <s v="ERES_2T307"/>
    <x v="6852"/>
    <n v="721.09500000000003"/>
    <n v="88.39"/>
  </r>
  <r>
    <s v="10 : Electric"/>
    <x v="3"/>
    <x v="0"/>
    <s v="ERES_2T307"/>
    <x v="544"/>
    <n v="978.71100000000001"/>
    <n v="122.69"/>
  </r>
  <r>
    <s v="10 : Electric"/>
    <x v="3"/>
    <x v="0"/>
    <s v="ERES_2T307"/>
    <x v="6853"/>
    <n v="578.73199999999997"/>
    <n v="77.290000000000006"/>
  </r>
  <r>
    <s v="10 : Electric"/>
    <x v="3"/>
    <x v="0"/>
    <s v="ERES_2T307"/>
    <x v="6854"/>
    <n v="1368.1420000000001"/>
    <n v="170.27"/>
  </r>
  <r>
    <s v="10 : Electric"/>
    <x v="3"/>
    <x v="0"/>
    <s v="ERES_2T307"/>
    <x v="545"/>
    <n v="1464.604"/>
    <n v="188.03"/>
  </r>
  <r>
    <s v="10 : Electric"/>
    <x v="3"/>
    <x v="0"/>
    <s v="ERES_2T307"/>
    <x v="546"/>
    <n v="280.63600000000002"/>
    <n v="35.53"/>
  </r>
  <r>
    <s v="10 : Electric"/>
    <x v="3"/>
    <x v="0"/>
    <s v="ERES_2T307"/>
    <x v="547"/>
    <n v="933.78099999999995"/>
    <n v="119.26"/>
  </r>
  <r>
    <s v="10 : Electric"/>
    <x v="3"/>
    <x v="0"/>
    <s v="ERES_2T307"/>
    <x v="548"/>
    <n v="662.11199999999997"/>
    <n v="91.62"/>
  </r>
  <r>
    <s v="10 : Electric"/>
    <x v="3"/>
    <x v="0"/>
    <s v="ERES_2T307"/>
    <x v="549"/>
    <n v="1124.914"/>
    <n v="150.96"/>
  </r>
  <r>
    <s v="10 : Electric"/>
    <x v="3"/>
    <x v="0"/>
    <s v="ERES_2T307"/>
    <x v="550"/>
    <n v="1235.9690000000001"/>
    <n v="137.54"/>
  </r>
  <r>
    <s v="10 : Electric"/>
    <x v="3"/>
    <x v="0"/>
    <s v="ERES_2T307"/>
    <x v="551"/>
    <n v="985.23500000000001"/>
    <n v="128.22"/>
  </r>
  <r>
    <s v="10 : Electric"/>
    <x v="3"/>
    <x v="0"/>
    <s v="ERES_2T307"/>
    <x v="6855"/>
    <n v="686.99400000000003"/>
    <n v="88.24"/>
  </r>
  <r>
    <s v="10 : Electric"/>
    <x v="3"/>
    <x v="0"/>
    <s v="ERES_2T307"/>
    <x v="6856"/>
    <n v="928.46299999999997"/>
    <n v="118.68"/>
  </r>
  <r>
    <s v="10 : Electric"/>
    <x v="3"/>
    <x v="0"/>
    <s v="ERES_2T307"/>
    <x v="552"/>
    <n v="991.75300000000004"/>
    <n v="129.22"/>
  </r>
  <r>
    <s v="10 : Electric"/>
    <x v="3"/>
    <x v="0"/>
    <s v="ERES_2T307"/>
    <x v="553"/>
    <n v="1913.7429999999999"/>
    <n v="237.39"/>
  </r>
  <r>
    <s v="10 : Electric"/>
    <x v="3"/>
    <x v="0"/>
    <s v="ERES_2T307"/>
    <x v="554"/>
    <n v="719.83199999999999"/>
    <n v="107.81"/>
  </r>
  <r>
    <s v="10 : Electric"/>
    <x v="3"/>
    <x v="0"/>
    <s v="ERES_2T307"/>
    <x v="555"/>
    <n v="1034.0840000000001"/>
    <n v="133.16999999999999"/>
  </r>
  <r>
    <s v="10 : Electric"/>
    <x v="3"/>
    <x v="0"/>
    <s v="ERES_2T307"/>
    <x v="556"/>
    <n v="828.47900000000004"/>
    <n v="109.01"/>
  </r>
  <r>
    <s v="10 : Electric"/>
    <x v="3"/>
    <x v="0"/>
    <s v="ERES_2T307"/>
    <x v="557"/>
    <n v="877.66600000000005"/>
    <n v="121.5"/>
  </r>
  <r>
    <s v="10 : Electric"/>
    <x v="3"/>
    <x v="0"/>
    <s v="ERES_2T307"/>
    <x v="558"/>
    <n v="2438.5830000000001"/>
    <n v="319.97000000000003"/>
  </r>
  <r>
    <s v="10 : Electric"/>
    <x v="3"/>
    <x v="0"/>
    <s v="ERES_2T307"/>
    <x v="559"/>
    <n v="452.93599999999998"/>
    <n v="61.49"/>
  </r>
  <r>
    <s v="10 : Electric"/>
    <x v="3"/>
    <x v="0"/>
    <s v="ERES_2T307"/>
    <x v="6857"/>
    <n v="1919.7840000000001"/>
    <n v="241.63"/>
  </r>
  <r>
    <s v="10 : Electric"/>
    <x v="3"/>
    <x v="0"/>
    <s v="ERES_2T307"/>
    <x v="560"/>
    <n v="605.07100000000003"/>
    <n v="76.23"/>
  </r>
  <r>
    <s v="10 : Electric"/>
    <x v="3"/>
    <x v="0"/>
    <s v="ERES_2T307"/>
    <x v="6858"/>
    <n v="613.74699999999996"/>
    <n v="78.64"/>
  </r>
  <r>
    <s v="10 : Electric"/>
    <x v="3"/>
    <x v="0"/>
    <s v="ERES_2T307"/>
    <x v="561"/>
    <n v="709.66399999999999"/>
    <n v="94.43"/>
  </r>
  <r>
    <s v="10 : Electric"/>
    <x v="3"/>
    <x v="0"/>
    <s v="ERES_2T307"/>
    <x v="562"/>
    <n v="2139.4769999999999"/>
    <n v="282.89"/>
  </r>
  <r>
    <s v="10 : Electric"/>
    <x v="3"/>
    <x v="0"/>
    <s v="ERES_2T307"/>
    <x v="563"/>
    <n v="921.202"/>
    <n v="115.7"/>
  </r>
  <r>
    <s v="10 : Electric"/>
    <x v="3"/>
    <x v="0"/>
    <s v="ERES_2T307"/>
    <x v="564"/>
    <n v="1165.258"/>
    <n v="126.87"/>
  </r>
  <r>
    <s v="10 : Electric"/>
    <x v="3"/>
    <x v="0"/>
    <s v="ERES_2T307"/>
    <x v="565"/>
    <n v="2516.9360000000001"/>
    <n v="293.19"/>
  </r>
  <r>
    <s v="10 : Electric"/>
    <x v="3"/>
    <x v="0"/>
    <s v="ERES_2T307"/>
    <x v="567"/>
    <n v="2639.4319999999998"/>
    <n v="347.69"/>
  </r>
  <r>
    <s v="10 : Electric"/>
    <x v="3"/>
    <x v="0"/>
    <s v="ERES_2T307"/>
    <x v="6859"/>
    <n v="303.29700000000003"/>
    <n v="37.89"/>
  </r>
  <r>
    <s v="10 : Electric"/>
    <x v="3"/>
    <x v="0"/>
    <s v="ERES_2T307"/>
    <x v="6860"/>
    <n v="809.42899999999997"/>
    <n v="96.44"/>
  </r>
  <r>
    <s v="10 : Electric"/>
    <x v="3"/>
    <x v="0"/>
    <s v="ERES_2T307"/>
    <x v="6861"/>
    <n v="1553.4649999999999"/>
    <n v="196.56"/>
  </r>
  <r>
    <s v="10 : Electric"/>
    <x v="3"/>
    <x v="0"/>
    <s v="ERES_2T307"/>
    <x v="568"/>
    <n v="2920.152"/>
    <n v="361.85"/>
  </r>
  <r>
    <s v="10 : Electric"/>
    <x v="3"/>
    <x v="0"/>
    <s v="ERES_2T307"/>
    <x v="6862"/>
    <n v="334.59699999999998"/>
    <n v="42.08"/>
  </r>
  <r>
    <s v="10 : Electric"/>
    <x v="3"/>
    <x v="0"/>
    <s v="ERES_2T307"/>
    <x v="569"/>
    <n v="528.58799999999997"/>
    <n v="74.31"/>
  </r>
  <r>
    <s v="10 : Electric"/>
    <x v="3"/>
    <x v="0"/>
    <s v="ERES_2T307"/>
    <x v="570"/>
    <n v="717.36500000000001"/>
    <n v="99.19"/>
  </r>
  <r>
    <s v="10 : Electric"/>
    <x v="3"/>
    <x v="0"/>
    <s v="ERES_2T307"/>
    <x v="571"/>
    <n v="343.27499999999998"/>
    <n v="43.04"/>
  </r>
  <r>
    <s v="10 : Electric"/>
    <x v="3"/>
    <x v="0"/>
    <s v="ERES_2T307"/>
    <x v="572"/>
    <n v="1219.828"/>
    <n v="152.02000000000001"/>
  </r>
  <r>
    <s v="10 : Electric"/>
    <x v="3"/>
    <x v="0"/>
    <s v="ERES_2T307"/>
    <x v="573"/>
    <n v="743.65899999999999"/>
    <n v="88.74"/>
  </r>
  <r>
    <s v="10 : Electric"/>
    <x v="3"/>
    <x v="0"/>
    <s v="ERES_2T307"/>
    <x v="574"/>
    <n v="657.90200000000004"/>
    <n v="86.42"/>
  </r>
  <r>
    <s v="10 : Electric"/>
    <x v="3"/>
    <x v="0"/>
    <s v="ERES_2T307"/>
    <x v="575"/>
    <n v="1182.354"/>
    <n v="149.43"/>
  </r>
  <r>
    <s v="10 : Electric"/>
    <x v="3"/>
    <x v="0"/>
    <s v="ERES_2T307"/>
    <x v="6863"/>
    <n v="885.59400000000005"/>
    <n v="120.57"/>
  </r>
  <r>
    <s v="10 : Electric"/>
    <x v="3"/>
    <x v="0"/>
    <s v="ERES_2T307"/>
    <x v="576"/>
    <n v="432.46100000000001"/>
    <n v="59.58"/>
  </r>
  <r>
    <s v="10 : Electric"/>
    <x v="3"/>
    <x v="0"/>
    <s v="ERES_2T307"/>
    <x v="577"/>
    <n v="1139.9939999999999"/>
    <n v="151.38"/>
  </r>
  <r>
    <s v="10 : Electric"/>
    <x v="3"/>
    <x v="0"/>
    <s v="ERES_2T307"/>
    <x v="578"/>
    <n v="1230.1890000000001"/>
    <n v="149.69"/>
  </r>
  <r>
    <s v="10 : Electric"/>
    <x v="3"/>
    <x v="0"/>
    <s v="ERES_2T307"/>
    <x v="579"/>
    <n v="1367.1220000000001"/>
    <n v="186.86"/>
  </r>
  <r>
    <s v="10 : Electric"/>
    <x v="3"/>
    <x v="0"/>
    <s v="ERES_2T307"/>
    <x v="580"/>
    <n v="1612.6479999999999"/>
    <n v="151.07"/>
  </r>
  <r>
    <s v="10 : Electric"/>
    <x v="3"/>
    <x v="0"/>
    <s v="ERES_2T307"/>
    <x v="581"/>
    <n v="2863.5169999999998"/>
    <n v="361.63"/>
  </r>
  <r>
    <s v="10 : Electric"/>
    <x v="3"/>
    <x v="0"/>
    <s v="ERES_2T307"/>
    <x v="582"/>
    <n v="1978.6690000000001"/>
    <n v="250.15"/>
  </r>
  <r>
    <s v="10 : Electric"/>
    <x v="3"/>
    <x v="0"/>
    <s v="ERES_2T307"/>
    <x v="583"/>
    <n v="2155.194"/>
    <n v="267.93"/>
  </r>
  <r>
    <s v="10 : Electric"/>
    <x v="3"/>
    <x v="0"/>
    <s v="ERES_2T307"/>
    <x v="584"/>
    <n v="1458.3679999999999"/>
    <n v="187.46"/>
  </r>
  <r>
    <s v="10 : Electric"/>
    <x v="3"/>
    <x v="0"/>
    <s v="ERES_2T307"/>
    <x v="585"/>
    <n v="1077.925"/>
    <n v="135.66"/>
  </r>
  <r>
    <s v="10 : Electric"/>
    <x v="3"/>
    <x v="0"/>
    <s v="ERES_2T307"/>
    <x v="586"/>
    <n v="355.67"/>
    <n v="45.31"/>
  </r>
  <r>
    <s v="10 : Electric"/>
    <x v="3"/>
    <x v="0"/>
    <s v="ERES_2T307"/>
    <x v="587"/>
    <n v="2799.306"/>
    <n v="355.04"/>
  </r>
  <r>
    <s v="10 : Electric"/>
    <x v="3"/>
    <x v="0"/>
    <s v="ERES_2T307"/>
    <x v="6864"/>
    <n v="418.07400000000001"/>
    <n v="46.65"/>
  </r>
  <r>
    <s v="10 : Electric"/>
    <x v="3"/>
    <x v="0"/>
    <s v="ERES_2T307"/>
    <x v="588"/>
    <n v="633.07600000000002"/>
    <n v="77.849999999999994"/>
  </r>
  <r>
    <s v="10 : Electric"/>
    <x v="3"/>
    <x v="0"/>
    <s v="ERES_2T307"/>
    <x v="589"/>
    <n v="701.06200000000001"/>
    <n v="96.99"/>
  </r>
  <r>
    <s v="10 : Electric"/>
    <x v="3"/>
    <x v="0"/>
    <s v="ERES_2T307"/>
    <x v="590"/>
    <n v="2136.3389999999999"/>
    <n v="263.42"/>
  </r>
  <r>
    <s v="10 : Electric"/>
    <x v="3"/>
    <x v="0"/>
    <s v="ERES_2T307"/>
    <x v="591"/>
    <n v="1172.998"/>
    <n v="161.65"/>
  </r>
  <r>
    <s v="10 : Electric"/>
    <x v="3"/>
    <x v="0"/>
    <s v="ERES_2T307"/>
    <x v="6865"/>
    <n v="1489.7929999999999"/>
    <n v="182.28"/>
  </r>
  <r>
    <s v="10 : Electric"/>
    <x v="3"/>
    <x v="0"/>
    <s v="ERES_2T307"/>
    <x v="6866"/>
    <n v="960.65200000000004"/>
    <n v="136.91"/>
  </r>
  <r>
    <s v="10 : Electric"/>
    <x v="3"/>
    <x v="0"/>
    <s v="ERES_2T307"/>
    <x v="592"/>
    <n v="420.48399999999998"/>
    <n v="56.59"/>
  </r>
  <r>
    <s v="10 : Electric"/>
    <x v="3"/>
    <x v="0"/>
    <s v="ERES_2T307"/>
    <x v="593"/>
    <n v="1975.854"/>
    <n v="262.89999999999998"/>
  </r>
  <r>
    <s v="10 : Electric"/>
    <x v="3"/>
    <x v="0"/>
    <s v="ERES_2T307"/>
    <x v="6867"/>
    <n v="792.62199999999996"/>
    <n v="94.77"/>
  </r>
  <r>
    <s v="10 : Electric"/>
    <x v="3"/>
    <x v="0"/>
    <s v="ERES_2T307"/>
    <x v="595"/>
    <n v="524.99300000000005"/>
    <n v="75.67"/>
  </r>
  <r>
    <s v="10 : Electric"/>
    <x v="3"/>
    <x v="0"/>
    <s v="ERES_2T307"/>
    <x v="596"/>
    <n v="3269.7489999999998"/>
    <n v="398.56"/>
  </r>
  <r>
    <s v="10 : Electric"/>
    <x v="3"/>
    <x v="0"/>
    <s v="ERES_2T307"/>
    <x v="597"/>
    <n v="637.88300000000004"/>
    <n v="81.430000000000007"/>
  </r>
  <r>
    <s v="10 : Electric"/>
    <x v="3"/>
    <x v="0"/>
    <s v="ERES_2T307"/>
    <x v="6868"/>
    <n v="1636.7919999999999"/>
    <n v="209.05"/>
  </r>
  <r>
    <s v="10 : Electric"/>
    <x v="3"/>
    <x v="0"/>
    <s v="ERES_2T307"/>
    <x v="598"/>
    <n v="1309.309"/>
    <n v="147.47999999999999"/>
  </r>
  <r>
    <s v="10 : Electric"/>
    <x v="3"/>
    <x v="0"/>
    <s v="ERES_2T307"/>
    <x v="599"/>
    <n v="1110.9849999999999"/>
    <n v="158.84"/>
  </r>
  <r>
    <s v="10 : Electric"/>
    <x v="3"/>
    <x v="0"/>
    <s v="ERES_2T307"/>
    <x v="6869"/>
    <n v="333.03199999999998"/>
    <n v="42.23"/>
  </r>
  <r>
    <s v="10 : Electric"/>
    <x v="3"/>
    <x v="0"/>
    <s v="ERES_2T307"/>
    <x v="600"/>
    <n v="1080.732"/>
    <n v="112"/>
  </r>
  <r>
    <s v="10 : Electric"/>
    <x v="3"/>
    <x v="0"/>
    <s v="ERES_2T307"/>
    <x v="601"/>
    <n v="2088.4340000000002"/>
    <n v="234.2"/>
  </r>
  <r>
    <s v="10 : Electric"/>
    <x v="3"/>
    <x v="0"/>
    <s v="ERES_2T307"/>
    <x v="602"/>
    <n v="1035.8420000000001"/>
    <n v="125.96"/>
  </r>
  <r>
    <s v="10 : Electric"/>
    <x v="3"/>
    <x v="0"/>
    <s v="ERES_2T307"/>
    <x v="603"/>
    <n v="255.24299999999999"/>
    <n v="30.77"/>
  </r>
  <r>
    <s v="10 : Electric"/>
    <x v="3"/>
    <x v="0"/>
    <s v="ERES_2T307"/>
    <x v="604"/>
    <n v="600.42600000000004"/>
    <n v="75.34"/>
  </r>
  <r>
    <s v="10 : Electric"/>
    <x v="3"/>
    <x v="0"/>
    <s v="ERES_2T307"/>
    <x v="605"/>
    <n v="609.74900000000002"/>
    <n v="70.31"/>
  </r>
  <r>
    <s v="10 : Electric"/>
    <x v="3"/>
    <x v="0"/>
    <s v="ERES_2T307"/>
    <x v="607"/>
    <n v="1683.4580000000001"/>
    <n v="227.18"/>
  </r>
  <r>
    <s v="10 : Electric"/>
    <x v="3"/>
    <x v="0"/>
    <s v="ERES_2T307"/>
    <x v="608"/>
    <n v="1510.2460000000001"/>
    <n v="178.82"/>
  </r>
  <r>
    <s v="10 : Electric"/>
    <x v="3"/>
    <x v="0"/>
    <s v="ERES_2T307"/>
    <x v="609"/>
    <n v="1796.3230000000001"/>
    <n v="231.21"/>
  </r>
  <r>
    <s v="10 : Electric"/>
    <x v="3"/>
    <x v="0"/>
    <s v="ERES_2T307"/>
    <x v="6870"/>
    <n v="2305.65"/>
    <n v="311.45999999999998"/>
  </r>
  <r>
    <s v="10 : Electric"/>
    <x v="3"/>
    <x v="0"/>
    <s v="ERES_2T307"/>
    <x v="6871"/>
    <n v="1031.3309999999999"/>
    <n v="123.2"/>
  </r>
  <r>
    <s v="10 : Electric"/>
    <x v="3"/>
    <x v="0"/>
    <s v="ERES_2T307"/>
    <x v="610"/>
    <n v="977.94600000000003"/>
    <n v="126.13"/>
  </r>
  <r>
    <s v="10 : Electric"/>
    <x v="3"/>
    <x v="0"/>
    <s v="ERES_2T307"/>
    <x v="6872"/>
    <n v="1040.92"/>
    <n v="114.75"/>
  </r>
  <r>
    <s v="10 : Electric"/>
    <x v="3"/>
    <x v="0"/>
    <s v="ERES_2T307"/>
    <x v="611"/>
    <n v="7360.4160000000002"/>
    <n v="893.91"/>
  </r>
  <r>
    <s v="10 : Electric"/>
    <x v="3"/>
    <x v="0"/>
    <s v="ERES_2T307"/>
    <x v="612"/>
    <n v="539.83299999999997"/>
    <n v="66.099999999999994"/>
  </r>
  <r>
    <s v="10 : Electric"/>
    <x v="3"/>
    <x v="0"/>
    <s v="ERES_2T307"/>
    <x v="613"/>
    <n v="893.96900000000005"/>
    <n v="125.24"/>
  </r>
  <r>
    <s v="10 : Electric"/>
    <x v="3"/>
    <x v="0"/>
    <s v="ERES_2T307"/>
    <x v="614"/>
    <n v="823.35599999999999"/>
    <n v="97.04"/>
  </r>
  <r>
    <s v="10 : Electric"/>
    <x v="3"/>
    <x v="0"/>
    <s v="ERES_2T307"/>
    <x v="615"/>
    <n v="1144.422"/>
    <n v="145.62"/>
  </r>
  <r>
    <s v="10 : Electric"/>
    <x v="3"/>
    <x v="0"/>
    <s v="ERES_2T307"/>
    <x v="6873"/>
    <n v="932.31799999999998"/>
    <n v="122.22"/>
  </r>
  <r>
    <s v="10 : Electric"/>
    <x v="3"/>
    <x v="0"/>
    <s v="ERES_2T307"/>
    <x v="6874"/>
    <n v="372.32900000000001"/>
    <n v="51.28"/>
  </r>
  <r>
    <s v="10 : Electric"/>
    <x v="3"/>
    <x v="0"/>
    <s v="ERES_2T307"/>
    <x v="616"/>
    <n v="2489.509"/>
    <n v="288.02"/>
  </r>
  <r>
    <s v="10 : Electric"/>
    <x v="3"/>
    <x v="0"/>
    <s v="ERES_2T307"/>
    <x v="6875"/>
    <n v="773.00400000000002"/>
    <n v="96.29"/>
  </r>
  <r>
    <s v="10 : Electric"/>
    <x v="3"/>
    <x v="0"/>
    <s v="ERES_2T307"/>
    <x v="617"/>
    <n v="652.12699999999995"/>
    <n v="84.93"/>
  </r>
  <r>
    <s v="10 : Electric"/>
    <x v="3"/>
    <x v="0"/>
    <s v="ERES_2T307"/>
    <x v="618"/>
    <n v="702.74900000000002"/>
    <n v="89.41"/>
  </r>
  <r>
    <s v="10 : Electric"/>
    <x v="3"/>
    <x v="0"/>
    <s v="ERES_2T307"/>
    <x v="619"/>
    <n v="1754.3330000000001"/>
    <n v="225.59"/>
  </r>
  <r>
    <s v="10 : Electric"/>
    <x v="3"/>
    <x v="0"/>
    <s v="ERES_2T307"/>
    <x v="620"/>
    <n v="868.98299999999995"/>
    <n v="106.86"/>
  </r>
  <r>
    <s v="10 : Electric"/>
    <x v="3"/>
    <x v="0"/>
    <s v="ERES_2T307"/>
    <x v="621"/>
    <n v="1198.404"/>
    <n v="159.91999999999999"/>
  </r>
  <r>
    <s v="10 : Electric"/>
    <x v="3"/>
    <x v="0"/>
    <s v="ERES_2T307"/>
    <x v="623"/>
    <n v="389.553"/>
    <n v="52.67"/>
  </r>
  <r>
    <s v="10 : Electric"/>
    <x v="3"/>
    <x v="0"/>
    <s v="ERES_2T307"/>
    <x v="6876"/>
    <n v="701.69500000000005"/>
    <n v="94.5"/>
  </r>
  <r>
    <s v="10 : Electric"/>
    <x v="3"/>
    <x v="0"/>
    <s v="ERES_2T307"/>
    <x v="624"/>
    <n v="613.20799999999997"/>
    <n v="77.900000000000006"/>
  </r>
  <r>
    <s v="10 : Electric"/>
    <x v="3"/>
    <x v="0"/>
    <s v="ERES_2T307"/>
    <x v="625"/>
    <n v="653.09699999999998"/>
    <n v="90.04"/>
  </r>
  <r>
    <s v="10 : Electric"/>
    <x v="3"/>
    <x v="0"/>
    <s v="ERES_2T307"/>
    <x v="6877"/>
    <n v="1112.921"/>
    <n v="158.74"/>
  </r>
  <r>
    <s v="10 : Electric"/>
    <x v="3"/>
    <x v="0"/>
    <s v="ERES_2T307"/>
    <x v="626"/>
    <n v="4060.7249999999999"/>
    <n v="537.66"/>
  </r>
  <r>
    <s v="10 : Electric"/>
    <x v="3"/>
    <x v="0"/>
    <s v="ERES_2T307"/>
    <x v="628"/>
    <n v="576.46199999999999"/>
    <n v="73.83"/>
  </r>
  <r>
    <s v="10 : Electric"/>
    <x v="3"/>
    <x v="0"/>
    <s v="ERES_2T307"/>
    <x v="629"/>
    <n v="1338.336"/>
    <n v="168.36"/>
  </r>
  <r>
    <s v="10 : Electric"/>
    <x v="3"/>
    <x v="0"/>
    <s v="ERES_2T307"/>
    <x v="6878"/>
    <n v="1546.663"/>
    <n v="197.42"/>
  </r>
  <r>
    <s v="10 : Electric"/>
    <x v="3"/>
    <x v="0"/>
    <s v="ERES_2T307"/>
    <x v="6879"/>
    <n v="904.26900000000001"/>
    <n v="114.51"/>
  </r>
  <r>
    <s v="10 : Electric"/>
    <x v="3"/>
    <x v="0"/>
    <s v="ERES_2T307"/>
    <x v="8643"/>
    <n v="455.44900000000001"/>
    <n v="57.03"/>
  </r>
  <r>
    <s v="10 : Electric"/>
    <x v="3"/>
    <x v="0"/>
    <s v="ERES_2T307"/>
    <x v="630"/>
    <n v="538.08000000000004"/>
    <n v="72.150000000000006"/>
  </r>
  <r>
    <s v="10 : Electric"/>
    <x v="3"/>
    <x v="0"/>
    <s v="ERES_2T307"/>
    <x v="6880"/>
    <n v="1090.8900000000001"/>
    <n v="136.74"/>
  </r>
  <r>
    <s v="10 : Electric"/>
    <x v="3"/>
    <x v="0"/>
    <s v="ERES_2T307"/>
    <x v="6881"/>
    <n v="589.01700000000005"/>
    <n v="78.91"/>
  </r>
  <r>
    <s v="10 : Electric"/>
    <x v="3"/>
    <x v="0"/>
    <s v="ERES_2T307"/>
    <x v="631"/>
    <n v="880.29600000000005"/>
    <n v="106.96"/>
  </r>
  <r>
    <s v="10 : Electric"/>
    <x v="3"/>
    <x v="0"/>
    <s v="ERES_2T307"/>
    <x v="632"/>
    <n v="1400.7449999999999"/>
    <n v="167.7"/>
  </r>
  <r>
    <s v="10 : Electric"/>
    <x v="3"/>
    <x v="0"/>
    <s v="ERES_2T307"/>
    <x v="6882"/>
    <n v="2309.6610000000001"/>
    <n v="281.05"/>
  </r>
  <r>
    <s v="10 : Electric"/>
    <x v="3"/>
    <x v="0"/>
    <s v="ERES_2T307"/>
    <x v="633"/>
    <n v="966.19399999999996"/>
    <n v="129.04"/>
  </r>
  <r>
    <s v="10 : Electric"/>
    <x v="3"/>
    <x v="0"/>
    <s v="ERES_2T307"/>
    <x v="634"/>
    <n v="839.49099999999999"/>
    <n v="106.72"/>
  </r>
  <r>
    <s v="10 : Electric"/>
    <x v="3"/>
    <x v="0"/>
    <s v="ERES_2T307"/>
    <x v="635"/>
    <n v="1417.519"/>
    <n v="153.37"/>
  </r>
  <r>
    <s v="10 : Electric"/>
    <x v="3"/>
    <x v="0"/>
    <s v="ERES_2T307"/>
    <x v="8644"/>
    <n v="1092.277"/>
    <n v="145.61000000000001"/>
  </r>
  <r>
    <s v="10 : Electric"/>
    <x v="3"/>
    <x v="0"/>
    <s v="ERES_2T307"/>
    <x v="636"/>
    <n v="776.82600000000002"/>
    <n v="98.27"/>
  </r>
  <r>
    <s v="10 : Electric"/>
    <x v="3"/>
    <x v="0"/>
    <s v="ERES_2T307"/>
    <x v="6883"/>
    <n v="3026.9140000000002"/>
    <n v="369.35"/>
  </r>
  <r>
    <s v="10 : Electric"/>
    <x v="3"/>
    <x v="0"/>
    <s v="ERES_2T307"/>
    <x v="637"/>
    <n v="1097.5530000000001"/>
    <n v="144.43"/>
  </r>
  <r>
    <s v="10 : Electric"/>
    <x v="3"/>
    <x v="0"/>
    <s v="ERES_2T307"/>
    <x v="638"/>
    <n v="1581.144"/>
    <n v="203.98"/>
  </r>
  <r>
    <s v="10 : Electric"/>
    <x v="3"/>
    <x v="0"/>
    <s v="ERES_2T307"/>
    <x v="639"/>
    <n v="2222.721"/>
    <n v="282.63"/>
  </r>
  <r>
    <s v="10 : Electric"/>
    <x v="3"/>
    <x v="0"/>
    <s v="ERES_2T307"/>
    <x v="640"/>
    <n v="966.32399999999996"/>
    <n v="126.19"/>
  </r>
  <r>
    <s v="10 : Electric"/>
    <x v="3"/>
    <x v="0"/>
    <s v="ERES_2T307"/>
    <x v="6884"/>
    <n v="1730.393"/>
    <n v="232.65"/>
  </r>
  <r>
    <s v="10 : Electric"/>
    <x v="3"/>
    <x v="0"/>
    <s v="ERES_2T307"/>
    <x v="641"/>
    <n v="443.99099999999999"/>
    <n v="60.29"/>
  </r>
  <r>
    <s v="10 : Electric"/>
    <x v="3"/>
    <x v="0"/>
    <s v="ERES_2T307"/>
    <x v="642"/>
    <n v="1012.784"/>
    <n v="112.73"/>
  </r>
  <r>
    <s v="10 : Electric"/>
    <x v="3"/>
    <x v="0"/>
    <s v="ERES_2T307"/>
    <x v="643"/>
    <n v="2716.2379999999998"/>
    <n v="341.5"/>
  </r>
  <r>
    <s v="10 : Electric"/>
    <x v="3"/>
    <x v="0"/>
    <s v="ERES_2T307"/>
    <x v="6885"/>
    <n v="1172.2850000000001"/>
    <n v="163.6"/>
  </r>
  <r>
    <s v="10 : Electric"/>
    <x v="3"/>
    <x v="0"/>
    <s v="ERES_2T307"/>
    <x v="644"/>
    <n v="1256.5889999999999"/>
    <n v="162.02000000000001"/>
  </r>
  <r>
    <s v="10 : Electric"/>
    <x v="3"/>
    <x v="0"/>
    <s v="ERES_2T307"/>
    <x v="645"/>
    <n v="846.54200000000003"/>
    <n v="108.47"/>
  </r>
  <r>
    <s v="10 : Electric"/>
    <x v="3"/>
    <x v="0"/>
    <s v="ERES_2T307"/>
    <x v="646"/>
    <n v="1090.8889999999999"/>
    <n v="143.18"/>
  </r>
  <r>
    <s v="10 : Electric"/>
    <x v="3"/>
    <x v="0"/>
    <s v="ERES_2T307"/>
    <x v="647"/>
    <n v="1074.55"/>
    <n v="132.88999999999999"/>
  </r>
  <r>
    <s v="10 : Electric"/>
    <x v="3"/>
    <x v="0"/>
    <s v="ERES_2T307"/>
    <x v="648"/>
    <n v="1048.1669999999999"/>
    <n v="138.38999999999999"/>
  </r>
  <r>
    <s v="10 : Electric"/>
    <x v="3"/>
    <x v="0"/>
    <s v="ERES_2T307"/>
    <x v="649"/>
    <n v="2021.5650000000001"/>
    <n v="254.45"/>
  </r>
  <r>
    <s v="10 : Electric"/>
    <x v="3"/>
    <x v="0"/>
    <s v="ERES_2T307"/>
    <x v="6886"/>
    <n v="511.815"/>
    <n v="64.72"/>
  </r>
  <r>
    <s v="10 : Electric"/>
    <x v="3"/>
    <x v="0"/>
    <s v="ERES_2T307"/>
    <x v="650"/>
    <n v="1279.7760000000001"/>
    <n v="148.56"/>
  </r>
  <r>
    <s v="10 : Electric"/>
    <x v="3"/>
    <x v="0"/>
    <s v="ERES_2T307"/>
    <x v="651"/>
    <n v="1440.758"/>
    <n v="192.17"/>
  </r>
  <r>
    <s v="10 : Electric"/>
    <x v="3"/>
    <x v="0"/>
    <s v="ERES_2T307"/>
    <x v="6887"/>
    <n v="1379.0889999999999"/>
    <n v="170.9"/>
  </r>
  <r>
    <s v="10 : Electric"/>
    <x v="3"/>
    <x v="0"/>
    <s v="ERES_2T307"/>
    <x v="6888"/>
    <n v="828.22900000000004"/>
    <n v="111.1"/>
  </r>
  <r>
    <s v="10 : Electric"/>
    <x v="3"/>
    <x v="0"/>
    <s v="ERES_2T307"/>
    <x v="652"/>
    <n v="457.81299999999999"/>
    <n v="54.87"/>
  </r>
  <r>
    <s v="10 : Electric"/>
    <x v="3"/>
    <x v="0"/>
    <s v="ERES_2T307"/>
    <x v="653"/>
    <n v="803.88099999999997"/>
    <n v="102.28"/>
  </r>
  <r>
    <s v="10 : Electric"/>
    <x v="3"/>
    <x v="0"/>
    <s v="ERES_2T307"/>
    <x v="654"/>
    <n v="403.79599999999999"/>
    <n v="55.21"/>
  </r>
  <r>
    <s v="10 : Electric"/>
    <x v="3"/>
    <x v="0"/>
    <s v="ERES_2T307"/>
    <x v="655"/>
    <n v="381.74099999999999"/>
    <n v="47.39"/>
  </r>
  <r>
    <s v="10 : Electric"/>
    <x v="3"/>
    <x v="0"/>
    <s v="ERES_2T307"/>
    <x v="656"/>
    <n v="656.76400000000001"/>
    <n v="87.96"/>
  </r>
  <r>
    <s v="10 : Electric"/>
    <x v="3"/>
    <x v="0"/>
    <s v="ERES_2T307"/>
    <x v="6889"/>
    <n v="2304.0039999999999"/>
    <n v="268.32"/>
  </r>
  <r>
    <s v="10 : Electric"/>
    <x v="3"/>
    <x v="0"/>
    <s v="ERES_2T307"/>
    <x v="657"/>
    <n v="2179.3939999999998"/>
    <n v="272.36"/>
  </r>
  <r>
    <s v="10 : Electric"/>
    <x v="3"/>
    <x v="0"/>
    <s v="ERES_2T307"/>
    <x v="6890"/>
    <n v="922.67700000000002"/>
    <n v="105.85"/>
  </r>
  <r>
    <s v="10 : Electric"/>
    <x v="3"/>
    <x v="0"/>
    <s v="ERES_2T307"/>
    <x v="658"/>
    <n v="2671.3850000000002"/>
    <n v="344.81"/>
  </r>
  <r>
    <s v="10 : Electric"/>
    <x v="3"/>
    <x v="0"/>
    <s v="ERES_2T307"/>
    <x v="659"/>
    <n v="671.67700000000002"/>
    <n v="81.349999999999994"/>
  </r>
  <r>
    <s v="10 : Electric"/>
    <x v="3"/>
    <x v="0"/>
    <s v="ERES_2T307"/>
    <x v="660"/>
    <n v="1139.672"/>
    <n v="129.32"/>
  </r>
  <r>
    <s v="10 : Electric"/>
    <x v="3"/>
    <x v="0"/>
    <s v="ERES_2T307"/>
    <x v="661"/>
    <n v="1681.94"/>
    <n v="218.56"/>
  </r>
  <r>
    <s v="10 : Electric"/>
    <x v="3"/>
    <x v="0"/>
    <s v="ERES_2T307"/>
    <x v="6891"/>
    <n v="358.863"/>
    <n v="47.37"/>
  </r>
  <r>
    <s v="10 : Electric"/>
    <x v="3"/>
    <x v="0"/>
    <s v="ERES_2T307"/>
    <x v="662"/>
    <n v="357.98500000000001"/>
    <n v="50.44"/>
  </r>
  <r>
    <s v="10 : Electric"/>
    <x v="3"/>
    <x v="0"/>
    <s v="ERES_2T307"/>
    <x v="663"/>
    <n v="571.27599999999995"/>
    <n v="64.31"/>
  </r>
  <r>
    <s v="10 : Electric"/>
    <x v="3"/>
    <x v="0"/>
    <s v="ERES_2T307"/>
    <x v="664"/>
    <n v="1089.2260000000001"/>
    <n v="135.55000000000001"/>
  </r>
  <r>
    <s v="10 : Electric"/>
    <x v="3"/>
    <x v="0"/>
    <s v="ERES_2T307"/>
    <x v="665"/>
    <n v="960.154"/>
    <n v="103.66"/>
  </r>
  <r>
    <s v="10 : Electric"/>
    <x v="3"/>
    <x v="0"/>
    <s v="ERES_2T307"/>
    <x v="666"/>
    <n v="744.22299999999996"/>
    <n v="87.33"/>
  </r>
  <r>
    <s v="10 : Electric"/>
    <x v="3"/>
    <x v="0"/>
    <s v="ERES_2T307"/>
    <x v="667"/>
    <n v="406.07799999999997"/>
    <n v="46.63"/>
  </r>
  <r>
    <s v="10 : Electric"/>
    <x v="3"/>
    <x v="0"/>
    <s v="ERES_2T307"/>
    <x v="6892"/>
    <n v="587.202"/>
    <n v="86.97"/>
  </r>
  <r>
    <s v="10 : Electric"/>
    <x v="3"/>
    <x v="0"/>
    <s v="ERES_2T307"/>
    <x v="668"/>
    <n v="457.24099999999999"/>
    <n v="54.66"/>
  </r>
  <r>
    <s v="10 : Electric"/>
    <x v="3"/>
    <x v="0"/>
    <s v="ERES_2T307"/>
    <x v="669"/>
    <n v="2247.9079999999999"/>
    <n v="299.89"/>
  </r>
  <r>
    <s v="10 : Electric"/>
    <x v="3"/>
    <x v="0"/>
    <s v="ERES_2T307"/>
    <x v="671"/>
    <n v="391.27499999999998"/>
    <n v="52.06"/>
  </r>
  <r>
    <s v="10 : Electric"/>
    <x v="3"/>
    <x v="0"/>
    <s v="ERES_2T307"/>
    <x v="672"/>
    <n v="2940.058"/>
    <n v="384.58"/>
  </r>
  <r>
    <s v="10 : Electric"/>
    <x v="3"/>
    <x v="0"/>
    <s v="ERES_2T307"/>
    <x v="673"/>
    <n v="1104.357"/>
    <n v="114.78"/>
  </r>
  <r>
    <s v="10 : Electric"/>
    <x v="3"/>
    <x v="0"/>
    <s v="ERES_2T307"/>
    <x v="8645"/>
    <n v="828.16800000000001"/>
    <n v="102.89"/>
  </r>
  <r>
    <s v="10 : Electric"/>
    <x v="3"/>
    <x v="0"/>
    <s v="ERES_2T307"/>
    <x v="6893"/>
    <n v="2763.1210000000001"/>
    <n v="362.66"/>
  </r>
  <r>
    <s v="10 : Electric"/>
    <x v="3"/>
    <x v="0"/>
    <s v="ERES_2T307"/>
    <x v="674"/>
    <n v="295.32499999999999"/>
    <n v="40.06"/>
  </r>
  <r>
    <s v="10 : Electric"/>
    <x v="3"/>
    <x v="0"/>
    <s v="ERES_2T307"/>
    <x v="6894"/>
    <n v="609.34100000000001"/>
    <n v="87.52"/>
  </r>
  <r>
    <s v="10 : Electric"/>
    <x v="3"/>
    <x v="0"/>
    <s v="ERES_2T307"/>
    <x v="6895"/>
    <n v="866.19600000000003"/>
    <n v="127.69"/>
  </r>
  <r>
    <s v="10 : Electric"/>
    <x v="3"/>
    <x v="0"/>
    <s v="ERES_2T307"/>
    <x v="675"/>
    <n v="231.001"/>
    <n v="28.97"/>
  </r>
  <r>
    <s v="10 : Electric"/>
    <x v="3"/>
    <x v="0"/>
    <s v="ERES_2T307"/>
    <x v="676"/>
    <n v="353.54300000000001"/>
    <n v="45.61"/>
  </r>
  <r>
    <s v="10 : Electric"/>
    <x v="3"/>
    <x v="0"/>
    <s v="ERES_2T307"/>
    <x v="677"/>
    <n v="999.30100000000004"/>
    <n v="127.72"/>
  </r>
  <r>
    <s v="10 : Electric"/>
    <x v="3"/>
    <x v="0"/>
    <s v="ERES_2T307"/>
    <x v="678"/>
    <n v="1310.2139999999999"/>
    <n v="175.35"/>
  </r>
  <r>
    <s v="10 : Electric"/>
    <x v="3"/>
    <x v="0"/>
    <s v="ERES_2T307"/>
    <x v="679"/>
    <n v="808.17600000000004"/>
    <n v="111.8"/>
  </r>
  <r>
    <s v="10 : Electric"/>
    <x v="3"/>
    <x v="0"/>
    <s v="ERES_2T307"/>
    <x v="6896"/>
    <n v="1462.51"/>
    <n v="182.61"/>
  </r>
  <r>
    <s v="10 : Electric"/>
    <x v="3"/>
    <x v="0"/>
    <s v="ERES_2T307"/>
    <x v="680"/>
    <n v="1330.9639999999999"/>
    <n v="167.51"/>
  </r>
  <r>
    <s v="10 : Electric"/>
    <x v="3"/>
    <x v="0"/>
    <s v="ERES_2T307"/>
    <x v="681"/>
    <n v="1293.1949999999999"/>
    <n v="165.15"/>
  </r>
  <r>
    <s v="10 : Electric"/>
    <x v="3"/>
    <x v="0"/>
    <s v="ERES_2T307"/>
    <x v="6897"/>
    <n v="260.47500000000002"/>
    <n v="34.18"/>
  </r>
  <r>
    <s v="10 : Electric"/>
    <x v="3"/>
    <x v="0"/>
    <s v="ERES_2T307"/>
    <x v="683"/>
    <n v="894.50099999999998"/>
    <n v="114.3"/>
  </r>
  <r>
    <s v="10 : Electric"/>
    <x v="3"/>
    <x v="0"/>
    <s v="ERES_2T307"/>
    <x v="684"/>
    <n v="667.42399999999998"/>
    <n v="79.77"/>
  </r>
  <r>
    <s v="10 : Electric"/>
    <x v="3"/>
    <x v="0"/>
    <s v="ERES_2T307"/>
    <x v="685"/>
    <n v="301.101"/>
    <n v="37.81"/>
  </r>
  <r>
    <s v="10 : Electric"/>
    <x v="3"/>
    <x v="0"/>
    <s v="ERES_2T307"/>
    <x v="686"/>
    <n v="430.79700000000003"/>
    <n v="54.7"/>
  </r>
  <r>
    <s v="10 : Electric"/>
    <x v="3"/>
    <x v="0"/>
    <s v="ERES_2T307"/>
    <x v="687"/>
    <n v="699.11400000000003"/>
    <n v="85.7"/>
  </r>
  <r>
    <s v="10 : Electric"/>
    <x v="3"/>
    <x v="0"/>
    <s v="ERES_2T307"/>
    <x v="688"/>
    <n v="1718.5519999999999"/>
    <n v="220.61"/>
  </r>
  <r>
    <s v="10 : Electric"/>
    <x v="3"/>
    <x v="0"/>
    <s v="ERES_2T307"/>
    <x v="689"/>
    <n v="1821.6020000000001"/>
    <n v="235.31"/>
  </r>
  <r>
    <s v="10 : Electric"/>
    <x v="3"/>
    <x v="0"/>
    <s v="ERES_2T307"/>
    <x v="6898"/>
    <n v="1556.1690000000001"/>
    <n v="204.87"/>
  </r>
  <r>
    <s v="10 : Electric"/>
    <x v="3"/>
    <x v="0"/>
    <s v="ERES_2T307"/>
    <x v="690"/>
    <n v="1598.5830000000001"/>
    <n v="212.25"/>
  </r>
  <r>
    <s v="10 : Electric"/>
    <x v="3"/>
    <x v="0"/>
    <s v="ERES_2T307"/>
    <x v="6899"/>
    <n v="1506.27"/>
    <n v="206.64"/>
  </r>
  <r>
    <s v="10 : Electric"/>
    <x v="3"/>
    <x v="0"/>
    <s v="ERES_2T307"/>
    <x v="8646"/>
    <n v="2175.5120000000002"/>
    <n v="254.39"/>
  </r>
  <r>
    <s v="10 : Electric"/>
    <x v="3"/>
    <x v="0"/>
    <s v="ERES_2T307"/>
    <x v="691"/>
    <n v="683.06600000000003"/>
    <n v="90.01"/>
  </r>
  <r>
    <s v="10 : Electric"/>
    <x v="3"/>
    <x v="0"/>
    <s v="ERES_2T307"/>
    <x v="692"/>
    <n v="588.596"/>
    <n v="73.11"/>
  </r>
  <r>
    <s v="10 : Electric"/>
    <x v="3"/>
    <x v="0"/>
    <s v="ERES_2T307"/>
    <x v="694"/>
    <n v="980.88599999999997"/>
    <n v="117.47"/>
  </r>
  <r>
    <s v="10 : Electric"/>
    <x v="3"/>
    <x v="0"/>
    <s v="ERES_2T307"/>
    <x v="695"/>
    <n v="1388.2429999999999"/>
    <n v="159.83000000000001"/>
  </r>
  <r>
    <s v="10 : Electric"/>
    <x v="3"/>
    <x v="0"/>
    <s v="ERES_2T307"/>
    <x v="696"/>
    <n v="2536.1410000000001"/>
    <n v="333.1"/>
  </r>
  <r>
    <s v="10 : Electric"/>
    <x v="3"/>
    <x v="0"/>
    <s v="ERES_2T307"/>
    <x v="697"/>
    <n v="1748.876"/>
    <n v="252.33"/>
  </r>
  <r>
    <s v="10 : Electric"/>
    <x v="3"/>
    <x v="0"/>
    <s v="ERES_2T307"/>
    <x v="698"/>
    <n v="383.93599999999998"/>
    <n v="53.09"/>
  </r>
  <r>
    <s v="10 : Electric"/>
    <x v="3"/>
    <x v="0"/>
    <s v="ERES_2T307"/>
    <x v="699"/>
    <n v="2697.69"/>
    <n v="331.94"/>
  </r>
  <r>
    <s v="10 : Electric"/>
    <x v="3"/>
    <x v="0"/>
    <s v="ERES_2T307"/>
    <x v="700"/>
    <n v="437.33"/>
    <n v="54.63"/>
  </r>
  <r>
    <s v="10 : Electric"/>
    <x v="3"/>
    <x v="0"/>
    <s v="ERES_2T307"/>
    <x v="8647"/>
    <n v="2012.049"/>
    <n v="201.8"/>
  </r>
  <r>
    <s v="10 : Electric"/>
    <x v="3"/>
    <x v="0"/>
    <s v="ERES_2T307"/>
    <x v="701"/>
    <n v="1464.8389999999999"/>
    <n v="199.58"/>
  </r>
  <r>
    <s v="10 : Electric"/>
    <x v="3"/>
    <x v="0"/>
    <s v="ERES_2T307"/>
    <x v="702"/>
    <n v="367.666"/>
    <n v="46.47"/>
  </r>
  <r>
    <s v="10 : Electric"/>
    <x v="3"/>
    <x v="0"/>
    <s v="ERES_2T307"/>
    <x v="703"/>
    <n v="1598.3309999999999"/>
    <n v="188.53"/>
  </r>
  <r>
    <s v="10 : Electric"/>
    <x v="3"/>
    <x v="0"/>
    <s v="ERES_2T307"/>
    <x v="704"/>
    <n v="830.995"/>
    <n v="99.63"/>
  </r>
  <r>
    <s v="10 : Electric"/>
    <x v="3"/>
    <x v="0"/>
    <s v="ERES_2T307"/>
    <x v="705"/>
    <n v="2248.0709999999999"/>
    <n v="283.97000000000003"/>
  </r>
  <r>
    <s v="10 : Electric"/>
    <x v="3"/>
    <x v="0"/>
    <s v="ERES_2T307"/>
    <x v="706"/>
    <n v="812.28200000000004"/>
    <n v="94.94"/>
  </r>
  <r>
    <s v="10 : Electric"/>
    <x v="3"/>
    <x v="0"/>
    <s v="ERES_2T307"/>
    <x v="707"/>
    <n v="400.90300000000002"/>
    <n v="50.72"/>
  </r>
  <r>
    <s v="10 : Electric"/>
    <x v="3"/>
    <x v="0"/>
    <s v="ERES_2T307"/>
    <x v="8648"/>
    <n v="1888.91"/>
    <n v="237.47"/>
  </r>
  <r>
    <s v="10 : Electric"/>
    <x v="3"/>
    <x v="0"/>
    <s v="ERES_2T307"/>
    <x v="708"/>
    <n v="657.42499999999995"/>
    <n v="82.93"/>
  </r>
  <r>
    <s v="10 : Electric"/>
    <x v="3"/>
    <x v="0"/>
    <s v="ERES_2T307"/>
    <x v="6900"/>
    <n v="1471.2840000000001"/>
    <n v="173"/>
  </r>
  <r>
    <s v="10 : Electric"/>
    <x v="3"/>
    <x v="0"/>
    <s v="ERES_2T307"/>
    <x v="709"/>
    <n v="927.78099999999995"/>
    <n v="116.29"/>
  </r>
  <r>
    <s v="10 : Electric"/>
    <x v="3"/>
    <x v="0"/>
    <s v="ERES_2T307"/>
    <x v="711"/>
    <n v="2923.1039999999998"/>
    <n v="360.79"/>
  </r>
  <r>
    <s v="10 : Electric"/>
    <x v="3"/>
    <x v="0"/>
    <s v="ERES_2T307"/>
    <x v="713"/>
    <n v="641.31899999999996"/>
    <n v="77.989999999999995"/>
  </r>
  <r>
    <s v="10 : Electric"/>
    <x v="3"/>
    <x v="0"/>
    <s v="ERES_2T307"/>
    <x v="6901"/>
    <n v="1296.568"/>
    <n v="149.52000000000001"/>
  </r>
  <r>
    <s v="10 : Electric"/>
    <x v="3"/>
    <x v="0"/>
    <s v="ERES_2T307"/>
    <x v="714"/>
    <n v="692.07899999999995"/>
    <n v="79.040000000000006"/>
  </r>
  <r>
    <s v="10 : Electric"/>
    <x v="3"/>
    <x v="0"/>
    <s v="ERES_2T307"/>
    <x v="715"/>
    <n v="482.98099999999999"/>
    <n v="58.16"/>
  </r>
  <r>
    <s v="10 : Electric"/>
    <x v="3"/>
    <x v="0"/>
    <s v="ERES_2T307"/>
    <x v="716"/>
    <n v="1567.7760000000001"/>
    <n v="197.18"/>
  </r>
  <r>
    <s v="10 : Electric"/>
    <x v="3"/>
    <x v="0"/>
    <s v="ERES_2T307"/>
    <x v="717"/>
    <n v="798.24"/>
    <n v="104.96"/>
  </r>
  <r>
    <s v="10 : Electric"/>
    <x v="3"/>
    <x v="0"/>
    <s v="ERES_2T307"/>
    <x v="6902"/>
    <n v="508.00700000000001"/>
    <n v="65.930000000000007"/>
  </r>
  <r>
    <s v="10 : Electric"/>
    <x v="3"/>
    <x v="0"/>
    <s v="ERES_2T307"/>
    <x v="718"/>
    <n v="1083.8409999999999"/>
    <n v="137.78"/>
  </r>
  <r>
    <s v="10 : Electric"/>
    <x v="3"/>
    <x v="0"/>
    <s v="ERES_2T307"/>
    <x v="719"/>
    <n v="870.03800000000001"/>
    <n v="108.96"/>
  </r>
  <r>
    <s v="10 : Electric"/>
    <x v="3"/>
    <x v="0"/>
    <s v="ERES_2T307"/>
    <x v="720"/>
    <n v="1252.6500000000001"/>
    <n v="144.29"/>
  </r>
  <r>
    <s v="10 : Electric"/>
    <x v="3"/>
    <x v="0"/>
    <s v="ERES_2T307"/>
    <x v="721"/>
    <n v="1414.556"/>
    <n v="179.22"/>
  </r>
  <r>
    <s v="10 : Electric"/>
    <x v="3"/>
    <x v="0"/>
    <s v="ERES_2T307"/>
    <x v="6903"/>
    <n v="2226.6190000000001"/>
    <n v="270.89999999999998"/>
  </r>
  <r>
    <s v="10 : Electric"/>
    <x v="3"/>
    <x v="0"/>
    <s v="ERES_2T307"/>
    <x v="723"/>
    <n v="511.30399999999997"/>
    <n v="67.27"/>
  </r>
  <r>
    <s v="10 : Electric"/>
    <x v="3"/>
    <x v="0"/>
    <s v="ERES_2T307"/>
    <x v="724"/>
    <n v="861.00699999999995"/>
    <n v="111.86"/>
  </r>
  <r>
    <s v="10 : Electric"/>
    <x v="3"/>
    <x v="0"/>
    <s v="ERES_2T307"/>
    <x v="6904"/>
    <n v="838.43"/>
    <n v="102.16"/>
  </r>
  <r>
    <s v="10 : Electric"/>
    <x v="3"/>
    <x v="0"/>
    <s v="ERES_2T307"/>
    <x v="726"/>
    <n v="1937.826"/>
    <n v="253.27"/>
  </r>
  <r>
    <s v="10 : Electric"/>
    <x v="3"/>
    <x v="0"/>
    <s v="ERES_2T307"/>
    <x v="6905"/>
    <n v="293.33300000000003"/>
    <n v="37.44"/>
  </r>
  <r>
    <s v="10 : Electric"/>
    <x v="3"/>
    <x v="0"/>
    <s v="ERES_2T307"/>
    <x v="727"/>
    <n v="2220.0790000000002"/>
    <n v="279.17"/>
  </r>
  <r>
    <s v="10 : Electric"/>
    <x v="3"/>
    <x v="0"/>
    <s v="ERES_2T307"/>
    <x v="728"/>
    <n v="1199.577"/>
    <n v="136.85"/>
  </r>
  <r>
    <s v="10 : Electric"/>
    <x v="3"/>
    <x v="0"/>
    <s v="ERES_2T307"/>
    <x v="729"/>
    <n v="510.245"/>
    <n v="64.45"/>
  </r>
  <r>
    <s v="10 : Electric"/>
    <x v="3"/>
    <x v="0"/>
    <s v="ERES_2T307"/>
    <x v="6906"/>
    <n v="1067.9780000000001"/>
    <n v="132.24"/>
  </r>
  <r>
    <s v="10 : Electric"/>
    <x v="3"/>
    <x v="0"/>
    <s v="ERES_2T307"/>
    <x v="730"/>
    <n v="785.75400000000002"/>
    <n v="101.07"/>
  </r>
  <r>
    <s v="10 : Electric"/>
    <x v="3"/>
    <x v="0"/>
    <s v="ERES_2T307"/>
    <x v="6907"/>
    <n v="585.99199999999996"/>
    <n v="76.06"/>
  </r>
  <r>
    <s v="10 : Electric"/>
    <x v="3"/>
    <x v="0"/>
    <s v="ERES_2T307"/>
    <x v="731"/>
    <n v="1542.8689999999999"/>
    <n v="193.02"/>
  </r>
  <r>
    <s v="10 : Electric"/>
    <x v="3"/>
    <x v="0"/>
    <s v="ERES_2T307"/>
    <x v="6908"/>
    <n v="362.31200000000001"/>
    <n v="45.44"/>
  </r>
  <r>
    <s v="10 : Electric"/>
    <x v="3"/>
    <x v="0"/>
    <s v="ERES_2T307"/>
    <x v="6909"/>
    <n v="1053.46"/>
    <n v="120.25"/>
  </r>
  <r>
    <s v="10 : Electric"/>
    <x v="3"/>
    <x v="0"/>
    <s v="ERES_2T307"/>
    <x v="732"/>
    <n v="1215.5630000000001"/>
    <n v="135.47"/>
  </r>
  <r>
    <s v="10 : Electric"/>
    <x v="3"/>
    <x v="0"/>
    <s v="ERES_2T307"/>
    <x v="733"/>
    <n v="960.97199999999998"/>
    <n v="126.03"/>
  </r>
  <r>
    <s v="10 : Electric"/>
    <x v="3"/>
    <x v="0"/>
    <s v="ERES_2T307"/>
    <x v="734"/>
    <n v="793.44799999999998"/>
    <n v="95.34"/>
  </r>
  <r>
    <s v="10 : Electric"/>
    <x v="3"/>
    <x v="0"/>
    <s v="ERES_2T307"/>
    <x v="735"/>
    <n v="606.35500000000002"/>
    <n v="71.28"/>
  </r>
  <r>
    <s v="10 : Electric"/>
    <x v="3"/>
    <x v="0"/>
    <s v="ERES_2T307"/>
    <x v="736"/>
    <n v="992.89200000000005"/>
    <n v="120.55"/>
  </r>
  <r>
    <s v="10 : Electric"/>
    <x v="3"/>
    <x v="0"/>
    <s v="ERES_2T307"/>
    <x v="6910"/>
    <n v="2766.857"/>
    <n v="366.05"/>
  </r>
  <r>
    <s v="10 : Electric"/>
    <x v="3"/>
    <x v="0"/>
    <s v="ERES_2T307"/>
    <x v="738"/>
    <n v="1513.9639999999999"/>
    <n v="195.29"/>
  </r>
  <r>
    <s v="10 : Electric"/>
    <x v="3"/>
    <x v="0"/>
    <s v="ERES_2T307"/>
    <x v="739"/>
    <n v="996.24199999999996"/>
    <n v="137.68"/>
  </r>
  <r>
    <s v="10 : Electric"/>
    <x v="3"/>
    <x v="0"/>
    <s v="ERES_2T307"/>
    <x v="740"/>
    <n v="903.15899999999999"/>
    <n v="103.75"/>
  </r>
  <r>
    <s v="10 : Electric"/>
    <x v="3"/>
    <x v="0"/>
    <s v="ERES_2T307"/>
    <x v="6911"/>
    <n v="758.84799999999996"/>
    <n v="99.74"/>
  </r>
  <r>
    <s v="10 : Electric"/>
    <x v="3"/>
    <x v="0"/>
    <s v="ERES_2T307"/>
    <x v="6912"/>
    <n v="799.298"/>
    <n v="107.82"/>
  </r>
  <r>
    <s v="10 : Electric"/>
    <x v="3"/>
    <x v="0"/>
    <s v="ERES_2T307"/>
    <x v="741"/>
    <n v="1248.373"/>
    <n v="140.56"/>
  </r>
  <r>
    <s v="10 : Electric"/>
    <x v="3"/>
    <x v="0"/>
    <s v="ERES_2T307"/>
    <x v="742"/>
    <n v="291.26900000000001"/>
    <n v="35.049999999999997"/>
  </r>
  <r>
    <s v="10 : Electric"/>
    <x v="3"/>
    <x v="0"/>
    <s v="ERES_2T307"/>
    <x v="743"/>
    <n v="3268.28"/>
    <n v="445.43"/>
  </r>
  <r>
    <s v="10 : Electric"/>
    <x v="3"/>
    <x v="0"/>
    <s v="ERES_2T307"/>
    <x v="744"/>
    <n v="967.97199999999998"/>
    <n v="121.11"/>
  </r>
  <r>
    <s v="10 : Electric"/>
    <x v="3"/>
    <x v="0"/>
    <s v="ERES_2T307"/>
    <x v="745"/>
    <n v="565.13"/>
    <n v="76.349999999999994"/>
  </r>
  <r>
    <s v="10 : Electric"/>
    <x v="3"/>
    <x v="0"/>
    <s v="ERES_2T307"/>
    <x v="746"/>
    <n v="2113.7049999999999"/>
    <n v="269.08"/>
  </r>
  <r>
    <s v="10 : Electric"/>
    <x v="3"/>
    <x v="0"/>
    <s v="ERES_2T307"/>
    <x v="6913"/>
    <n v="561.93799999999999"/>
    <n v="68.91"/>
  </r>
  <r>
    <s v="10 : Electric"/>
    <x v="3"/>
    <x v="0"/>
    <s v="ERES_2T307"/>
    <x v="747"/>
    <n v="1668.365"/>
    <n v="203.32"/>
  </r>
  <r>
    <s v="10 : Electric"/>
    <x v="3"/>
    <x v="0"/>
    <s v="ERES_2T307"/>
    <x v="6914"/>
    <n v="279.69099999999997"/>
    <n v="31.55"/>
  </r>
  <r>
    <s v="10 : Electric"/>
    <x v="3"/>
    <x v="0"/>
    <s v="ERES_2T307"/>
    <x v="6915"/>
    <n v="1294.2650000000001"/>
    <n v="155.21"/>
  </r>
  <r>
    <s v="10 : Electric"/>
    <x v="3"/>
    <x v="0"/>
    <s v="ERES_2T307"/>
    <x v="749"/>
    <n v="2439.5369999999998"/>
    <n v="306.8"/>
  </r>
  <r>
    <s v="10 : Electric"/>
    <x v="3"/>
    <x v="0"/>
    <s v="ERES_2T307"/>
    <x v="750"/>
    <n v="1091.98"/>
    <n v="123"/>
  </r>
  <r>
    <s v="10 : Electric"/>
    <x v="3"/>
    <x v="0"/>
    <s v="ERES_2T307"/>
    <x v="751"/>
    <n v="846.55499999999995"/>
    <n v="116.79"/>
  </r>
  <r>
    <s v="10 : Electric"/>
    <x v="3"/>
    <x v="0"/>
    <s v="ERES_2T307"/>
    <x v="752"/>
    <n v="2809.9989999999998"/>
    <n v="336.57"/>
  </r>
  <r>
    <s v="10 : Electric"/>
    <x v="3"/>
    <x v="0"/>
    <s v="ERES_2T307"/>
    <x v="753"/>
    <n v="1239.123"/>
    <n v="152.16999999999999"/>
  </r>
  <r>
    <s v="10 : Electric"/>
    <x v="3"/>
    <x v="0"/>
    <s v="ERES_2T307"/>
    <x v="754"/>
    <n v="1052.444"/>
    <n v="110.19"/>
  </r>
  <r>
    <s v="10 : Electric"/>
    <x v="3"/>
    <x v="0"/>
    <s v="ERES_2T307"/>
    <x v="755"/>
    <n v="757.06100000000004"/>
    <n v="97.47"/>
  </r>
  <r>
    <s v="10 : Electric"/>
    <x v="3"/>
    <x v="0"/>
    <s v="ERES_2T307"/>
    <x v="756"/>
    <n v="2567.6120000000001"/>
    <n v="313.72000000000003"/>
  </r>
  <r>
    <s v="10 : Electric"/>
    <x v="3"/>
    <x v="0"/>
    <s v="ERES_2T307"/>
    <x v="6916"/>
    <n v="1846.789"/>
    <n v="204.92"/>
  </r>
  <r>
    <s v="10 : Electric"/>
    <x v="3"/>
    <x v="0"/>
    <s v="ERES_2T307"/>
    <x v="6917"/>
    <n v="373.404"/>
    <n v="47.94"/>
  </r>
  <r>
    <s v="10 : Electric"/>
    <x v="3"/>
    <x v="0"/>
    <s v="ERES_2T307"/>
    <x v="757"/>
    <n v="1100.7329999999999"/>
    <n v="133.78"/>
  </r>
  <r>
    <s v="10 : Electric"/>
    <x v="3"/>
    <x v="0"/>
    <s v="ERES_2T307"/>
    <x v="758"/>
    <n v="906.62"/>
    <n v="117.96"/>
  </r>
  <r>
    <s v="10 : Electric"/>
    <x v="3"/>
    <x v="0"/>
    <s v="ERES_2T307"/>
    <x v="760"/>
    <n v="1778.171"/>
    <n v="245.24"/>
  </r>
  <r>
    <s v="10 : Electric"/>
    <x v="3"/>
    <x v="0"/>
    <s v="ERES_2T307"/>
    <x v="6918"/>
    <n v="605.69600000000003"/>
    <n v="69.94"/>
  </r>
  <r>
    <s v="10 : Electric"/>
    <x v="3"/>
    <x v="0"/>
    <s v="ERES_2T307"/>
    <x v="761"/>
    <n v="1232.357"/>
    <n v="160.05000000000001"/>
  </r>
  <r>
    <s v="10 : Electric"/>
    <x v="3"/>
    <x v="0"/>
    <s v="ERES_2T307"/>
    <x v="762"/>
    <n v="1095.2629999999999"/>
    <n v="137.69999999999999"/>
  </r>
  <r>
    <s v="10 : Electric"/>
    <x v="3"/>
    <x v="0"/>
    <s v="ERES_2T307"/>
    <x v="763"/>
    <n v="2650.5529999999999"/>
    <n v="323.37"/>
  </r>
  <r>
    <s v="10 : Electric"/>
    <x v="3"/>
    <x v="0"/>
    <s v="ERES_2T307"/>
    <x v="764"/>
    <n v="2319.9270000000001"/>
    <n v="259.92"/>
  </r>
  <r>
    <s v="10 : Electric"/>
    <x v="3"/>
    <x v="0"/>
    <s v="ERES_2T307"/>
    <x v="6919"/>
    <n v="591.26400000000001"/>
    <n v="72.83"/>
  </r>
  <r>
    <s v="10 : Electric"/>
    <x v="3"/>
    <x v="0"/>
    <s v="ERES_2T307"/>
    <x v="6920"/>
    <n v="601.88"/>
    <n v="74.77"/>
  </r>
  <r>
    <s v="10 : Electric"/>
    <x v="3"/>
    <x v="0"/>
    <s v="ERES_2T307"/>
    <x v="765"/>
    <n v="2271.2179999999998"/>
    <n v="305.55"/>
  </r>
  <r>
    <s v="10 : Electric"/>
    <x v="3"/>
    <x v="0"/>
    <s v="ERES_2T307"/>
    <x v="766"/>
    <n v="1821.403"/>
    <n v="231.72"/>
  </r>
  <r>
    <s v="10 : Electric"/>
    <x v="3"/>
    <x v="0"/>
    <s v="ERES_2T307"/>
    <x v="6921"/>
    <n v="1794.652"/>
    <n v="208.01"/>
  </r>
  <r>
    <s v="10 : Electric"/>
    <x v="3"/>
    <x v="0"/>
    <s v="ERES_2T307"/>
    <x v="6922"/>
    <n v="2017.491"/>
    <n v="250.09"/>
  </r>
  <r>
    <s v="10 : Electric"/>
    <x v="3"/>
    <x v="0"/>
    <s v="ERES_2T307"/>
    <x v="767"/>
    <n v="605.43299999999999"/>
    <n v="73.849999999999994"/>
  </r>
  <r>
    <s v="10 : Electric"/>
    <x v="3"/>
    <x v="0"/>
    <s v="ERES_2T307"/>
    <x v="768"/>
    <n v="1114.191"/>
    <n v="126.77"/>
  </r>
  <r>
    <s v="10 : Electric"/>
    <x v="3"/>
    <x v="0"/>
    <s v="ERES_2T307"/>
    <x v="6923"/>
    <n v="1702.046"/>
    <n v="221.3"/>
  </r>
  <r>
    <s v="10 : Electric"/>
    <x v="3"/>
    <x v="0"/>
    <s v="ERES_2T307"/>
    <x v="6924"/>
    <n v="1124.326"/>
    <n v="125.05"/>
  </r>
  <r>
    <s v="10 : Electric"/>
    <x v="3"/>
    <x v="0"/>
    <s v="ERES_2T307"/>
    <x v="6925"/>
    <n v="503.185"/>
    <n v="51.36"/>
  </r>
  <r>
    <s v="10 : Electric"/>
    <x v="3"/>
    <x v="0"/>
    <s v="ERES_2T307"/>
    <x v="769"/>
    <n v="1586.8789999999999"/>
    <n v="215.75"/>
  </r>
  <r>
    <s v="10 : Electric"/>
    <x v="3"/>
    <x v="0"/>
    <s v="ERES_2T307"/>
    <x v="770"/>
    <n v="1912.7239999999999"/>
    <n v="216.22"/>
  </r>
  <r>
    <s v="10 : Electric"/>
    <x v="3"/>
    <x v="0"/>
    <s v="ERES_2T307"/>
    <x v="8649"/>
    <n v="105.491"/>
    <n v="13.7"/>
  </r>
  <r>
    <s v="10 : Electric"/>
    <x v="3"/>
    <x v="0"/>
    <s v="ERES_2T307"/>
    <x v="6926"/>
    <n v="636.12"/>
    <n v="94.77"/>
  </r>
  <r>
    <s v="10 : Electric"/>
    <x v="3"/>
    <x v="0"/>
    <s v="ERES_2T307"/>
    <x v="771"/>
    <n v="909.125"/>
    <n v="116.41"/>
  </r>
  <r>
    <s v="10 : Electric"/>
    <x v="3"/>
    <x v="0"/>
    <s v="ERES_2T307"/>
    <x v="6927"/>
    <n v="1338.075"/>
    <n v="201.35"/>
  </r>
  <r>
    <s v="10 : Electric"/>
    <x v="3"/>
    <x v="0"/>
    <s v="ERES_2T307"/>
    <x v="6928"/>
    <n v="612.476"/>
    <n v="85.29"/>
  </r>
  <r>
    <s v="10 : Electric"/>
    <x v="3"/>
    <x v="0"/>
    <s v="ERES_2T307"/>
    <x v="6929"/>
    <n v="839.83500000000004"/>
    <n v="106.35"/>
  </r>
  <r>
    <s v="10 : Electric"/>
    <x v="3"/>
    <x v="0"/>
    <s v="ERES_2T307"/>
    <x v="773"/>
    <n v="1050.95"/>
    <n v="126.22"/>
  </r>
  <r>
    <s v="10 : Electric"/>
    <x v="3"/>
    <x v="0"/>
    <s v="ERES_2T307"/>
    <x v="6930"/>
    <n v="1227.038"/>
    <n v="181.43"/>
  </r>
  <r>
    <s v="10 : Electric"/>
    <x v="3"/>
    <x v="0"/>
    <s v="ERES_2T307"/>
    <x v="6931"/>
    <n v="477.70800000000003"/>
    <n v="63.03"/>
  </r>
  <r>
    <s v="10 : Electric"/>
    <x v="3"/>
    <x v="0"/>
    <s v="ERES_2T307"/>
    <x v="774"/>
    <n v="1656.2090000000001"/>
    <n v="212.05"/>
  </r>
  <r>
    <s v="10 : Electric"/>
    <x v="3"/>
    <x v="0"/>
    <s v="ERES_2T307"/>
    <x v="775"/>
    <n v="269.488"/>
    <n v="33.35"/>
  </r>
  <r>
    <s v="10 : Electric"/>
    <x v="3"/>
    <x v="0"/>
    <s v="ERES_2T307"/>
    <x v="776"/>
    <n v="774.35299999999995"/>
    <n v="94.4"/>
  </r>
  <r>
    <s v="10 : Electric"/>
    <x v="3"/>
    <x v="0"/>
    <s v="ERES_2T307"/>
    <x v="6932"/>
    <n v="972.63"/>
    <n v="115.05"/>
  </r>
  <r>
    <s v="10 : Electric"/>
    <x v="3"/>
    <x v="0"/>
    <s v="ERES_2T307"/>
    <x v="777"/>
    <n v="719.81"/>
    <n v="91.09"/>
  </r>
  <r>
    <s v="10 : Electric"/>
    <x v="3"/>
    <x v="0"/>
    <s v="ERES_2T307"/>
    <x v="778"/>
    <n v="2202.1779999999999"/>
    <n v="262.83999999999997"/>
  </r>
  <r>
    <s v="10 : Electric"/>
    <x v="3"/>
    <x v="0"/>
    <s v="ERES_2T307"/>
    <x v="779"/>
    <n v="1587.037"/>
    <n v="204.39"/>
  </r>
  <r>
    <s v="10 : Electric"/>
    <x v="3"/>
    <x v="0"/>
    <s v="ERES_2T307"/>
    <x v="781"/>
    <n v="1556.8589999999999"/>
    <n v="193.3"/>
  </r>
  <r>
    <s v="10 : Electric"/>
    <x v="3"/>
    <x v="0"/>
    <s v="ERES_2T307"/>
    <x v="782"/>
    <n v="244.154"/>
    <n v="32.18"/>
  </r>
  <r>
    <s v="10 : Electric"/>
    <x v="3"/>
    <x v="0"/>
    <s v="ERES_2T307"/>
    <x v="783"/>
    <n v="1169.9469999999999"/>
    <n v="148.47"/>
  </r>
  <r>
    <s v="10 : Electric"/>
    <x v="3"/>
    <x v="0"/>
    <s v="ERES_2T307"/>
    <x v="6933"/>
    <n v="416.26"/>
    <n v="53.5"/>
  </r>
  <r>
    <s v="10 : Electric"/>
    <x v="3"/>
    <x v="0"/>
    <s v="ERES_2T307"/>
    <x v="784"/>
    <n v="928.89"/>
    <n v="113.82"/>
  </r>
  <r>
    <s v="10 : Electric"/>
    <x v="3"/>
    <x v="0"/>
    <s v="ERES_2T307"/>
    <x v="6934"/>
    <n v="739.14099999999996"/>
    <n v="87.88"/>
  </r>
  <r>
    <s v="10 : Electric"/>
    <x v="3"/>
    <x v="0"/>
    <s v="ERES_2T307"/>
    <x v="785"/>
    <n v="940.24699999999996"/>
    <n v="121.94"/>
  </r>
  <r>
    <s v="10 : Electric"/>
    <x v="3"/>
    <x v="0"/>
    <s v="ERES_2T307"/>
    <x v="8650"/>
    <n v="1362.2929999999999"/>
    <n v="153.88999999999999"/>
  </r>
  <r>
    <s v="10 : Electric"/>
    <x v="3"/>
    <x v="0"/>
    <s v="ERES_2T307"/>
    <x v="786"/>
    <n v="720.49900000000002"/>
    <n v="90.93"/>
  </r>
  <r>
    <s v="10 : Electric"/>
    <x v="3"/>
    <x v="0"/>
    <s v="ERES_2T307"/>
    <x v="787"/>
    <n v="693.95"/>
    <n v="82.46"/>
  </r>
  <r>
    <s v="10 : Electric"/>
    <x v="3"/>
    <x v="0"/>
    <s v="ERES_2T307"/>
    <x v="788"/>
    <n v="1614.3879999999999"/>
    <n v="182.53"/>
  </r>
  <r>
    <s v="10 : Electric"/>
    <x v="3"/>
    <x v="0"/>
    <s v="ERES_2T307"/>
    <x v="789"/>
    <n v="333.48899999999998"/>
    <n v="48.42"/>
  </r>
  <r>
    <s v="10 : Electric"/>
    <x v="3"/>
    <x v="0"/>
    <s v="ERES_2T307"/>
    <x v="790"/>
    <n v="1522.1849999999999"/>
    <n v="155.85"/>
  </r>
  <r>
    <s v="10 : Electric"/>
    <x v="3"/>
    <x v="0"/>
    <s v="ERES_2T307"/>
    <x v="791"/>
    <n v="1790.1769999999999"/>
    <n v="220.13"/>
  </r>
  <r>
    <s v="10 : Electric"/>
    <x v="3"/>
    <x v="0"/>
    <s v="ERES_2T307"/>
    <x v="6935"/>
    <n v="752.20100000000002"/>
    <n v="84.49"/>
  </r>
  <r>
    <s v="10 : Electric"/>
    <x v="3"/>
    <x v="0"/>
    <s v="ERES_2T307"/>
    <x v="792"/>
    <n v="372.07499999999999"/>
    <n v="53.77"/>
  </r>
  <r>
    <s v="10 : Electric"/>
    <x v="3"/>
    <x v="0"/>
    <s v="ERES_2T307"/>
    <x v="793"/>
    <n v="564.197"/>
    <n v="72.239999999999995"/>
  </r>
  <r>
    <s v="10 : Electric"/>
    <x v="3"/>
    <x v="0"/>
    <s v="ERES_2T307"/>
    <x v="794"/>
    <n v="527.15499999999997"/>
    <n v="67.56"/>
  </r>
  <r>
    <s v="10 : Electric"/>
    <x v="3"/>
    <x v="0"/>
    <s v="ERES_2T307"/>
    <x v="795"/>
    <n v="733.63400000000001"/>
    <n v="95.33"/>
  </r>
  <r>
    <s v="10 : Electric"/>
    <x v="3"/>
    <x v="0"/>
    <s v="ERES_2T307"/>
    <x v="796"/>
    <n v="731.77300000000002"/>
    <n v="86"/>
  </r>
  <r>
    <s v="10 : Electric"/>
    <x v="3"/>
    <x v="0"/>
    <s v="ERES_2T307"/>
    <x v="797"/>
    <n v="774.61199999999997"/>
    <n v="99.91"/>
  </r>
  <r>
    <s v="10 : Electric"/>
    <x v="3"/>
    <x v="0"/>
    <s v="ERES_2T307"/>
    <x v="798"/>
    <n v="848.09100000000001"/>
    <n v="99.35"/>
  </r>
  <r>
    <s v="10 : Electric"/>
    <x v="3"/>
    <x v="0"/>
    <s v="ERES_2T307"/>
    <x v="6936"/>
    <n v="992.11300000000006"/>
    <n v="110.99"/>
  </r>
  <r>
    <s v="10 : Electric"/>
    <x v="3"/>
    <x v="0"/>
    <s v="ERES_2T307"/>
    <x v="799"/>
    <n v="549.33000000000004"/>
    <n v="72.010000000000005"/>
  </r>
  <r>
    <s v="10 : Electric"/>
    <x v="3"/>
    <x v="0"/>
    <s v="ERES_2T307"/>
    <x v="800"/>
    <n v="2486.681"/>
    <n v="304.41000000000003"/>
  </r>
  <r>
    <s v="10 : Electric"/>
    <x v="3"/>
    <x v="0"/>
    <s v="ERES_2T307"/>
    <x v="8651"/>
    <n v="1163.0830000000001"/>
    <n v="125.98"/>
  </r>
  <r>
    <s v="10 : Electric"/>
    <x v="3"/>
    <x v="0"/>
    <s v="ERES_2T307"/>
    <x v="801"/>
    <n v="1383.336"/>
    <n v="181.11"/>
  </r>
  <r>
    <s v="10 : Electric"/>
    <x v="3"/>
    <x v="0"/>
    <s v="ERES_2T307"/>
    <x v="802"/>
    <n v="592.21"/>
    <n v="76.89"/>
  </r>
  <r>
    <s v="10 : Electric"/>
    <x v="3"/>
    <x v="0"/>
    <s v="ERES_2T307"/>
    <x v="803"/>
    <n v="930.42100000000005"/>
    <n v="122.32"/>
  </r>
  <r>
    <s v="10 : Electric"/>
    <x v="3"/>
    <x v="0"/>
    <s v="ERES_2T307"/>
    <x v="6937"/>
    <n v="1409.932"/>
    <n v="187.52"/>
  </r>
  <r>
    <s v="10 : Electric"/>
    <x v="3"/>
    <x v="0"/>
    <s v="ERES_2T307"/>
    <x v="6938"/>
    <n v="1082.8720000000001"/>
    <n v="141.47"/>
  </r>
  <r>
    <s v="10 : Electric"/>
    <x v="3"/>
    <x v="0"/>
    <s v="ERES_2T307"/>
    <x v="804"/>
    <n v="1210.9570000000001"/>
    <n v="154.62"/>
  </r>
  <r>
    <s v="10 : Electric"/>
    <x v="3"/>
    <x v="0"/>
    <s v="ERES_2T307"/>
    <x v="6939"/>
    <n v="717.40700000000004"/>
    <n v="78.569999999999993"/>
  </r>
  <r>
    <s v="10 : Electric"/>
    <x v="3"/>
    <x v="0"/>
    <s v="ERES_2T307"/>
    <x v="805"/>
    <n v="1092.444"/>
    <n v="134.25"/>
  </r>
  <r>
    <s v="10 : Electric"/>
    <x v="3"/>
    <x v="0"/>
    <s v="ERES_2T307"/>
    <x v="806"/>
    <n v="517.14200000000005"/>
    <n v="65.42"/>
  </r>
  <r>
    <s v="10 : Electric"/>
    <x v="3"/>
    <x v="0"/>
    <s v="ERES_2T307"/>
    <x v="807"/>
    <n v="840.90899999999999"/>
    <n v="112.65"/>
  </r>
  <r>
    <s v="10 : Electric"/>
    <x v="3"/>
    <x v="0"/>
    <s v="ERES_2T307"/>
    <x v="808"/>
    <n v="716.77"/>
    <n v="93.8"/>
  </r>
  <r>
    <s v="10 : Electric"/>
    <x v="3"/>
    <x v="0"/>
    <s v="ERES_2T307"/>
    <x v="6940"/>
    <n v="2508.498"/>
    <n v="324.20999999999998"/>
  </r>
  <r>
    <s v="10 : Electric"/>
    <x v="3"/>
    <x v="0"/>
    <s v="ERES_2T307"/>
    <x v="810"/>
    <n v="709.31799999999998"/>
    <n v="88.08"/>
  </r>
  <r>
    <s v="10 : Electric"/>
    <x v="3"/>
    <x v="0"/>
    <s v="ERES_2T307"/>
    <x v="811"/>
    <n v="383.55099999999999"/>
    <n v="50.14"/>
  </r>
  <r>
    <s v="10 : Electric"/>
    <x v="3"/>
    <x v="0"/>
    <s v="ERES_2T307"/>
    <x v="812"/>
    <n v="858.48099999999999"/>
    <n v="114.74"/>
  </r>
  <r>
    <s v="10 : Electric"/>
    <x v="3"/>
    <x v="0"/>
    <s v="ERES_2T307"/>
    <x v="6941"/>
    <n v="1362.568"/>
    <n v="175.95"/>
  </r>
  <r>
    <s v="10 : Electric"/>
    <x v="3"/>
    <x v="0"/>
    <s v="ERES_2T307"/>
    <x v="813"/>
    <n v="1121.0519999999999"/>
    <n v="139.19999999999999"/>
  </r>
  <r>
    <s v="10 : Electric"/>
    <x v="3"/>
    <x v="0"/>
    <s v="ERES_2T307"/>
    <x v="814"/>
    <n v="984.22"/>
    <n v="134.66999999999999"/>
  </r>
  <r>
    <s v="10 : Electric"/>
    <x v="3"/>
    <x v="0"/>
    <s v="ERES_2T307"/>
    <x v="6942"/>
    <n v="845.36400000000003"/>
    <n v="106.24"/>
  </r>
  <r>
    <s v="10 : Electric"/>
    <x v="3"/>
    <x v="0"/>
    <s v="ERES_2T307"/>
    <x v="815"/>
    <n v="884.09199999999998"/>
    <n v="107.85"/>
  </r>
  <r>
    <s v="10 : Electric"/>
    <x v="3"/>
    <x v="0"/>
    <s v="ERES_2T307"/>
    <x v="816"/>
    <n v="1035.163"/>
    <n v="125.5"/>
  </r>
  <r>
    <s v="10 : Electric"/>
    <x v="3"/>
    <x v="0"/>
    <s v="ERES_2T307"/>
    <x v="817"/>
    <n v="2371.4929999999999"/>
    <n v="303.10000000000002"/>
  </r>
  <r>
    <s v="10 : Electric"/>
    <x v="3"/>
    <x v="0"/>
    <s v="ERES_2T307"/>
    <x v="818"/>
    <n v="577.03399999999999"/>
    <n v="70.72"/>
  </r>
  <r>
    <s v="10 : Electric"/>
    <x v="3"/>
    <x v="0"/>
    <s v="ERES_2T307"/>
    <x v="819"/>
    <n v="597.62099999999998"/>
    <n v="67.989999999999995"/>
  </r>
  <r>
    <s v="10 : Electric"/>
    <x v="3"/>
    <x v="0"/>
    <s v="ERES_2T307"/>
    <x v="820"/>
    <n v="2722.741"/>
    <n v="351.81"/>
  </r>
  <r>
    <s v="10 : Electric"/>
    <x v="3"/>
    <x v="0"/>
    <s v="ERES_2T307"/>
    <x v="821"/>
    <n v="641.99800000000005"/>
    <n v="81.59"/>
  </r>
  <r>
    <s v="10 : Electric"/>
    <x v="3"/>
    <x v="0"/>
    <s v="ERES_2T307"/>
    <x v="6943"/>
    <n v="860.58"/>
    <n v="109.29"/>
  </r>
  <r>
    <s v="10 : Electric"/>
    <x v="3"/>
    <x v="0"/>
    <s v="ERES_2T307"/>
    <x v="822"/>
    <n v="907.53599999999994"/>
    <n v="117.33"/>
  </r>
  <r>
    <s v="10 : Electric"/>
    <x v="3"/>
    <x v="0"/>
    <s v="ERES_2T307"/>
    <x v="6944"/>
    <n v="469.45600000000002"/>
    <n v="62.56"/>
  </r>
  <r>
    <s v="10 : Electric"/>
    <x v="3"/>
    <x v="0"/>
    <s v="ERES_2T307"/>
    <x v="823"/>
    <n v="758.89200000000005"/>
    <n v="98.5"/>
  </r>
  <r>
    <s v="10 : Electric"/>
    <x v="3"/>
    <x v="0"/>
    <s v="ERES_2T307"/>
    <x v="824"/>
    <n v="1051.3140000000001"/>
    <n v="132.59"/>
  </r>
  <r>
    <s v="10 : Electric"/>
    <x v="3"/>
    <x v="0"/>
    <s v="ERES_2T307"/>
    <x v="825"/>
    <n v="383.83100000000002"/>
    <n v="43.2"/>
  </r>
  <r>
    <s v="10 : Electric"/>
    <x v="3"/>
    <x v="0"/>
    <s v="ERES_2T307"/>
    <x v="826"/>
    <n v="1955.425"/>
    <n v="243.55"/>
  </r>
  <r>
    <s v="10 : Electric"/>
    <x v="3"/>
    <x v="0"/>
    <s v="ERES_2T307"/>
    <x v="6945"/>
    <n v="873.24699999999996"/>
    <n v="115.34"/>
  </r>
  <r>
    <s v="10 : Electric"/>
    <x v="3"/>
    <x v="0"/>
    <s v="ERES_2T307"/>
    <x v="827"/>
    <n v="1674.393"/>
    <n v="194.08"/>
  </r>
  <r>
    <s v="10 : Electric"/>
    <x v="3"/>
    <x v="0"/>
    <s v="ERES_2T307"/>
    <x v="828"/>
    <n v="670.726"/>
    <n v="87.51"/>
  </r>
  <r>
    <s v="10 : Electric"/>
    <x v="3"/>
    <x v="0"/>
    <s v="ERES_2T307"/>
    <x v="829"/>
    <n v="2184.5770000000002"/>
    <n v="241.06"/>
  </r>
  <r>
    <s v="10 : Electric"/>
    <x v="3"/>
    <x v="0"/>
    <s v="ERES_2T307"/>
    <x v="830"/>
    <n v="655.98099999999999"/>
    <n v="80.08"/>
  </r>
  <r>
    <s v="10 : Electric"/>
    <x v="3"/>
    <x v="0"/>
    <s v="ERES_2T307"/>
    <x v="8652"/>
    <n v="984.66499999999996"/>
    <n v="99.55"/>
  </r>
  <r>
    <s v="10 : Electric"/>
    <x v="3"/>
    <x v="0"/>
    <s v="ERES_2T307"/>
    <x v="831"/>
    <n v="666.529"/>
    <n v="73.37"/>
  </r>
  <r>
    <s v="10 : Electric"/>
    <x v="3"/>
    <x v="0"/>
    <s v="ERES_2T307"/>
    <x v="6946"/>
    <n v="866.61099999999999"/>
    <n v="122.79"/>
  </r>
  <r>
    <s v="10 : Electric"/>
    <x v="3"/>
    <x v="0"/>
    <s v="ERES_2T307"/>
    <x v="832"/>
    <n v="715.125"/>
    <n v="92.48"/>
  </r>
  <r>
    <s v="10 : Electric"/>
    <x v="3"/>
    <x v="0"/>
    <s v="ERES_2T307"/>
    <x v="6947"/>
    <n v="714.4"/>
    <n v="85.2"/>
  </r>
  <r>
    <s v="10 : Electric"/>
    <x v="3"/>
    <x v="0"/>
    <s v="ERES_2T307"/>
    <x v="833"/>
    <n v="1608.3689999999999"/>
    <n v="211.3"/>
  </r>
  <r>
    <s v="10 : Electric"/>
    <x v="3"/>
    <x v="0"/>
    <s v="ERES_2T307"/>
    <x v="6948"/>
    <n v="529.62"/>
    <n v="67.94"/>
  </r>
  <r>
    <s v="10 : Electric"/>
    <x v="3"/>
    <x v="0"/>
    <s v="ERES_2T307"/>
    <x v="834"/>
    <n v="1182.7239999999999"/>
    <n v="161.35"/>
  </r>
  <r>
    <s v="10 : Electric"/>
    <x v="3"/>
    <x v="0"/>
    <s v="ERES_2T307"/>
    <x v="6949"/>
    <n v="613.23699999999997"/>
    <n v="79.989999999999995"/>
  </r>
  <r>
    <s v="10 : Electric"/>
    <x v="3"/>
    <x v="0"/>
    <s v="ERES_2T307"/>
    <x v="6950"/>
    <n v="1366.519"/>
    <n v="170.55"/>
  </r>
  <r>
    <s v="10 : Electric"/>
    <x v="3"/>
    <x v="0"/>
    <s v="ERES_2T307"/>
    <x v="835"/>
    <n v="293.03399999999999"/>
    <n v="37.08"/>
  </r>
  <r>
    <s v="10 : Electric"/>
    <x v="3"/>
    <x v="0"/>
    <s v="ERES_2T307"/>
    <x v="836"/>
    <n v="1921.327"/>
    <n v="249.62"/>
  </r>
  <r>
    <s v="10 : Electric"/>
    <x v="3"/>
    <x v="0"/>
    <s v="ERES_2T307"/>
    <x v="837"/>
    <n v="1089.682"/>
    <n v="137.37"/>
  </r>
  <r>
    <s v="10 : Electric"/>
    <x v="3"/>
    <x v="0"/>
    <s v="ERES_2T307"/>
    <x v="6951"/>
    <n v="1590.681"/>
    <n v="205.6"/>
  </r>
  <r>
    <s v="10 : Electric"/>
    <x v="3"/>
    <x v="0"/>
    <s v="ERES_2T307"/>
    <x v="838"/>
    <n v="596.48400000000004"/>
    <n v="78.41"/>
  </r>
  <r>
    <s v="10 : Electric"/>
    <x v="3"/>
    <x v="0"/>
    <s v="ERES_2T307"/>
    <x v="839"/>
    <n v="407.697"/>
    <n v="50.74"/>
  </r>
  <r>
    <s v="10 : Electric"/>
    <x v="3"/>
    <x v="0"/>
    <s v="ERES_2T307"/>
    <x v="6953"/>
    <n v="494.68599999999998"/>
    <n v="64.48"/>
  </r>
  <r>
    <s v="10 : Electric"/>
    <x v="3"/>
    <x v="0"/>
    <s v="ERES_2T307"/>
    <x v="6954"/>
    <n v="824.03599999999994"/>
    <n v="105.26"/>
  </r>
  <r>
    <s v="10 : Electric"/>
    <x v="3"/>
    <x v="0"/>
    <s v="ERES_2T307"/>
    <x v="6955"/>
    <n v="2434.3490000000002"/>
    <n v="319.23"/>
  </r>
  <r>
    <s v="10 : Electric"/>
    <x v="3"/>
    <x v="0"/>
    <s v="ERES_2T307"/>
    <x v="840"/>
    <n v="451.64600000000002"/>
    <n v="57.3"/>
  </r>
  <r>
    <s v="10 : Electric"/>
    <x v="3"/>
    <x v="0"/>
    <s v="ERES_2T307"/>
    <x v="841"/>
    <n v="894.55600000000004"/>
    <n v="114.7"/>
  </r>
  <r>
    <s v="10 : Electric"/>
    <x v="3"/>
    <x v="0"/>
    <s v="ERES_2T307"/>
    <x v="6956"/>
    <n v="922.72400000000005"/>
    <n v="115.02"/>
  </r>
  <r>
    <s v="10 : Electric"/>
    <x v="3"/>
    <x v="0"/>
    <s v="ERES_2T307"/>
    <x v="842"/>
    <n v="757.26700000000005"/>
    <n v="103.1"/>
  </r>
  <r>
    <s v="10 : Electric"/>
    <x v="3"/>
    <x v="0"/>
    <s v="ERES_2T307"/>
    <x v="843"/>
    <n v="772.43600000000004"/>
    <n v="105.87"/>
  </r>
  <r>
    <s v="10 : Electric"/>
    <x v="3"/>
    <x v="0"/>
    <s v="ERES_2T307"/>
    <x v="844"/>
    <n v="506.04500000000002"/>
    <n v="67.150000000000006"/>
  </r>
  <r>
    <s v="10 : Electric"/>
    <x v="3"/>
    <x v="0"/>
    <s v="ERES_2T307"/>
    <x v="6957"/>
    <n v="671.38"/>
    <n v="80.33"/>
  </r>
  <r>
    <s v="10 : Electric"/>
    <x v="3"/>
    <x v="0"/>
    <s v="ERES_2T307"/>
    <x v="6958"/>
    <n v="990.02200000000005"/>
    <n v="120.39"/>
  </r>
  <r>
    <s v="10 : Electric"/>
    <x v="3"/>
    <x v="0"/>
    <s v="ERES_2T307"/>
    <x v="845"/>
    <n v="1565.1120000000001"/>
    <n v="199.9"/>
  </r>
  <r>
    <s v="10 : Electric"/>
    <x v="3"/>
    <x v="0"/>
    <s v="ERES_2T307"/>
    <x v="846"/>
    <n v="1798.8689999999999"/>
    <n v="209.56"/>
  </r>
  <r>
    <s v="10 : Electric"/>
    <x v="3"/>
    <x v="0"/>
    <s v="ERES_2T307"/>
    <x v="6959"/>
    <n v="1303.9570000000001"/>
    <n v="166.12"/>
  </r>
  <r>
    <s v="10 : Electric"/>
    <x v="3"/>
    <x v="0"/>
    <s v="ERES_2T307"/>
    <x v="6960"/>
    <n v="907.92"/>
    <n v="121.72"/>
  </r>
  <r>
    <s v="10 : Electric"/>
    <x v="3"/>
    <x v="0"/>
    <s v="ERES_2T307"/>
    <x v="6961"/>
    <n v="315.161"/>
    <n v="33.57"/>
  </r>
  <r>
    <s v="10 : Electric"/>
    <x v="3"/>
    <x v="0"/>
    <s v="ERES_2T307"/>
    <x v="847"/>
    <n v="2519.3809999999999"/>
    <n v="315.60000000000002"/>
  </r>
  <r>
    <s v="10 : Electric"/>
    <x v="3"/>
    <x v="0"/>
    <s v="ERES_2T307"/>
    <x v="848"/>
    <n v="1143.7329999999999"/>
    <n v="138.9"/>
  </r>
  <r>
    <s v="10 : Electric"/>
    <x v="3"/>
    <x v="0"/>
    <s v="ERES_2T307"/>
    <x v="6962"/>
    <n v="494.61099999999999"/>
    <n v="49.88"/>
  </r>
  <r>
    <s v="10 : Electric"/>
    <x v="3"/>
    <x v="0"/>
    <s v="ERES_2T307"/>
    <x v="849"/>
    <n v="922.98099999999999"/>
    <n v="107.59"/>
  </r>
  <r>
    <s v="10 : Electric"/>
    <x v="3"/>
    <x v="0"/>
    <s v="ERES_2T307"/>
    <x v="850"/>
    <n v="2558.317"/>
    <n v="322.20999999999998"/>
  </r>
  <r>
    <s v="10 : Electric"/>
    <x v="3"/>
    <x v="0"/>
    <s v="ERES_2T307"/>
    <x v="851"/>
    <n v="1284.194"/>
    <n v="147.25"/>
  </r>
  <r>
    <s v="10 : Electric"/>
    <x v="3"/>
    <x v="0"/>
    <s v="ERES_2T307"/>
    <x v="852"/>
    <n v="1304.204"/>
    <n v="180.32"/>
  </r>
  <r>
    <s v="10 : Electric"/>
    <x v="3"/>
    <x v="0"/>
    <s v="ERES_2T307"/>
    <x v="853"/>
    <n v="305.11099999999999"/>
    <n v="36.770000000000003"/>
  </r>
  <r>
    <s v="10 : Electric"/>
    <x v="3"/>
    <x v="0"/>
    <s v="ERES_2T307"/>
    <x v="854"/>
    <n v="682.17200000000003"/>
    <n v="79.989999999999995"/>
  </r>
  <r>
    <s v="10 : Electric"/>
    <x v="3"/>
    <x v="0"/>
    <s v="ERES_2T307"/>
    <x v="6963"/>
    <n v="1048.3399999999999"/>
    <n v="115.18"/>
  </r>
  <r>
    <s v="10 : Electric"/>
    <x v="3"/>
    <x v="0"/>
    <s v="ERES_2T307"/>
    <x v="855"/>
    <n v="512.28599999999994"/>
    <n v="68.760000000000005"/>
  </r>
  <r>
    <s v="10 : Electric"/>
    <x v="3"/>
    <x v="0"/>
    <s v="ERES_2T307"/>
    <x v="856"/>
    <n v="455.74400000000003"/>
    <n v="57.87"/>
  </r>
  <r>
    <s v="10 : Electric"/>
    <x v="3"/>
    <x v="0"/>
    <s v="ERES_2T307"/>
    <x v="857"/>
    <n v="1611.79"/>
    <n v="189.42"/>
  </r>
  <r>
    <s v="10 : Electric"/>
    <x v="3"/>
    <x v="0"/>
    <s v="ERES_2T307"/>
    <x v="858"/>
    <n v="910.61099999999999"/>
    <n v="105.74"/>
  </r>
  <r>
    <s v="10 : Electric"/>
    <x v="3"/>
    <x v="0"/>
    <s v="ERES_2T307"/>
    <x v="859"/>
    <n v="2125.3820000000001"/>
    <n v="250.15"/>
  </r>
  <r>
    <s v="10 : Electric"/>
    <x v="3"/>
    <x v="0"/>
    <s v="ERES_2T307"/>
    <x v="860"/>
    <n v="763.66300000000001"/>
    <n v="91.84"/>
  </r>
  <r>
    <s v="10 : Electric"/>
    <x v="3"/>
    <x v="0"/>
    <s v="ERES_2T307"/>
    <x v="861"/>
    <n v="2011.549"/>
    <n v="225.17"/>
  </r>
  <r>
    <s v="10 : Electric"/>
    <x v="3"/>
    <x v="0"/>
    <s v="ERES_2T307"/>
    <x v="862"/>
    <n v="788.9"/>
    <n v="89.75"/>
  </r>
  <r>
    <s v="10 : Electric"/>
    <x v="3"/>
    <x v="0"/>
    <s v="ERES_2T307"/>
    <x v="863"/>
    <n v="566.51700000000005"/>
    <n v="75.89"/>
  </r>
  <r>
    <s v="10 : Electric"/>
    <x v="3"/>
    <x v="0"/>
    <s v="ERES_2T307"/>
    <x v="864"/>
    <n v="606.38499999999999"/>
    <n v="75.319999999999993"/>
  </r>
  <r>
    <s v="10 : Electric"/>
    <x v="3"/>
    <x v="0"/>
    <s v="ERES_2T307"/>
    <x v="865"/>
    <n v="1208.2529999999999"/>
    <n v="150.56"/>
  </r>
  <r>
    <s v="10 : Electric"/>
    <x v="3"/>
    <x v="0"/>
    <s v="ERES_2T307"/>
    <x v="866"/>
    <n v="504.57299999999998"/>
    <n v="54.29"/>
  </r>
  <r>
    <s v="10 : Electric"/>
    <x v="3"/>
    <x v="0"/>
    <s v="ERES_2T307"/>
    <x v="6964"/>
    <n v="844.65300000000002"/>
    <n v="104.39"/>
  </r>
  <r>
    <s v="10 : Electric"/>
    <x v="3"/>
    <x v="0"/>
    <s v="ERES_2T307"/>
    <x v="6965"/>
    <n v="571.82299999999998"/>
    <n v="78.64"/>
  </r>
  <r>
    <s v="10 : Electric"/>
    <x v="3"/>
    <x v="0"/>
    <s v="ERES_2T307"/>
    <x v="6966"/>
    <n v="682.40700000000004"/>
    <n v="74.760000000000005"/>
  </r>
  <r>
    <s v="10 : Electric"/>
    <x v="3"/>
    <x v="0"/>
    <s v="ERES_2T307"/>
    <x v="867"/>
    <n v="504.07100000000003"/>
    <n v="58.7"/>
  </r>
  <r>
    <s v="10 : Electric"/>
    <x v="3"/>
    <x v="0"/>
    <s v="ERES_2T307"/>
    <x v="6967"/>
    <n v="979.76700000000005"/>
    <n v="108.53"/>
  </r>
  <r>
    <s v="10 : Electric"/>
    <x v="3"/>
    <x v="0"/>
    <s v="ERES_2T307"/>
    <x v="868"/>
    <n v="513.96100000000001"/>
    <n v="66.400000000000006"/>
  </r>
  <r>
    <s v="10 : Electric"/>
    <x v="3"/>
    <x v="0"/>
    <s v="ERES_2T307"/>
    <x v="6968"/>
    <n v="782.97199999999998"/>
    <n v="94.03"/>
  </r>
  <r>
    <s v="10 : Electric"/>
    <x v="3"/>
    <x v="0"/>
    <s v="ERES_2T307"/>
    <x v="869"/>
    <n v="1341.9480000000001"/>
    <n v="193.5"/>
  </r>
  <r>
    <s v="10 : Electric"/>
    <x v="3"/>
    <x v="0"/>
    <s v="ERES_2T307"/>
    <x v="6969"/>
    <n v="848.12699999999995"/>
    <n v="86.18"/>
  </r>
  <r>
    <s v="10 : Electric"/>
    <x v="3"/>
    <x v="0"/>
    <s v="ERES_2T307"/>
    <x v="871"/>
    <n v="896.08799999999997"/>
    <n v="100.73"/>
  </r>
  <r>
    <s v="10 : Electric"/>
    <x v="3"/>
    <x v="0"/>
    <s v="ERES_2T307"/>
    <x v="872"/>
    <n v="1027.2840000000001"/>
    <n v="122.09"/>
  </r>
  <r>
    <s v="10 : Electric"/>
    <x v="3"/>
    <x v="0"/>
    <s v="ERES_2T307"/>
    <x v="873"/>
    <n v="1072.424"/>
    <n v="128.19999999999999"/>
  </r>
  <r>
    <s v="10 : Electric"/>
    <x v="3"/>
    <x v="0"/>
    <s v="ERES_2T307"/>
    <x v="874"/>
    <n v="987.54600000000005"/>
    <n v="122.08"/>
  </r>
  <r>
    <s v="10 : Electric"/>
    <x v="3"/>
    <x v="0"/>
    <s v="ERES_2T307"/>
    <x v="875"/>
    <n v="919.07100000000003"/>
    <n v="122.06"/>
  </r>
  <r>
    <s v="10 : Electric"/>
    <x v="3"/>
    <x v="0"/>
    <s v="ERES_2T307"/>
    <x v="6970"/>
    <n v="717.68299999999999"/>
    <n v="92.6"/>
  </r>
  <r>
    <s v="10 : Electric"/>
    <x v="3"/>
    <x v="0"/>
    <s v="ERES_2T307"/>
    <x v="6971"/>
    <n v="709.00300000000004"/>
    <n v="91.34"/>
  </r>
  <r>
    <s v="10 : Electric"/>
    <x v="3"/>
    <x v="0"/>
    <s v="ERES_2T307"/>
    <x v="876"/>
    <n v="1187.4359999999999"/>
    <n v="156.80000000000001"/>
  </r>
  <r>
    <s v="10 : Electric"/>
    <x v="3"/>
    <x v="0"/>
    <s v="ERES_2T307"/>
    <x v="877"/>
    <n v="1516.2929999999999"/>
    <n v="195.73"/>
  </r>
  <r>
    <s v="10 : Electric"/>
    <x v="3"/>
    <x v="0"/>
    <s v="ERES_2T307"/>
    <x v="8653"/>
    <n v="1465.5740000000001"/>
    <n v="194.09"/>
  </r>
  <r>
    <s v="10 : Electric"/>
    <x v="3"/>
    <x v="0"/>
    <s v="ERES_2T307"/>
    <x v="6972"/>
    <n v="1168.43"/>
    <n v="120.93"/>
  </r>
  <r>
    <s v="10 : Electric"/>
    <x v="3"/>
    <x v="0"/>
    <s v="ERES_2T307"/>
    <x v="878"/>
    <n v="307.21499999999997"/>
    <n v="44.96"/>
  </r>
  <r>
    <s v="10 : Electric"/>
    <x v="3"/>
    <x v="0"/>
    <s v="ERES_2T307"/>
    <x v="880"/>
    <n v="833.476"/>
    <n v="107.11"/>
  </r>
  <r>
    <s v="10 : Electric"/>
    <x v="3"/>
    <x v="0"/>
    <s v="ERES_2T307"/>
    <x v="881"/>
    <n v="1879.1569999999999"/>
    <n v="217.68"/>
  </r>
  <r>
    <s v="10 : Electric"/>
    <x v="3"/>
    <x v="0"/>
    <s v="ERES_2T307"/>
    <x v="882"/>
    <n v="1073.954"/>
    <n v="151.93"/>
  </r>
  <r>
    <s v="10 : Electric"/>
    <x v="3"/>
    <x v="0"/>
    <s v="ERES_2T307"/>
    <x v="6973"/>
    <n v="522.83799999999997"/>
    <n v="58.81"/>
  </r>
  <r>
    <s v="10 : Electric"/>
    <x v="3"/>
    <x v="0"/>
    <s v="ERES_2T307"/>
    <x v="883"/>
    <n v="431.125"/>
    <n v="55.76"/>
  </r>
  <r>
    <s v="10 : Electric"/>
    <x v="3"/>
    <x v="0"/>
    <s v="ERES_2T307"/>
    <x v="6974"/>
    <n v="730.78499999999997"/>
    <n v="101.34"/>
  </r>
  <r>
    <s v="10 : Electric"/>
    <x v="3"/>
    <x v="0"/>
    <s v="ERES_2T307"/>
    <x v="884"/>
    <n v="2817.1570000000002"/>
    <n v="411.31"/>
  </r>
  <r>
    <s v="10 : Electric"/>
    <x v="3"/>
    <x v="0"/>
    <s v="ERES_2T307"/>
    <x v="885"/>
    <n v="1708.193"/>
    <n v="214.09"/>
  </r>
  <r>
    <s v="10 : Electric"/>
    <x v="3"/>
    <x v="0"/>
    <s v="ERES_2T307"/>
    <x v="886"/>
    <n v="719.78399999999999"/>
    <n v="90.81"/>
  </r>
  <r>
    <s v="10 : Electric"/>
    <x v="3"/>
    <x v="0"/>
    <s v="ERES_2T307"/>
    <x v="6975"/>
    <n v="1158.1759999999999"/>
    <n v="160.97999999999999"/>
  </r>
  <r>
    <s v="10 : Electric"/>
    <x v="3"/>
    <x v="0"/>
    <s v="ERES_2T307"/>
    <x v="6976"/>
    <n v="219.828"/>
    <n v="27.01"/>
  </r>
  <r>
    <s v="10 : Electric"/>
    <x v="3"/>
    <x v="0"/>
    <s v="ERES_2T307"/>
    <x v="887"/>
    <n v="2825.1019999999999"/>
    <n v="371.78"/>
  </r>
  <r>
    <s v="10 : Electric"/>
    <x v="3"/>
    <x v="0"/>
    <s v="ERES_2T307"/>
    <x v="888"/>
    <n v="2068.3209999999999"/>
    <n v="274.38"/>
  </r>
  <r>
    <s v="10 : Electric"/>
    <x v="3"/>
    <x v="0"/>
    <s v="ERES_2T307"/>
    <x v="6977"/>
    <n v="1462.329"/>
    <n v="180.4"/>
  </r>
  <r>
    <s v="10 : Electric"/>
    <x v="3"/>
    <x v="0"/>
    <s v="ERES_2T307"/>
    <x v="889"/>
    <n v="2343.703"/>
    <n v="275.17"/>
  </r>
  <r>
    <s v="10 : Electric"/>
    <x v="3"/>
    <x v="0"/>
    <s v="ERES_2T307"/>
    <x v="6978"/>
    <n v="1769.576"/>
    <n v="170.17"/>
  </r>
  <r>
    <s v="10 : Electric"/>
    <x v="3"/>
    <x v="0"/>
    <s v="ERES_2T307"/>
    <x v="890"/>
    <n v="891.64200000000005"/>
    <n v="113.91"/>
  </r>
  <r>
    <s v="10 : Electric"/>
    <x v="3"/>
    <x v="0"/>
    <s v="ERES_2T307"/>
    <x v="891"/>
    <n v="753.56899999999996"/>
    <n v="100.4"/>
  </r>
  <r>
    <s v="10 : Electric"/>
    <x v="3"/>
    <x v="0"/>
    <s v="ERES_2T307"/>
    <x v="6979"/>
    <n v="3100.0360000000001"/>
    <n v="392.64"/>
  </r>
  <r>
    <s v="10 : Electric"/>
    <x v="3"/>
    <x v="0"/>
    <s v="ERES_2T307"/>
    <x v="892"/>
    <n v="258.01900000000001"/>
    <n v="32.630000000000003"/>
  </r>
  <r>
    <s v="10 : Electric"/>
    <x v="3"/>
    <x v="0"/>
    <s v="ERES_2T307"/>
    <x v="6980"/>
    <n v="1439.252"/>
    <n v="185.26"/>
  </r>
  <r>
    <s v="10 : Electric"/>
    <x v="3"/>
    <x v="0"/>
    <s v="ERES_2T307"/>
    <x v="6981"/>
    <n v="735.75300000000004"/>
    <n v="83.5"/>
  </r>
  <r>
    <s v="10 : Electric"/>
    <x v="3"/>
    <x v="0"/>
    <s v="ERES_2T307"/>
    <x v="6982"/>
    <n v="1018.234"/>
    <n v="128.72999999999999"/>
  </r>
  <r>
    <s v="10 : Electric"/>
    <x v="3"/>
    <x v="0"/>
    <s v="ERES_2T307"/>
    <x v="893"/>
    <n v="551.197"/>
    <n v="62.05"/>
  </r>
  <r>
    <s v="10 : Electric"/>
    <x v="3"/>
    <x v="0"/>
    <s v="ERES_2T307"/>
    <x v="894"/>
    <n v="442.61099999999999"/>
    <n v="55.35"/>
  </r>
  <r>
    <s v="10 : Electric"/>
    <x v="3"/>
    <x v="0"/>
    <s v="ERES_2T307"/>
    <x v="895"/>
    <n v="546.31200000000001"/>
    <n v="70.290000000000006"/>
  </r>
  <r>
    <s v="10 : Electric"/>
    <x v="3"/>
    <x v="0"/>
    <s v="ERES_2T307"/>
    <x v="896"/>
    <n v="244.96600000000001"/>
    <n v="32.54"/>
  </r>
  <r>
    <s v="10 : Electric"/>
    <x v="3"/>
    <x v="0"/>
    <s v="ERES_2T307"/>
    <x v="897"/>
    <n v="1072.318"/>
    <n v="146.47"/>
  </r>
  <r>
    <s v="10 : Electric"/>
    <x v="3"/>
    <x v="0"/>
    <s v="ERES_2T307"/>
    <x v="898"/>
    <n v="298.58699999999999"/>
    <n v="39.96"/>
  </r>
  <r>
    <s v="10 : Electric"/>
    <x v="3"/>
    <x v="0"/>
    <s v="ERES_2T307"/>
    <x v="6983"/>
    <n v="2232.09"/>
    <n v="296.56"/>
  </r>
  <r>
    <s v="10 : Electric"/>
    <x v="3"/>
    <x v="0"/>
    <s v="ERES_2T307"/>
    <x v="899"/>
    <n v="805.47299999999996"/>
    <n v="107.11"/>
  </r>
  <r>
    <s v="10 : Electric"/>
    <x v="3"/>
    <x v="0"/>
    <s v="ERES_2T307"/>
    <x v="900"/>
    <n v="2410.35"/>
    <n v="311.33999999999997"/>
  </r>
  <r>
    <s v="10 : Electric"/>
    <x v="3"/>
    <x v="0"/>
    <s v="ERES_2T307"/>
    <x v="902"/>
    <n v="2131.2779999999998"/>
    <n v="279.37"/>
  </r>
  <r>
    <s v="10 : Electric"/>
    <x v="3"/>
    <x v="0"/>
    <s v="ERES_2T307"/>
    <x v="903"/>
    <n v="1789.7719999999999"/>
    <n v="230.36"/>
  </r>
  <r>
    <s v="10 : Electric"/>
    <x v="3"/>
    <x v="0"/>
    <s v="ERES_2T307"/>
    <x v="904"/>
    <n v="1871.172"/>
    <n v="232.84"/>
  </r>
  <r>
    <s v="10 : Electric"/>
    <x v="3"/>
    <x v="0"/>
    <s v="ERES_2T307"/>
    <x v="905"/>
    <n v="1958.338"/>
    <n v="259.37"/>
  </r>
  <r>
    <s v="10 : Electric"/>
    <x v="3"/>
    <x v="0"/>
    <s v="ERES_2T307"/>
    <x v="906"/>
    <n v="672.35599999999999"/>
    <n v="85.57"/>
  </r>
  <r>
    <s v="10 : Electric"/>
    <x v="3"/>
    <x v="0"/>
    <s v="ERES_2T307"/>
    <x v="907"/>
    <n v="879.65300000000002"/>
    <n v="124.11"/>
  </r>
  <r>
    <s v="10 : Electric"/>
    <x v="3"/>
    <x v="0"/>
    <s v="ERES_2T307"/>
    <x v="908"/>
    <n v="1781.8630000000001"/>
    <n v="226.62"/>
  </r>
  <r>
    <s v="10 : Electric"/>
    <x v="3"/>
    <x v="0"/>
    <s v="ERES_2T307"/>
    <x v="909"/>
    <n v="612.00099999999998"/>
    <n v="79.489999999999995"/>
  </r>
  <r>
    <s v="10 : Electric"/>
    <x v="3"/>
    <x v="0"/>
    <s v="ERES_2T307"/>
    <x v="910"/>
    <n v="2764.7130000000002"/>
    <n v="337.55"/>
  </r>
  <r>
    <s v="10 : Electric"/>
    <x v="3"/>
    <x v="0"/>
    <s v="ERES_2T307"/>
    <x v="911"/>
    <n v="832.899"/>
    <n v="99.69"/>
  </r>
  <r>
    <s v="10 : Electric"/>
    <x v="3"/>
    <x v="0"/>
    <s v="ERES_2T307"/>
    <x v="6984"/>
    <n v="1156.3989999999999"/>
    <n v="143.86000000000001"/>
  </r>
  <r>
    <s v="10 : Electric"/>
    <x v="3"/>
    <x v="0"/>
    <s v="ERES_2T307"/>
    <x v="912"/>
    <n v="268.14299999999997"/>
    <n v="31.33"/>
  </r>
  <r>
    <s v="10 : Electric"/>
    <x v="3"/>
    <x v="0"/>
    <s v="ERES_2T307"/>
    <x v="6985"/>
    <n v="2161.8850000000002"/>
    <n v="235.16"/>
  </r>
  <r>
    <s v="10 : Electric"/>
    <x v="3"/>
    <x v="0"/>
    <s v="ERES_2T307"/>
    <x v="913"/>
    <n v="1487.3389999999999"/>
    <n v="164.83"/>
  </r>
  <r>
    <s v="10 : Electric"/>
    <x v="3"/>
    <x v="0"/>
    <s v="ERES_2T307"/>
    <x v="8654"/>
    <n v="1613.4190000000001"/>
    <n v="211.94"/>
  </r>
  <r>
    <s v="10 : Electric"/>
    <x v="3"/>
    <x v="0"/>
    <s v="ERES_2T307"/>
    <x v="914"/>
    <n v="245.87100000000001"/>
    <n v="34.130000000000003"/>
  </r>
  <r>
    <s v="10 : Electric"/>
    <x v="3"/>
    <x v="0"/>
    <s v="ERES_2T307"/>
    <x v="915"/>
    <n v="841.16200000000003"/>
    <n v="105.33"/>
  </r>
  <r>
    <s v="10 : Electric"/>
    <x v="3"/>
    <x v="0"/>
    <s v="ERES_2T307"/>
    <x v="916"/>
    <n v="378.05700000000002"/>
    <n v="48.49"/>
  </r>
  <r>
    <s v="10 : Electric"/>
    <x v="3"/>
    <x v="0"/>
    <s v="ERES_2T307"/>
    <x v="917"/>
    <n v="637"/>
    <n v="79.09"/>
  </r>
  <r>
    <s v="10 : Electric"/>
    <x v="3"/>
    <x v="0"/>
    <s v="ERES_2T307"/>
    <x v="918"/>
    <n v="1237.444"/>
    <n v="140.09"/>
  </r>
  <r>
    <s v="10 : Electric"/>
    <x v="3"/>
    <x v="0"/>
    <s v="ERES_2T307"/>
    <x v="919"/>
    <n v="274.22199999999998"/>
    <n v="38.11"/>
  </r>
  <r>
    <s v="10 : Electric"/>
    <x v="3"/>
    <x v="0"/>
    <s v="ERES_2T307"/>
    <x v="6986"/>
    <n v="1442.0409999999999"/>
    <n v="195.73"/>
  </r>
  <r>
    <s v="10 : Electric"/>
    <x v="3"/>
    <x v="0"/>
    <s v="ERES_2T307"/>
    <x v="920"/>
    <n v="3328.9349999999999"/>
    <n v="401.54"/>
  </r>
  <r>
    <s v="10 : Electric"/>
    <x v="3"/>
    <x v="0"/>
    <s v="ERES_2T307"/>
    <x v="921"/>
    <n v="303.83499999999998"/>
    <n v="34.31"/>
  </r>
  <r>
    <s v="10 : Electric"/>
    <x v="3"/>
    <x v="0"/>
    <s v="ERES_2T307"/>
    <x v="923"/>
    <n v="813.55799999999999"/>
    <n v="103.99"/>
  </r>
  <r>
    <s v="10 : Electric"/>
    <x v="3"/>
    <x v="0"/>
    <s v="ERES_2T307"/>
    <x v="924"/>
    <n v="733.42600000000004"/>
    <n v="82.29"/>
  </r>
  <r>
    <s v="10 : Electric"/>
    <x v="3"/>
    <x v="0"/>
    <s v="ERES_2T307"/>
    <x v="925"/>
    <n v="635.52300000000002"/>
    <n v="78.97"/>
  </r>
  <r>
    <s v="10 : Electric"/>
    <x v="3"/>
    <x v="0"/>
    <s v="ERES_2T307"/>
    <x v="926"/>
    <n v="991.96799999999996"/>
    <n v="127.6"/>
  </r>
  <r>
    <s v="10 : Electric"/>
    <x v="3"/>
    <x v="0"/>
    <s v="ERES_2T307"/>
    <x v="927"/>
    <n v="744.55200000000002"/>
    <n v="90.94"/>
  </r>
  <r>
    <s v="10 : Electric"/>
    <x v="3"/>
    <x v="0"/>
    <s v="ERES_2T307"/>
    <x v="928"/>
    <n v="917.39599999999996"/>
    <n v="108.33"/>
  </r>
  <r>
    <s v="10 : Electric"/>
    <x v="3"/>
    <x v="0"/>
    <s v="ERES_2T307"/>
    <x v="929"/>
    <n v="1610.702"/>
    <n v="221.75"/>
  </r>
  <r>
    <s v="10 : Electric"/>
    <x v="3"/>
    <x v="0"/>
    <s v="ERES_2T307"/>
    <x v="930"/>
    <n v="327.85599999999999"/>
    <n v="39.659999999999997"/>
  </r>
  <r>
    <s v="10 : Electric"/>
    <x v="3"/>
    <x v="0"/>
    <s v="ERES_2T307"/>
    <x v="931"/>
    <n v="3012.3220000000001"/>
    <n v="374.56"/>
  </r>
  <r>
    <s v="10 : Electric"/>
    <x v="3"/>
    <x v="0"/>
    <s v="ERES_2T307"/>
    <x v="932"/>
    <n v="1236.08"/>
    <n v="169.62"/>
  </r>
  <r>
    <s v="10 : Electric"/>
    <x v="3"/>
    <x v="0"/>
    <s v="ERES_2T307"/>
    <x v="933"/>
    <n v="566.99599999999998"/>
    <n v="74.31"/>
  </r>
  <r>
    <s v="10 : Electric"/>
    <x v="3"/>
    <x v="0"/>
    <s v="ERES_2T307"/>
    <x v="934"/>
    <n v="808.02599999999995"/>
    <n v="102.3"/>
  </r>
  <r>
    <s v="10 : Electric"/>
    <x v="3"/>
    <x v="0"/>
    <s v="ERES_2T307"/>
    <x v="6987"/>
    <n v="1216.682"/>
    <n v="157.54"/>
  </r>
  <r>
    <s v="10 : Electric"/>
    <x v="3"/>
    <x v="0"/>
    <s v="ERES_2T307"/>
    <x v="935"/>
    <n v="1106.097"/>
    <n v="143.38999999999999"/>
  </r>
  <r>
    <s v="10 : Electric"/>
    <x v="3"/>
    <x v="0"/>
    <s v="ERES_2T307"/>
    <x v="936"/>
    <n v="185.54300000000001"/>
    <n v="24.5"/>
  </r>
  <r>
    <s v="10 : Electric"/>
    <x v="3"/>
    <x v="0"/>
    <s v="ERES_2T307"/>
    <x v="8655"/>
    <n v="1195.3920000000001"/>
    <n v="143.88"/>
  </r>
  <r>
    <s v="10 : Electric"/>
    <x v="3"/>
    <x v="0"/>
    <s v="ERES_2T307"/>
    <x v="8656"/>
    <n v="686.68799999999999"/>
    <n v="79.06"/>
  </r>
  <r>
    <s v="10 : Electric"/>
    <x v="3"/>
    <x v="0"/>
    <s v="ERES_2T307"/>
    <x v="937"/>
    <n v="1845.826"/>
    <n v="227.99"/>
  </r>
  <r>
    <s v="10 : Electric"/>
    <x v="3"/>
    <x v="0"/>
    <s v="ERES_2T307"/>
    <x v="938"/>
    <n v="642.23299999999995"/>
    <n v="78.73"/>
  </r>
  <r>
    <s v="10 : Electric"/>
    <x v="3"/>
    <x v="0"/>
    <s v="ERES_2T307"/>
    <x v="939"/>
    <n v="938.62300000000005"/>
    <n v="122.28"/>
  </r>
  <r>
    <s v="10 : Electric"/>
    <x v="3"/>
    <x v="0"/>
    <s v="ERES_2T307"/>
    <x v="940"/>
    <n v="307.89299999999997"/>
    <n v="38.44"/>
  </r>
  <r>
    <s v="10 : Electric"/>
    <x v="3"/>
    <x v="0"/>
    <s v="ERES_2T307"/>
    <x v="6988"/>
    <n v="2235.7159999999999"/>
    <n v="294.38"/>
  </r>
  <r>
    <s v="10 : Electric"/>
    <x v="3"/>
    <x v="0"/>
    <s v="ERES_2T307"/>
    <x v="941"/>
    <n v="442.17700000000002"/>
    <n v="59.16"/>
  </r>
  <r>
    <s v="10 : Electric"/>
    <x v="3"/>
    <x v="0"/>
    <s v="ERES_2T307"/>
    <x v="942"/>
    <n v="930.00900000000001"/>
    <n v="154.33000000000001"/>
  </r>
  <r>
    <s v="10 : Electric"/>
    <x v="3"/>
    <x v="0"/>
    <s v="ERES_2T307"/>
    <x v="6989"/>
    <n v="1156.7360000000001"/>
    <n v="148.9"/>
  </r>
  <r>
    <s v="10 : Electric"/>
    <x v="3"/>
    <x v="0"/>
    <s v="ERES_2T307"/>
    <x v="943"/>
    <n v="391.30900000000003"/>
    <n v="53.47"/>
  </r>
  <r>
    <s v="10 : Electric"/>
    <x v="3"/>
    <x v="0"/>
    <s v="ERES_2T307"/>
    <x v="6990"/>
    <n v="2516.92"/>
    <n v="324.85000000000002"/>
  </r>
  <r>
    <s v="10 : Electric"/>
    <x v="3"/>
    <x v="0"/>
    <s v="ERES_2T307"/>
    <x v="944"/>
    <n v="1560.864"/>
    <n v="200.11"/>
  </r>
  <r>
    <s v="10 : Electric"/>
    <x v="3"/>
    <x v="0"/>
    <s v="ERES_2T307"/>
    <x v="945"/>
    <n v="544.51900000000001"/>
    <n v="67.78"/>
  </r>
  <r>
    <s v="10 : Electric"/>
    <x v="3"/>
    <x v="0"/>
    <s v="ERES_2T307"/>
    <x v="6991"/>
    <n v="777.154"/>
    <n v="103.83"/>
  </r>
  <r>
    <s v="10 : Electric"/>
    <x v="3"/>
    <x v="0"/>
    <s v="ERES_2T307"/>
    <x v="8657"/>
    <n v="1039.8019999999999"/>
    <n v="117.86"/>
  </r>
  <r>
    <s v="10 : Electric"/>
    <x v="3"/>
    <x v="0"/>
    <s v="ERES_2T307"/>
    <x v="946"/>
    <n v="1080.83"/>
    <n v="142.88999999999999"/>
  </r>
  <r>
    <s v="10 : Electric"/>
    <x v="3"/>
    <x v="0"/>
    <s v="ERES_2T307"/>
    <x v="947"/>
    <n v="298.17200000000003"/>
    <n v="37.51"/>
  </r>
  <r>
    <s v="10 : Electric"/>
    <x v="3"/>
    <x v="0"/>
    <s v="ERES_2T307"/>
    <x v="948"/>
    <n v="2198.0920000000001"/>
    <n v="281.41000000000003"/>
  </r>
  <r>
    <s v="10 : Electric"/>
    <x v="3"/>
    <x v="0"/>
    <s v="ERES_2T307"/>
    <x v="6992"/>
    <n v="645.91200000000003"/>
    <n v="86.61"/>
  </r>
  <r>
    <s v="10 : Electric"/>
    <x v="3"/>
    <x v="0"/>
    <s v="ERES_2T307"/>
    <x v="949"/>
    <n v="1610.009"/>
    <n v="212.06"/>
  </r>
  <r>
    <s v="10 : Electric"/>
    <x v="3"/>
    <x v="0"/>
    <s v="ERES_2T307"/>
    <x v="950"/>
    <n v="1063.1489999999999"/>
    <n v="157.55000000000001"/>
  </r>
  <r>
    <s v="10 : Electric"/>
    <x v="3"/>
    <x v="0"/>
    <s v="ERES_2T307"/>
    <x v="6993"/>
    <n v="273.94299999999998"/>
    <n v="36.57"/>
  </r>
  <r>
    <s v="10 : Electric"/>
    <x v="3"/>
    <x v="0"/>
    <s v="ERES_2T307"/>
    <x v="6994"/>
    <n v="1693.8140000000001"/>
    <n v="228.67"/>
  </r>
  <r>
    <s v="10 : Electric"/>
    <x v="3"/>
    <x v="0"/>
    <s v="ERES_2T307"/>
    <x v="951"/>
    <n v="512.32600000000002"/>
    <n v="63.03"/>
  </r>
  <r>
    <s v="10 : Electric"/>
    <x v="3"/>
    <x v="0"/>
    <s v="ERES_2T307"/>
    <x v="6995"/>
    <n v="310.74700000000001"/>
    <n v="41.71"/>
  </r>
  <r>
    <s v="10 : Electric"/>
    <x v="3"/>
    <x v="0"/>
    <s v="ERES_2T307"/>
    <x v="6996"/>
    <n v="521.80600000000004"/>
    <n v="67.400000000000006"/>
  </r>
  <r>
    <s v="10 : Electric"/>
    <x v="3"/>
    <x v="0"/>
    <s v="ERES_2T307"/>
    <x v="952"/>
    <n v="1019.978"/>
    <n v="118.8"/>
  </r>
  <r>
    <s v="10 : Electric"/>
    <x v="3"/>
    <x v="0"/>
    <s v="ERES_2T307"/>
    <x v="953"/>
    <n v="1320.15"/>
    <n v="174.56"/>
  </r>
  <r>
    <s v="10 : Electric"/>
    <x v="3"/>
    <x v="0"/>
    <s v="ERES_2T307"/>
    <x v="954"/>
    <n v="1938.9680000000001"/>
    <n v="243.98"/>
  </r>
  <r>
    <s v="10 : Electric"/>
    <x v="3"/>
    <x v="0"/>
    <s v="ERES_2T307"/>
    <x v="955"/>
    <n v="1108.117"/>
    <n v="143.12"/>
  </r>
  <r>
    <s v="10 : Electric"/>
    <x v="3"/>
    <x v="0"/>
    <s v="ERES_2T307"/>
    <x v="6997"/>
    <n v="410.22699999999998"/>
    <n v="54.42"/>
  </r>
  <r>
    <s v="10 : Electric"/>
    <x v="3"/>
    <x v="0"/>
    <s v="ERES_2T307"/>
    <x v="956"/>
    <n v="744.01199999999994"/>
    <n v="96.34"/>
  </r>
  <r>
    <s v="10 : Electric"/>
    <x v="3"/>
    <x v="0"/>
    <s v="ERES_2T307"/>
    <x v="957"/>
    <n v="252.08600000000001"/>
    <n v="31.47"/>
  </r>
  <r>
    <s v="10 : Electric"/>
    <x v="3"/>
    <x v="0"/>
    <s v="ERES_2T307"/>
    <x v="958"/>
    <n v="531.52700000000004"/>
    <n v="70.260000000000005"/>
  </r>
  <r>
    <s v="10 : Electric"/>
    <x v="3"/>
    <x v="0"/>
    <s v="ERES_2T307"/>
    <x v="6998"/>
    <n v="894.99300000000005"/>
    <n v="114.68"/>
  </r>
  <r>
    <s v="10 : Electric"/>
    <x v="3"/>
    <x v="0"/>
    <s v="ERES_2T307"/>
    <x v="959"/>
    <n v="1071.9929999999999"/>
    <n v="116.47"/>
  </r>
  <r>
    <s v="10 : Electric"/>
    <x v="3"/>
    <x v="0"/>
    <s v="ERES_2T307"/>
    <x v="960"/>
    <n v="846.09900000000005"/>
    <n v="99.1"/>
  </r>
  <r>
    <s v="10 : Electric"/>
    <x v="3"/>
    <x v="0"/>
    <s v="ERES_2T307"/>
    <x v="961"/>
    <n v="1181.3579999999999"/>
    <n v="139.25"/>
  </r>
  <r>
    <s v="10 : Electric"/>
    <x v="3"/>
    <x v="0"/>
    <s v="ERES_2T307"/>
    <x v="6999"/>
    <n v="1110.3620000000001"/>
    <n v="138.81"/>
  </r>
  <r>
    <s v="10 : Electric"/>
    <x v="3"/>
    <x v="0"/>
    <s v="ERES_2T307"/>
    <x v="962"/>
    <n v="1365.6379999999999"/>
    <n v="174.4"/>
  </r>
  <r>
    <s v="10 : Electric"/>
    <x v="3"/>
    <x v="0"/>
    <s v="ERES_2T307"/>
    <x v="963"/>
    <n v="1859.8119999999999"/>
    <n v="207.1"/>
  </r>
  <r>
    <s v="10 : Electric"/>
    <x v="3"/>
    <x v="0"/>
    <s v="ERES_2T307"/>
    <x v="964"/>
    <n v="1551.6880000000001"/>
    <n v="201.05"/>
  </r>
  <r>
    <s v="10 : Electric"/>
    <x v="3"/>
    <x v="0"/>
    <s v="ERES_2T307"/>
    <x v="965"/>
    <n v="2747.5459999999998"/>
    <n v="367.86"/>
  </r>
  <r>
    <s v="10 : Electric"/>
    <x v="3"/>
    <x v="0"/>
    <s v="ERES_2T307"/>
    <x v="966"/>
    <n v="1432.49"/>
    <n v="214.58"/>
  </r>
  <r>
    <s v="10 : Electric"/>
    <x v="3"/>
    <x v="0"/>
    <s v="ERES_2T307"/>
    <x v="967"/>
    <n v="1693.73"/>
    <n v="224.01"/>
  </r>
  <r>
    <s v="10 : Electric"/>
    <x v="3"/>
    <x v="0"/>
    <s v="ERES_2T307"/>
    <x v="968"/>
    <n v="992.62400000000002"/>
    <n v="129.87"/>
  </r>
  <r>
    <s v="10 : Electric"/>
    <x v="3"/>
    <x v="0"/>
    <s v="ERES_2T307"/>
    <x v="969"/>
    <n v="1592.386"/>
    <n v="199.93"/>
  </r>
  <r>
    <s v="10 : Electric"/>
    <x v="3"/>
    <x v="0"/>
    <s v="ERES_2T307"/>
    <x v="970"/>
    <n v="1372.52"/>
    <n v="182.37"/>
  </r>
  <r>
    <s v="10 : Electric"/>
    <x v="3"/>
    <x v="0"/>
    <s v="ERES_2T307"/>
    <x v="971"/>
    <n v="741.13"/>
    <n v="97.27"/>
  </r>
  <r>
    <s v="10 : Electric"/>
    <x v="3"/>
    <x v="0"/>
    <s v="ERES_2T307"/>
    <x v="972"/>
    <n v="563.41"/>
    <n v="69.91"/>
  </r>
  <r>
    <s v="10 : Electric"/>
    <x v="3"/>
    <x v="0"/>
    <s v="ERES_2T307"/>
    <x v="973"/>
    <n v="571.45500000000004"/>
    <n v="69.92"/>
  </r>
  <r>
    <s v="10 : Electric"/>
    <x v="3"/>
    <x v="0"/>
    <s v="ERES_2T307"/>
    <x v="974"/>
    <n v="620.68399999999997"/>
    <n v="79.849999999999994"/>
  </r>
  <r>
    <s v="10 : Electric"/>
    <x v="3"/>
    <x v="0"/>
    <s v="ERES_2T307"/>
    <x v="7000"/>
    <n v="368.46800000000002"/>
    <n v="46"/>
  </r>
  <r>
    <s v="10 : Electric"/>
    <x v="3"/>
    <x v="0"/>
    <s v="ERES_2T307"/>
    <x v="7001"/>
    <n v="2518.2350000000001"/>
    <n v="308.16000000000003"/>
  </r>
  <r>
    <s v="10 : Electric"/>
    <x v="3"/>
    <x v="0"/>
    <s v="ERES_2T307"/>
    <x v="975"/>
    <n v="4416.616"/>
    <n v="580.28"/>
  </r>
  <r>
    <s v="10 : Electric"/>
    <x v="3"/>
    <x v="0"/>
    <s v="ERES_2T307"/>
    <x v="976"/>
    <n v="2714.5329999999999"/>
    <n v="333.23"/>
  </r>
  <r>
    <s v="10 : Electric"/>
    <x v="3"/>
    <x v="0"/>
    <s v="ERES_2T307"/>
    <x v="7002"/>
    <n v="916.33900000000006"/>
    <n v="124.93"/>
  </r>
  <r>
    <s v="10 : Electric"/>
    <x v="3"/>
    <x v="0"/>
    <s v="ERES_2T307"/>
    <x v="977"/>
    <n v="1834.9059999999999"/>
    <n v="233.47"/>
  </r>
  <r>
    <s v="10 : Electric"/>
    <x v="3"/>
    <x v="0"/>
    <s v="ERES_2T307"/>
    <x v="978"/>
    <n v="207.245"/>
    <n v="25.21"/>
  </r>
  <r>
    <s v="10 : Electric"/>
    <x v="3"/>
    <x v="0"/>
    <s v="ERES_2T307"/>
    <x v="979"/>
    <n v="1810.549"/>
    <n v="240.85"/>
  </r>
  <r>
    <s v="10 : Electric"/>
    <x v="3"/>
    <x v="0"/>
    <s v="ERES_2T307"/>
    <x v="980"/>
    <n v="385.733"/>
    <n v="45.81"/>
  </r>
  <r>
    <s v="10 : Electric"/>
    <x v="3"/>
    <x v="0"/>
    <s v="ERES_2T307"/>
    <x v="981"/>
    <n v="1806.9110000000001"/>
    <n v="207.94"/>
  </r>
  <r>
    <s v="10 : Electric"/>
    <x v="3"/>
    <x v="0"/>
    <s v="ERES_2T307"/>
    <x v="7003"/>
    <n v="513.41999999999996"/>
    <n v="74.81"/>
  </r>
  <r>
    <s v="10 : Electric"/>
    <x v="3"/>
    <x v="0"/>
    <s v="ERES_2T307"/>
    <x v="982"/>
    <n v="615.995"/>
    <n v="72.989999999999995"/>
  </r>
  <r>
    <s v="10 : Electric"/>
    <x v="3"/>
    <x v="0"/>
    <s v="ERES_2T307"/>
    <x v="983"/>
    <n v="3723.7049999999999"/>
    <n v="523.1"/>
  </r>
  <r>
    <s v="10 : Electric"/>
    <x v="3"/>
    <x v="0"/>
    <s v="ERES_2T307"/>
    <x v="7004"/>
    <n v="1391.3869999999999"/>
    <n v="162.52000000000001"/>
  </r>
  <r>
    <s v="10 : Electric"/>
    <x v="3"/>
    <x v="0"/>
    <s v="ERES_2T307"/>
    <x v="984"/>
    <n v="1286.133"/>
    <n v="162.91999999999999"/>
  </r>
  <r>
    <s v="10 : Electric"/>
    <x v="3"/>
    <x v="0"/>
    <s v="ERES_2T307"/>
    <x v="985"/>
    <n v="1124.241"/>
    <n v="135.74"/>
  </r>
  <r>
    <s v="10 : Electric"/>
    <x v="3"/>
    <x v="0"/>
    <s v="ERES_2T307"/>
    <x v="7005"/>
    <n v="380.99200000000002"/>
    <n v="46.45"/>
  </r>
  <r>
    <s v="10 : Electric"/>
    <x v="3"/>
    <x v="0"/>
    <s v="ERES_2T307"/>
    <x v="7006"/>
    <n v="3684.3739999999998"/>
    <n v="474.84"/>
  </r>
  <r>
    <s v="10 : Electric"/>
    <x v="3"/>
    <x v="0"/>
    <s v="ERES_2T307"/>
    <x v="986"/>
    <n v="917.95600000000002"/>
    <n v="136.35"/>
  </r>
  <r>
    <s v="10 : Electric"/>
    <x v="3"/>
    <x v="0"/>
    <s v="ERES_2T307"/>
    <x v="7007"/>
    <n v="838.71100000000001"/>
    <n v="123.24"/>
  </r>
  <r>
    <s v="10 : Electric"/>
    <x v="3"/>
    <x v="0"/>
    <s v="ERES_2T307"/>
    <x v="987"/>
    <n v="1959.5239999999999"/>
    <n v="256.39"/>
  </r>
  <r>
    <s v="10 : Electric"/>
    <x v="3"/>
    <x v="0"/>
    <s v="ERES_2T307"/>
    <x v="988"/>
    <n v="791.91700000000003"/>
    <n v="93.23"/>
  </r>
  <r>
    <s v="10 : Electric"/>
    <x v="3"/>
    <x v="0"/>
    <s v="ERES_2T307"/>
    <x v="989"/>
    <n v="1333.8589999999999"/>
    <n v="150.16"/>
  </r>
  <r>
    <s v="10 : Electric"/>
    <x v="3"/>
    <x v="0"/>
    <s v="ERES_2T307"/>
    <x v="990"/>
    <n v="675"/>
    <n v="89.75"/>
  </r>
  <r>
    <s v="10 : Electric"/>
    <x v="3"/>
    <x v="0"/>
    <s v="ERES_2T307"/>
    <x v="7008"/>
    <n v="548.84500000000003"/>
    <n v="71.11"/>
  </r>
  <r>
    <s v="10 : Electric"/>
    <x v="3"/>
    <x v="0"/>
    <s v="ERES_2T307"/>
    <x v="991"/>
    <n v="1972.521"/>
    <n v="254.82"/>
  </r>
  <r>
    <s v="10 : Electric"/>
    <x v="3"/>
    <x v="0"/>
    <s v="ERES_2T307"/>
    <x v="992"/>
    <n v="615.56799999999998"/>
    <n v="72.73"/>
  </r>
  <r>
    <s v="10 : Electric"/>
    <x v="3"/>
    <x v="0"/>
    <s v="ERES_2T307"/>
    <x v="993"/>
    <n v="867.90300000000002"/>
    <n v="99.61"/>
  </r>
  <r>
    <s v="10 : Electric"/>
    <x v="3"/>
    <x v="0"/>
    <s v="ERES_2T307"/>
    <x v="994"/>
    <n v="585.36599999999999"/>
    <n v="76.08"/>
  </r>
  <r>
    <s v="10 : Electric"/>
    <x v="3"/>
    <x v="0"/>
    <s v="ERES_2T307"/>
    <x v="7010"/>
    <n v="797.22199999999998"/>
    <n v="98.65"/>
  </r>
  <r>
    <s v="10 : Electric"/>
    <x v="3"/>
    <x v="0"/>
    <s v="ERES_2T307"/>
    <x v="995"/>
    <n v="1367.7180000000001"/>
    <n v="181.22"/>
  </r>
  <r>
    <s v="10 : Electric"/>
    <x v="3"/>
    <x v="0"/>
    <s v="ERES_2T307"/>
    <x v="996"/>
    <n v="770.64300000000003"/>
    <n v="84.59"/>
  </r>
  <r>
    <s v="10 : Electric"/>
    <x v="3"/>
    <x v="0"/>
    <s v="ERES_2T307"/>
    <x v="997"/>
    <n v="1680.383"/>
    <n v="166.14"/>
  </r>
  <r>
    <s v="10 : Electric"/>
    <x v="3"/>
    <x v="0"/>
    <s v="ERES_2T307"/>
    <x v="998"/>
    <n v="1344.828"/>
    <n v="161.13999999999999"/>
  </r>
  <r>
    <s v="10 : Electric"/>
    <x v="3"/>
    <x v="0"/>
    <s v="ERES_2T307"/>
    <x v="999"/>
    <n v="1373.4549999999999"/>
    <n v="175.06"/>
  </r>
  <r>
    <s v="10 : Electric"/>
    <x v="3"/>
    <x v="0"/>
    <s v="ERES_2T307"/>
    <x v="1000"/>
    <n v="1698.279"/>
    <n v="213.41"/>
  </r>
  <r>
    <s v="10 : Electric"/>
    <x v="3"/>
    <x v="0"/>
    <s v="ERES_2T307"/>
    <x v="1001"/>
    <n v="443.06299999999999"/>
    <n v="53.4"/>
  </r>
  <r>
    <s v="10 : Electric"/>
    <x v="3"/>
    <x v="0"/>
    <s v="ERES_2T307"/>
    <x v="1002"/>
    <n v="1038.6369999999999"/>
    <n v="132.04"/>
  </r>
  <r>
    <s v="10 : Electric"/>
    <x v="3"/>
    <x v="0"/>
    <s v="ERES_2T307"/>
    <x v="1004"/>
    <n v="1042.076"/>
    <n v="116.07"/>
  </r>
  <r>
    <s v="10 : Electric"/>
    <x v="3"/>
    <x v="0"/>
    <s v="ERES_2T307"/>
    <x v="7011"/>
    <n v="1341.6079999999999"/>
    <n v="190.65"/>
  </r>
  <r>
    <s v="10 : Electric"/>
    <x v="3"/>
    <x v="0"/>
    <s v="ERES_2T307"/>
    <x v="1005"/>
    <n v="1461.104"/>
    <n v="178.82"/>
  </r>
  <r>
    <s v="10 : Electric"/>
    <x v="3"/>
    <x v="0"/>
    <s v="ERES_2T307"/>
    <x v="1006"/>
    <n v="660.625"/>
    <n v="86.38"/>
  </r>
  <r>
    <s v="10 : Electric"/>
    <x v="3"/>
    <x v="0"/>
    <s v="ERES_2T307"/>
    <x v="1007"/>
    <n v="828.11"/>
    <n v="91.24"/>
  </r>
  <r>
    <s v="10 : Electric"/>
    <x v="3"/>
    <x v="0"/>
    <s v="ERES_2T307"/>
    <x v="1008"/>
    <n v="1976.6859999999999"/>
    <n v="225.04"/>
  </r>
  <r>
    <s v="10 : Electric"/>
    <x v="3"/>
    <x v="0"/>
    <s v="ERES_2T307"/>
    <x v="8658"/>
    <n v="1083.2439999999999"/>
    <n v="140.66"/>
  </r>
  <r>
    <s v="10 : Electric"/>
    <x v="3"/>
    <x v="0"/>
    <s v="ERES_2T307"/>
    <x v="1009"/>
    <n v="1898.2149999999999"/>
    <n v="212.9"/>
  </r>
  <r>
    <s v="10 : Electric"/>
    <x v="3"/>
    <x v="0"/>
    <s v="ERES_2T307"/>
    <x v="1010"/>
    <n v="1932.903"/>
    <n v="238.85"/>
  </r>
  <r>
    <s v="10 : Electric"/>
    <x v="3"/>
    <x v="0"/>
    <s v="ERES_2T307"/>
    <x v="1011"/>
    <n v="1088.9380000000001"/>
    <n v="148.63"/>
  </r>
  <r>
    <s v="10 : Electric"/>
    <x v="3"/>
    <x v="0"/>
    <s v="ERES_2T307"/>
    <x v="1012"/>
    <n v="716.03599999999994"/>
    <n v="90.65"/>
  </r>
  <r>
    <s v="10 : Electric"/>
    <x v="3"/>
    <x v="0"/>
    <s v="ERES_2T307"/>
    <x v="1013"/>
    <n v="1217.008"/>
    <n v="131.35"/>
  </r>
  <r>
    <s v="10 : Electric"/>
    <x v="3"/>
    <x v="0"/>
    <s v="ERES_2T307"/>
    <x v="1014"/>
    <n v="368.04899999999998"/>
    <n v="47.42"/>
  </r>
  <r>
    <s v="10 : Electric"/>
    <x v="3"/>
    <x v="0"/>
    <s v="ERES_2T307"/>
    <x v="7012"/>
    <n v="238.566"/>
    <n v="29.93"/>
  </r>
  <r>
    <s v="10 : Electric"/>
    <x v="3"/>
    <x v="0"/>
    <s v="ERES_2T307"/>
    <x v="1015"/>
    <n v="602.39"/>
    <n v="79.709999999999994"/>
  </r>
  <r>
    <s v="10 : Electric"/>
    <x v="3"/>
    <x v="0"/>
    <s v="ERES_2T307"/>
    <x v="1016"/>
    <n v="1836.85"/>
    <n v="243.18"/>
  </r>
  <r>
    <s v="10 : Electric"/>
    <x v="3"/>
    <x v="0"/>
    <s v="ERES_2T307"/>
    <x v="1017"/>
    <n v="1278.704"/>
    <n v="162.51"/>
  </r>
  <r>
    <s v="10 : Electric"/>
    <x v="3"/>
    <x v="0"/>
    <s v="ERES_2T307"/>
    <x v="1018"/>
    <n v="1947.0440000000001"/>
    <n v="256.20999999999998"/>
  </r>
  <r>
    <s v="10 : Electric"/>
    <x v="3"/>
    <x v="0"/>
    <s v="ERES_2T307"/>
    <x v="1019"/>
    <n v="3221.232"/>
    <n v="411.67"/>
  </r>
  <r>
    <s v="10 : Electric"/>
    <x v="3"/>
    <x v="0"/>
    <s v="ERES_2T307"/>
    <x v="1020"/>
    <n v="1110.837"/>
    <n v="132.63"/>
  </r>
  <r>
    <s v="10 : Electric"/>
    <x v="3"/>
    <x v="0"/>
    <s v="ERES_2T307"/>
    <x v="1021"/>
    <n v="241.523"/>
    <n v="33.78"/>
  </r>
  <r>
    <s v="10 : Electric"/>
    <x v="3"/>
    <x v="0"/>
    <s v="ERES_2T307"/>
    <x v="1022"/>
    <n v="460.43200000000002"/>
    <n v="65.459999999999994"/>
  </r>
  <r>
    <s v="10 : Electric"/>
    <x v="3"/>
    <x v="0"/>
    <s v="ERES_2T307"/>
    <x v="7013"/>
    <n v="640.67700000000002"/>
    <n v="96.27"/>
  </r>
  <r>
    <s v="10 : Electric"/>
    <x v="3"/>
    <x v="0"/>
    <s v="ERES_2T307"/>
    <x v="1023"/>
    <n v="3109.5329999999999"/>
    <n v="393.78"/>
  </r>
  <r>
    <s v="10 : Electric"/>
    <x v="3"/>
    <x v="0"/>
    <s v="ERES_2T307"/>
    <x v="1024"/>
    <n v="729.45699999999999"/>
    <n v="87.5"/>
  </r>
  <r>
    <s v="10 : Electric"/>
    <x v="3"/>
    <x v="0"/>
    <s v="ERES_2T307"/>
    <x v="1025"/>
    <n v="707.19500000000005"/>
    <n v="84.77"/>
  </r>
  <r>
    <s v="10 : Electric"/>
    <x v="3"/>
    <x v="0"/>
    <s v="ERES_2T307"/>
    <x v="7014"/>
    <n v="2187.5770000000002"/>
    <n v="262.67"/>
  </r>
  <r>
    <s v="10 : Electric"/>
    <x v="3"/>
    <x v="0"/>
    <s v="ERES_2T307"/>
    <x v="1026"/>
    <n v="885.17100000000005"/>
    <n v="118.04"/>
  </r>
  <r>
    <s v="10 : Electric"/>
    <x v="3"/>
    <x v="0"/>
    <s v="ERES_2T307"/>
    <x v="1027"/>
    <n v="1622.7280000000001"/>
    <n v="192.91"/>
  </r>
  <r>
    <s v="10 : Electric"/>
    <x v="3"/>
    <x v="0"/>
    <s v="ERES_2T307"/>
    <x v="1028"/>
    <n v="650.75400000000002"/>
    <n v="78.98"/>
  </r>
  <r>
    <s v="10 : Electric"/>
    <x v="3"/>
    <x v="0"/>
    <s v="ERES_2T307"/>
    <x v="7015"/>
    <n v="510.01799999999997"/>
    <n v="78.3"/>
  </r>
  <r>
    <s v="10 : Electric"/>
    <x v="3"/>
    <x v="0"/>
    <s v="ERES_2T307"/>
    <x v="1029"/>
    <n v="1781.7280000000001"/>
    <n v="207.44"/>
  </r>
  <r>
    <s v="10 : Electric"/>
    <x v="3"/>
    <x v="0"/>
    <s v="ERES_2T307"/>
    <x v="1030"/>
    <n v="1429.7470000000001"/>
    <n v="152.57"/>
  </r>
  <r>
    <s v="10 : Electric"/>
    <x v="3"/>
    <x v="0"/>
    <s v="ERES_2T307"/>
    <x v="7016"/>
    <n v="1091.7180000000001"/>
    <n v="153.63"/>
  </r>
  <r>
    <s v="10 : Electric"/>
    <x v="3"/>
    <x v="0"/>
    <s v="ERES_2T307"/>
    <x v="1031"/>
    <n v="2240.4360000000001"/>
    <n v="298.89"/>
  </r>
  <r>
    <s v="10 : Electric"/>
    <x v="3"/>
    <x v="0"/>
    <s v="ERES_2T307"/>
    <x v="1032"/>
    <n v="923.25599999999997"/>
    <n v="116.01"/>
  </r>
  <r>
    <s v="10 : Electric"/>
    <x v="3"/>
    <x v="0"/>
    <s v="ERES_2T307"/>
    <x v="1033"/>
    <n v="3536.02"/>
    <n v="441.1"/>
  </r>
  <r>
    <s v="10 : Electric"/>
    <x v="3"/>
    <x v="0"/>
    <s v="ERES_2T307"/>
    <x v="1034"/>
    <n v="2030.9069999999999"/>
    <n v="248.13"/>
  </r>
  <r>
    <s v="10 : Electric"/>
    <x v="3"/>
    <x v="0"/>
    <s v="ERES_2T307"/>
    <x v="1035"/>
    <n v="2038.5889999999999"/>
    <n v="287.62"/>
  </r>
  <r>
    <s v="10 : Electric"/>
    <x v="3"/>
    <x v="0"/>
    <s v="ERES_2T307"/>
    <x v="1036"/>
    <n v="1162.2670000000001"/>
    <n v="161.47999999999999"/>
  </r>
  <r>
    <s v="10 : Electric"/>
    <x v="3"/>
    <x v="0"/>
    <s v="ERES_2T307"/>
    <x v="1037"/>
    <n v="415.98599999999999"/>
    <n v="56.83"/>
  </r>
  <r>
    <s v="10 : Electric"/>
    <x v="3"/>
    <x v="0"/>
    <s v="ERES_2T307"/>
    <x v="1038"/>
    <n v="1047.4490000000001"/>
    <n v="131.12"/>
  </r>
  <r>
    <s v="10 : Electric"/>
    <x v="3"/>
    <x v="0"/>
    <s v="ERES_2T307"/>
    <x v="1039"/>
    <n v="1873.989"/>
    <n v="224.19"/>
  </r>
  <r>
    <s v="10 : Electric"/>
    <x v="3"/>
    <x v="0"/>
    <s v="ERES_2T307"/>
    <x v="7017"/>
    <n v="710.38900000000001"/>
    <n v="94.1"/>
  </r>
  <r>
    <s v="10 : Electric"/>
    <x v="3"/>
    <x v="0"/>
    <s v="ERES_2T307"/>
    <x v="1040"/>
    <n v="609.59"/>
    <n v="75.45"/>
  </r>
  <r>
    <s v="10 : Electric"/>
    <x v="3"/>
    <x v="0"/>
    <s v="ERES_2T307"/>
    <x v="7018"/>
    <n v="597.15899999999999"/>
    <n v="80.34"/>
  </r>
  <r>
    <s v="10 : Electric"/>
    <x v="3"/>
    <x v="0"/>
    <s v="ERES_2T307"/>
    <x v="1041"/>
    <n v="1214.18"/>
    <n v="142.4"/>
  </r>
  <r>
    <s v="10 : Electric"/>
    <x v="3"/>
    <x v="0"/>
    <s v="ERES_2T307"/>
    <x v="1042"/>
    <n v="1099.0530000000001"/>
    <n v="153.69"/>
  </r>
  <r>
    <s v="10 : Electric"/>
    <x v="3"/>
    <x v="0"/>
    <s v="ERES_2T307"/>
    <x v="1044"/>
    <n v="1298.5050000000001"/>
    <n v="156.94999999999999"/>
  </r>
  <r>
    <s v="10 : Electric"/>
    <x v="3"/>
    <x v="0"/>
    <s v="ERES_2T307"/>
    <x v="1045"/>
    <n v="755.41899999999998"/>
    <n v="98.63"/>
  </r>
  <r>
    <s v="10 : Electric"/>
    <x v="3"/>
    <x v="0"/>
    <s v="ERES_2T307"/>
    <x v="1046"/>
    <n v="199.56800000000001"/>
    <n v="25.04"/>
  </r>
  <r>
    <s v="10 : Electric"/>
    <x v="3"/>
    <x v="0"/>
    <s v="ERES_2T307"/>
    <x v="1047"/>
    <n v="2714.3629999999998"/>
    <n v="346.05"/>
  </r>
  <r>
    <s v="10 : Electric"/>
    <x v="3"/>
    <x v="0"/>
    <s v="ERES_2T307"/>
    <x v="7019"/>
    <n v="650.89599999999996"/>
    <n v="84.75"/>
  </r>
  <r>
    <s v="10 : Electric"/>
    <x v="3"/>
    <x v="0"/>
    <s v="ERES_2T307"/>
    <x v="1048"/>
    <n v="897.11400000000003"/>
    <n v="108.13"/>
  </r>
  <r>
    <s v="10 : Electric"/>
    <x v="3"/>
    <x v="0"/>
    <s v="ERES_2T307"/>
    <x v="1049"/>
    <n v="540.06899999999996"/>
    <n v="70.72"/>
  </r>
  <r>
    <s v="10 : Electric"/>
    <x v="3"/>
    <x v="0"/>
    <s v="ERES_2T307"/>
    <x v="1050"/>
    <n v="174.06"/>
    <n v="23.11"/>
  </r>
  <r>
    <s v="10 : Electric"/>
    <x v="3"/>
    <x v="0"/>
    <s v="ERES_2T307"/>
    <x v="1051"/>
    <n v="2813.3380000000002"/>
    <n v="392.09"/>
  </r>
  <r>
    <s v="10 : Electric"/>
    <x v="3"/>
    <x v="0"/>
    <s v="ERES_2T307"/>
    <x v="7020"/>
    <n v="321.93299999999999"/>
    <n v="40.98"/>
  </r>
  <r>
    <s v="10 : Electric"/>
    <x v="3"/>
    <x v="0"/>
    <s v="ERES_2T307"/>
    <x v="1052"/>
    <n v="448.91500000000002"/>
    <n v="55.58"/>
  </r>
  <r>
    <s v="10 : Electric"/>
    <x v="3"/>
    <x v="0"/>
    <s v="ERES_2T307"/>
    <x v="1053"/>
    <n v="984.60799999999995"/>
    <n v="126.94"/>
  </r>
  <r>
    <s v="10 : Electric"/>
    <x v="3"/>
    <x v="0"/>
    <s v="ERES_2T307"/>
    <x v="1054"/>
    <n v="443.01400000000001"/>
    <n v="55.95"/>
  </r>
  <r>
    <s v="10 : Electric"/>
    <x v="3"/>
    <x v="0"/>
    <s v="ERES_2T307"/>
    <x v="1055"/>
    <n v="647.87800000000004"/>
    <n v="84.25"/>
  </r>
  <r>
    <s v="10 : Electric"/>
    <x v="3"/>
    <x v="0"/>
    <s v="ERES_2T307"/>
    <x v="1056"/>
    <n v="624.59299999999996"/>
    <n v="80.400000000000006"/>
  </r>
  <r>
    <s v="10 : Electric"/>
    <x v="3"/>
    <x v="0"/>
    <s v="ERES_2T307"/>
    <x v="1057"/>
    <n v="513.91800000000001"/>
    <n v="67.25"/>
  </r>
  <r>
    <s v="10 : Electric"/>
    <x v="3"/>
    <x v="0"/>
    <s v="ERES_2T307"/>
    <x v="1058"/>
    <n v="1315.471"/>
    <n v="164"/>
  </r>
  <r>
    <s v="10 : Electric"/>
    <x v="3"/>
    <x v="0"/>
    <s v="ERES_2T307"/>
    <x v="1059"/>
    <n v="771.221"/>
    <n v="95.68"/>
  </r>
  <r>
    <s v="10 : Electric"/>
    <x v="3"/>
    <x v="0"/>
    <s v="ERES_2T307"/>
    <x v="7021"/>
    <n v="476.67700000000002"/>
    <n v="67.53"/>
  </r>
  <r>
    <s v="10 : Electric"/>
    <x v="3"/>
    <x v="0"/>
    <s v="ERES_2T307"/>
    <x v="1061"/>
    <n v="1783.383"/>
    <n v="182.54"/>
  </r>
  <r>
    <s v="10 : Electric"/>
    <x v="3"/>
    <x v="0"/>
    <s v="ERES_2T307"/>
    <x v="7022"/>
    <n v="690.36"/>
    <n v="91.89"/>
  </r>
  <r>
    <s v="10 : Electric"/>
    <x v="3"/>
    <x v="0"/>
    <s v="ERES_2T307"/>
    <x v="1062"/>
    <n v="921.55700000000002"/>
    <n v="121"/>
  </r>
  <r>
    <s v="10 : Electric"/>
    <x v="3"/>
    <x v="0"/>
    <s v="ERES_2T307"/>
    <x v="1063"/>
    <n v="3163.3150000000001"/>
    <n v="385.16"/>
  </r>
  <r>
    <s v="10 : Electric"/>
    <x v="3"/>
    <x v="0"/>
    <s v="ERES_2T307"/>
    <x v="1064"/>
    <n v="1682.9939999999999"/>
    <n v="176.98"/>
  </r>
  <r>
    <s v="10 : Electric"/>
    <x v="3"/>
    <x v="0"/>
    <s v="ERES_2T307"/>
    <x v="1065"/>
    <n v="2382.8919999999998"/>
    <n v="290.20999999999998"/>
  </r>
  <r>
    <s v="10 : Electric"/>
    <x v="3"/>
    <x v="0"/>
    <s v="ERES_2T307"/>
    <x v="1066"/>
    <n v="2520.3310000000001"/>
    <n v="307.58"/>
  </r>
  <r>
    <s v="10 : Electric"/>
    <x v="3"/>
    <x v="0"/>
    <s v="ERES_2T307"/>
    <x v="1067"/>
    <n v="997.68"/>
    <n v="147.41999999999999"/>
  </r>
  <r>
    <s v="10 : Electric"/>
    <x v="3"/>
    <x v="0"/>
    <s v="ERES_2T307"/>
    <x v="7023"/>
    <n v="1184.3720000000001"/>
    <n v="151.19999999999999"/>
  </r>
  <r>
    <s v="10 : Electric"/>
    <x v="3"/>
    <x v="0"/>
    <s v="ERES_2T307"/>
    <x v="1068"/>
    <n v="996.22299999999996"/>
    <n v="122.37"/>
  </r>
  <r>
    <s v="10 : Electric"/>
    <x v="3"/>
    <x v="0"/>
    <s v="ERES_2T307"/>
    <x v="7024"/>
    <n v="888.86199999999997"/>
    <n v="123.95"/>
  </r>
  <r>
    <s v="10 : Electric"/>
    <x v="3"/>
    <x v="0"/>
    <s v="ERES_2T307"/>
    <x v="1069"/>
    <n v="910.86"/>
    <n v="118.08"/>
  </r>
  <r>
    <s v="10 : Electric"/>
    <x v="3"/>
    <x v="0"/>
    <s v="ERES_2T307"/>
    <x v="1070"/>
    <n v="573.18399999999997"/>
    <n v="72.45"/>
  </r>
  <r>
    <s v="10 : Electric"/>
    <x v="3"/>
    <x v="0"/>
    <s v="ERES_2T307"/>
    <x v="1071"/>
    <n v="887.77300000000002"/>
    <n v="97.95"/>
  </r>
  <r>
    <s v="10 : Electric"/>
    <x v="3"/>
    <x v="0"/>
    <s v="ERES_2T307"/>
    <x v="1072"/>
    <n v="1957.0219999999999"/>
    <n v="245.77"/>
  </r>
  <r>
    <s v="10 : Electric"/>
    <x v="3"/>
    <x v="0"/>
    <s v="ERES_2T307"/>
    <x v="1073"/>
    <n v="645.63900000000001"/>
    <n v="87.46"/>
  </r>
  <r>
    <s v="10 : Electric"/>
    <x v="3"/>
    <x v="0"/>
    <s v="ERES_2T307"/>
    <x v="8659"/>
    <n v="563.07500000000005"/>
    <n v="79.92"/>
  </r>
  <r>
    <s v="10 : Electric"/>
    <x v="3"/>
    <x v="0"/>
    <s v="ERES_2T307"/>
    <x v="1074"/>
    <n v="298.84699999999998"/>
    <n v="37.39"/>
  </r>
  <r>
    <s v="10 : Electric"/>
    <x v="3"/>
    <x v="0"/>
    <s v="ERES_2T307"/>
    <x v="7025"/>
    <n v="234.154"/>
    <n v="27.04"/>
  </r>
  <r>
    <s v="10 : Electric"/>
    <x v="3"/>
    <x v="0"/>
    <s v="ERES_2T307"/>
    <x v="7026"/>
    <n v="1100.55"/>
    <n v="152.16"/>
  </r>
  <r>
    <s v="10 : Electric"/>
    <x v="3"/>
    <x v="0"/>
    <s v="ERES_2T307"/>
    <x v="7027"/>
    <n v="832.26"/>
    <n v="101.13"/>
  </r>
  <r>
    <s v="10 : Electric"/>
    <x v="3"/>
    <x v="0"/>
    <s v="ERES_2T307"/>
    <x v="1076"/>
    <n v="1748.1559999999999"/>
    <n v="208.99"/>
  </r>
  <r>
    <s v="10 : Electric"/>
    <x v="3"/>
    <x v="0"/>
    <s v="ERES_2T307"/>
    <x v="1077"/>
    <n v="1309.777"/>
    <n v="155.15"/>
  </r>
  <r>
    <s v="10 : Electric"/>
    <x v="3"/>
    <x v="0"/>
    <s v="ERES_2T307"/>
    <x v="1078"/>
    <n v="825.70799999999997"/>
    <n v="100.55"/>
  </r>
  <r>
    <s v="10 : Electric"/>
    <x v="3"/>
    <x v="0"/>
    <s v="ERES_2T307"/>
    <x v="8660"/>
    <n v="1930.3489999999999"/>
    <n v="214.62"/>
  </r>
  <r>
    <s v="10 : Electric"/>
    <x v="3"/>
    <x v="0"/>
    <s v="ERES_2T307"/>
    <x v="1079"/>
    <n v="1147.981"/>
    <n v="144.03"/>
  </r>
  <r>
    <s v="10 : Electric"/>
    <x v="3"/>
    <x v="0"/>
    <s v="ERES_2T307"/>
    <x v="1080"/>
    <n v="907.21500000000003"/>
    <n v="122.82"/>
  </r>
  <r>
    <s v="10 : Electric"/>
    <x v="3"/>
    <x v="0"/>
    <s v="ERES_2T307"/>
    <x v="1081"/>
    <n v="2376.1109999999999"/>
    <n v="296.48"/>
  </r>
  <r>
    <s v="10 : Electric"/>
    <x v="3"/>
    <x v="0"/>
    <s v="ERES_2T307"/>
    <x v="1082"/>
    <n v="1191.52"/>
    <n v="155.62"/>
  </r>
  <r>
    <s v="10 : Electric"/>
    <x v="3"/>
    <x v="0"/>
    <s v="ERES_2T307"/>
    <x v="8661"/>
    <n v="989.41399999999999"/>
    <n v="122.63"/>
  </r>
  <r>
    <s v="10 : Electric"/>
    <x v="3"/>
    <x v="0"/>
    <s v="ERES_2T307"/>
    <x v="1083"/>
    <n v="404.06799999999998"/>
    <n v="59.86"/>
  </r>
  <r>
    <s v="10 : Electric"/>
    <x v="3"/>
    <x v="0"/>
    <s v="ERES_2T307"/>
    <x v="1084"/>
    <n v="539.06200000000001"/>
    <n v="69.61"/>
  </r>
  <r>
    <s v="10 : Electric"/>
    <x v="3"/>
    <x v="0"/>
    <s v="ERES_2T307"/>
    <x v="1085"/>
    <n v="888.87900000000002"/>
    <n v="110.04"/>
  </r>
  <r>
    <s v="10 : Electric"/>
    <x v="3"/>
    <x v="0"/>
    <s v="ERES_2T307"/>
    <x v="1086"/>
    <n v="1001.563"/>
    <n v="126.58"/>
  </r>
  <r>
    <s v="10 : Electric"/>
    <x v="3"/>
    <x v="0"/>
    <s v="ERES_2T307"/>
    <x v="1087"/>
    <n v="685.87800000000004"/>
    <n v="87.7"/>
  </r>
  <r>
    <s v="10 : Electric"/>
    <x v="3"/>
    <x v="0"/>
    <s v="ERES_2T307"/>
    <x v="7028"/>
    <n v="188.70699999999999"/>
    <n v="24.22"/>
  </r>
  <r>
    <s v="10 : Electric"/>
    <x v="3"/>
    <x v="0"/>
    <s v="ERES_2T307"/>
    <x v="1089"/>
    <n v="552.50599999999997"/>
    <n v="74.12"/>
  </r>
  <r>
    <s v="10 : Electric"/>
    <x v="3"/>
    <x v="0"/>
    <s v="ERES_2T307"/>
    <x v="1090"/>
    <n v="1845.3430000000001"/>
    <n v="247.7"/>
  </r>
  <r>
    <s v="10 : Electric"/>
    <x v="3"/>
    <x v="0"/>
    <s v="ERES_2T307"/>
    <x v="1091"/>
    <n v="1446.12"/>
    <n v="189.2"/>
  </r>
  <r>
    <s v="10 : Electric"/>
    <x v="3"/>
    <x v="0"/>
    <s v="ERES_2T307"/>
    <x v="1092"/>
    <n v="1047.318"/>
    <n v="130.58000000000001"/>
  </r>
  <r>
    <s v="10 : Electric"/>
    <x v="3"/>
    <x v="0"/>
    <s v="ERES_2T307"/>
    <x v="1093"/>
    <n v="1233.393"/>
    <n v="165.31"/>
  </r>
  <r>
    <s v="10 : Electric"/>
    <x v="3"/>
    <x v="0"/>
    <s v="ERES_2T307"/>
    <x v="1094"/>
    <n v="1514.192"/>
    <n v="206.48"/>
  </r>
  <r>
    <s v="10 : Electric"/>
    <x v="3"/>
    <x v="0"/>
    <s v="ERES_2T307"/>
    <x v="1095"/>
    <n v="673.80499999999995"/>
    <n v="75.42"/>
  </r>
  <r>
    <s v="10 : Electric"/>
    <x v="3"/>
    <x v="0"/>
    <s v="ERES_2T307"/>
    <x v="1096"/>
    <n v="1787.82"/>
    <n v="231.56"/>
  </r>
  <r>
    <s v="10 : Electric"/>
    <x v="3"/>
    <x v="0"/>
    <s v="ERES_2T307"/>
    <x v="1097"/>
    <n v="88.953000000000003"/>
    <n v="10.59"/>
  </r>
  <r>
    <s v="10 : Electric"/>
    <x v="3"/>
    <x v="0"/>
    <s v="ERES_2T307"/>
    <x v="1098"/>
    <n v="800.09100000000001"/>
    <n v="96.16"/>
  </r>
  <r>
    <s v="10 : Electric"/>
    <x v="3"/>
    <x v="0"/>
    <s v="ERES_2T307"/>
    <x v="7029"/>
    <n v="2131.027"/>
    <n v="263.64"/>
  </r>
  <r>
    <s v="10 : Electric"/>
    <x v="3"/>
    <x v="0"/>
    <s v="ERES_2T307"/>
    <x v="7030"/>
    <n v="1405.2339999999999"/>
    <n v="182.3"/>
  </r>
  <r>
    <s v="10 : Electric"/>
    <x v="3"/>
    <x v="0"/>
    <s v="ERES_2T307"/>
    <x v="1099"/>
    <n v="548.37199999999996"/>
    <n v="70.19"/>
  </r>
  <r>
    <s v="10 : Electric"/>
    <x v="3"/>
    <x v="0"/>
    <s v="ERES_2T307"/>
    <x v="1100"/>
    <n v="923.48299999999995"/>
    <n v="104.24"/>
  </r>
  <r>
    <s v="10 : Electric"/>
    <x v="3"/>
    <x v="0"/>
    <s v="ERES_2T307"/>
    <x v="7031"/>
    <n v="372.68799999999999"/>
    <n v="52.6"/>
  </r>
  <r>
    <s v="10 : Electric"/>
    <x v="3"/>
    <x v="0"/>
    <s v="ERES_2T307"/>
    <x v="1101"/>
    <n v="1393.335"/>
    <n v="174.87"/>
  </r>
  <r>
    <s v="10 : Electric"/>
    <x v="3"/>
    <x v="0"/>
    <s v="ERES_2T307"/>
    <x v="1102"/>
    <n v="157.61199999999999"/>
    <n v="19.63"/>
  </r>
  <r>
    <s v="10 : Electric"/>
    <x v="3"/>
    <x v="0"/>
    <s v="ERES_2T307"/>
    <x v="1103"/>
    <n v="543.38300000000004"/>
    <n v="66.95"/>
  </r>
  <r>
    <s v="10 : Electric"/>
    <x v="3"/>
    <x v="0"/>
    <s v="ERES_2T307"/>
    <x v="1104"/>
    <n v="985.30100000000004"/>
    <n v="132.63999999999999"/>
  </r>
  <r>
    <s v="10 : Electric"/>
    <x v="3"/>
    <x v="0"/>
    <s v="ERES_2T307"/>
    <x v="1105"/>
    <n v="786.41200000000003"/>
    <n v="86.55"/>
  </r>
  <r>
    <s v="10 : Electric"/>
    <x v="3"/>
    <x v="0"/>
    <s v="ERES_2T307"/>
    <x v="7032"/>
    <n v="686.33299999999997"/>
    <n v="94.73"/>
  </r>
  <r>
    <s v="10 : Electric"/>
    <x v="3"/>
    <x v="0"/>
    <s v="ERES_2T307"/>
    <x v="1106"/>
    <n v="486.42899999999997"/>
    <n v="69.7"/>
  </r>
  <r>
    <s v="10 : Electric"/>
    <x v="3"/>
    <x v="0"/>
    <s v="ERES_2T307"/>
    <x v="1107"/>
    <n v="409.73200000000003"/>
    <n v="57.92"/>
  </r>
  <r>
    <s v="10 : Electric"/>
    <x v="3"/>
    <x v="0"/>
    <s v="ERES_2T307"/>
    <x v="1108"/>
    <n v="955.52800000000002"/>
    <n v="108.86"/>
  </r>
  <r>
    <s v="10 : Electric"/>
    <x v="3"/>
    <x v="0"/>
    <s v="ERES_2T307"/>
    <x v="1109"/>
    <n v="1510.634"/>
    <n v="193.84"/>
  </r>
  <r>
    <s v="10 : Electric"/>
    <x v="3"/>
    <x v="0"/>
    <s v="ERES_2T307"/>
    <x v="7033"/>
    <n v="712.31799999999998"/>
    <n v="91.08"/>
  </r>
  <r>
    <s v="10 : Electric"/>
    <x v="3"/>
    <x v="0"/>
    <s v="ERES_2T307"/>
    <x v="7034"/>
    <n v="1255.318"/>
    <n v="168.5"/>
  </r>
  <r>
    <s v="10 : Electric"/>
    <x v="3"/>
    <x v="0"/>
    <s v="ERES_2T307"/>
    <x v="1110"/>
    <n v="560.12199999999996"/>
    <n v="76"/>
  </r>
  <r>
    <s v="10 : Electric"/>
    <x v="3"/>
    <x v="0"/>
    <s v="ERES_2T307"/>
    <x v="1111"/>
    <n v="458.63099999999997"/>
    <n v="58.03"/>
  </r>
  <r>
    <s v="10 : Electric"/>
    <x v="3"/>
    <x v="0"/>
    <s v="ERES_2T307"/>
    <x v="1112"/>
    <n v="449.61700000000002"/>
    <n v="56.75"/>
  </r>
  <r>
    <s v="10 : Electric"/>
    <x v="3"/>
    <x v="0"/>
    <s v="ERES_2T307"/>
    <x v="1113"/>
    <n v="1154.481"/>
    <n v="147.13999999999999"/>
  </r>
  <r>
    <s v="10 : Electric"/>
    <x v="3"/>
    <x v="0"/>
    <s v="ERES_2T307"/>
    <x v="1115"/>
    <n v="134.172"/>
    <n v="17.27"/>
  </r>
  <r>
    <s v="10 : Electric"/>
    <x v="3"/>
    <x v="0"/>
    <s v="ERES_2T307"/>
    <x v="1116"/>
    <n v="364.58100000000002"/>
    <n v="51.93"/>
  </r>
  <r>
    <s v="10 : Electric"/>
    <x v="3"/>
    <x v="0"/>
    <s v="ERES_2T307"/>
    <x v="1118"/>
    <n v="808.23"/>
    <n v="103.94"/>
  </r>
  <r>
    <s v="10 : Electric"/>
    <x v="3"/>
    <x v="0"/>
    <s v="ERES_2T307"/>
    <x v="1119"/>
    <n v="712.26400000000001"/>
    <n v="84.67"/>
  </r>
  <r>
    <s v="10 : Electric"/>
    <x v="3"/>
    <x v="0"/>
    <s v="ERES_2T307"/>
    <x v="1120"/>
    <n v="1880.4079999999999"/>
    <n v="238.94"/>
  </r>
  <r>
    <s v="10 : Electric"/>
    <x v="3"/>
    <x v="0"/>
    <s v="ERES_2T307"/>
    <x v="1121"/>
    <n v="1527.8679999999999"/>
    <n v="183.99"/>
  </r>
  <r>
    <s v="10 : Electric"/>
    <x v="3"/>
    <x v="0"/>
    <s v="ERES_2T307"/>
    <x v="1122"/>
    <n v="935.50699999999995"/>
    <n v="114"/>
  </r>
  <r>
    <s v="10 : Electric"/>
    <x v="3"/>
    <x v="0"/>
    <s v="ERES_2T307"/>
    <x v="1123"/>
    <n v="1115.375"/>
    <n v="137.13999999999999"/>
  </r>
  <r>
    <s v="10 : Electric"/>
    <x v="3"/>
    <x v="0"/>
    <s v="ERES_2T307"/>
    <x v="1124"/>
    <n v="837.38"/>
    <n v="100.14"/>
  </r>
  <r>
    <s v="10 : Electric"/>
    <x v="3"/>
    <x v="0"/>
    <s v="ERES_2T307"/>
    <x v="1125"/>
    <n v="1350.59"/>
    <n v="187.71"/>
  </r>
  <r>
    <s v="10 : Electric"/>
    <x v="3"/>
    <x v="0"/>
    <s v="ERES_2T307"/>
    <x v="1126"/>
    <n v="981.096"/>
    <n v="132.02000000000001"/>
  </r>
  <r>
    <s v="10 : Electric"/>
    <x v="3"/>
    <x v="0"/>
    <s v="ERES_2T307"/>
    <x v="7035"/>
    <n v="376.36700000000002"/>
    <n v="48.66"/>
  </r>
  <r>
    <s v="10 : Electric"/>
    <x v="3"/>
    <x v="0"/>
    <s v="ERES_2T307"/>
    <x v="1127"/>
    <n v="1033.576"/>
    <n v="121.19"/>
  </r>
  <r>
    <s v="10 : Electric"/>
    <x v="3"/>
    <x v="0"/>
    <s v="ERES_2T307"/>
    <x v="1128"/>
    <n v="936.09900000000005"/>
    <n v="119.38"/>
  </r>
  <r>
    <s v="10 : Electric"/>
    <x v="3"/>
    <x v="0"/>
    <s v="ERES_2T307"/>
    <x v="7036"/>
    <n v="2139.0450000000001"/>
    <n v="266.43"/>
  </r>
  <r>
    <s v="10 : Electric"/>
    <x v="3"/>
    <x v="0"/>
    <s v="ERES_2T307"/>
    <x v="1129"/>
    <n v="1851.7280000000001"/>
    <n v="234.93"/>
  </r>
  <r>
    <s v="10 : Electric"/>
    <x v="3"/>
    <x v="0"/>
    <s v="ERES_2T307"/>
    <x v="7037"/>
    <n v="1029.931"/>
    <n v="131.1"/>
  </r>
  <r>
    <s v="10 : Electric"/>
    <x v="3"/>
    <x v="0"/>
    <s v="ERES_2T307"/>
    <x v="7038"/>
    <n v="386.29899999999998"/>
    <n v="52.71"/>
  </r>
  <r>
    <s v="10 : Electric"/>
    <x v="3"/>
    <x v="0"/>
    <s v="ERES_2T307"/>
    <x v="1130"/>
    <n v="1810.999"/>
    <n v="224.93"/>
  </r>
  <r>
    <s v="10 : Electric"/>
    <x v="3"/>
    <x v="0"/>
    <s v="ERES_2T307"/>
    <x v="1131"/>
    <n v="1853.569"/>
    <n v="270.48"/>
  </r>
  <r>
    <s v="10 : Electric"/>
    <x v="3"/>
    <x v="0"/>
    <s v="ERES_2T307"/>
    <x v="1132"/>
    <n v="894.69600000000003"/>
    <n v="113.11"/>
  </r>
  <r>
    <s v="10 : Electric"/>
    <x v="3"/>
    <x v="0"/>
    <s v="ERES_2T307"/>
    <x v="7039"/>
    <n v="1867.7139999999999"/>
    <n v="242.85"/>
  </r>
  <r>
    <s v="10 : Electric"/>
    <x v="3"/>
    <x v="0"/>
    <s v="ERES_2T307"/>
    <x v="1133"/>
    <n v="2558.5949999999998"/>
    <n v="325.68"/>
  </r>
  <r>
    <s v="10 : Electric"/>
    <x v="3"/>
    <x v="0"/>
    <s v="ERES_2T307"/>
    <x v="1134"/>
    <n v="1350.2819999999999"/>
    <n v="167.69"/>
  </r>
  <r>
    <s v="10 : Electric"/>
    <x v="3"/>
    <x v="0"/>
    <s v="ERES_2T307"/>
    <x v="1135"/>
    <n v="54.026000000000003"/>
    <n v="6.72"/>
  </r>
  <r>
    <s v="10 : Electric"/>
    <x v="3"/>
    <x v="0"/>
    <s v="ERES_2T307"/>
    <x v="1136"/>
    <n v="2970.3690000000001"/>
    <n v="363.72"/>
  </r>
  <r>
    <s v="10 : Electric"/>
    <x v="3"/>
    <x v="0"/>
    <s v="ERES_2T307"/>
    <x v="1137"/>
    <n v="641.93899999999996"/>
    <n v="79.91"/>
  </r>
  <r>
    <s v="10 : Electric"/>
    <x v="3"/>
    <x v="0"/>
    <s v="ERES_2T307"/>
    <x v="7040"/>
    <n v="728.42499999999995"/>
    <n v="86.53"/>
  </r>
  <r>
    <s v="10 : Electric"/>
    <x v="3"/>
    <x v="0"/>
    <s v="ERES_2T307"/>
    <x v="1138"/>
    <n v="1140.9459999999999"/>
    <n v="137.08000000000001"/>
  </r>
  <r>
    <s v="10 : Electric"/>
    <x v="3"/>
    <x v="0"/>
    <s v="ERES_2T307"/>
    <x v="1139"/>
    <n v="1660.182"/>
    <n v="185.17"/>
  </r>
  <r>
    <s v="10 : Electric"/>
    <x v="3"/>
    <x v="0"/>
    <s v="ERES_2T307"/>
    <x v="1140"/>
    <n v="674.72500000000002"/>
    <n v="85.7"/>
  </r>
  <r>
    <s v="10 : Electric"/>
    <x v="3"/>
    <x v="0"/>
    <s v="ERES_2T307"/>
    <x v="8662"/>
    <n v="876.779"/>
    <n v="112.88"/>
  </r>
  <r>
    <s v="10 : Electric"/>
    <x v="3"/>
    <x v="0"/>
    <s v="ERES_2T307"/>
    <x v="1141"/>
    <n v="744.12099999999998"/>
    <n v="99.72"/>
  </r>
  <r>
    <s v="10 : Electric"/>
    <x v="3"/>
    <x v="0"/>
    <s v="ERES_2T307"/>
    <x v="1142"/>
    <n v="1476.635"/>
    <n v="185.17"/>
  </r>
  <r>
    <s v="10 : Electric"/>
    <x v="3"/>
    <x v="0"/>
    <s v="ERES_2T307"/>
    <x v="1144"/>
    <n v="503.31400000000002"/>
    <n v="66.67"/>
  </r>
  <r>
    <s v="10 : Electric"/>
    <x v="3"/>
    <x v="0"/>
    <s v="ERES_2T307"/>
    <x v="1145"/>
    <n v="573.90700000000004"/>
    <n v="73.66"/>
  </r>
  <r>
    <s v="10 : Electric"/>
    <x v="3"/>
    <x v="0"/>
    <s v="ERES_2T307"/>
    <x v="1146"/>
    <n v="1837.943"/>
    <n v="225.57"/>
  </r>
  <r>
    <s v="10 : Electric"/>
    <x v="3"/>
    <x v="0"/>
    <s v="ERES_2T307"/>
    <x v="1147"/>
    <n v="788.66899999999998"/>
    <n v="106.29"/>
  </r>
  <r>
    <s v="10 : Electric"/>
    <x v="3"/>
    <x v="0"/>
    <s v="ERES_2T307"/>
    <x v="1148"/>
    <n v="978.85199999999998"/>
    <n v="127.24"/>
  </r>
  <r>
    <s v="10 : Electric"/>
    <x v="3"/>
    <x v="0"/>
    <s v="ERES_2T307"/>
    <x v="7041"/>
    <n v="640.74300000000005"/>
    <n v="83.32"/>
  </r>
  <r>
    <s v="10 : Electric"/>
    <x v="3"/>
    <x v="0"/>
    <s v="ERES_2T307"/>
    <x v="1150"/>
    <n v="504.51"/>
    <n v="79.319999999999993"/>
  </r>
  <r>
    <s v="10 : Electric"/>
    <x v="3"/>
    <x v="0"/>
    <s v="ERES_2T307"/>
    <x v="1151"/>
    <n v="209.63300000000001"/>
    <n v="25.83"/>
  </r>
  <r>
    <s v="10 : Electric"/>
    <x v="3"/>
    <x v="0"/>
    <s v="ERES_2T307"/>
    <x v="1152"/>
    <n v="1270.114"/>
    <n v="159.02000000000001"/>
  </r>
  <r>
    <s v="10 : Electric"/>
    <x v="3"/>
    <x v="0"/>
    <s v="ERES_2T307"/>
    <x v="1153"/>
    <n v="795.71100000000001"/>
    <n v="106.7"/>
  </r>
  <r>
    <s v="10 : Electric"/>
    <x v="3"/>
    <x v="0"/>
    <s v="ERES_2T307"/>
    <x v="1154"/>
    <n v="1328.251"/>
    <n v="153.21"/>
  </r>
  <r>
    <s v="10 : Electric"/>
    <x v="3"/>
    <x v="0"/>
    <s v="ERES_2T307"/>
    <x v="7042"/>
    <n v="3184.1529999999998"/>
    <n v="376.7"/>
  </r>
  <r>
    <s v="10 : Electric"/>
    <x v="3"/>
    <x v="0"/>
    <s v="ERES_2T307"/>
    <x v="1155"/>
    <n v="624.98800000000006"/>
    <n v="78.64"/>
  </r>
  <r>
    <s v="10 : Electric"/>
    <x v="3"/>
    <x v="0"/>
    <s v="ERES_2T307"/>
    <x v="1156"/>
    <n v="324.60399999999998"/>
    <n v="43.08"/>
  </r>
  <r>
    <s v="10 : Electric"/>
    <x v="3"/>
    <x v="0"/>
    <s v="ERES_2T307"/>
    <x v="1157"/>
    <n v="3499.665"/>
    <n v="417.02"/>
  </r>
  <r>
    <s v="10 : Electric"/>
    <x v="3"/>
    <x v="0"/>
    <s v="ERES_2T307"/>
    <x v="7043"/>
    <n v="1842.8"/>
    <n v="223.22"/>
  </r>
  <r>
    <s v="10 : Electric"/>
    <x v="3"/>
    <x v="0"/>
    <s v="ERES_2T307"/>
    <x v="1158"/>
    <n v="723.52700000000004"/>
    <n v="95.61"/>
  </r>
  <r>
    <s v="10 : Electric"/>
    <x v="3"/>
    <x v="0"/>
    <s v="ERES_2T307"/>
    <x v="7044"/>
    <n v="1685.0550000000001"/>
    <n v="224.01"/>
  </r>
  <r>
    <s v="10 : Electric"/>
    <x v="3"/>
    <x v="0"/>
    <s v="ERES_2T307"/>
    <x v="1159"/>
    <n v="1831.152"/>
    <n v="181.87"/>
  </r>
  <r>
    <s v="10 : Electric"/>
    <x v="3"/>
    <x v="0"/>
    <s v="ERES_2T307"/>
    <x v="1160"/>
    <n v="1000.891"/>
    <n v="126.91"/>
  </r>
  <r>
    <s v="10 : Electric"/>
    <x v="3"/>
    <x v="0"/>
    <s v="ERES_2T307"/>
    <x v="1161"/>
    <n v="773.96100000000001"/>
    <n v="98.92"/>
  </r>
  <r>
    <s v="10 : Electric"/>
    <x v="3"/>
    <x v="0"/>
    <s v="ERES_2T307"/>
    <x v="1162"/>
    <n v="2589.42"/>
    <n v="328.54"/>
  </r>
  <r>
    <s v="10 : Electric"/>
    <x v="3"/>
    <x v="0"/>
    <s v="ERES_2T307"/>
    <x v="1163"/>
    <n v="1773.7539999999999"/>
    <n v="224.14"/>
  </r>
  <r>
    <s v="10 : Electric"/>
    <x v="3"/>
    <x v="0"/>
    <s v="ERES_2T307"/>
    <x v="1164"/>
    <n v="2941.9749999999999"/>
    <n v="373.32"/>
  </r>
  <r>
    <s v="10 : Electric"/>
    <x v="3"/>
    <x v="0"/>
    <s v="ERES_2T307"/>
    <x v="1165"/>
    <n v="737.73699999999997"/>
    <n v="93.19"/>
  </r>
  <r>
    <s v="10 : Electric"/>
    <x v="3"/>
    <x v="0"/>
    <s v="ERES_2T307"/>
    <x v="1166"/>
    <n v="1239.587"/>
    <n v="141.11000000000001"/>
  </r>
  <r>
    <s v="10 : Electric"/>
    <x v="3"/>
    <x v="0"/>
    <s v="ERES_2T307"/>
    <x v="7045"/>
    <n v="565.13800000000003"/>
    <n v="72.709999999999994"/>
  </r>
  <r>
    <s v="10 : Electric"/>
    <x v="3"/>
    <x v="0"/>
    <s v="ERES_2T307"/>
    <x v="1167"/>
    <n v="2158.4459999999999"/>
    <n v="300.12"/>
  </r>
  <r>
    <s v="10 : Electric"/>
    <x v="3"/>
    <x v="0"/>
    <s v="ERES_2T307"/>
    <x v="1169"/>
    <n v="823.52200000000005"/>
    <n v="106.66"/>
  </r>
  <r>
    <s v="10 : Electric"/>
    <x v="3"/>
    <x v="0"/>
    <s v="ERES_2T307"/>
    <x v="1170"/>
    <n v="417.43700000000001"/>
    <n v="52.63"/>
  </r>
  <r>
    <s v="10 : Electric"/>
    <x v="3"/>
    <x v="0"/>
    <s v="ERES_2T307"/>
    <x v="7046"/>
    <n v="480.65899999999999"/>
    <n v="63.22"/>
  </r>
  <r>
    <s v="10 : Electric"/>
    <x v="3"/>
    <x v="0"/>
    <s v="ERES_2T307"/>
    <x v="1171"/>
    <n v="307.73"/>
    <n v="40.619999999999997"/>
  </r>
  <r>
    <s v="10 : Electric"/>
    <x v="3"/>
    <x v="0"/>
    <s v="ERES_2T307"/>
    <x v="1172"/>
    <n v="583.33699999999999"/>
    <n v="65.84"/>
  </r>
  <r>
    <s v="10 : Electric"/>
    <x v="3"/>
    <x v="0"/>
    <s v="ERES_2T307"/>
    <x v="1173"/>
    <n v="344.33"/>
    <n v="46.15"/>
  </r>
  <r>
    <s v="10 : Electric"/>
    <x v="3"/>
    <x v="0"/>
    <s v="ERES_2T307"/>
    <x v="1174"/>
    <n v="260.39"/>
    <n v="39.42"/>
  </r>
  <r>
    <s v="10 : Electric"/>
    <x v="3"/>
    <x v="0"/>
    <s v="ERES_2T307"/>
    <x v="1175"/>
    <n v="2096.2350000000001"/>
    <n v="232.95"/>
  </r>
  <r>
    <s v="10 : Electric"/>
    <x v="3"/>
    <x v="0"/>
    <s v="ERES_2T307"/>
    <x v="1176"/>
    <n v="2172.9940000000001"/>
    <n v="284.57"/>
  </r>
  <r>
    <s v="10 : Electric"/>
    <x v="3"/>
    <x v="0"/>
    <s v="ERES_2T307"/>
    <x v="1177"/>
    <n v="3936.9470000000001"/>
    <n v="437.45"/>
  </r>
  <r>
    <s v="10 : Electric"/>
    <x v="3"/>
    <x v="0"/>
    <s v="ERES_2T307"/>
    <x v="1178"/>
    <n v="134.44900000000001"/>
    <n v="16.739999999999998"/>
  </r>
  <r>
    <s v="10 : Electric"/>
    <x v="3"/>
    <x v="0"/>
    <s v="ERES_2T307"/>
    <x v="1179"/>
    <n v="1120.1220000000001"/>
    <n v="136.69999999999999"/>
  </r>
  <r>
    <s v="10 : Electric"/>
    <x v="3"/>
    <x v="0"/>
    <s v="ERES_2T307"/>
    <x v="1180"/>
    <n v="974.74599999999998"/>
    <n v="126.23"/>
  </r>
  <r>
    <s v="10 : Electric"/>
    <x v="3"/>
    <x v="0"/>
    <s v="ERES_2T307"/>
    <x v="1181"/>
    <n v="615.27200000000005"/>
    <n v="73.55"/>
  </r>
  <r>
    <s v="10 : Electric"/>
    <x v="3"/>
    <x v="0"/>
    <s v="ERES_2T307"/>
    <x v="1182"/>
    <n v="671.37400000000002"/>
    <n v="93.48"/>
  </r>
  <r>
    <s v="10 : Electric"/>
    <x v="3"/>
    <x v="0"/>
    <s v="ERES_2T307"/>
    <x v="1183"/>
    <n v="822.18"/>
    <n v="99.99"/>
  </r>
  <r>
    <s v="10 : Electric"/>
    <x v="3"/>
    <x v="0"/>
    <s v="ERES_2T307"/>
    <x v="1184"/>
    <n v="216.18600000000001"/>
    <n v="27.61"/>
  </r>
  <r>
    <s v="10 : Electric"/>
    <x v="3"/>
    <x v="0"/>
    <s v="ERES_2T307"/>
    <x v="1185"/>
    <n v="1745.3119999999999"/>
    <n v="218.24"/>
  </r>
  <r>
    <s v="10 : Electric"/>
    <x v="3"/>
    <x v="0"/>
    <s v="ERES_2T307"/>
    <x v="1186"/>
    <n v="1591.71"/>
    <n v="209.24"/>
  </r>
  <r>
    <s v="10 : Electric"/>
    <x v="3"/>
    <x v="0"/>
    <s v="ERES_2T307"/>
    <x v="1187"/>
    <n v="53.959000000000003"/>
    <n v="6.68"/>
  </r>
  <r>
    <s v="10 : Electric"/>
    <x v="3"/>
    <x v="0"/>
    <s v="ERES_2T307"/>
    <x v="1188"/>
    <n v="1060.3800000000001"/>
    <n v="131.66"/>
  </r>
  <r>
    <s v="10 : Electric"/>
    <x v="3"/>
    <x v="0"/>
    <s v="ERES_2T307"/>
    <x v="1189"/>
    <n v="1156.9169999999999"/>
    <n v="136.72"/>
  </r>
  <r>
    <s v="10 : Electric"/>
    <x v="3"/>
    <x v="0"/>
    <s v="ERES_2T307"/>
    <x v="1190"/>
    <n v="299.28199999999998"/>
    <n v="36.380000000000003"/>
  </r>
  <r>
    <s v="10 : Electric"/>
    <x v="3"/>
    <x v="0"/>
    <s v="ERES_2T307"/>
    <x v="1191"/>
    <n v="1163.4359999999999"/>
    <n v="133.30000000000001"/>
  </r>
  <r>
    <s v="10 : Electric"/>
    <x v="3"/>
    <x v="0"/>
    <s v="ERES_2T307"/>
    <x v="1192"/>
    <n v="857.33900000000006"/>
    <n v="108.5"/>
  </r>
  <r>
    <s v="10 : Electric"/>
    <x v="3"/>
    <x v="0"/>
    <s v="ERES_2T307"/>
    <x v="1193"/>
    <n v="745.40200000000004"/>
    <n v="100.65"/>
  </r>
  <r>
    <s v="10 : Electric"/>
    <x v="3"/>
    <x v="0"/>
    <s v="ERES_2T307"/>
    <x v="1194"/>
    <n v="602.25300000000004"/>
    <n v="74.739999999999995"/>
  </r>
  <r>
    <s v="10 : Electric"/>
    <x v="3"/>
    <x v="0"/>
    <s v="ERES_2T307"/>
    <x v="1195"/>
    <n v="756.25599999999997"/>
    <n v="96.56"/>
  </r>
  <r>
    <s v="10 : Electric"/>
    <x v="3"/>
    <x v="0"/>
    <s v="ERES_2T307"/>
    <x v="1196"/>
    <n v="534.07399999999996"/>
    <n v="67.3"/>
  </r>
  <r>
    <s v="10 : Electric"/>
    <x v="3"/>
    <x v="0"/>
    <s v="ERES_2T307"/>
    <x v="7047"/>
    <n v="1181.769"/>
    <n v="137.26"/>
  </r>
  <r>
    <s v="10 : Electric"/>
    <x v="3"/>
    <x v="0"/>
    <s v="ERES_2T307"/>
    <x v="1197"/>
    <n v="1449.2860000000001"/>
    <n v="161.32"/>
  </r>
  <r>
    <s v="10 : Electric"/>
    <x v="3"/>
    <x v="0"/>
    <s v="ERES_2T307"/>
    <x v="1198"/>
    <n v="455.91300000000001"/>
    <n v="58.09"/>
  </r>
  <r>
    <s v="10 : Electric"/>
    <x v="3"/>
    <x v="0"/>
    <s v="ERES_2T307"/>
    <x v="1199"/>
    <n v="571.43200000000002"/>
    <n v="78.8"/>
  </r>
  <r>
    <s v="10 : Electric"/>
    <x v="3"/>
    <x v="0"/>
    <s v="ERES_2T307"/>
    <x v="7048"/>
    <n v="1048.229"/>
    <n v="117.35"/>
  </r>
  <r>
    <s v="10 : Electric"/>
    <x v="3"/>
    <x v="0"/>
    <s v="ERES_2T307"/>
    <x v="1201"/>
    <n v="623.62300000000005"/>
    <n v="71.25"/>
  </r>
  <r>
    <s v="10 : Electric"/>
    <x v="3"/>
    <x v="0"/>
    <s v="ERES_2T307"/>
    <x v="1202"/>
    <n v="753.20899999999995"/>
    <n v="97.58"/>
  </r>
  <r>
    <s v="10 : Electric"/>
    <x v="3"/>
    <x v="0"/>
    <s v="ERES_2T307"/>
    <x v="1203"/>
    <n v="2545.1669999999999"/>
    <n v="308.45"/>
  </r>
  <r>
    <s v="10 : Electric"/>
    <x v="3"/>
    <x v="0"/>
    <s v="ERES_2T307"/>
    <x v="1204"/>
    <n v="1867.3340000000001"/>
    <n v="232.99"/>
  </r>
  <r>
    <s v="10 : Electric"/>
    <x v="3"/>
    <x v="0"/>
    <s v="ERES_2T307"/>
    <x v="1205"/>
    <n v="710.87800000000004"/>
    <n v="92.88"/>
  </r>
  <r>
    <s v="10 : Electric"/>
    <x v="3"/>
    <x v="0"/>
    <s v="ERES_2T307"/>
    <x v="1206"/>
    <n v="2018.154"/>
    <n v="251.57"/>
  </r>
  <r>
    <s v="10 : Electric"/>
    <x v="3"/>
    <x v="0"/>
    <s v="ERES_2T307"/>
    <x v="1207"/>
    <n v="1884.068"/>
    <n v="229.8"/>
  </r>
  <r>
    <s v="10 : Electric"/>
    <x v="3"/>
    <x v="0"/>
    <s v="ERES_2T307"/>
    <x v="1208"/>
    <n v="684.39300000000003"/>
    <n v="89.79"/>
  </r>
  <r>
    <s v="10 : Electric"/>
    <x v="3"/>
    <x v="0"/>
    <s v="ERES_2T307"/>
    <x v="1209"/>
    <n v="1652.556"/>
    <n v="221.41"/>
  </r>
  <r>
    <s v="10 : Electric"/>
    <x v="3"/>
    <x v="0"/>
    <s v="ERES_2T307"/>
    <x v="1210"/>
    <n v="284.21699999999998"/>
    <n v="37.5"/>
  </r>
  <r>
    <s v="10 : Electric"/>
    <x v="3"/>
    <x v="0"/>
    <s v="ERES_2T307"/>
    <x v="7050"/>
    <n v="1728.2739999999999"/>
    <n v="226.37"/>
  </r>
  <r>
    <s v="10 : Electric"/>
    <x v="3"/>
    <x v="0"/>
    <s v="ERES_2T307"/>
    <x v="1211"/>
    <n v="581.98099999999999"/>
    <n v="72.33"/>
  </r>
  <r>
    <s v="10 : Electric"/>
    <x v="3"/>
    <x v="0"/>
    <s v="ERES_2T307"/>
    <x v="7051"/>
    <n v="2013.575"/>
    <n v="268.23"/>
  </r>
  <r>
    <s v="10 : Electric"/>
    <x v="3"/>
    <x v="0"/>
    <s v="ERES_2T307"/>
    <x v="1212"/>
    <n v="324.04399999999998"/>
    <n v="44.47"/>
  </r>
  <r>
    <s v="10 : Electric"/>
    <x v="3"/>
    <x v="0"/>
    <s v="ERES_2T307"/>
    <x v="7052"/>
    <n v="1387.202"/>
    <n v="167.19"/>
  </r>
  <r>
    <s v="10 : Electric"/>
    <x v="3"/>
    <x v="0"/>
    <s v="ERES_2T307"/>
    <x v="1213"/>
    <n v="1021.212"/>
    <n v="129.27000000000001"/>
  </r>
  <r>
    <s v="10 : Electric"/>
    <x v="3"/>
    <x v="0"/>
    <s v="ERES_2T307"/>
    <x v="7053"/>
    <n v="877.17700000000002"/>
    <n v="114.78"/>
  </r>
  <r>
    <s v="10 : Electric"/>
    <x v="3"/>
    <x v="0"/>
    <s v="ERES_2T307"/>
    <x v="7054"/>
    <n v="247.14099999999999"/>
    <n v="33.979999999999997"/>
  </r>
  <r>
    <s v="10 : Electric"/>
    <x v="3"/>
    <x v="0"/>
    <s v="ERES_2T307"/>
    <x v="1215"/>
    <n v="1016.873"/>
    <n v="127.44"/>
  </r>
  <r>
    <s v="10 : Electric"/>
    <x v="3"/>
    <x v="0"/>
    <s v="ERES_2T307"/>
    <x v="7055"/>
    <n v="1094.742"/>
    <n v="147.31"/>
  </r>
  <r>
    <s v="10 : Electric"/>
    <x v="3"/>
    <x v="0"/>
    <s v="ERES_2T307"/>
    <x v="1216"/>
    <n v="388.28199999999998"/>
    <n v="46.84"/>
  </r>
  <r>
    <s v="10 : Electric"/>
    <x v="3"/>
    <x v="0"/>
    <s v="ERES_2T307"/>
    <x v="7056"/>
    <n v="1346.6859999999999"/>
    <n v="148.31"/>
  </r>
  <r>
    <s v="10 : Electric"/>
    <x v="3"/>
    <x v="0"/>
    <s v="ERES_2T307"/>
    <x v="1217"/>
    <n v="952.20500000000004"/>
    <n v="115.33"/>
  </r>
  <r>
    <s v="10 : Electric"/>
    <x v="3"/>
    <x v="0"/>
    <s v="ERES_2T307"/>
    <x v="1218"/>
    <n v="1433.645"/>
    <n v="179.44"/>
  </r>
  <r>
    <s v="10 : Electric"/>
    <x v="3"/>
    <x v="0"/>
    <s v="ERES_2T307"/>
    <x v="7057"/>
    <n v="251.166"/>
    <n v="32.119999999999997"/>
  </r>
  <r>
    <s v="10 : Electric"/>
    <x v="3"/>
    <x v="0"/>
    <s v="ERES_2T307"/>
    <x v="1219"/>
    <n v="498.73599999999999"/>
    <n v="62.38"/>
  </r>
  <r>
    <s v="10 : Electric"/>
    <x v="3"/>
    <x v="0"/>
    <s v="ERES_2T307"/>
    <x v="1220"/>
    <n v="861.46600000000001"/>
    <n v="92.69"/>
  </r>
  <r>
    <s v="10 : Electric"/>
    <x v="3"/>
    <x v="0"/>
    <s v="ERES_2T307"/>
    <x v="1221"/>
    <n v="631.96199999999999"/>
    <n v="81.14"/>
  </r>
  <r>
    <s v="10 : Electric"/>
    <x v="3"/>
    <x v="0"/>
    <s v="ERES_2T307"/>
    <x v="1222"/>
    <n v="473.48599999999999"/>
    <n v="58.43"/>
  </r>
  <r>
    <s v="10 : Electric"/>
    <x v="3"/>
    <x v="0"/>
    <s v="ERES_2T307"/>
    <x v="7058"/>
    <n v="2850.498"/>
    <n v="357.89"/>
  </r>
  <r>
    <s v="10 : Electric"/>
    <x v="3"/>
    <x v="0"/>
    <s v="ERES_2T307"/>
    <x v="7059"/>
    <n v="962.86699999999996"/>
    <n v="112.96"/>
  </r>
  <r>
    <s v="10 : Electric"/>
    <x v="3"/>
    <x v="0"/>
    <s v="ERES_2T307"/>
    <x v="1223"/>
    <n v="931.36599999999999"/>
    <n v="118.27"/>
  </r>
  <r>
    <s v="10 : Electric"/>
    <x v="3"/>
    <x v="0"/>
    <s v="ERES_2T307"/>
    <x v="1224"/>
    <n v="3958.7739999999999"/>
    <n v="502.04"/>
  </r>
  <r>
    <s v="10 : Electric"/>
    <x v="3"/>
    <x v="0"/>
    <s v="ERES_2T307"/>
    <x v="1225"/>
    <n v="308.24599999999998"/>
    <n v="37.380000000000003"/>
  </r>
  <r>
    <s v="10 : Electric"/>
    <x v="3"/>
    <x v="0"/>
    <s v="ERES_2T307"/>
    <x v="1226"/>
    <n v="585.505"/>
    <n v="76.52"/>
  </r>
  <r>
    <s v="10 : Electric"/>
    <x v="3"/>
    <x v="0"/>
    <s v="ERES_2T307"/>
    <x v="1227"/>
    <n v="2347.3910000000001"/>
    <n v="220.97"/>
  </r>
  <r>
    <s v="10 : Electric"/>
    <x v="3"/>
    <x v="0"/>
    <s v="ERES_2T307"/>
    <x v="1228"/>
    <n v="2326.33"/>
    <n v="243.66"/>
  </r>
  <r>
    <s v="10 : Electric"/>
    <x v="3"/>
    <x v="0"/>
    <s v="ERES_2T307"/>
    <x v="1229"/>
    <n v="1737.6079999999999"/>
    <n v="220.09"/>
  </r>
  <r>
    <s v="10 : Electric"/>
    <x v="3"/>
    <x v="0"/>
    <s v="ERES_2T307"/>
    <x v="1230"/>
    <n v="1736.5640000000001"/>
    <n v="214.81"/>
  </r>
  <r>
    <s v="10 : Electric"/>
    <x v="3"/>
    <x v="0"/>
    <s v="ERES_2T307"/>
    <x v="1231"/>
    <n v="1130.6020000000001"/>
    <n v="124.58"/>
  </r>
  <r>
    <s v="10 : Electric"/>
    <x v="3"/>
    <x v="0"/>
    <s v="ERES_2T307"/>
    <x v="1232"/>
    <n v="1493.21"/>
    <n v="195.5"/>
  </r>
  <r>
    <s v="10 : Electric"/>
    <x v="3"/>
    <x v="0"/>
    <s v="ERES_2T307"/>
    <x v="1233"/>
    <n v="690.95299999999997"/>
    <n v="84.53"/>
  </r>
  <r>
    <s v="10 : Electric"/>
    <x v="3"/>
    <x v="0"/>
    <s v="ERES_2T307"/>
    <x v="1234"/>
    <n v="875.97400000000005"/>
    <n v="107.88"/>
  </r>
  <r>
    <s v="10 : Electric"/>
    <x v="3"/>
    <x v="0"/>
    <s v="ERES_2T307"/>
    <x v="1235"/>
    <n v="912.39800000000002"/>
    <n v="121.33"/>
  </r>
  <r>
    <s v="10 : Electric"/>
    <x v="3"/>
    <x v="0"/>
    <s v="ERES_2T307"/>
    <x v="1236"/>
    <n v="2604.2579999999998"/>
    <n v="311.37"/>
  </r>
  <r>
    <s v="10 : Electric"/>
    <x v="3"/>
    <x v="0"/>
    <s v="ERES_2T307"/>
    <x v="1237"/>
    <n v="970.36500000000001"/>
    <n v="130.49"/>
  </r>
  <r>
    <s v="10 : Electric"/>
    <x v="3"/>
    <x v="0"/>
    <s v="ERES_2T307"/>
    <x v="7060"/>
    <n v="517.06799999999998"/>
    <n v="70"/>
  </r>
  <r>
    <s v="10 : Electric"/>
    <x v="3"/>
    <x v="0"/>
    <s v="ERES_2T307"/>
    <x v="1238"/>
    <n v="925.83399999999995"/>
    <n v="118.55"/>
  </r>
  <r>
    <s v="10 : Electric"/>
    <x v="3"/>
    <x v="0"/>
    <s v="ERES_2T307"/>
    <x v="1239"/>
    <n v="264.07"/>
    <n v="33.840000000000003"/>
  </r>
  <r>
    <s v="10 : Electric"/>
    <x v="3"/>
    <x v="0"/>
    <s v="ERES_2T307"/>
    <x v="1240"/>
    <n v="1050.692"/>
    <n v="134.59"/>
  </r>
  <r>
    <s v="10 : Electric"/>
    <x v="3"/>
    <x v="0"/>
    <s v="ERES_2T307"/>
    <x v="1241"/>
    <n v="4240.1899999999996"/>
    <n v="562.79999999999995"/>
  </r>
  <r>
    <s v="10 : Electric"/>
    <x v="3"/>
    <x v="0"/>
    <s v="ERES_2T307"/>
    <x v="1242"/>
    <n v="965.73699999999997"/>
    <n v="116.26"/>
  </r>
  <r>
    <s v="10 : Electric"/>
    <x v="3"/>
    <x v="0"/>
    <s v="ERES_2T307"/>
    <x v="1244"/>
    <n v="625.87900000000002"/>
    <n v="77.69"/>
  </r>
  <r>
    <s v="10 : Electric"/>
    <x v="3"/>
    <x v="0"/>
    <s v="ERES_2T307"/>
    <x v="1245"/>
    <n v="1018.051"/>
    <n v="135.57"/>
  </r>
  <r>
    <s v="10 : Electric"/>
    <x v="3"/>
    <x v="0"/>
    <s v="ERES_2T307"/>
    <x v="1246"/>
    <n v="1071.105"/>
    <n v="141.94999999999999"/>
  </r>
  <r>
    <s v="10 : Electric"/>
    <x v="3"/>
    <x v="0"/>
    <s v="ERES_2T307"/>
    <x v="1247"/>
    <n v="660.97699999999998"/>
    <n v="80.25"/>
  </r>
  <r>
    <s v="10 : Electric"/>
    <x v="3"/>
    <x v="0"/>
    <s v="ERES_2T307"/>
    <x v="7061"/>
    <n v="3263.8380000000002"/>
    <n v="282.54000000000002"/>
  </r>
  <r>
    <s v="10 : Electric"/>
    <x v="3"/>
    <x v="0"/>
    <s v="ERES_2T307"/>
    <x v="7062"/>
    <n v="714.66399999999999"/>
    <n v="90.42"/>
  </r>
  <r>
    <s v="10 : Electric"/>
    <x v="3"/>
    <x v="0"/>
    <s v="ERES_2T307"/>
    <x v="7063"/>
    <n v="699.20799999999997"/>
    <n v="93.72"/>
  </r>
  <r>
    <s v="10 : Electric"/>
    <x v="3"/>
    <x v="0"/>
    <s v="ERES_2T307"/>
    <x v="1248"/>
    <n v="830.221"/>
    <n v="103.02"/>
  </r>
  <r>
    <s v="10 : Electric"/>
    <x v="3"/>
    <x v="0"/>
    <s v="ERES_2T307"/>
    <x v="1249"/>
    <n v="956.20899999999995"/>
    <n v="126.07"/>
  </r>
  <r>
    <s v="10 : Electric"/>
    <x v="3"/>
    <x v="0"/>
    <s v="ERES_2T307"/>
    <x v="1250"/>
    <n v="423.48599999999999"/>
    <n v="59.63"/>
  </r>
  <r>
    <s v="10 : Electric"/>
    <x v="3"/>
    <x v="0"/>
    <s v="ERES_2T307"/>
    <x v="1251"/>
    <n v="1098.1369999999999"/>
    <n v="136.4"/>
  </r>
  <r>
    <s v="10 : Electric"/>
    <x v="3"/>
    <x v="0"/>
    <s v="ERES_2T307"/>
    <x v="1252"/>
    <n v="887.25699999999995"/>
    <n v="101.37"/>
  </r>
  <r>
    <s v="10 : Electric"/>
    <x v="3"/>
    <x v="0"/>
    <s v="ERES_2T307"/>
    <x v="1253"/>
    <n v="206.19200000000001"/>
    <n v="24.7"/>
  </r>
  <r>
    <s v="10 : Electric"/>
    <x v="3"/>
    <x v="0"/>
    <s v="ERES_2T307"/>
    <x v="1254"/>
    <n v="918.20100000000002"/>
    <n v="115.86"/>
  </r>
  <r>
    <s v="10 : Electric"/>
    <x v="3"/>
    <x v="0"/>
    <s v="ERES_2T307"/>
    <x v="1255"/>
    <n v="740.85599999999999"/>
    <n v="92.25"/>
  </r>
  <r>
    <s v="10 : Electric"/>
    <x v="3"/>
    <x v="0"/>
    <s v="ERES_2T307"/>
    <x v="7064"/>
    <n v="461.49200000000002"/>
    <n v="60.49"/>
  </r>
  <r>
    <s v="10 : Electric"/>
    <x v="3"/>
    <x v="0"/>
    <s v="ERES_2T307"/>
    <x v="1256"/>
    <n v="549.31299999999999"/>
    <n v="72.66"/>
  </r>
  <r>
    <s v="10 : Electric"/>
    <x v="3"/>
    <x v="0"/>
    <s v="ERES_2T307"/>
    <x v="1257"/>
    <n v="1561.8989999999999"/>
    <n v="183.66"/>
  </r>
  <r>
    <s v="10 : Electric"/>
    <x v="3"/>
    <x v="0"/>
    <s v="ERES_2T307"/>
    <x v="1258"/>
    <n v="373.32900000000001"/>
    <n v="52.83"/>
  </r>
  <r>
    <s v="10 : Electric"/>
    <x v="3"/>
    <x v="0"/>
    <s v="ERES_2T307"/>
    <x v="7065"/>
    <n v="1729.2570000000001"/>
    <n v="231.46"/>
  </r>
  <r>
    <s v="10 : Electric"/>
    <x v="3"/>
    <x v="0"/>
    <s v="ERES_2T307"/>
    <x v="1259"/>
    <n v="1369.6569999999999"/>
    <n v="185.66"/>
  </r>
  <r>
    <s v="10 : Electric"/>
    <x v="3"/>
    <x v="0"/>
    <s v="ERES_2T307"/>
    <x v="1260"/>
    <n v="1150.461"/>
    <n v="140.38"/>
  </r>
  <r>
    <s v="10 : Electric"/>
    <x v="3"/>
    <x v="0"/>
    <s v="ERES_2T307"/>
    <x v="1261"/>
    <n v="1297.799"/>
    <n v="183.29"/>
  </r>
  <r>
    <s v="10 : Electric"/>
    <x v="3"/>
    <x v="0"/>
    <s v="ERES_2T307"/>
    <x v="1262"/>
    <n v="466.702"/>
    <n v="61.72"/>
  </r>
  <r>
    <s v="10 : Electric"/>
    <x v="3"/>
    <x v="0"/>
    <s v="ERES_2T307"/>
    <x v="1263"/>
    <n v="1913.567"/>
    <n v="259.91000000000003"/>
  </r>
  <r>
    <s v="10 : Electric"/>
    <x v="3"/>
    <x v="0"/>
    <s v="ERES_2T307"/>
    <x v="1264"/>
    <n v="904.67600000000004"/>
    <n v="110.74"/>
  </r>
  <r>
    <s v="10 : Electric"/>
    <x v="3"/>
    <x v="0"/>
    <s v="ERES_2T307"/>
    <x v="1265"/>
    <n v="1310.8240000000001"/>
    <n v="155.03"/>
  </r>
  <r>
    <s v="10 : Electric"/>
    <x v="3"/>
    <x v="0"/>
    <s v="ERES_2T307"/>
    <x v="1266"/>
    <n v="1166.3679999999999"/>
    <n v="155.44999999999999"/>
  </r>
  <r>
    <s v="10 : Electric"/>
    <x v="3"/>
    <x v="0"/>
    <s v="ERES_2T307"/>
    <x v="1267"/>
    <n v="233.88900000000001"/>
    <n v="31.9"/>
  </r>
  <r>
    <s v="10 : Electric"/>
    <x v="3"/>
    <x v="0"/>
    <s v="ERES_2T307"/>
    <x v="1269"/>
    <n v="602.53599999999994"/>
    <n v="76.650000000000006"/>
  </r>
  <r>
    <s v="10 : Electric"/>
    <x v="3"/>
    <x v="0"/>
    <s v="ERES_2T307"/>
    <x v="7066"/>
    <n v="1097.68"/>
    <n v="133.43"/>
  </r>
  <r>
    <s v="10 : Electric"/>
    <x v="3"/>
    <x v="0"/>
    <s v="ERES_2T307"/>
    <x v="1270"/>
    <n v="647.28300000000002"/>
    <n v="85.09"/>
  </r>
  <r>
    <s v="10 : Electric"/>
    <x v="3"/>
    <x v="0"/>
    <s v="ERES_2T307"/>
    <x v="1271"/>
    <n v="485.70600000000002"/>
    <n v="62.43"/>
  </r>
  <r>
    <s v="10 : Electric"/>
    <x v="3"/>
    <x v="0"/>
    <s v="ERES_2T307"/>
    <x v="1272"/>
    <n v="2377.9430000000002"/>
    <n v="281.85000000000002"/>
  </r>
  <r>
    <s v="10 : Electric"/>
    <x v="3"/>
    <x v="0"/>
    <s v="ERES_2T307"/>
    <x v="1273"/>
    <n v="274.291"/>
    <n v="31.97"/>
  </r>
  <r>
    <s v="10 : Electric"/>
    <x v="3"/>
    <x v="0"/>
    <s v="ERES_2T307"/>
    <x v="1274"/>
    <n v="234.26300000000001"/>
    <n v="28.87"/>
  </r>
  <r>
    <s v="10 : Electric"/>
    <x v="3"/>
    <x v="0"/>
    <s v="ERES_2T307"/>
    <x v="1275"/>
    <n v="1463.242"/>
    <n v="219.36"/>
  </r>
  <r>
    <s v="10 : Electric"/>
    <x v="3"/>
    <x v="0"/>
    <s v="ERES_2T307"/>
    <x v="1276"/>
    <n v="843.59900000000005"/>
    <n v="111.29"/>
  </r>
  <r>
    <s v="10 : Electric"/>
    <x v="3"/>
    <x v="0"/>
    <s v="ERES_2T307"/>
    <x v="1277"/>
    <n v="294.46699999999998"/>
    <n v="38.25"/>
  </r>
  <r>
    <s v="10 : Electric"/>
    <x v="3"/>
    <x v="0"/>
    <s v="ERES_2T307"/>
    <x v="1278"/>
    <n v="1214.0060000000001"/>
    <n v="152.66999999999999"/>
  </r>
  <r>
    <s v="10 : Electric"/>
    <x v="3"/>
    <x v="0"/>
    <s v="ERES_2T307"/>
    <x v="1279"/>
    <n v="1466.884"/>
    <n v="190.65"/>
  </r>
  <r>
    <s v="10 : Electric"/>
    <x v="3"/>
    <x v="0"/>
    <s v="ERES_2T307"/>
    <x v="7067"/>
    <n v="1776.99"/>
    <n v="231.34"/>
  </r>
  <r>
    <s v="10 : Electric"/>
    <x v="3"/>
    <x v="0"/>
    <s v="ERES_2T307"/>
    <x v="1280"/>
    <n v="798.04899999999998"/>
    <n v="107.27"/>
  </r>
  <r>
    <s v="10 : Electric"/>
    <x v="3"/>
    <x v="0"/>
    <s v="ERES_2T307"/>
    <x v="8663"/>
    <n v="1368.893"/>
    <n v="167.77"/>
  </r>
  <r>
    <s v="10 : Electric"/>
    <x v="3"/>
    <x v="0"/>
    <s v="ERES_2T307"/>
    <x v="1281"/>
    <n v="916.53399999999999"/>
    <n v="112.25"/>
  </r>
  <r>
    <s v="10 : Electric"/>
    <x v="3"/>
    <x v="0"/>
    <s v="ERES_2T307"/>
    <x v="1282"/>
    <n v="1738.6590000000001"/>
    <n v="207.8"/>
  </r>
  <r>
    <s v="10 : Electric"/>
    <x v="3"/>
    <x v="0"/>
    <s v="ERES_2T307"/>
    <x v="1283"/>
    <n v="844.78800000000001"/>
    <n v="103.25"/>
  </r>
  <r>
    <s v="10 : Electric"/>
    <x v="3"/>
    <x v="0"/>
    <s v="ERES_2T307"/>
    <x v="8664"/>
    <n v="628.91700000000003"/>
    <n v="81.040000000000006"/>
  </r>
  <r>
    <s v="10 : Electric"/>
    <x v="3"/>
    <x v="0"/>
    <s v="ERES_2T307"/>
    <x v="1284"/>
    <n v="637.19299999999998"/>
    <n v="77.83"/>
  </r>
  <r>
    <s v="10 : Electric"/>
    <x v="3"/>
    <x v="0"/>
    <s v="ERES_2T307"/>
    <x v="1285"/>
    <n v="257.26100000000002"/>
    <n v="32.14"/>
  </r>
  <r>
    <s v="10 : Electric"/>
    <x v="3"/>
    <x v="0"/>
    <s v="ERES_2T307"/>
    <x v="1286"/>
    <n v="959.89400000000001"/>
    <n v="114.49"/>
  </r>
  <r>
    <s v="10 : Electric"/>
    <x v="3"/>
    <x v="0"/>
    <s v="ERES_2T307"/>
    <x v="1288"/>
    <n v="1974.36"/>
    <n v="244.25"/>
  </r>
  <r>
    <s v="10 : Electric"/>
    <x v="3"/>
    <x v="0"/>
    <s v="ERES_2T307"/>
    <x v="7068"/>
    <n v="1073.8910000000001"/>
    <n v="121.35"/>
  </r>
  <r>
    <s v="10 : Electric"/>
    <x v="3"/>
    <x v="0"/>
    <s v="ERES_2T307"/>
    <x v="1289"/>
    <n v="595.35400000000004"/>
    <n v="74.42"/>
  </r>
  <r>
    <s v="10 : Electric"/>
    <x v="3"/>
    <x v="0"/>
    <s v="ERES_2T307"/>
    <x v="1290"/>
    <n v="353.10700000000003"/>
    <n v="44.93"/>
  </r>
  <r>
    <s v="10 : Electric"/>
    <x v="3"/>
    <x v="0"/>
    <s v="ERES_2T307"/>
    <x v="1291"/>
    <n v="2006.6420000000001"/>
    <n v="260.87"/>
  </r>
  <r>
    <s v="10 : Electric"/>
    <x v="3"/>
    <x v="0"/>
    <s v="ERES_2T307"/>
    <x v="1293"/>
    <n v="2289.4810000000002"/>
    <n v="315.79000000000002"/>
  </r>
  <r>
    <s v="10 : Electric"/>
    <x v="3"/>
    <x v="0"/>
    <s v="ERES_2T307"/>
    <x v="1294"/>
    <n v="299.29700000000003"/>
    <n v="37.119999999999997"/>
  </r>
  <r>
    <s v="10 : Electric"/>
    <x v="3"/>
    <x v="0"/>
    <s v="ERES_2T307"/>
    <x v="7069"/>
    <n v="1485.5250000000001"/>
    <n v="187.88"/>
  </r>
  <r>
    <s v="10 : Electric"/>
    <x v="3"/>
    <x v="0"/>
    <s v="ERES_2T307"/>
    <x v="7070"/>
    <n v="1811.2750000000001"/>
    <n v="227.25"/>
  </r>
  <r>
    <s v="10 : Electric"/>
    <x v="3"/>
    <x v="0"/>
    <s v="ERES_2T307"/>
    <x v="1295"/>
    <n v="2613.473"/>
    <n v="343.16"/>
  </r>
  <r>
    <s v="10 : Electric"/>
    <x v="3"/>
    <x v="0"/>
    <s v="ERES_2T307"/>
    <x v="1296"/>
    <n v="1009.332"/>
    <n v="126.83"/>
  </r>
  <r>
    <s v="10 : Electric"/>
    <x v="3"/>
    <x v="0"/>
    <s v="ERES_2T307"/>
    <x v="1297"/>
    <n v="837.21500000000003"/>
    <n v="106.89"/>
  </r>
  <r>
    <s v="10 : Electric"/>
    <x v="3"/>
    <x v="0"/>
    <s v="ERES_2T307"/>
    <x v="7071"/>
    <n v="357.56099999999998"/>
    <n v="46.34"/>
  </r>
  <r>
    <s v="10 : Electric"/>
    <x v="3"/>
    <x v="0"/>
    <s v="ERES_2T307"/>
    <x v="1298"/>
    <n v="909.35799999999995"/>
    <n v="114.06"/>
  </r>
  <r>
    <s v="10 : Electric"/>
    <x v="3"/>
    <x v="0"/>
    <s v="ERES_2T307"/>
    <x v="1300"/>
    <n v="194.30799999999999"/>
    <n v="27.5"/>
  </r>
  <r>
    <s v="10 : Electric"/>
    <x v="3"/>
    <x v="0"/>
    <s v="ERES_2T307"/>
    <x v="7072"/>
    <n v="1354.58"/>
    <n v="172.03"/>
  </r>
  <r>
    <s v="10 : Electric"/>
    <x v="3"/>
    <x v="0"/>
    <s v="ERES_2T307"/>
    <x v="1301"/>
    <n v="1085.6289999999999"/>
    <n v="135.12"/>
  </r>
  <r>
    <s v="10 : Electric"/>
    <x v="3"/>
    <x v="0"/>
    <s v="ERES_2T307"/>
    <x v="1302"/>
    <n v="832.673"/>
    <n v="115.38"/>
  </r>
  <r>
    <s v="10 : Electric"/>
    <x v="3"/>
    <x v="0"/>
    <s v="ERES_2T307"/>
    <x v="1303"/>
    <n v="197.07900000000001"/>
    <n v="25.43"/>
  </r>
  <r>
    <s v="10 : Electric"/>
    <x v="3"/>
    <x v="0"/>
    <s v="ERES_2T307"/>
    <x v="7073"/>
    <n v="634.90800000000002"/>
    <n v="83.6"/>
  </r>
  <r>
    <s v="10 : Electric"/>
    <x v="3"/>
    <x v="0"/>
    <s v="ERES_2T307"/>
    <x v="1304"/>
    <n v="983.05200000000002"/>
    <n v="128.71"/>
  </r>
  <r>
    <s v="10 : Electric"/>
    <x v="3"/>
    <x v="0"/>
    <s v="ERES_2T307"/>
    <x v="1305"/>
    <n v="1028.057"/>
    <n v="132.38"/>
  </r>
  <r>
    <s v="10 : Electric"/>
    <x v="3"/>
    <x v="0"/>
    <s v="ERES_2T307"/>
    <x v="1306"/>
    <n v="227.547"/>
    <n v="26.09"/>
  </r>
  <r>
    <s v="10 : Electric"/>
    <x v="3"/>
    <x v="0"/>
    <s v="ERES_2T307"/>
    <x v="1307"/>
    <n v="695.4"/>
    <n v="92.92"/>
  </r>
  <r>
    <s v="10 : Electric"/>
    <x v="3"/>
    <x v="0"/>
    <s v="ERES_2T307"/>
    <x v="1308"/>
    <n v="1044.721"/>
    <n v="133.9"/>
  </r>
  <r>
    <s v="10 : Electric"/>
    <x v="3"/>
    <x v="0"/>
    <s v="ERES_2T307"/>
    <x v="1309"/>
    <n v="744.39599999999996"/>
    <n v="96.43"/>
  </r>
  <r>
    <s v="10 : Electric"/>
    <x v="3"/>
    <x v="0"/>
    <s v="ERES_2T307"/>
    <x v="1310"/>
    <n v="757.45500000000004"/>
    <n v="100.4"/>
  </r>
  <r>
    <s v="10 : Electric"/>
    <x v="3"/>
    <x v="0"/>
    <s v="ERES_2T307"/>
    <x v="1311"/>
    <n v="1108.105"/>
    <n v="135.38999999999999"/>
  </r>
  <r>
    <s v="10 : Electric"/>
    <x v="3"/>
    <x v="0"/>
    <s v="ERES_2T307"/>
    <x v="1312"/>
    <n v="909.54200000000003"/>
    <n v="112.8"/>
  </r>
  <r>
    <s v="10 : Electric"/>
    <x v="3"/>
    <x v="0"/>
    <s v="ERES_2T307"/>
    <x v="7074"/>
    <n v="466.23"/>
    <n v="55.87"/>
  </r>
  <r>
    <s v="10 : Electric"/>
    <x v="3"/>
    <x v="0"/>
    <s v="ERES_2T307"/>
    <x v="7075"/>
    <n v="1257.6849999999999"/>
    <n v="155.37"/>
  </r>
  <r>
    <s v="10 : Electric"/>
    <x v="3"/>
    <x v="0"/>
    <s v="ERES_2T307"/>
    <x v="7076"/>
    <n v="1299.68"/>
    <n v="169.33"/>
  </r>
  <r>
    <s v="10 : Electric"/>
    <x v="3"/>
    <x v="0"/>
    <s v="ERES_2T307"/>
    <x v="1313"/>
    <n v="559.77499999999998"/>
    <n v="70.03"/>
  </r>
  <r>
    <s v="10 : Electric"/>
    <x v="3"/>
    <x v="0"/>
    <s v="ERES_2T307"/>
    <x v="1314"/>
    <n v="566.86900000000003"/>
    <n v="81.67"/>
  </r>
  <r>
    <s v="10 : Electric"/>
    <x v="3"/>
    <x v="0"/>
    <s v="ERES_2T307"/>
    <x v="1315"/>
    <n v="1162.7619999999999"/>
    <n v="150.22999999999999"/>
  </r>
  <r>
    <s v="10 : Electric"/>
    <x v="3"/>
    <x v="0"/>
    <s v="ERES_2T307"/>
    <x v="1316"/>
    <n v="95.918999999999997"/>
    <n v="12.18"/>
  </r>
  <r>
    <s v="10 : Electric"/>
    <x v="3"/>
    <x v="0"/>
    <s v="ERES_2T307"/>
    <x v="7077"/>
    <n v="469.33800000000002"/>
    <n v="59.96"/>
  </r>
  <r>
    <s v="10 : Electric"/>
    <x v="3"/>
    <x v="0"/>
    <s v="ERES_2T307"/>
    <x v="1317"/>
    <n v="530.25599999999997"/>
    <n v="63.17"/>
  </r>
  <r>
    <s v="10 : Electric"/>
    <x v="3"/>
    <x v="0"/>
    <s v="ERES_2T307"/>
    <x v="1318"/>
    <n v="1650.155"/>
    <n v="224.86"/>
  </r>
  <r>
    <s v="10 : Electric"/>
    <x v="3"/>
    <x v="0"/>
    <s v="ERES_2T307"/>
    <x v="7078"/>
    <n v="1852.31"/>
    <n v="223.57"/>
  </r>
  <r>
    <s v="10 : Electric"/>
    <x v="3"/>
    <x v="0"/>
    <s v="ERES_2T307"/>
    <x v="1319"/>
    <n v="1868.6659999999999"/>
    <n v="225.86"/>
  </r>
  <r>
    <s v="10 : Electric"/>
    <x v="3"/>
    <x v="0"/>
    <s v="ERES_2T307"/>
    <x v="7079"/>
    <n v="1566.7739999999999"/>
    <n v="196.67"/>
  </r>
  <r>
    <s v="10 : Electric"/>
    <x v="3"/>
    <x v="0"/>
    <s v="ERES_2T307"/>
    <x v="1320"/>
    <n v="1466.19"/>
    <n v="190.48"/>
  </r>
  <r>
    <s v="10 : Electric"/>
    <x v="3"/>
    <x v="0"/>
    <s v="ERES_2T307"/>
    <x v="1321"/>
    <n v="1903.35"/>
    <n v="248.73"/>
  </r>
  <r>
    <s v="10 : Electric"/>
    <x v="3"/>
    <x v="0"/>
    <s v="ERES_2T307"/>
    <x v="1322"/>
    <n v="1891.8430000000001"/>
    <n v="233.51"/>
  </r>
  <r>
    <s v="10 : Electric"/>
    <x v="3"/>
    <x v="0"/>
    <s v="ERES_2T307"/>
    <x v="1323"/>
    <n v="691.04899999999998"/>
    <n v="84.56"/>
  </r>
  <r>
    <s v="10 : Electric"/>
    <x v="3"/>
    <x v="0"/>
    <s v="ERES_2T307"/>
    <x v="1324"/>
    <n v="1786.1369999999999"/>
    <n v="225.35"/>
  </r>
  <r>
    <s v="10 : Electric"/>
    <x v="3"/>
    <x v="0"/>
    <s v="ERES_2T307"/>
    <x v="1325"/>
    <n v="681.80799999999999"/>
    <n v="84.27"/>
  </r>
  <r>
    <s v="10 : Electric"/>
    <x v="3"/>
    <x v="0"/>
    <s v="ERES_2T307"/>
    <x v="1326"/>
    <n v="1552.0150000000001"/>
    <n v="179.78"/>
  </r>
  <r>
    <s v="10 : Electric"/>
    <x v="3"/>
    <x v="0"/>
    <s v="ERES_2T307"/>
    <x v="8665"/>
    <n v="6036.2879999999996"/>
    <n v="752.25"/>
  </r>
  <r>
    <s v="10 : Electric"/>
    <x v="3"/>
    <x v="0"/>
    <s v="ERES_2T307"/>
    <x v="7080"/>
    <n v="1130.7729999999999"/>
    <n v="156.99"/>
  </r>
  <r>
    <s v="10 : Electric"/>
    <x v="3"/>
    <x v="0"/>
    <s v="ERES_2T307"/>
    <x v="1327"/>
    <n v="1308.3599999999999"/>
    <n v="160.16"/>
  </r>
  <r>
    <s v="10 : Electric"/>
    <x v="3"/>
    <x v="0"/>
    <s v="ERES_2T307"/>
    <x v="1328"/>
    <n v="1092.3510000000001"/>
    <n v="144.61000000000001"/>
  </r>
  <r>
    <s v="10 : Electric"/>
    <x v="3"/>
    <x v="0"/>
    <s v="ERES_2T307"/>
    <x v="7081"/>
    <n v="1927.789"/>
    <n v="223.91"/>
  </r>
  <r>
    <s v="10 : Electric"/>
    <x v="3"/>
    <x v="0"/>
    <s v="ERES_2T307"/>
    <x v="1330"/>
    <n v="1020.859"/>
    <n v="141.97"/>
  </r>
  <r>
    <s v="10 : Electric"/>
    <x v="3"/>
    <x v="0"/>
    <s v="ERES_2T307"/>
    <x v="8666"/>
    <n v="952.90800000000002"/>
    <n v="117.08"/>
  </r>
  <r>
    <s v="10 : Electric"/>
    <x v="3"/>
    <x v="0"/>
    <s v="ERES_2T307"/>
    <x v="1331"/>
    <n v="715.85599999999999"/>
    <n v="94.01"/>
  </r>
  <r>
    <s v="10 : Electric"/>
    <x v="3"/>
    <x v="0"/>
    <s v="ERES_2T307"/>
    <x v="7082"/>
    <n v="2740.7950000000001"/>
    <n v="324.13"/>
  </r>
  <r>
    <s v="10 : Electric"/>
    <x v="3"/>
    <x v="0"/>
    <s v="ERES_2T307"/>
    <x v="1332"/>
    <n v="1477.7739999999999"/>
    <n v="189.5"/>
  </r>
  <r>
    <s v="10 : Electric"/>
    <x v="3"/>
    <x v="0"/>
    <s v="ERES_2T307"/>
    <x v="1333"/>
    <n v="1439.0260000000001"/>
    <n v="155"/>
  </r>
  <r>
    <s v="10 : Electric"/>
    <x v="3"/>
    <x v="0"/>
    <s v="ERES_2T307"/>
    <x v="1334"/>
    <n v="790.34100000000001"/>
    <n v="109.34"/>
  </r>
  <r>
    <s v="10 : Electric"/>
    <x v="3"/>
    <x v="0"/>
    <s v="ERES_2T307"/>
    <x v="7083"/>
    <n v="605.14099999999996"/>
    <n v="79.41"/>
  </r>
  <r>
    <s v="10 : Electric"/>
    <x v="3"/>
    <x v="0"/>
    <s v="ERES_2T307"/>
    <x v="1335"/>
    <n v="3077.1529999999998"/>
    <n v="391.2"/>
  </r>
  <r>
    <s v="10 : Electric"/>
    <x v="3"/>
    <x v="0"/>
    <s v="ERES_2T307"/>
    <x v="1336"/>
    <n v="1303.1990000000001"/>
    <n v="161.24"/>
  </r>
  <r>
    <s v="10 : Electric"/>
    <x v="3"/>
    <x v="0"/>
    <s v="ERES_2T307"/>
    <x v="1337"/>
    <n v="1338.925"/>
    <n v="164.64"/>
  </r>
  <r>
    <s v="10 : Electric"/>
    <x v="3"/>
    <x v="0"/>
    <s v="ERES_2T307"/>
    <x v="1338"/>
    <n v="1084.4100000000001"/>
    <n v="137.38"/>
  </r>
  <r>
    <s v="10 : Electric"/>
    <x v="3"/>
    <x v="0"/>
    <s v="ERES_2T307"/>
    <x v="1339"/>
    <n v="2245.64"/>
    <n v="271.41000000000003"/>
  </r>
  <r>
    <s v="10 : Electric"/>
    <x v="3"/>
    <x v="0"/>
    <s v="ERES_2T307"/>
    <x v="1340"/>
    <n v="1461.7850000000001"/>
    <n v="170.76"/>
  </r>
  <r>
    <s v="10 : Electric"/>
    <x v="3"/>
    <x v="0"/>
    <s v="ERES_2T307"/>
    <x v="1341"/>
    <n v="2624.6129999999998"/>
    <n v="309.66000000000003"/>
  </r>
  <r>
    <s v="10 : Electric"/>
    <x v="3"/>
    <x v="0"/>
    <s v="ERES_2T307"/>
    <x v="1342"/>
    <n v="1658.375"/>
    <n v="217.3"/>
  </r>
  <r>
    <s v="10 : Electric"/>
    <x v="3"/>
    <x v="0"/>
    <s v="ERES_2T307"/>
    <x v="1343"/>
    <n v="837.51900000000001"/>
    <n v="102.74"/>
  </r>
  <r>
    <s v="10 : Electric"/>
    <x v="3"/>
    <x v="0"/>
    <s v="ERES_2T307"/>
    <x v="1344"/>
    <n v="1984.0540000000001"/>
    <n v="257.29000000000002"/>
  </r>
  <r>
    <s v="10 : Electric"/>
    <x v="3"/>
    <x v="0"/>
    <s v="ERES_2T307"/>
    <x v="1345"/>
    <n v="725.02700000000004"/>
    <n v="97.84"/>
  </r>
  <r>
    <s v="10 : Electric"/>
    <x v="3"/>
    <x v="0"/>
    <s v="ERES_2T307"/>
    <x v="7084"/>
    <n v="355.90300000000002"/>
    <n v="47.72"/>
  </r>
  <r>
    <s v="10 : Electric"/>
    <x v="3"/>
    <x v="0"/>
    <s v="ERES_2T307"/>
    <x v="1346"/>
    <n v="1473.4580000000001"/>
    <n v="176.28"/>
  </r>
  <r>
    <s v="10 : Electric"/>
    <x v="3"/>
    <x v="0"/>
    <s v="ERES_2T307"/>
    <x v="7085"/>
    <n v="850.66600000000005"/>
    <n v="105.76"/>
  </r>
  <r>
    <s v="10 : Electric"/>
    <x v="3"/>
    <x v="0"/>
    <s v="ERES_2T307"/>
    <x v="1347"/>
    <n v="923.24199999999996"/>
    <n v="133.03"/>
  </r>
  <r>
    <s v="10 : Electric"/>
    <x v="3"/>
    <x v="0"/>
    <s v="ERES_2T307"/>
    <x v="1348"/>
    <n v="533.42100000000005"/>
    <n v="67.34"/>
  </r>
  <r>
    <s v="10 : Electric"/>
    <x v="3"/>
    <x v="0"/>
    <s v="ERES_2T307"/>
    <x v="1349"/>
    <n v="406.18099999999998"/>
    <n v="53.13"/>
  </r>
  <r>
    <s v="10 : Electric"/>
    <x v="3"/>
    <x v="0"/>
    <s v="ERES_2T307"/>
    <x v="7086"/>
    <n v="568.84900000000005"/>
    <n v="77.59"/>
  </r>
  <r>
    <s v="10 : Electric"/>
    <x v="3"/>
    <x v="0"/>
    <s v="ERES_2T307"/>
    <x v="1350"/>
    <n v="859.90499999999997"/>
    <n v="115.76"/>
  </r>
  <r>
    <s v="10 : Electric"/>
    <x v="3"/>
    <x v="0"/>
    <s v="ERES_2T307"/>
    <x v="7087"/>
    <n v="2060.2139999999999"/>
    <n v="264.33999999999997"/>
  </r>
  <r>
    <s v="10 : Electric"/>
    <x v="3"/>
    <x v="0"/>
    <s v="ERES_2T307"/>
    <x v="1351"/>
    <n v="110.575"/>
    <n v="12.78"/>
  </r>
  <r>
    <s v="10 : Electric"/>
    <x v="3"/>
    <x v="0"/>
    <s v="ERES_2T307"/>
    <x v="1352"/>
    <n v="1049.9179999999999"/>
    <n v="129.47999999999999"/>
  </r>
  <r>
    <s v="10 : Electric"/>
    <x v="3"/>
    <x v="0"/>
    <s v="ERES_2T307"/>
    <x v="1353"/>
    <n v="968.03700000000003"/>
    <n v="131.62"/>
  </r>
  <r>
    <s v="10 : Electric"/>
    <x v="3"/>
    <x v="0"/>
    <s v="ERES_2T307"/>
    <x v="1355"/>
    <n v="497.71800000000002"/>
    <n v="62.15"/>
  </r>
  <r>
    <s v="10 : Electric"/>
    <x v="3"/>
    <x v="0"/>
    <s v="ERES_2T307"/>
    <x v="1356"/>
    <n v="226.10499999999999"/>
    <n v="29.97"/>
  </r>
  <r>
    <s v="10 : Electric"/>
    <x v="3"/>
    <x v="0"/>
    <s v="ERES_2T307"/>
    <x v="7088"/>
    <n v="1189.867"/>
    <n v="151.52000000000001"/>
  </r>
  <r>
    <s v="10 : Electric"/>
    <x v="3"/>
    <x v="0"/>
    <s v="ERES_2T307"/>
    <x v="7089"/>
    <n v="1436.3620000000001"/>
    <n v="189.76"/>
  </r>
  <r>
    <s v="10 : Electric"/>
    <x v="3"/>
    <x v="0"/>
    <s v="ERES_2T307"/>
    <x v="7090"/>
    <n v="905.56399999999996"/>
    <n v="126.63"/>
  </r>
  <r>
    <s v="10 : Electric"/>
    <x v="3"/>
    <x v="0"/>
    <s v="ERES_2T307"/>
    <x v="1357"/>
    <n v="1520.229"/>
    <n v="195.51"/>
  </r>
  <r>
    <s v="10 : Electric"/>
    <x v="3"/>
    <x v="0"/>
    <s v="ERES_2T307"/>
    <x v="1358"/>
    <n v="761.07600000000002"/>
    <n v="89.27"/>
  </r>
  <r>
    <s v="10 : Electric"/>
    <x v="3"/>
    <x v="0"/>
    <s v="ERES_2T307"/>
    <x v="7091"/>
    <n v="288.83499999999998"/>
    <n v="39.79"/>
  </r>
  <r>
    <s v="10 : Electric"/>
    <x v="3"/>
    <x v="0"/>
    <s v="ERES_2T307"/>
    <x v="1360"/>
    <n v="4184.4949999999999"/>
    <n v="543.23"/>
  </r>
  <r>
    <s v="10 : Electric"/>
    <x v="3"/>
    <x v="0"/>
    <s v="ERES_2T307"/>
    <x v="1361"/>
    <n v="1556.723"/>
    <n v="197.82"/>
  </r>
  <r>
    <s v="10 : Electric"/>
    <x v="3"/>
    <x v="0"/>
    <s v="ERES_2T307"/>
    <x v="1362"/>
    <n v="932.95"/>
    <n v="110.41"/>
  </r>
  <r>
    <s v="10 : Electric"/>
    <x v="3"/>
    <x v="0"/>
    <s v="ERES_2T307"/>
    <x v="7092"/>
    <n v="952.31799999999998"/>
    <n v="115.01"/>
  </r>
  <r>
    <s v="10 : Electric"/>
    <x v="3"/>
    <x v="0"/>
    <s v="ERES_2T307"/>
    <x v="1363"/>
    <n v="998.18499999999995"/>
    <n v="126.4"/>
  </r>
  <r>
    <s v="10 : Electric"/>
    <x v="3"/>
    <x v="0"/>
    <s v="ERES_2T307"/>
    <x v="7093"/>
    <n v="1356.731"/>
    <n v="185.01"/>
  </r>
  <r>
    <s v="10 : Electric"/>
    <x v="3"/>
    <x v="0"/>
    <s v="ERES_2T307"/>
    <x v="1364"/>
    <n v="2007.1089999999999"/>
    <n v="282"/>
  </r>
  <r>
    <s v="10 : Electric"/>
    <x v="3"/>
    <x v="0"/>
    <s v="ERES_2T307"/>
    <x v="8667"/>
    <n v="788.08299999999997"/>
    <n v="85.36"/>
  </r>
  <r>
    <s v="10 : Electric"/>
    <x v="3"/>
    <x v="0"/>
    <s v="ERES_2T307"/>
    <x v="1365"/>
    <n v="2023.0029999999999"/>
    <n v="226.53"/>
  </r>
  <r>
    <s v="10 : Electric"/>
    <x v="3"/>
    <x v="0"/>
    <s v="ERES_2T307"/>
    <x v="1366"/>
    <n v="101.468"/>
    <n v="12.62"/>
  </r>
  <r>
    <s v="10 : Electric"/>
    <x v="3"/>
    <x v="0"/>
    <s v="ERES_2T307"/>
    <x v="1367"/>
    <n v="901.82600000000002"/>
    <n v="105.02"/>
  </r>
  <r>
    <s v="10 : Electric"/>
    <x v="3"/>
    <x v="0"/>
    <s v="ERES_2T307"/>
    <x v="1368"/>
    <n v="673.12"/>
    <n v="81.56"/>
  </r>
  <r>
    <s v="10 : Electric"/>
    <x v="3"/>
    <x v="0"/>
    <s v="ERES_2T307"/>
    <x v="1369"/>
    <n v="919.65899999999999"/>
    <n v="126.4"/>
  </r>
  <r>
    <s v="10 : Electric"/>
    <x v="3"/>
    <x v="0"/>
    <s v="ERES_2T307"/>
    <x v="7094"/>
    <n v="1261.2339999999999"/>
    <n v="175.11"/>
  </r>
  <r>
    <s v="10 : Electric"/>
    <x v="3"/>
    <x v="0"/>
    <s v="ERES_2T307"/>
    <x v="7095"/>
    <n v="1750.3040000000001"/>
    <n v="222.65"/>
  </r>
  <r>
    <s v="10 : Electric"/>
    <x v="3"/>
    <x v="0"/>
    <s v="ERES_2T307"/>
    <x v="7096"/>
    <n v="647.58299999999997"/>
    <n v="83.64"/>
  </r>
  <r>
    <s v="10 : Electric"/>
    <x v="3"/>
    <x v="0"/>
    <s v="ERES_2T307"/>
    <x v="1372"/>
    <n v="2626.712"/>
    <n v="301.08"/>
  </r>
  <r>
    <s v="10 : Electric"/>
    <x v="3"/>
    <x v="0"/>
    <s v="ERES_2T307"/>
    <x v="1373"/>
    <n v="803.70799999999997"/>
    <n v="105"/>
  </r>
  <r>
    <s v="10 : Electric"/>
    <x v="3"/>
    <x v="0"/>
    <s v="ERES_2T307"/>
    <x v="1374"/>
    <n v="785.428"/>
    <n v="90.01"/>
  </r>
  <r>
    <s v="10 : Electric"/>
    <x v="3"/>
    <x v="0"/>
    <s v="ERES_2T307"/>
    <x v="7097"/>
    <n v="720.96"/>
    <n v="96.64"/>
  </r>
  <r>
    <s v="10 : Electric"/>
    <x v="3"/>
    <x v="0"/>
    <s v="ERES_2T307"/>
    <x v="1375"/>
    <n v="598.17499999999995"/>
    <n v="77.239999999999995"/>
  </r>
  <r>
    <s v="10 : Electric"/>
    <x v="3"/>
    <x v="0"/>
    <s v="ERES_2T307"/>
    <x v="7098"/>
    <n v="289.536"/>
    <n v="37.32"/>
  </r>
  <r>
    <s v="10 : Electric"/>
    <x v="3"/>
    <x v="0"/>
    <s v="ERES_2T307"/>
    <x v="7099"/>
    <n v="993.63800000000003"/>
    <n v="125.8"/>
  </r>
  <r>
    <s v="10 : Electric"/>
    <x v="3"/>
    <x v="0"/>
    <s v="ERES_2T307"/>
    <x v="7100"/>
    <n v="3336.261"/>
    <n v="431.92"/>
  </r>
  <r>
    <s v="10 : Electric"/>
    <x v="3"/>
    <x v="0"/>
    <s v="ERES_2T307"/>
    <x v="1376"/>
    <n v="424.91399999999999"/>
    <n v="55.48"/>
  </r>
  <r>
    <s v="10 : Electric"/>
    <x v="3"/>
    <x v="0"/>
    <s v="ERES_2T307"/>
    <x v="1377"/>
    <n v="1209.0309999999999"/>
    <n v="156.02000000000001"/>
  </r>
  <r>
    <s v="10 : Electric"/>
    <x v="3"/>
    <x v="0"/>
    <s v="ERES_2T307"/>
    <x v="1378"/>
    <n v="675.85"/>
    <n v="98.79"/>
  </r>
  <r>
    <s v="10 : Electric"/>
    <x v="3"/>
    <x v="0"/>
    <s v="ERES_2T307"/>
    <x v="1379"/>
    <n v="1374.221"/>
    <n v="172.38"/>
  </r>
  <r>
    <s v="10 : Electric"/>
    <x v="3"/>
    <x v="0"/>
    <s v="ERES_2T307"/>
    <x v="1380"/>
    <n v="1081.71"/>
    <n v="146.07"/>
  </r>
  <r>
    <s v="10 : Electric"/>
    <x v="3"/>
    <x v="0"/>
    <s v="ERES_2T307"/>
    <x v="1381"/>
    <n v="571.44000000000005"/>
    <n v="79.709999999999994"/>
  </r>
  <r>
    <s v="10 : Electric"/>
    <x v="3"/>
    <x v="0"/>
    <s v="ERES_2T307"/>
    <x v="1382"/>
    <n v="800.22500000000002"/>
    <n v="100.29"/>
  </r>
  <r>
    <s v="10 : Electric"/>
    <x v="3"/>
    <x v="0"/>
    <s v="ERES_2T307"/>
    <x v="1383"/>
    <n v="1799.9970000000001"/>
    <n v="223.12"/>
  </r>
  <r>
    <s v="10 : Electric"/>
    <x v="3"/>
    <x v="0"/>
    <s v="ERES_2T307"/>
    <x v="1384"/>
    <n v="3149.4929999999999"/>
    <n v="366.52"/>
  </r>
  <r>
    <s v="10 : Electric"/>
    <x v="3"/>
    <x v="0"/>
    <s v="ERES_2T307"/>
    <x v="7101"/>
    <n v="573.02800000000002"/>
    <n v="77.28"/>
  </r>
  <r>
    <s v="10 : Electric"/>
    <x v="3"/>
    <x v="0"/>
    <s v="ERES_2T307"/>
    <x v="1385"/>
    <n v="3270.877"/>
    <n v="411.81"/>
  </r>
  <r>
    <s v="10 : Electric"/>
    <x v="3"/>
    <x v="0"/>
    <s v="ERES_2T307"/>
    <x v="1386"/>
    <n v="2227.4340000000002"/>
    <n v="284.64999999999998"/>
  </r>
  <r>
    <s v="10 : Electric"/>
    <x v="3"/>
    <x v="0"/>
    <s v="ERES_2T307"/>
    <x v="7102"/>
    <n v="1362.4580000000001"/>
    <n v="177.56"/>
  </r>
  <r>
    <s v="10 : Electric"/>
    <x v="3"/>
    <x v="0"/>
    <s v="ERES_2T307"/>
    <x v="1387"/>
    <n v="1096.8710000000001"/>
    <n v="133"/>
  </r>
  <r>
    <s v="10 : Electric"/>
    <x v="3"/>
    <x v="0"/>
    <s v="ERES_2T307"/>
    <x v="7103"/>
    <n v="935.476"/>
    <n v="123.99"/>
  </r>
  <r>
    <s v="10 : Electric"/>
    <x v="3"/>
    <x v="0"/>
    <s v="ERES_2T307"/>
    <x v="1388"/>
    <n v="471.738"/>
    <n v="54.13"/>
  </r>
  <r>
    <s v="10 : Electric"/>
    <x v="3"/>
    <x v="0"/>
    <s v="ERES_2T307"/>
    <x v="1389"/>
    <n v="770.54700000000003"/>
    <n v="96.62"/>
  </r>
  <r>
    <s v="10 : Electric"/>
    <x v="3"/>
    <x v="0"/>
    <s v="ERES_2T307"/>
    <x v="7104"/>
    <n v="1118.6569999999999"/>
    <n v="137.78"/>
  </r>
  <r>
    <s v="10 : Electric"/>
    <x v="3"/>
    <x v="0"/>
    <s v="ERES_2T307"/>
    <x v="1390"/>
    <n v="1075.665"/>
    <n v="132.29"/>
  </r>
  <r>
    <s v="10 : Electric"/>
    <x v="3"/>
    <x v="0"/>
    <s v="ERES_2T307"/>
    <x v="7105"/>
    <n v="638.03599999999994"/>
    <n v="84.33"/>
  </r>
  <r>
    <s v="10 : Electric"/>
    <x v="3"/>
    <x v="0"/>
    <s v="ERES_2T307"/>
    <x v="1391"/>
    <n v="258.55200000000002"/>
    <n v="32.409999999999997"/>
  </r>
  <r>
    <s v="10 : Electric"/>
    <x v="3"/>
    <x v="0"/>
    <s v="ERES_2T307"/>
    <x v="1392"/>
    <n v="2333.37"/>
    <n v="246.6"/>
  </r>
  <r>
    <s v="10 : Electric"/>
    <x v="3"/>
    <x v="0"/>
    <s v="ERES_2T307"/>
    <x v="1393"/>
    <n v="2814.752"/>
    <n v="336.73"/>
  </r>
  <r>
    <s v="10 : Electric"/>
    <x v="3"/>
    <x v="0"/>
    <s v="ERES_2T307"/>
    <x v="1394"/>
    <n v="2122.64"/>
    <n v="255.3"/>
  </r>
  <r>
    <s v="10 : Electric"/>
    <x v="3"/>
    <x v="0"/>
    <s v="ERES_2T307"/>
    <x v="1395"/>
    <n v="352.584"/>
    <n v="48.69"/>
  </r>
  <r>
    <s v="10 : Electric"/>
    <x v="3"/>
    <x v="0"/>
    <s v="ERES_2T307"/>
    <x v="1396"/>
    <n v="2172.9229999999998"/>
    <n v="265.52999999999997"/>
  </r>
  <r>
    <s v="10 : Electric"/>
    <x v="3"/>
    <x v="0"/>
    <s v="ERES_2T307"/>
    <x v="1397"/>
    <n v="1100.8489999999999"/>
    <n v="146.93"/>
  </r>
  <r>
    <s v="10 : Electric"/>
    <x v="3"/>
    <x v="0"/>
    <s v="ERES_2T307"/>
    <x v="1398"/>
    <n v="1144.08"/>
    <n v="152.6"/>
  </r>
  <r>
    <s v="10 : Electric"/>
    <x v="3"/>
    <x v="0"/>
    <s v="ERES_2T307"/>
    <x v="1399"/>
    <n v="2535.9360000000001"/>
    <n v="327.91"/>
  </r>
  <r>
    <s v="10 : Electric"/>
    <x v="3"/>
    <x v="0"/>
    <s v="ERES_2T307"/>
    <x v="1400"/>
    <n v="158.91399999999999"/>
    <n v="19.760000000000002"/>
  </r>
  <r>
    <s v="10 : Electric"/>
    <x v="3"/>
    <x v="0"/>
    <s v="ERES_2T307"/>
    <x v="1401"/>
    <n v="1828.606"/>
    <n v="239.49"/>
  </r>
  <r>
    <s v="10 : Electric"/>
    <x v="3"/>
    <x v="0"/>
    <s v="ERES_2T307"/>
    <x v="1402"/>
    <n v="583.27700000000004"/>
    <n v="74.13"/>
  </r>
  <r>
    <s v="10 : Electric"/>
    <x v="3"/>
    <x v="0"/>
    <s v="ERES_2T307"/>
    <x v="8668"/>
    <n v="1662.991"/>
    <n v="220.17"/>
  </r>
  <r>
    <s v="10 : Electric"/>
    <x v="3"/>
    <x v="0"/>
    <s v="ERES_2T307"/>
    <x v="1403"/>
    <n v="849.35"/>
    <n v="110.09"/>
  </r>
  <r>
    <s v="10 : Electric"/>
    <x v="3"/>
    <x v="0"/>
    <s v="ERES_2T307"/>
    <x v="7106"/>
    <n v="590.90599999999995"/>
    <n v="68.95"/>
  </r>
  <r>
    <s v="10 : Electric"/>
    <x v="3"/>
    <x v="0"/>
    <s v="ERES_2T307"/>
    <x v="1406"/>
    <n v="792.029"/>
    <n v="101.86"/>
  </r>
  <r>
    <s v="10 : Electric"/>
    <x v="3"/>
    <x v="0"/>
    <s v="ERES_2T307"/>
    <x v="7107"/>
    <n v="287.17500000000001"/>
    <n v="37.14"/>
  </r>
  <r>
    <s v="10 : Electric"/>
    <x v="3"/>
    <x v="0"/>
    <s v="ERES_2T307"/>
    <x v="1408"/>
    <n v="496.46800000000002"/>
    <n v="65.540000000000006"/>
  </r>
  <r>
    <s v="10 : Electric"/>
    <x v="3"/>
    <x v="0"/>
    <s v="ERES_2T307"/>
    <x v="1409"/>
    <n v="408.19099999999997"/>
    <n v="51.76"/>
  </r>
  <r>
    <s v="10 : Electric"/>
    <x v="3"/>
    <x v="0"/>
    <s v="ERES_2T307"/>
    <x v="7109"/>
    <n v="587.82299999999998"/>
    <n v="74.89"/>
  </r>
  <r>
    <s v="10 : Electric"/>
    <x v="3"/>
    <x v="0"/>
    <s v="ERES_2T307"/>
    <x v="7110"/>
    <n v="559.84199999999998"/>
    <n v="72.05"/>
  </r>
  <r>
    <s v="10 : Electric"/>
    <x v="3"/>
    <x v="0"/>
    <s v="ERES_2T307"/>
    <x v="7111"/>
    <n v="495.49200000000002"/>
    <n v="69.099999999999994"/>
  </r>
  <r>
    <s v="10 : Electric"/>
    <x v="3"/>
    <x v="0"/>
    <s v="ERES_2T307"/>
    <x v="1411"/>
    <n v="455.39699999999999"/>
    <n v="62.7"/>
  </r>
  <r>
    <s v="10 : Electric"/>
    <x v="3"/>
    <x v="0"/>
    <s v="ERES_2T307"/>
    <x v="1412"/>
    <n v="1454.0129999999999"/>
    <n v="186.45"/>
  </r>
  <r>
    <s v="10 : Electric"/>
    <x v="3"/>
    <x v="0"/>
    <s v="ERES_2T307"/>
    <x v="1413"/>
    <n v="1198.8510000000001"/>
    <n v="161.12"/>
  </r>
  <r>
    <s v="10 : Electric"/>
    <x v="3"/>
    <x v="0"/>
    <s v="ERES_2T307"/>
    <x v="1414"/>
    <n v="730.95100000000002"/>
    <n v="94.28"/>
  </r>
  <r>
    <s v="10 : Electric"/>
    <x v="3"/>
    <x v="0"/>
    <s v="ERES_2T307"/>
    <x v="1415"/>
    <n v="1231.0050000000001"/>
    <n v="149.55000000000001"/>
  </r>
  <r>
    <s v="10 : Electric"/>
    <x v="3"/>
    <x v="0"/>
    <s v="ERES_2T307"/>
    <x v="1416"/>
    <n v="1012.977"/>
    <n v="105.27"/>
  </r>
  <r>
    <s v="10 : Electric"/>
    <x v="3"/>
    <x v="0"/>
    <s v="ERES_2T307"/>
    <x v="1417"/>
    <n v="805.01300000000003"/>
    <n v="90.05"/>
  </r>
  <r>
    <s v="10 : Electric"/>
    <x v="3"/>
    <x v="0"/>
    <s v="ERES_2T307"/>
    <x v="1418"/>
    <n v="601.23500000000001"/>
    <n v="79.25"/>
  </r>
  <r>
    <s v="10 : Electric"/>
    <x v="3"/>
    <x v="0"/>
    <s v="ERES_2T307"/>
    <x v="7112"/>
    <n v="1422.6869999999999"/>
    <n v="174.53"/>
  </r>
  <r>
    <s v="10 : Electric"/>
    <x v="3"/>
    <x v="0"/>
    <s v="ERES_2T307"/>
    <x v="1419"/>
    <n v="1635.2550000000001"/>
    <n v="203.02"/>
  </r>
  <r>
    <s v="10 : Electric"/>
    <x v="3"/>
    <x v="0"/>
    <s v="ERES_2T307"/>
    <x v="1420"/>
    <n v="973.00699999999995"/>
    <n v="121.36"/>
  </r>
  <r>
    <s v="10 : Electric"/>
    <x v="3"/>
    <x v="0"/>
    <s v="ERES_2T307"/>
    <x v="1421"/>
    <n v="520.84"/>
    <n v="56.1"/>
  </r>
  <r>
    <s v="10 : Electric"/>
    <x v="3"/>
    <x v="0"/>
    <s v="ERES_2T307"/>
    <x v="1422"/>
    <n v="1332.78"/>
    <n v="142.72"/>
  </r>
  <r>
    <s v="10 : Electric"/>
    <x v="3"/>
    <x v="0"/>
    <s v="ERES_2T307"/>
    <x v="7113"/>
    <n v="868.77200000000005"/>
    <n v="106.84"/>
  </r>
  <r>
    <s v="10 : Electric"/>
    <x v="3"/>
    <x v="0"/>
    <s v="ERES_2T307"/>
    <x v="7114"/>
    <n v="548.029"/>
    <n v="65.98"/>
  </r>
  <r>
    <s v="10 : Electric"/>
    <x v="3"/>
    <x v="0"/>
    <s v="ERES_2T307"/>
    <x v="7115"/>
    <n v="833.43899999999996"/>
    <n v="103.07"/>
  </r>
  <r>
    <s v="10 : Electric"/>
    <x v="3"/>
    <x v="0"/>
    <s v="ERES_2T307"/>
    <x v="7116"/>
    <n v="603.76099999999997"/>
    <n v="74.61"/>
  </r>
  <r>
    <s v="10 : Electric"/>
    <x v="3"/>
    <x v="0"/>
    <s v="ERES_2T307"/>
    <x v="1423"/>
    <n v="1995.1579999999999"/>
    <n v="241.46"/>
  </r>
  <r>
    <s v="10 : Electric"/>
    <x v="3"/>
    <x v="0"/>
    <s v="ERES_2T307"/>
    <x v="1424"/>
    <n v="1019.95"/>
    <n v="121.38"/>
  </r>
  <r>
    <s v="10 : Electric"/>
    <x v="3"/>
    <x v="0"/>
    <s v="ERES_2T307"/>
    <x v="1425"/>
    <n v="2156.942"/>
    <n v="279.18"/>
  </r>
  <r>
    <s v="10 : Electric"/>
    <x v="3"/>
    <x v="0"/>
    <s v="ERES_2T307"/>
    <x v="7117"/>
    <n v="575.05499999999995"/>
    <n v="71.36"/>
  </r>
  <r>
    <s v="10 : Electric"/>
    <x v="3"/>
    <x v="0"/>
    <s v="ERES_2T307"/>
    <x v="1426"/>
    <n v="118.095"/>
    <n v="13.85"/>
  </r>
  <r>
    <s v="10 : Electric"/>
    <x v="3"/>
    <x v="0"/>
    <s v="ERES_2T307"/>
    <x v="1427"/>
    <n v="1404.558"/>
    <n v="182.22"/>
  </r>
  <r>
    <s v="10 : Electric"/>
    <x v="3"/>
    <x v="0"/>
    <s v="ERES_2T307"/>
    <x v="1428"/>
    <n v="576.42100000000005"/>
    <n v="70.680000000000007"/>
  </r>
  <r>
    <s v="10 : Electric"/>
    <x v="3"/>
    <x v="0"/>
    <s v="ERES_2T307"/>
    <x v="1429"/>
    <n v="492.08300000000003"/>
    <n v="64.37"/>
  </r>
  <r>
    <s v="10 : Electric"/>
    <x v="3"/>
    <x v="0"/>
    <s v="ERES_2T307"/>
    <x v="7118"/>
    <n v="3258.8690000000001"/>
    <n v="455.69"/>
  </r>
  <r>
    <s v="10 : Electric"/>
    <x v="3"/>
    <x v="0"/>
    <s v="ERES_2T307"/>
    <x v="1430"/>
    <n v="108.185"/>
    <n v="13.21"/>
  </r>
  <r>
    <s v="10 : Electric"/>
    <x v="3"/>
    <x v="0"/>
    <s v="ERES_2T307"/>
    <x v="1431"/>
    <n v="1094.144"/>
    <n v="139.94"/>
  </r>
  <r>
    <s v="10 : Electric"/>
    <x v="3"/>
    <x v="0"/>
    <s v="ERES_2T307"/>
    <x v="1432"/>
    <n v="414.40699999999998"/>
    <n v="52.49"/>
  </r>
  <r>
    <s v="10 : Electric"/>
    <x v="3"/>
    <x v="0"/>
    <s v="ERES_2T307"/>
    <x v="7119"/>
    <n v="681.13199999999995"/>
    <n v="92.2"/>
  </r>
  <r>
    <s v="10 : Electric"/>
    <x v="3"/>
    <x v="0"/>
    <s v="ERES_2T307"/>
    <x v="1433"/>
    <n v="1089.883"/>
    <n v="142.72"/>
  </r>
  <r>
    <s v="10 : Electric"/>
    <x v="3"/>
    <x v="0"/>
    <s v="ERES_2T307"/>
    <x v="8669"/>
    <n v="2669.6179999999999"/>
    <n v="318.79000000000002"/>
  </r>
  <r>
    <s v="10 : Electric"/>
    <x v="3"/>
    <x v="0"/>
    <s v="ERES_2T307"/>
    <x v="1434"/>
    <n v="1276.914"/>
    <n v="160.74"/>
  </r>
  <r>
    <s v="10 : Electric"/>
    <x v="3"/>
    <x v="0"/>
    <s v="ERES_2T307"/>
    <x v="1435"/>
    <n v="1032.53"/>
    <n v="149.33000000000001"/>
  </r>
  <r>
    <s v="10 : Electric"/>
    <x v="3"/>
    <x v="0"/>
    <s v="ERES_2T307"/>
    <x v="1436"/>
    <n v="2200.8240000000001"/>
    <n v="277.89999999999998"/>
  </r>
  <r>
    <s v="10 : Electric"/>
    <x v="3"/>
    <x v="0"/>
    <s v="ERES_2T307"/>
    <x v="1437"/>
    <n v="1170.798"/>
    <n v="145.46"/>
  </r>
  <r>
    <s v="10 : Electric"/>
    <x v="3"/>
    <x v="0"/>
    <s v="ERES_2T307"/>
    <x v="1438"/>
    <n v="921.22500000000002"/>
    <n v="118.42"/>
  </r>
  <r>
    <s v="10 : Electric"/>
    <x v="3"/>
    <x v="0"/>
    <s v="ERES_2T307"/>
    <x v="7120"/>
    <n v="987.101"/>
    <n v="110.2"/>
  </r>
  <r>
    <s v="10 : Electric"/>
    <x v="3"/>
    <x v="0"/>
    <s v="ERES_2T307"/>
    <x v="1439"/>
    <n v="1099.4649999999999"/>
    <n v="134.13"/>
  </r>
  <r>
    <s v="10 : Electric"/>
    <x v="3"/>
    <x v="0"/>
    <s v="ERES_2T307"/>
    <x v="1440"/>
    <n v="739.41300000000001"/>
    <n v="87.39"/>
  </r>
  <r>
    <s v="10 : Electric"/>
    <x v="3"/>
    <x v="0"/>
    <s v="ERES_2T307"/>
    <x v="1441"/>
    <n v="2330.0770000000002"/>
    <n v="283.14999999999998"/>
  </r>
  <r>
    <s v="10 : Electric"/>
    <x v="3"/>
    <x v="0"/>
    <s v="ERES_2T307"/>
    <x v="1442"/>
    <n v="612.28"/>
    <n v="79.05"/>
  </r>
  <r>
    <s v="10 : Electric"/>
    <x v="3"/>
    <x v="0"/>
    <s v="ERES_2T307"/>
    <x v="1443"/>
    <n v="291.44799999999998"/>
    <n v="39.29"/>
  </r>
  <r>
    <s v="10 : Electric"/>
    <x v="3"/>
    <x v="0"/>
    <s v="ERES_2T307"/>
    <x v="8670"/>
    <n v="1302.0440000000001"/>
    <n v="151.75"/>
  </r>
  <r>
    <s v="10 : Electric"/>
    <x v="3"/>
    <x v="0"/>
    <s v="ERES_2T307"/>
    <x v="7121"/>
    <n v="900.80700000000002"/>
    <n v="126.27"/>
  </r>
  <r>
    <s v="10 : Electric"/>
    <x v="3"/>
    <x v="0"/>
    <s v="ERES_2T307"/>
    <x v="7122"/>
    <n v="687.07299999999998"/>
    <n v="90.32"/>
  </r>
  <r>
    <s v="10 : Electric"/>
    <x v="3"/>
    <x v="0"/>
    <s v="ERES_2T307"/>
    <x v="1444"/>
    <n v="504.95699999999999"/>
    <n v="64.92"/>
  </r>
  <r>
    <s v="10 : Electric"/>
    <x v="3"/>
    <x v="0"/>
    <s v="ERES_2T307"/>
    <x v="1445"/>
    <n v="1282.549"/>
    <n v="179.85"/>
  </r>
  <r>
    <s v="10 : Electric"/>
    <x v="3"/>
    <x v="0"/>
    <s v="ERES_2T307"/>
    <x v="1446"/>
    <n v="1927.797"/>
    <n v="254.8"/>
  </r>
  <r>
    <s v="10 : Electric"/>
    <x v="3"/>
    <x v="0"/>
    <s v="ERES_2T307"/>
    <x v="1447"/>
    <n v="1061.2639999999999"/>
    <n v="127.97"/>
  </r>
  <r>
    <s v="10 : Electric"/>
    <x v="3"/>
    <x v="0"/>
    <s v="ERES_2T307"/>
    <x v="1448"/>
    <n v="1611.8009999999999"/>
    <n v="191.31"/>
  </r>
  <r>
    <s v="10 : Electric"/>
    <x v="3"/>
    <x v="0"/>
    <s v="ERES_2T307"/>
    <x v="1449"/>
    <n v="1910.2719999999999"/>
    <n v="253.78"/>
  </r>
  <r>
    <s v="10 : Electric"/>
    <x v="3"/>
    <x v="0"/>
    <s v="ERES_2T307"/>
    <x v="1450"/>
    <n v="1193.057"/>
    <n v="150.94999999999999"/>
  </r>
  <r>
    <s v="10 : Electric"/>
    <x v="3"/>
    <x v="0"/>
    <s v="ERES_2T307"/>
    <x v="7123"/>
    <n v="1057.654"/>
    <n v="131.13"/>
  </r>
  <r>
    <s v="10 : Electric"/>
    <x v="3"/>
    <x v="0"/>
    <s v="ERES_2T307"/>
    <x v="1451"/>
    <n v="3382.9"/>
    <n v="386.96"/>
  </r>
  <r>
    <s v="10 : Electric"/>
    <x v="3"/>
    <x v="0"/>
    <s v="ERES_2T307"/>
    <x v="1452"/>
    <n v="1623.527"/>
    <n v="200.66"/>
  </r>
  <r>
    <s v="10 : Electric"/>
    <x v="3"/>
    <x v="0"/>
    <s v="ERES_2T307"/>
    <x v="1453"/>
    <n v="388.90800000000002"/>
    <n v="55.01"/>
  </r>
  <r>
    <s v="10 : Electric"/>
    <x v="3"/>
    <x v="0"/>
    <s v="ERES_2T307"/>
    <x v="7124"/>
    <n v="1095.191"/>
    <n v="141.65"/>
  </r>
  <r>
    <s v="10 : Electric"/>
    <x v="3"/>
    <x v="0"/>
    <s v="ERES_2T307"/>
    <x v="1454"/>
    <n v="794.26599999999996"/>
    <n v="89.77"/>
  </r>
  <r>
    <s v="10 : Electric"/>
    <x v="3"/>
    <x v="0"/>
    <s v="ERES_2T307"/>
    <x v="1455"/>
    <n v="1253.6189999999999"/>
    <n v="148.81"/>
  </r>
  <r>
    <s v="10 : Electric"/>
    <x v="3"/>
    <x v="0"/>
    <s v="ERES_2T307"/>
    <x v="1456"/>
    <n v="501.94900000000001"/>
    <n v="59.26"/>
  </r>
  <r>
    <s v="10 : Electric"/>
    <x v="3"/>
    <x v="0"/>
    <s v="ERES_2T307"/>
    <x v="1457"/>
    <n v="1959.69"/>
    <n v="248.61"/>
  </r>
  <r>
    <s v="10 : Electric"/>
    <x v="3"/>
    <x v="0"/>
    <s v="ERES_2T307"/>
    <x v="1458"/>
    <n v="540.82100000000003"/>
    <n v="67.400000000000006"/>
  </r>
  <r>
    <s v="10 : Electric"/>
    <x v="3"/>
    <x v="0"/>
    <s v="ERES_2T307"/>
    <x v="7125"/>
    <n v="1396.6880000000001"/>
    <n v="181.05"/>
  </r>
  <r>
    <s v="10 : Electric"/>
    <x v="3"/>
    <x v="0"/>
    <s v="ERES_2T307"/>
    <x v="1459"/>
    <n v="464.49299999999999"/>
    <n v="51.1"/>
  </r>
  <r>
    <s v="10 : Electric"/>
    <x v="3"/>
    <x v="0"/>
    <s v="ERES_2T307"/>
    <x v="1460"/>
    <n v="1577.771"/>
    <n v="177.94"/>
  </r>
  <r>
    <s v="10 : Electric"/>
    <x v="3"/>
    <x v="0"/>
    <s v="ERES_2T307"/>
    <x v="1461"/>
    <n v="568.05700000000002"/>
    <n v="78.290000000000006"/>
  </r>
  <r>
    <s v="10 : Electric"/>
    <x v="3"/>
    <x v="0"/>
    <s v="ERES_2T307"/>
    <x v="1462"/>
    <n v="4133.2709999999997"/>
    <n v="500.32"/>
  </r>
  <r>
    <s v="10 : Electric"/>
    <x v="3"/>
    <x v="0"/>
    <s v="ERES_2T307"/>
    <x v="7126"/>
    <n v="1549.355"/>
    <n v="202.7"/>
  </r>
  <r>
    <s v="10 : Electric"/>
    <x v="3"/>
    <x v="0"/>
    <s v="ERES_2T307"/>
    <x v="1463"/>
    <n v="1447.5219999999999"/>
    <n v="195.17"/>
  </r>
  <r>
    <s v="10 : Electric"/>
    <x v="3"/>
    <x v="0"/>
    <s v="ERES_2T307"/>
    <x v="1464"/>
    <n v="479.96899999999999"/>
    <n v="65.989999999999995"/>
  </r>
  <r>
    <s v="10 : Electric"/>
    <x v="3"/>
    <x v="0"/>
    <s v="ERES_2T307"/>
    <x v="7127"/>
    <n v="2203.39"/>
    <n v="234.94"/>
  </r>
  <r>
    <s v="10 : Electric"/>
    <x v="3"/>
    <x v="0"/>
    <s v="ERES_2T307"/>
    <x v="1465"/>
    <n v="1931.9269999999999"/>
    <n v="209.47"/>
  </r>
  <r>
    <s v="10 : Electric"/>
    <x v="3"/>
    <x v="0"/>
    <s v="ERES_2T307"/>
    <x v="1466"/>
    <n v="2884.6770000000001"/>
    <n v="349.38"/>
  </r>
  <r>
    <s v="10 : Electric"/>
    <x v="3"/>
    <x v="0"/>
    <s v="ERES_2T307"/>
    <x v="1467"/>
    <n v="422.7"/>
    <n v="54.3"/>
  </r>
  <r>
    <s v="10 : Electric"/>
    <x v="3"/>
    <x v="0"/>
    <s v="ERES_2T307"/>
    <x v="1468"/>
    <n v="818.49099999999999"/>
    <n v="105.92"/>
  </r>
  <r>
    <s v="10 : Electric"/>
    <x v="3"/>
    <x v="0"/>
    <s v="ERES_2T307"/>
    <x v="7128"/>
    <n v="391.42700000000002"/>
    <n v="55.12"/>
  </r>
  <r>
    <s v="10 : Electric"/>
    <x v="3"/>
    <x v="0"/>
    <s v="ERES_2T307"/>
    <x v="7129"/>
    <n v="654.21799999999996"/>
    <n v="78.349999999999994"/>
  </r>
  <r>
    <s v="10 : Electric"/>
    <x v="3"/>
    <x v="0"/>
    <s v="ERES_2T307"/>
    <x v="1469"/>
    <n v="326.41000000000003"/>
    <n v="38.39"/>
  </r>
  <r>
    <s v="10 : Electric"/>
    <x v="3"/>
    <x v="0"/>
    <s v="ERES_2T307"/>
    <x v="1470"/>
    <n v="1570.193"/>
    <n v="209.9"/>
  </r>
  <r>
    <s v="10 : Electric"/>
    <x v="3"/>
    <x v="0"/>
    <s v="ERES_2T307"/>
    <x v="1471"/>
    <n v="517.1"/>
    <n v="67.73"/>
  </r>
  <r>
    <s v="10 : Electric"/>
    <x v="3"/>
    <x v="0"/>
    <s v="ERES_2T307"/>
    <x v="7130"/>
    <n v="382.64299999999997"/>
    <n v="51.99"/>
  </r>
  <r>
    <s v="10 : Electric"/>
    <x v="3"/>
    <x v="0"/>
    <s v="ERES_2T307"/>
    <x v="7131"/>
    <n v="170.47800000000001"/>
    <n v="21.9"/>
  </r>
  <r>
    <s v="10 : Electric"/>
    <x v="3"/>
    <x v="0"/>
    <s v="ERES_2T307"/>
    <x v="1472"/>
    <n v="2183.7020000000002"/>
    <n v="268.33999999999997"/>
  </r>
  <r>
    <s v="10 : Electric"/>
    <x v="3"/>
    <x v="0"/>
    <s v="ERES_2T307"/>
    <x v="1473"/>
    <n v="564.26"/>
    <n v="71.02"/>
  </r>
  <r>
    <s v="10 : Electric"/>
    <x v="3"/>
    <x v="0"/>
    <s v="ERES_2T307"/>
    <x v="1474"/>
    <n v="1005.529"/>
    <n v="134.54"/>
  </r>
  <r>
    <s v="10 : Electric"/>
    <x v="3"/>
    <x v="0"/>
    <s v="ERES_2T307"/>
    <x v="1475"/>
    <n v="1988.671"/>
    <n v="221.51"/>
  </r>
  <r>
    <s v="10 : Electric"/>
    <x v="3"/>
    <x v="0"/>
    <s v="ERES_2T307"/>
    <x v="7132"/>
    <n v="341.07900000000001"/>
    <n v="47.13"/>
  </r>
  <r>
    <s v="10 : Electric"/>
    <x v="3"/>
    <x v="0"/>
    <s v="ERES_2T307"/>
    <x v="7133"/>
    <n v="346.89800000000002"/>
    <n v="47.2"/>
  </r>
  <r>
    <s v="10 : Electric"/>
    <x v="3"/>
    <x v="0"/>
    <s v="ERES_2T307"/>
    <x v="1476"/>
    <n v="701.14099999999996"/>
    <n v="94.23"/>
  </r>
  <r>
    <s v="10 : Electric"/>
    <x v="3"/>
    <x v="0"/>
    <s v="ERES_2T307"/>
    <x v="1477"/>
    <n v="56.319000000000003"/>
    <n v="5.36"/>
  </r>
  <r>
    <s v="10 : Electric"/>
    <x v="3"/>
    <x v="0"/>
    <s v="ERES_2T307"/>
    <x v="1478"/>
    <n v="1264.3679999999999"/>
    <n v="150.06"/>
  </r>
  <r>
    <s v="10 : Electric"/>
    <x v="3"/>
    <x v="0"/>
    <s v="ERES_2T307"/>
    <x v="7134"/>
    <n v="571.46"/>
    <n v="78.95"/>
  </r>
  <r>
    <s v="10 : Electric"/>
    <x v="3"/>
    <x v="0"/>
    <s v="ERES_2T307"/>
    <x v="7135"/>
    <n v="1716.9349999999999"/>
    <n v="222.17"/>
  </r>
  <r>
    <s v="10 : Electric"/>
    <x v="3"/>
    <x v="0"/>
    <s v="ERES_2T307"/>
    <x v="1479"/>
    <n v="1076.72"/>
    <n v="139.61000000000001"/>
  </r>
  <r>
    <s v="10 : Electric"/>
    <x v="3"/>
    <x v="0"/>
    <s v="ERES_2T307"/>
    <x v="7136"/>
    <n v="882.55100000000004"/>
    <n v="117.46"/>
  </r>
  <r>
    <s v="10 : Electric"/>
    <x v="3"/>
    <x v="0"/>
    <s v="ERES_2T307"/>
    <x v="7137"/>
    <n v="402.779"/>
    <n v="48.71"/>
  </r>
  <r>
    <s v="10 : Electric"/>
    <x v="3"/>
    <x v="0"/>
    <s v="ERES_2T307"/>
    <x v="7138"/>
    <n v="620.327"/>
    <n v="80.16"/>
  </r>
  <r>
    <s v="10 : Electric"/>
    <x v="3"/>
    <x v="0"/>
    <s v="ERES_2T307"/>
    <x v="1480"/>
    <n v="794.02700000000004"/>
    <n v="107.82"/>
  </r>
  <r>
    <s v="10 : Electric"/>
    <x v="3"/>
    <x v="0"/>
    <s v="ERES_2T307"/>
    <x v="1481"/>
    <n v="1342.6420000000001"/>
    <n v="163.35"/>
  </r>
  <r>
    <s v="10 : Electric"/>
    <x v="3"/>
    <x v="0"/>
    <s v="ERES_2T307"/>
    <x v="8671"/>
    <n v="1104.1289999999999"/>
    <n v="126"/>
  </r>
  <r>
    <s v="10 : Electric"/>
    <x v="3"/>
    <x v="0"/>
    <s v="ERES_2T307"/>
    <x v="1482"/>
    <n v="672.32299999999998"/>
    <n v="83.55"/>
  </r>
  <r>
    <s v="10 : Electric"/>
    <x v="3"/>
    <x v="0"/>
    <s v="ERES_2T307"/>
    <x v="1483"/>
    <n v="572.16"/>
    <n v="76.73"/>
  </r>
  <r>
    <s v="10 : Electric"/>
    <x v="3"/>
    <x v="0"/>
    <s v="ERES_2T307"/>
    <x v="1484"/>
    <n v="1107.329"/>
    <n v="137.33000000000001"/>
  </r>
  <r>
    <s v="10 : Electric"/>
    <x v="3"/>
    <x v="0"/>
    <s v="ERES_2T307"/>
    <x v="1485"/>
    <n v="1000.793"/>
    <n v="114.55"/>
  </r>
  <r>
    <s v="10 : Electric"/>
    <x v="3"/>
    <x v="0"/>
    <s v="ERES_2T307"/>
    <x v="7139"/>
    <n v="540.08399999999995"/>
    <n v="70.19"/>
  </r>
  <r>
    <s v="10 : Electric"/>
    <x v="3"/>
    <x v="0"/>
    <s v="ERES_2T307"/>
    <x v="1486"/>
    <n v="781.81700000000001"/>
    <n v="88.19"/>
  </r>
  <r>
    <s v="10 : Electric"/>
    <x v="3"/>
    <x v="0"/>
    <s v="ERES_2T307"/>
    <x v="1487"/>
    <n v="1003.271"/>
    <n v="122.18"/>
  </r>
  <r>
    <s v="10 : Electric"/>
    <x v="3"/>
    <x v="0"/>
    <s v="ERES_2T307"/>
    <x v="1488"/>
    <n v="50.81"/>
    <n v="6.28"/>
  </r>
  <r>
    <s v="10 : Electric"/>
    <x v="3"/>
    <x v="0"/>
    <s v="ERES_2T307"/>
    <x v="1489"/>
    <n v="635.97900000000004"/>
    <n v="80.78"/>
  </r>
  <r>
    <s v="10 : Electric"/>
    <x v="3"/>
    <x v="0"/>
    <s v="ERES_2T307"/>
    <x v="1490"/>
    <n v="898.49900000000002"/>
    <n v="122.38"/>
  </r>
  <r>
    <s v="10 : Electric"/>
    <x v="3"/>
    <x v="0"/>
    <s v="ERES_2T307"/>
    <x v="1491"/>
    <n v="815.22500000000002"/>
    <n v="98.29"/>
  </r>
  <r>
    <s v="10 : Electric"/>
    <x v="3"/>
    <x v="0"/>
    <s v="ERES_2T307"/>
    <x v="1492"/>
    <n v="765.71199999999999"/>
    <n v="98.85"/>
  </r>
  <r>
    <s v="10 : Electric"/>
    <x v="3"/>
    <x v="0"/>
    <s v="ERES_2T307"/>
    <x v="1493"/>
    <n v="1345.181"/>
    <n v="170.48"/>
  </r>
  <r>
    <s v="10 : Electric"/>
    <x v="3"/>
    <x v="0"/>
    <s v="ERES_2T307"/>
    <x v="1494"/>
    <n v="1516.1590000000001"/>
    <n v="184.42"/>
  </r>
  <r>
    <s v="10 : Electric"/>
    <x v="3"/>
    <x v="0"/>
    <s v="ERES_2T307"/>
    <x v="1495"/>
    <n v="437.28399999999999"/>
    <n v="57.15"/>
  </r>
  <r>
    <s v="10 : Electric"/>
    <x v="3"/>
    <x v="0"/>
    <s v="ERES_2T307"/>
    <x v="1496"/>
    <n v="1202.519"/>
    <n v="156.41"/>
  </r>
  <r>
    <s v="10 : Electric"/>
    <x v="3"/>
    <x v="0"/>
    <s v="ERES_2T307"/>
    <x v="1497"/>
    <n v="807.75199999999995"/>
    <n v="101.58"/>
  </r>
  <r>
    <s v="10 : Electric"/>
    <x v="3"/>
    <x v="0"/>
    <s v="ERES_2T307"/>
    <x v="1498"/>
    <n v="864.36099999999999"/>
    <n v="106.62"/>
  </r>
  <r>
    <s v="10 : Electric"/>
    <x v="3"/>
    <x v="0"/>
    <s v="ERES_2T307"/>
    <x v="1499"/>
    <n v="1510.596"/>
    <n v="194.71"/>
  </r>
  <r>
    <s v="10 : Electric"/>
    <x v="3"/>
    <x v="0"/>
    <s v="ERES_2T307"/>
    <x v="8672"/>
    <n v="436.63299999999998"/>
    <n v="56.27"/>
  </r>
  <r>
    <s v="10 : Electric"/>
    <x v="3"/>
    <x v="0"/>
    <s v="ERES_2T307"/>
    <x v="1500"/>
    <n v="465.863"/>
    <n v="56.86"/>
  </r>
  <r>
    <s v="10 : Electric"/>
    <x v="3"/>
    <x v="0"/>
    <s v="ERES_2T307"/>
    <x v="1501"/>
    <n v="483.04500000000002"/>
    <n v="59.26"/>
  </r>
  <r>
    <s v="10 : Electric"/>
    <x v="3"/>
    <x v="0"/>
    <s v="ERES_2T307"/>
    <x v="1502"/>
    <n v="275.01100000000002"/>
    <n v="36.409999999999997"/>
  </r>
  <r>
    <s v="10 : Electric"/>
    <x v="3"/>
    <x v="0"/>
    <s v="ERES_2T307"/>
    <x v="1503"/>
    <n v="812.61500000000001"/>
    <n v="116.35"/>
  </r>
  <r>
    <s v="10 : Electric"/>
    <x v="3"/>
    <x v="0"/>
    <s v="ERES_2T307"/>
    <x v="1504"/>
    <n v="555.82000000000005"/>
    <n v="73.72"/>
  </r>
  <r>
    <s v="10 : Electric"/>
    <x v="3"/>
    <x v="0"/>
    <s v="ERES_2T307"/>
    <x v="1505"/>
    <n v="461.96199999999999"/>
    <n v="55.21"/>
  </r>
  <r>
    <s v="10 : Electric"/>
    <x v="3"/>
    <x v="0"/>
    <s v="ERES_2T307"/>
    <x v="1506"/>
    <n v="394.17599999999999"/>
    <n v="53.57"/>
  </r>
  <r>
    <s v="10 : Electric"/>
    <x v="3"/>
    <x v="0"/>
    <s v="ERES_2T307"/>
    <x v="1507"/>
    <n v="791.98299999999995"/>
    <n v="98.27"/>
  </r>
  <r>
    <s v="10 : Electric"/>
    <x v="3"/>
    <x v="0"/>
    <s v="ERES_2T307"/>
    <x v="1508"/>
    <n v="1665.0719999999999"/>
    <n v="219.44"/>
  </r>
  <r>
    <s v="10 : Electric"/>
    <x v="3"/>
    <x v="0"/>
    <s v="ERES_2T307"/>
    <x v="7140"/>
    <n v="698.28200000000004"/>
    <n v="75.03"/>
  </r>
  <r>
    <s v="10 : Electric"/>
    <x v="3"/>
    <x v="0"/>
    <s v="ERES_2T307"/>
    <x v="1509"/>
    <n v="1712.9770000000001"/>
    <n v="212.79"/>
  </r>
  <r>
    <s v="10 : Electric"/>
    <x v="3"/>
    <x v="0"/>
    <s v="ERES_2T307"/>
    <x v="1510"/>
    <n v="1749.306"/>
    <n v="220.36"/>
  </r>
  <r>
    <s v="10 : Electric"/>
    <x v="3"/>
    <x v="0"/>
    <s v="ERES_2T307"/>
    <x v="1511"/>
    <n v="1291.624"/>
    <n v="177.43"/>
  </r>
  <r>
    <s v="10 : Electric"/>
    <x v="3"/>
    <x v="0"/>
    <s v="ERES_2T307"/>
    <x v="1512"/>
    <n v="1385.019"/>
    <n v="181.68"/>
  </r>
  <r>
    <s v="10 : Electric"/>
    <x v="3"/>
    <x v="0"/>
    <s v="ERES_2T307"/>
    <x v="7141"/>
    <n v="1571.4459999999999"/>
    <n v="171.49"/>
  </r>
  <r>
    <s v="10 : Electric"/>
    <x v="3"/>
    <x v="0"/>
    <s v="ERES_2T307"/>
    <x v="1513"/>
    <n v="235.62700000000001"/>
    <n v="31.68"/>
  </r>
  <r>
    <s v="10 : Electric"/>
    <x v="3"/>
    <x v="0"/>
    <s v="ERES_2T307"/>
    <x v="1514"/>
    <n v="2091.3539999999998"/>
    <n v="279.83"/>
  </r>
  <r>
    <s v="10 : Electric"/>
    <x v="3"/>
    <x v="0"/>
    <s v="ERES_2T307"/>
    <x v="1515"/>
    <n v="1975.9829999999999"/>
    <n v="274.83999999999997"/>
  </r>
  <r>
    <s v="10 : Electric"/>
    <x v="3"/>
    <x v="0"/>
    <s v="ERES_2T307"/>
    <x v="1516"/>
    <n v="974.93899999999996"/>
    <n v="110.38"/>
  </r>
  <r>
    <s v="10 : Electric"/>
    <x v="3"/>
    <x v="0"/>
    <s v="ERES_2T307"/>
    <x v="1517"/>
    <n v="1070.3969999999999"/>
    <n v="140.94999999999999"/>
  </r>
  <r>
    <s v="10 : Electric"/>
    <x v="3"/>
    <x v="0"/>
    <s v="ERES_2T307"/>
    <x v="1518"/>
    <n v="2175.491"/>
    <n v="268.74"/>
  </r>
  <r>
    <s v="10 : Electric"/>
    <x v="3"/>
    <x v="0"/>
    <s v="ERES_2T307"/>
    <x v="1519"/>
    <n v="373.298"/>
    <n v="46.57"/>
  </r>
  <r>
    <s v="10 : Electric"/>
    <x v="3"/>
    <x v="0"/>
    <s v="ERES_2T307"/>
    <x v="7142"/>
    <n v="290"/>
    <n v="37.06"/>
  </r>
  <r>
    <s v="10 : Electric"/>
    <x v="3"/>
    <x v="0"/>
    <s v="ERES_2T307"/>
    <x v="7143"/>
    <n v="635.80200000000002"/>
    <n v="84.75"/>
  </r>
  <r>
    <s v="10 : Electric"/>
    <x v="3"/>
    <x v="0"/>
    <s v="ERES_2T307"/>
    <x v="1520"/>
    <n v="2228.3420000000001"/>
    <n v="291.3"/>
  </r>
  <r>
    <s v="10 : Electric"/>
    <x v="3"/>
    <x v="0"/>
    <s v="ERES_2T307"/>
    <x v="7144"/>
    <n v="1986.5419999999999"/>
    <n v="257.76"/>
  </r>
  <r>
    <s v="10 : Electric"/>
    <x v="3"/>
    <x v="0"/>
    <s v="ERES_2T307"/>
    <x v="1521"/>
    <n v="1256.2850000000001"/>
    <n v="158.29"/>
  </r>
  <r>
    <s v="10 : Electric"/>
    <x v="3"/>
    <x v="0"/>
    <s v="ERES_2T307"/>
    <x v="7145"/>
    <n v="569.048"/>
    <n v="75.95"/>
  </r>
  <r>
    <s v="10 : Electric"/>
    <x v="3"/>
    <x v="0"/>
    <s v="ERES_2T307"/>
    <x v="1522"/>
    <n v="521.41099999999994"/>
    <n v="67.239999999999995"/>
  </r>
  <r>
    <s v="10 : Electric"/>
    <x v="3"/>
    <x v="0"/>
    <s v="ERES_2T307"/>
    <x v="1523"/>
    <n v="57.204000000000001"/>
    <n v="6.99"/>
  </r>
  <r>
    <s v="10 : Electric"/>
    <x v="3"/>
    <x v="0"/>
    <s v="ERES_2T307"/>
    <x v="1524"/>
    <n v="600.45299999999997"/>
    <n v="78.16"/>
  </r>
  <r>
    <s v="10 : Electric"/>
    <x v="3"/>
    <x v="0"/>
    <s v="ERES_2T307"/>
    <x v="1525"/>
    <n v="1325.1790000000001"/>
    <n v="145.91999999999999"/>
  </r>
  <r>
    <s v="10 : Electric"/>
    <x v="3"/>
    <x v="0"/>
    <s v="ERES_2T307"/>
    <x v="1526"/>
    <n v="1772.509"/>
    <n v="224.95"/>
  </r>
  <r>
    <s v="10 : Electric"/>
    <x v="3"/>
    <x v="0"/>
    <s v="ERES_2T307"/>
    <x v="1527"/>
    <n v="495.10399999999998"/>
    <n v="55.04"/>
  </r>
  <r>
    <s v="10 : Electric"/>
    <x v="3"/>
    <x v="0"/>
    <s v="ERES_2T307"/>
    <x v="1528"/>
    <n v="613.38900000000001"/>
    <n v="71.55"/>
  </r>
  <r>
    <s v="10 : Electric"/>
    <x v="3"/>
    <x v="0"/>
    <s v="ERES_2T307"/>
    <x v="1529"/>
    <n v="1833.405"/>
    <n v="241.32"/>
  </r>
  <r>
    <s v="10 : Electric"/>
    <x v="3"/>
    <x v="0"/>
    <s v="ERES_2T307"/>
    <x v="1530"/>
    <n v="1968.7650000000001"/>
    <n v="210.56"/>
  </r>
  <r>
    <s v="10 : Electric"/>
    <x v="3"/>
    <x v="0"/>
    <s v="ERES_2T307"/>
    <x v="1531"/>
    <n v="1320.5419999999999"/>
    <n v="187.65"/>
  </r>
  <r>
    <s v="10 : Electric"/>
    <x v="3"/>
    <x v="0"/>
    <s v="ERES_2T307"/>
    <x v="1532"/>
    <n v="1149.075"/>
    <n v="145.06"/>
  </r>
  <r>
    <s v="10 : Electric"/>
    <x v="3"/>
    <x v="0"/>
    <s v="ERES_2T307"/>
    <x v="1533"/>
    <n v="1568.271"/>
    <n v="207.59"/>
  </r>
  <r>
    <s v="10 : Electric"/>
    <x v="3"/>
    <x v="0"/>
    <s v="ERES_2T307"/>
    <x v="1534"/>
    <n v="365.68599999999998"/>
    <n v="50.37"/>
  </r>
  <r>
    <s v="10 : Electric"/>
    <x v="3"/>
    <x v="0"/>
    <s v="ERES_2T307"/>
    <x v="1535"/>
    <n v="899.72799999999995"/>
    <n v="118.68"/>
  </r>
  <r>
    <s v="10 : Electric"/>
    <x v="3"/>
    <x v="0"/>
    <s v="ERES_2T307"/>
    <x v="1536"/>
    <n v="327.23399999999998"/>
    <n v="39.29"/>
  </r>
  <r>
    <s v="10 : Electric"/>
    <x v="3"/>
    <x v="0"/>
    <s v="ERES_2T307"/>
    <x v="7146"/>
    <n v="1302.9880000000001"/>
    <n v="170.81"/>
  </r>
  <r>
    <s v="10 : Electric"/>
    <x v="3"/>
    <x v="0"/>
    <s v="ERES_2T307"/>
    <x v="1537"/>
    <n v="1825.9459999999999"/>
    <n v="210.83"/>
  </r>
  <r>
    <s v="10 : Electric"/>
    <x v="3"/>
    <x v="0"/>
    <s v="ERES_2T307"/>
    <x v="7147"/>
    <n v="643.07799999999997"/>
    <n v="82.84"/>
  </r>
  <r>
    <s v="10 : Electric"/>
    <x v="3"/>
    <x v="0"/>
    <s v="ERES_2T307"/>
    <x v="1538"/>
    <n v="804.98299999999995"/>
    <n v="102.26"/>
  </r>
  <r>
    <s v="10 : Electric"/>
    <x v="3"/>
    <x v="0"/>
    <s v="ERES_2T307"/>
    <x v="1539"/>
    <n v="166.327"/>
    <n v="21.32"/>
  </r>
  <r>
    <s v="10 : Electric"/>
    <x v="3"/>
    <x v="0"/>
    <s v="ERES_2T307"/>
    <x v="1540"/>
    <n v="1412.7639999999999"/>
    <n v="164.74"/>
  </r>
  <r>
    <s v="10 : Electric"/>
    <x v="3"/>
    <x v="0"/>
    <s v="ERES_2T307"/>
    <x v="1541"/>
    <n v="3149.248"/>
    <n v="330.9"/>
  </r>
  <r>
    <s v="10 : Electric"/>
    <x v="3"/>
    <x v="0"/>
    <s v="ERES_2T307"/>
    <x v="7148"/>
    <n v="1331.472"/>
    <n v="160.19999999999999"/>
  </r>
  <r>
    <s v="10 : Electric"/>
    <x v="3"/>
    <x v="0"/>
    <s v="ERES_2T307"/>
    <x v="1542"/>
    <n v="1834.135"/>
    <n v="227.66"/>
  </r>
  <r>
    <s v="10 : Electric"/>
    <x v="3"/>
    <x v="0"/>
    <s v="ERES_2T307"/>
    <x v="1543"/>
    <n v="1401.0429999999999"/>
    <n v="175.28"/>
  </r>
  <r>
    <s v="10 : Electric"/>
    <x v="3"/>
    <x v="0"/>
    <s v="ERES_2T307"/>
    <x v="1544"/>
    <n v="268.21199999999999"/>
    <n v="29.72"/>
  </r>
  <r>
    <s v="10 : Electric"/>
    <x v="3"/>
    <x v="0"/>
    <s v="ERES_2T307"/>
    <x v="1545"/>
    <n v="1842.845"/>
    <n v="210.34"/>
  </r>
  <r>
    <s v="10 : Electric"/>
    <x v="3"/>
    <x v="0"/>
    <s v="ERES_2T307"/>
    <x v="1546"/>
    <n v="63.444000000000003"/>
    <n v="8.2899999999999991"/>
  </r>
  <r>
    <s v="10 : Electric"/>
    <x v="3"/>
    <x v="0"/>
    <s v="ERES_2T307"/>
    <x v="1547"/>
    <n v="1406.595"/>
    <n v="170.79"/>
  </r>
  <r>
    <s v="10 : Electric"/>
    <x v="3"/>
    <x v="0"/>
    <s v="ERES_2T307"/>
    <x v="1548"/>
    <n v="913.601"/>
    <n v="107.69"/>
  </r>
  <r>
    <s v="10 : Electric"/>
    <x v="3"/>
    <x v="0"/>
    <s v="ERES_2T307"/>
    <x v="1549"/>
    <n v="728.81100000000004"/>
    <n v="79.39"/>
  </r>
  <r>
    <s v="10 : Electric"/>
    <x v="3"/>
    <x v="0"/>
    <s v="ERES_2T307"/>
    <x v="1550"/>
    <n v="2142.3159999999998"/>
    <n v="278.69"/>
  </r>
  <r>
    <s v="10 : Electric"/>
    <x v="3"/>
    <x v="0"/>
    <s v="ERES_2T307"/>
    <x v="1551"/>
    <n v="601.78899999999999"/>
    <n v="76"/>
  </r>
  <r>
    <s v="10 : Electric"/>
    <x v="3"/>
    <x v="0"/>
    <s v="ERES_2T307"/>
    <x v="1552"/>
    <n v="920.64200000000005"/>
    <n v="127.39"/>
  </r>
  <r>
    <s v="10 : Electric"/>
    <x v="3"/>
    <x v="0"/>
    <s v="ERES_2T307"/>
    <x v="7149"/>
    <n v="485.178"/>
    <n v="62.59"/>
  </r>
  <r>
    <s v="10 : Electric"/>
    <x v="3"/>
    <x v="0"/>
    <s v="ERES_2T307"/>
    <x v="1553"/>
    <n v="671.06500000000005"/>
    <n v="87.83"/>
  </r>
  <r>
    <s v="10 : Electric"/>
    <x v="3"/>
    <x v="0"/>
    <s v="ERES_2T307"/>
    <x v="1554"/>
    <n v="663.97799999999995"/>
    <n v="86.24"/>
  </r>
  <r>
    <s v="10 : Electric"/>
    <x v="3"/>
    <x v="0"/>
    <s v="ERES_2T307"/>
    <x v="1555"/>
    <n v="984.09299999999996"/>
    <n v="126.29"/>
  </r>
  <r>
    <s v="10 : Electric"/>
    <x v="3"/>
    <x v="0"/>
    <s v="ERES_2T307"/>
    <x v="7150"/>
    <n v="933.33199999999999"/>
    <n v="118.95"/>
  </r>
  <r>
    <s v="10 : Electric"/>
    <x v="3"/>
    <x v="0"/>
    <s v="ERES_2T307"/>
    <x v="1556"/>
    <n v="660.91600000000005"/>
    <n v="72.86"/>
  </r>
  <r>
    <s v="10 : Electric"/>
    <x v="3"/>
    <x v="0"/>
    <s v="ERES_2T307"/>
    <x v="7151"/>
    <n v="788.84900000000005"/>
    <n v="101.76"/>
  </r>
  <r>
    <s v="10 : Electric"/>
    <x v="3"/>
    <x v="0"/>
    <s v="ERES_2T307"/>
    <x v="1557"/>
    <n v="1115.0619999999999"/>
    <n v="145.80000000000001"/>
  </r>
  <r>
    <s v="10 : Electric"/>
    <x v="3"/>
    <x v="0"/>
    <s v="ERES_2T307"/>
    <x v="1558"/>
    <n v="571.62599999999998"/>
    <n v="64.28"/>
  </r>
  <r>
    <s v="10 : Electric"/>
    <x v="3"/>
    <x v="0"/>
    <s v="ERES_2T307"/>
    <x v="1559"/>
    <n v="336.08199999999999"/>
    <n v="39.9"/>
  </r>
  <r>
    <s v="10 : Electric"/>
    <x v="3"/>
    <x v="0"/>
    <s v="ERES_2T307"/>
    <x v="1560"/>
    <n v="789.51300000000003"/>
    <n v="96.94"/>
  </r>
  <r>
    <s v="10 : Electric"/>
    <x v="3"/>
    <x v="0"/>
    <s v="ERES_2T307"/>
    <x v="7152"/>
    <n v="799.86199999999997"/>
    <n v="91.62"/>
  </r>
  <r>
    <s v="10 : Electric"/>
    <x v="3"/>
    <x v="0"/>
    <s v="ERES_2T307"/>
    <x v="1561"/>
    <n v="1295.8530000000001"/>
    <n v="150.35"/>
  </r>
  <r>
    <s v="10 : Electric"/>
    <x v="3"/>
    <x v="0"/>
    <s v="ERES_2T307"/>
    <x v="1562"/>
    <n v="308.21300000000002"/>
    <n v="37.67"/>
  </r>
  <r>
    <s v="10 : Electric"/>
    <x v="3"/>
    <x v="0"/>
    <s v="ERES_2T307"/>
    <x v="1563"/>
    <n v="354.75099999999998"/>
    <n v="47.34"/>
  </r>
  <r>
    <s v="10 : Electric"/>
    <x v="3"/>
    <x v="0"/>
    <s v="ERES_2T307"/>
    <x v="1564"/>
    <n v="225.43"/>
    <n v="31.16"/>
  </r>
  <r>
    <s v="10 : Electric"/>
    <x v="3"/>
    <x v="0"/>
    <s v="ERES_2T307"/>
    <x v="1565"/>
    <n v="1726.7760000000001"/>
    <n v="219.13"/>
  </r>
  <r>
    <s v="10 : Electric"/>
    <x v="3"/>
    <x v="0"/>
    <s v="ERES_2T307"/>
    <x v="1566"/>
    <n v="1489.077"/>
    <n v="185.45"/>
  </r>
  <r>
    <s v="10 : Electric"/>
    <x v="3"/>
    <x v="0"/>
    <s v="ERES_2T307"/>
    <x v="1567"/>
    <n v="2867.1880000000001"/>
    <n v="372.63"/>
  </r>
  <r>
    <s v="10 : Electric"/>
    <x v="3"/>
    <x v="0"/>
    <s v="ERES_2T307"/>
    <x v="1568"/>
    <n v="1097.098"/>
    <n v="133.56"/>
  </r>
  <r>
    <s v="10 : Electric"/>
    <x v="3"/>
    <x v="0"/>
    <s v="ERES_2T307"/>
    <x v="1569"/>
    <n v="1856.0719999999999"/>
    <n v="185.98"/>
  </r>
  <r>
    <s v="10 : Electric"/>
    <x v="3"/>
    <x v="0"/>
    <s v="ERES_2T307"/>
    <x v="1570"/>
    <n v="1850.9449999999999"/>
    <n v="232.74"/>
  </r>
  <r>
    <s v="10 : Electric"/>
    <x v="3"/>
    <x v="0"/>
    <s v="ERES_2T307"/>
    <x v="1571"/>
    <n v="1509.125"/>
    <n v="204.01"/>
  </r>
  <r>
    <s v="10 : Electric"/>
    <x v="3"/>
    <x v="0"/>
    <s v="ERES_2T307"/>
    <x v="1572"/>
    <n v="969.00599999999997"/>
    <n v="117.01"/>
  </r>
  <r>
    <s v="10 : Electric"/>
    <x v="3"/>
    <x v="0"/>
    <s v="ERES_2T307"/>
    <x v="1573"/>
    <n v="305.68700000000001"/>
    <n v="37.299999999999997"/>
  </r>
  <r>
    <s v="10 : Electric"/>
    <x v="3"/>
    <x v="0"/>
    <s v="ERES_2T307"/>
    <x v="1574"/>
    <n v="336.79300000000001"/>
    <n v="42.86"/>
  </r>
  <r>
    <s v="10 : Electric"/>
    <x v="3"/>
    <x v="0"/>
    <s v="ERES_2T307"/>
    <x v="1576"/>
    <n v="631.89800000000002"/>
    <n v="84.37"/>
  </r>
  <r>
    <s v="10 : Electric"/>
    <x v="3"/>
    <x v="0"/>
    <s v="ERES_2T307"/>
    <x v="1577"/>
    <n v="1948.3"/>
    <n v="240.15"/>
  </r>
  <r>
    <s v="10 : Electric"/>
    <x v="3"/>
    <x v="0"/>
    <s v="ERES_2T307"/>
    <x v="1578"/>
    <n v="665.36599999999999"/>
    <n v="82.88"/>
  </r>
  <r>
    <s v="10 : Electric"/>
    <x v="3"/>
    <x v="0"/>
    <s v="ERES_2T307"/>
    <x v="7153"/>
    <n v="421.99799999999999"/>
    <n v="50.01"/>
  </r>
  <r>
    <s v="10 : Electric"/>
    <x v="3"/>
    <x v="0"/>
    <s v="ERES_2T307"/>
    <x v="1579"/>
    <n v="1764.6790000000001"/>
    <n v="219.25"/>
  </r>
  <r>
    <s v="10 : Electric"/>
    <x v="3"/>
    <x v="0"/>
    <s v="ERES_2T307"/>
    <x v="1580"/>
    <n v="1703.8030000000001"/>
    <n v="220.6"/>
  </r>
  <r>
    <s v="10 : Electric"/>
    <x v="3"/>
    <x v="0"/>
    <s v="ERES_2T307"/>
    <x v="7154"/>
    <n v="672.34500000000003"/>
    <n v="86.26"/>
  </r>
  <r>
    <s v="10 : Electric"/>
    <x v="3"/>
    <x v="0"/>
    <s v="ERES_2T307"/>
    <x v="7155"/>
    <n v="477.11500000000001"/>
    <n v="59.62"/>
  </r>
  <r>
    <s v="10 : Electric"/>
    <x v="3"/>
    <x v="0"/>
    <s v="ERES_2T307"/>
    <x v="1581"/>
    <n v="893.88800000000003"/>
    <n v="104.6"/>
  </r>
  <r>
    <s v="10 : Electric"/>
    <x v="3"/>
    <x v="0"/>
    <s v="ERES_2T307"/>
    <x v="1582"/>
    <n v="1295.056"/>
    <n v="170.95"/>
  </r>
  <r>
    <s v="10 : Electric"/>
    <x v="3"/>
    <x v="0"/>
    <s v="ERES_2T307"/>
    <x v="1583"/>
    <n v="954.57500000000005"/>
    <n v="128.62"/>
  </r>
  <r>
    <s v="10 : Electric"/>
    <x v="3"/>
    <x v="0"/>
    <s v="ERES_2T307"/>
    <x v="1584"/>
    <n v="1058.9290000000001"/>
    <n v="136.16999999999999"/>
  </r>
  <r>
    <s v="10 : Electric"/>
    <x v="3"/>
    <x v="0"/>
    <s v="ERES_2T307"/>
    <x v="1585"/>
    <n v="2045.7470000000001"/>
    <n v="265.52999999999997"/>
  </r>
  <r>
    <s v="10 : Electric"/>
    <x v="3"/>
    <x v="0"/>
    <s v="ERES_2T307"/>
    <x v="7156"/>
    <n v="973.452"/>
    <n v="140.53"/>
  </r>
  <r>
    <s v="10 : Electric"/>
    <x v="3"/>
    <x v="0"/>
    <s v="ERES_2T307"/>
    <x v="1587"/>
    <n v="713.36699999999996"/>
    <n v="98.76"/>
  </r>
  <r>
    <s v="10 : Electric"/>
    <x v="3"/>
    <x v="0"/>
    <s v="ERES_2T307"/>
    <x v="1589"/>
    <n v="2519.7530000000002"/>
    <n v="328.82"/>
  </r>
  <r>
    <s v="10 : Electric"/>
    <x v="3"/>
    <x v="0"/>
    <s v="ERES_2T307"/>
    <x v="1590"/>
    <n v="4779.5540000000001"/>
    <n v="578.55999999999995"/>
  </r>
  <r>
    <s v="10 : Electric"/>
    <x v="3"/>
    <x v="0"/>
    <s v="ERES_2T307"/>
    <x v="1591"/>
    <n v="745.00900000000001"/>
    <n v="92.04"/>
  </r>
  <r>
    <s v="10 : Electric"/>
    <x v="3"/>
    <x v="0"/>
    <s v="ERES_2T307"/>
    <x v="1592"/>
    <n v="3632.3449999999998"/>
    <n v="446.78"/>
  </r>
  <r>
    <s v="10 : Electric"/>
    <x v="3"/>
    <x v="0"/>
    <s v="ERES_2T307"/>
    <x v="1593"/>
    <n v="2819.058"/>
    <n v="344.88"/>
  </r>
  <r>
    <s v="10 : Electric"/>
    <x v="3"/>
    <x v="0"/>
    <s v="ERES_2T307"/>
    <x v="1594"/>
    <n v="1541.845"/>
    <n v="190.14"/>
  </r>
  <r>
    <s v="10 : Electric"/>
    <x v="3"/>
    <x v="0"/>
    <s v="ERES_2T307"/>
    <x v="1595"/>
    <n v="838.18100000000004"/>
    <n v="101.72"/>
  </r>
  <r>
    <s v="10 : Electric"/>
    <x v="3"/>
    <x v="0"/>
    <s v="ERES_2T307"/>
    <x v="1596"/>
    <n v="754.07899999999995"/>
    <n v="92.68"/>
  </r>
  <r>
    <s v="10 : Electric"/>
    <x v="3"/>
    <x v="0"/>
    <s v="ERES_2T307"/>
    <x v="1597"/>
    <n v="717.005"/>
    <n v="89.05"/>
  </r>
  <r>
    <s v="10 : Electric"/>
    <x v="3"/>
    <x v="0"/>
    <s v="ERES_2T307"/>
    <x v="1598"/>
    <n v="798.67399999999998"/>
    <n v="112.1"/>
  </r>
  <r>
    <s v="10 : Electric"/>
    <x v="3"/>
    <x v="0"/>
    <s v="ERES_2T307"/>
    <x v="1599"/>
    <n v="1083.971"/>
    <n v="143"/>
  </r>
  <r>
    <s v="10 : Electric"/>
    <x v="3"/>
    <x v="0"/>
    <s v="ERES_2T307"/>
    <x v="1600"/>
    <n v="1648.654"/>
    <n v="219.76"/>
  </r>
  <r>
    <s v="10 : Electric"/>
    <x v="3"/>
    <x v="0"/>
    <s v="ERES_2T307"/>
    <x v="1601"/>
    <n v="358.78699999999998"/>
    <n v="47.55"/>
  </r>
  <r>
    <s v="10 : Electric"/>
    <x v="3"/>
    <x v="0"/>
    <s v="ERES_2T307"/>
    <x v="1602"/>
    <n v="603.27200000000005"/>
    <n v="77.22"/>
  </r>
  <r>
    <s v="10 : Electric"/>
    <x v="3"/>
    <x v="0"/>
    <s v="ERES_2T307"/>
    <x v="7157"/>
    <n v="991.39300000000003"/>
    <n v="117.12"/>
  </r>
  <r>
    <s v="10 : Electric"/>
    <x v="3"/>
    <x v="0"/>
    <s v="ERES_2T307"/>
    <x v="1603"/>
    <n v="1692.673"/>
    <n v="211.69"/>
  </r>
  <r>
    <s v="10 : Electric"/>
    <x v="3"/>
    <x v="0"/>
    <s v="ERES_2T307"/>
    <x v="1604"/>
    <n v="1808.462"/>
    <n v="204.06"/>
  </r>
  <r>
    <s v="10 : Electric"/>
    <x v="3"/>
    <x v="0"/>
    <s v="ERES_2T307"/>
    <x v="1605"/>
    <n v="1183.625"/>
    <n v="167.03"/>
  </r>
  <r>
    <s v="10 : Electric"/>
    <x v="3"/>
    <x v="0"/>
    <s v="ERES_2T307"/>
    <x v="1606"/>
    <n v="587.15300000000002"/>
    <n v="73.08"/>
  </r>
  <r>
    <s v="10 : Electric"/>
    <x v="3"/>
    <x v="0"/>
    <s v="ERES_2T307"/>
    <x v="1607"/>
    <n v="345.10700000000003"/>
    <n v="45.95"/>
  </r>
  <r>
    <s v="10 : Electric"/>
    <x v="3"/>
    <x v="0"/>
    <s v="ERES_2T307"/>
    <x v="1608"/>
    <n v="2061.846"/>
    <n v="266.08999999999997"/>
  </r>
  <r>
    <s v="10 : Electric"/>
    <x v="3"/>
    <x v="0"/>
    <s v="ERES_2T307"/>
    <x v="1611"/>
    <n v="367.43099999999998"/>
    <n v="47.19"/>
  </r>
  <r>
    <s v="10 : Electric"/>
    <x v="3"/>
    <x v="0"/>
    <s v="ERES_2T307"/>
    <x v="7158"/>
    <n v="882.59199999999998"/>
    <n v="119.29"/>
  </r>
  <r>
    <s v="10 : Electric"/>
    <x v="3"/>
    <x v="0"/>
    <s v="ERES_2T307"/>
    <x v="1612"/>
    <n v="562.48900000000003"/>
    <n v="71.650000000000006"/>
  </r>
  <r>
    <s v="10 : Electric"/>
    <x v="3"/>
    <x v="0"/>
    <s v="ERES_2T307"/>
    <x v="1613"/>
    <n v="495.52800000000002"/>
    <n v="66.209999999999994"/>
  </r>
  <r>
    <s v="10 : Electric"/>
    <x v="3"/>
    <x v="0"/>
    <s v="ERES_2T307"/>
    <x v="1614"/>
    <n v="351.214"/>
    <n v="47.44"/>
  </r>
  <r>
    <s v="10 : Electric"/>
    <x v="3"/>
    <x v="0"/>
    <s v="ERES_2T307"/>
    <x v="7159"/>
    <n v="854.41600000000005"/>
    <n v="106.23"/>
  </r>
  <r>
    <s v="10 : Electric"/>
    <x v="3"/>
    <x v="0"/>
    <s v="ERES_2T307"/>
    <x v="7160"/>
    <n v="1360.559"/>
    <n v="159.69999999999999"/>
  </r>
  <r>
    <s v="10 : Electric"/>
    <x v="3"/>
    <x v="0"/>
    <s v="ERES_2T307"/>
    <x v="1615"/>
    <n v="2077.58"/>
    <n v="259.7"/>
  </r>
  <r>
    <s v="10 : Electric"/>
    <x v="3"/>
    <x v="0"/>
    <s v="ERES_2T307"/>
    <x v="1616"/>
    <n v="3149.7359999999999"/>
    <n v="387.34"/>
  </r>
  <r>
    <s v="10 : Electric"/>
    <x v="3"/>
    <x v="0"/>
    <s v="ERES_2T307"/>
    <x v="1617"/>
    <n v="1029.057"/>
    <n v="113.38"/>
  </r>
  <r>
    <s v="10 : Electric"/>
    <x v="3"/>
    <x v="0"/>
    <s v="ERES_2T307"/>
    <x v="1618"/>
    <n v="233.56299999999999"/>
    <n v="37.36"/>
  </r>
  <r>
    <s v="10 : Electric"/>
    <x v="3"/>
    <x v="0"/>
    <s v="ERES_2T307"/>
    <x v="7161"/>
    <n v="426.39"/>
    <n v="59.89"/>
  </r>
  <r>
    <s v="10 : Electric"/>
    <x v="3"/>
    <x v="0"/>
    <s v="ERES_2T307"/>
    <x v="1619"/>
    <n v="1233.8699999999999"/>
    <n v="168.5"/>
  </r>
  <r>
    <s v="10 : Electric"/>
    <x v="3"/>
    <x v="0"/>
    <s v="ERES_2T307"/>
    <x v="1620"/>
    <n v="1239.799"/>
    <n v="148.44999999999999"/>
  </r>
  <r>
    <s v="10 : Electric"/>
    <x v="3"/>
    <x v="0"/>
    <s v="ERES_2T307"/>
    <x v="1621"/>
    <n v="1719.952"/>
    <n v="213.59"/>
  </r>
  <r>
    <s v="10 : Electric"/>
    <x v="3"/>
    <x v="0"/>
    <s v="ERES_2T307"/>
    <x v="1622"/>
    <n v="1195.3620000000001"/>
    <n v="146.78"/>
  </r>
  <r>
    <s v="10 : Electric"/>
    <x v="3"/>
    <x v="0"/>
    <s v="ERES_2T307"/>
    <x v="1623"/>
    <n v="1126.588"/>
    <n v="115.71"/>
  </r>
  <r>
    <s v="10 : Electric"/>
    <x v="3"/>
    <x v="0"/>
    <s v="ERES_2T307"/>
    <x v="1624"/>
    <n v="906.82899999999995"/>
    <n v="120.69"/>
  </r>
  <r>
    <s v="10 : Electric"/>
    <x v="3"/>
    <x v="0"/>
    <s v="ERES_2T307"/>
    <x v="1625"/>
    <n v="2173.0839999999998"/>
    <n v="266.45999999999998"/>
  </r>
  <r>
    <s v="10 : Electric"/>
    <x v="3"/>
    <x v="0"/>
    <s v="ERES_2T307"/>
    <x v="1627"/>
    <n v="768.04399999999998"/>
    <n v="96.12"/>
  </r>
  <r>
    <s v="10 : Electric"/>
    <x v="3"/>
    <x v="0"/>
    <s v="ERES_2T307"/>
    <x v="7162"/>
    <n v="1079.3389999999999"/>
    <n v="142.57"/>
  </r>
  <r>
    <s v="10 : Electric"/>
    <x v="3"/>
    <x v="0"/>
    <s v="ERES_2T307"/>
    <x v="7163"/>
    <n v="1090.9549999999999"/>
    <n v="156.72999999999999"/>
  </r>
  <r>
    <s v="10 : Electric"/>
    <x v="3"/>
    <x v="0"/>
    <s v="ERES_2T307"/>
    <x v="1628"/>
    <n v="825.64599999999996"/>
    <n v="88.1"/>
  </r>
  <r>
    <s v="10 : Electric"/>
    <x v="3"/>
    <x v="0"/>
    <s v="ERES_2T307"/>
    <x v="1629"/>
    <n v="1690.7850000000001"/>
    <n v="212.53"/>
  </r>
  <r>
    <s v="10 : Electric"/>
    <x v="3"/>
    <x v="0"/>
    <s v="ERES_2T307"/>
    <x v="1630"/>
    <n v="550.60699999999997"/>
    <n v="66.63"/>
  </r>
  <r>
    <s v="10 : Electric"/>
    <x v="3"/>
    <x v="0"/>
    <s v="ERES_2T307"/>
    <x v="8673"/>
    <n v="624.55399999999997"/>
    <n v="71.8"/>
  </r>
  <r>
    <s v="10 : Electric"/>
    <x v="3"/>
    <x v="0"/>
    <s v="ERES_2T307"/>
    <x v="1632"/>
    <n v="701.76599999999996"/>
    <n v="84.02"/>
  </r>
  <r>
    <s v="10 : Electric"/>
    <x v="3"/>
    <x v="0"/>
    <s v="ERES_2T307"/>
    <x v="7164"/>
    <n v="530.15"/>
    <n v="63.84"/>
  </r>
  <r>
    <s v="10 : Electric"/>
    <x v="3"/>
    <x v="0"/>
    <s v="ERES_2T307"/>
    <x v="1634"/>
    <n v="63.402999999999999"/>
    <n v="7.5"/>
  </r>
  <r>
    <s v="10 : Electric"/>
    <x v="3"/>
    <x v="0"/>
    <s v="ERES_2T307"/>
    <x v="7165"/>
    <n v="713.67399999999998"/>
    <n v="85.89"/>
  </r>
  <r>
    <s v="10 : Electric"/>
    <x v="3"/>
    <x v="0"/>
    <s v="ERES_2T307"/>
    <x v="1635"/>
    <n v="248.38"/>
    <n v="32.57"/>
  </r>
  <r>
    <s v="10 : Electric"/>
    <x v="3"/>
    <x v="0"/>
    <s v="ERES_2T307"/>
    <x v="1636"/>
    <n v="2007.732"/>
    <n v="262.86"/>
  </r>
  <r>
    <s v="10 : Electric"/>
    <x v="3"/>
    <x v="0"/>
    <s v="ERES_2T307"/>
    <x v="1637"/>
    <n v="954.83199999999999"/>
    <n v="118.37"/>
  </r>
  <r>
    <s v="10 : Electric"/>
    <x v="3"/>
    <x v="0"/>
    <s v="ERES_2T307"/>
    <x v="7166"/>
    <n v="1506.078"/>
    <n v="184.99"/>
  </r>
  <r>
    <s v="10 : Electric"/>
    <x v="3"/>
    <x v="0"/>
    <s v="ERES_2T307"/>
    <x v="1638"/>
    <n v="2600.1179999999999"/>
    <n v="329.65"/>
  </r>
  <r>
    <s v="10 : Electric"/>
    <x v="3"/>
    <x v="0"/>
    <s v="ERES_2T307"/>
    <x v="7167"/>
    <n v="628.10400000000004"/>
    <n v="70.78"/>
  </r>
  <r>
    <s v="10 : Electric"/>
    <x v="3"/>
    <x v="0"/>
    <s v="ERES_2T307"/>
    <x v="1639"/>
    <n v="1734.2729999999999"/>
    <n v="214.91"/>
  </r>
  <r>
    <s v="10 : Electric"/>
    <x v="3"/>
    <x v="0"/>
    <s v="ERES_2T307"/>
    <x v="1640"/>
    <n v="933.298"/>
    <n v="121.25"/>
  </r>
  <r>
    <s v="10 : Electric"/>
    <x v="3"/>
    <x v="0"/>
    <s v="ERES_2T307"/>
    <x v="1641"/>
    <n v="398.584"/>
    <n v="48.82"/>
  </r>
  <r>
    <s v="10 : Electric"/>
    <x v="3"/>
    <x v="0"/>
    <s v="ERES_2T307"/>
    <x v="7168"/>
    <n v="1459.5409999999999"/>
    <n v="174.48"/>
  </r>
  <r>
    <s v="10 : Electric"/>
    <x v="3"/>
    <x v="0"/>
    <s v="ERES_2T307"/>
    <x v="1642"/>
    <n v="1197.4290000000001"/>
    <n v="151.94999999999999"/>
  </r>
  <r>
    <s v="10 : Electric"/>
    <x v="3"/>
    <x v="0"/>
    <s v="ERES_2T307"/>
    <x v="1643"/>
    <n v="647.21100000000001"/>
    <n v="87.43"/>
  </r>
  <r>
    <s v="10 : Electric"/>
    <x v="3"/>
    <x v="0"/>
    <s v="ERES_2T307"/>
    <x v="8674"/>
    <n v="1547.7909999999999"/>
    <n v="185.05"/>
  </r>
  <r>
    <s v="10 : Electric"/>
    <x v="3"/>
    <x v="0"/>
    <s v="ERES_2T307"/>
    <x v="1644"/>
    <n v="373.14"/>
    <n v="46.83"/>
  </r>
  <r>
    <s v="10 : Electric"/>
    <x v="3"/>
    <x v="0"/>
    <s v="ERES_2T307"/>
    <x v="1645"/>
    <n v="1702.4469999999999"/>
    <n v="211.53"/>
  </r>
  <r>
    <s v="10 : Electric"/>
    <x v="3"/>
    <x v="0"/>
    <s v="ERES_2T307"/>
    <x v="7169"/>
    <n v="1022.163"/>
    <n v="107.8"/>
  </r>
  <r>
    <s v="10 : Electric"/>
    <x v="3"/>
    <x v="0"/>
    <s v="ERES_2T307"/>
    <x v="1646"/>
    <n v="570.54499999999996"/>
    <n v="72.23"/>
  </r>
  <r>
    <s v="10 : Electric"/>
    <x v="3"/>
    <x v="0"/>
    <s v="ERES_2T307"/>
    <x v="1647"/>
    <n v="1022.793"/>
    <n v="127.08"/>
  </r>
  <r>
    <s v="10 : Electric"/>
    <x v="3"/>
    <x v="0"/>
    <s v="ERES_2T307"/>
    <x v="1648"/>
    <n v="1771.384"/>
    <n v="248.66"/>
  </r>
  <r>
    <s v="10 : Electric"/>
    <x v="3"/>
    <x v="0"/>
    <s v="ERES_2T307"/>
    <x v="1649"/>
    <n v="1439.52"/>
    <n v="193.12"/>
  </r>
  <r>
    <s v="10 : Electric"/>
    <x v="3"/>
    <x v="0"/>
    <s v="ERES_2T307"/>
    <x v="1650"/>
    <n v="2817.0610000000001"/>
    <n v="367.72"/>
  </r>
  <r>
    <s v="10 : Electric"/>
    <x v="3"/>
    <x v="0"/>
    <s v="ERES_2T307"/>
    <x v="1651"/>
    <n v="1413.3230000000001"/>
    <n v="167.41"/>
  </r>
  <r>
    <s v="10 : Electric"/>
    <x v="3"/>
    <x v="0"/>
    <s v="ERES_2T307"/>
    <x v="1652"/>
    <n v="1230.672"/>
    <n v="161.79"/>
  </r>
  <r>
    <s v="10 : Electric"/>
    <x v="3"/>
    <x v="0"/>
    <s v="ERES_2T307"/>
    <x v="1653"/>
    <n v="432.49599999999998"/>
    <n v="53.24"/>
  </r>
  <r>
    <s v="10 : Electric"/>
    <x v="3"/>
    <x v="0"/>
    <s v="ERES_2T307"/>
    <x v="1654"/>
    <n v="514.05499999999995"/>
    <n v="76.75"/>
  </r>
  <r>
    <s v="10 : Electric"/>
    <x v="3"/>
    <x v="0"/>
    <s v="ERES_2T307"/>
    <x v="1655"/>
    <n v="1693.922"/>
    <n v="181.72"/>
  </r>
  <r>
    <s v="10 : Electric"/>
    <x v="3"/>
    <x v="0"/>
    <s v="ERES_2T307"/>
    <x v="1656"/>
    <n v="170.85400000000001"/>
    <n v="20.51"/>
  </r>
  <r>
    <s v="10 : Electric"/>
    <x v="3"/>
    <x v="0"/>
    <s v="ERES_2T307"/>
    <x v="1657"/>
    <n v="1374.74"/>
    <n v="180.51"/>
  </r>
  <r>
    <s v="10 : Electric"/>
    <x v="3"/>
    <x v="0"/>
    <s v="ERES_2T307"/>
    <x v="1658"/>
    <n v="1313.087"/>
    <n v="166.47"/>
  </r>
  <r>
    <s v="10 : Electric"/>
    <x v="3"/>
    <x v="0"/>
    <s v="ERES_2T307"/>
    <x v="1659"/>
    <n v="419.09100000000001"/>
    <n v="52.95"/>
  </r>
  <r>
    <s v="10 : Electric"/>
    <x v="3"/>
    <x v="0"/>
    <s v="ERES_2T307"/>
    <x v="1661"/>
    <n v="18.158999999999999"/>
    <n v="2.1800000000000002"/>
  </r>
  <r>
    <s v="10 : Electric"/>
    <x v="3"/>
    <x v="0"/>
    <s v="ERES_2T307"/>
    <x v="1662"/>
    <n v="2815.4639999999999"/>
    <n v="350.54"/>
  </r>
  <r>
    <s v="10 : Electric"/>
    <x v="3"/>
    <x v="0"/>
    <s v="ERES_2T307"/>
    <x v="1663"/>
    <n v="1426.337"/>
    <n v="193.36"/>
  </r>
  <r>
    <s v="10 : Electric"/>
    <x v="3"/>
    <x v="0"/>
    <s v="ERES_2T307"/>
    <x v="7170"/>
    <n v="565.73400000000004"/>
    <n v="70"/>
  </r>
  <r>
    <s v="10 : Electric"/>
    <x v="3"/>
    <x v="0"/>
    <s v="ERES_2T307"/>
    <x v="1664"/>
    <n v="1191.1420000000001"/>
    <n v="142.96"/>
  </r>
  <r>
    <s v="10 : Electric"/>
    <x v="3"/>
    <x v="0"/>
    <s v="ERES_2T307"/>
    <x v="7171"/>
    <n v="3382.4740000000002"/>
    <n v="436.45"/>
  </r>
  <r>
    <s v="10 : Electric"/>
    <x v="3"/>
    <x v="0"/>
    <s v="ERES_2T307"/>
    <x v="1665"/>
    <n v="759.26599999999996"/>
    <n v="102.69"/>
  </r>
  <r>
    <s v="10 : Electric"/>
    <x v="3"/>
    <x v="0"/>
    <s v="ERES_2T307"/>
    <x v="1666"/>
    <n v="1136.7049999999999"/>
    <n v="140.06"/>
  </r>
  <r>
    <s v="10 : Electric"/>
    <x v="3"/>
    <x v="0"/>
    <s v="ERES_2T307"/>
    <x v="1667"/>
    <n v="1636.537"/>
    <n v="216.31"/>
  </r>
  <r>
    <s v="10 : Electric"/>
    <x v="3"/>
    <x v="0"/>
    <s v="ERES_2T307"/>
    <x v="1668"/>
    <n v="850.83699999999999"/>
    <n v="105.82"/>
  </r>
  <r>
    <s v="10 : Electric"/>
    <x v="3"/>
    <x v="0"/>
    <s v="ERES_2T307"/>
    <x v="1669"/>
    <n v="1196.008"/>
    <n v="147.19999999999999"/>
  </r>
  <r>
    <s v="10 : Electric"/>
    <x v="3"/>
    <x v="0"/>
    <s v="ERES_2T307"/>
    <x v="7172"/>
    <n v="239.99600000000001"/>
    <n v="31.91"/>
  </r>
  <r>
    <s v="10 : Electric"/>
    <x v="3"/>
    <x v="0"/>
    <s v="ERES_2T307"/>
    <x v="1670"/>
    <n v="2216.0720000000001"/>
    <n v="243.24"/>
  </r>
  <r>
    <s v="10 : Electric"/>
    <x v="3"/>
    <x v="0"/>
    <s v="ERES_2T307"/>
    <x v="7173"/>
    <n v="253.73400000000001"/>
    <n v="31.25"/>
  </r>
  <r>
    <s v="10 : Electric"/>
    <x v="3"/>
    <x v="0"/>
    <s v="ERES_2T307"/>
    <x v="1671"/>
    <n v="1212.278"/>
    <n v="139.27000000000001"/>
  </r>
  <r>
    <s v="10 : Electric"/>
    <x v="3"/>
    <x v="0"/>
    <s v="ERES_2T307"/>
    <x v="7174"/>
    <n v="1380.748"/>
    <n v="192.84"/>
  </r>
  <r>
    <s v="10 : Electric"/>
    <x v="3"/>
    <x v="0"/>
    <s v="ERES_2T307"/>
    <x v="1672"/>
    <n v="1860.46"/>
    <n v="235.79"/>
  </r>
  <r>
    <s v="10 : Electric"/>
    <x v="3"/>
    <x v="0"/>
    <s v="ERES_2T307"/>
    <x v="1673"/>
    <n v="1053.6079999999999"/>
    <n v="147.87"/>
  </r>
  <r>
    <s v="10 : Electric"/>
    <x v="3"/>
    <x v="0"/>
    <s v="ERES_2T307"/>
    <x v="1674"/>
    <n v="821.34900000000005"/>
    <n v="100.48"/>
  </r>
  <r>
    <s v="10 : Electric"/>
    <x v="3"/>
    <x v="0"/>
    <s v="ERES_2T307"/>
    <x v="1675"/>
    <n v="771.15599999999995"/>
    <n v="92.88"/>
  </r>
  <r>
    <s v="10 : Electric"/>
    <x v="3"/>
    <x v="0"/>
    <s v="ERES_2T307"/>
    <x v="1676"/>
    <n v="832.39599999999996"/>
    <n v="91.03"/>
  </r>
  <r>
    <s v="10 : Electric"/>
    <x v="3"/>
    <x v="0"/>
    <s v="ERES_2T307"/>
    <x v="1677"/>
    <n v="1382.857"/>
    <n v="166.42"/>
  </r>
  <r>
    <s v="10 : Electric"/>
    <x v="3"/>
    <x v="0"/>
    <s v="ERES_2T307"/>
    <x v="7175"/>
    <n v="1571.2059999999999"/>
    <n v="198.28"/>
  </r>
  <r>
    <s v="10 : Electric"/>
    <x v="3"/>
    <x v="0"/>
    <s v="ERES_2T307"/>
    <x v="1678"/>
    <n v="420.65699999999998"/>
    <n v="55.57"/>
  </r>
  <r>
    <s v="10 : Electric"/>
    <x v="3"/>
    <x v="0"/>
    <s v="ERES_2T307"/>
    <x v="1679"/>
    <n v="942.60699999999997"/>
    <n v="130.24"/>
  </r>
  <r>
    <s v="10 : Electric"/>
    <x v="3"/>
    <x v="0"/>
    <s v="ERES_2T307"/>
    <x v="1680"/>
    <n v="1217.604"/>
    <n v="142.76"/>
  </r>
  <r>
    <s v="10 : Electric"/>
    <x v="3"/>
    <x v="0"/>
    <s v="ERES_2T307"/>
    <x v="1681"/>
    <n v="2557.0079999999998"/>
    <n v="304.57"/>
  </r>
  <r>
    <s v="10 : Electric"/>
    <x v="3"/>
    <x v="0"/>
    <s v="ERES_2T307"/>
    <x v="7176"/>
    <n v="505.47500000000002"/>
    <n v="74.209999999999994"/>
  </r>
  <r>
    <s v="10 : Electric"/>
    <x v="3"/>
    <x v="0"/>
    <s v="ERES_2T307"/>
    <x v="1682"/>
    <n v="1708.2149999999999"/>
    <n v="212.79"/>
  </r>
  <r>
    <s v="10 : Electric"/>
    <x v="3"/>
    <x v="0"/>
    <s v="ERES_2T307"/>
    <x v="1683"/>
    <n v="1068.184"/>
    <n v="132.47"/>
  </r>
  <r>
    <s v="10 : Electric"/>
    <x v="3"/>
    <x v="0"/>
    <s v="ERES_2T307"/>
    <x v="7177"/>
    <n v="209.52"/>
    <n v="25.5"/>
  </r>
  <r>
    <s v="10 : Electric"/>
    <x v="3"/>
    <x v="0"/>
    <s v="ERES_2T307"/>
    <x v="7178"/>
    <n v="1173.3219999999999"/>
    <n v="172.27"/>
  </r>
  <r>
    <s v="10 : Electric"/>
    <x v="3"/>
    <x v="0"/>
    <s v="ERES_2T307"/>
    <x v="7179"/>
    <n v="938.71400000000006"/>
    <n v="107.77"/>
  </r>
  <r>
    <s v="10 : Electric"/>
    <x v="3"/>
    <x v="0"/>
    <s v="ERES_2T307"/>
    <x v="1684"/>
    <n v="356.90199999999999"/>
    <n v="48.16"/>
  </r>
  <r>
    <s v="10 : Electric"/>
    <x v="3"/>
    <x v="0"/>
    <s v="ERES_2T307"/>
    <x v="1685"/>
    <n v="1035.0530000000001"/>
    <n v="133.36000000000001"/>
  </r>
  <r>
    <s v="10 : Electric"/>
    <x v="3"/>
    <x v="0"/>
    <s v="ERES_2T307"/>
    <x v="1686"/>
    <n v="428.51799999999997"/>
    <n v="57.08"/>
  </r>
  <r>
    <s v="10 : Electric"/>
    <x v="3"/>
    <x v="0"/>
    <s v="ERES_2T307"/>
    <x v="1687"/>
    <n v="1392.432"/>
    <n v="179.49"/>
  </r>
  <r>
    <s v="10 : Electric"/>
    <x v="3"/>
    <x v="0"/>
    <s v="ERES_2T307"/>
    <x v="1688"/>
    <n v="413.68099999999998"/>
    <n v="51.88"/>
  </r>
  <r>
    <s v="10 : Electric"/>
    <x v="3"/>
    <x v="0"/>
    <s v="ERES_2T307"/>
    <x v="1689"/>
    <n v="2548.317"/>
    <n v="319.95999999999998"/>
  </r>
  <r>
    <s v="10 : Electric"/>
    <x v="3"/>
    <x v="0"/>
    <s v="ERES_2T307"/>
    <x v="1690"/>
    <n v="2338.8890000000001"/>
    <n v="292.04000000000002"/>
  </r>
  <r>
    <s v="10 : Electric"/>
    <x v="3"/>
    <x v="0"/>
    <s v="ERES_2T307"/>
    <x v="1691"/>
    <n v="896.84"/>
    <n v="116.88"/>
  </r>
  <r>
    <s v="10 : Electric"/>
    <x v="3"/>
    <x v="0"/>
    <s v="ERES_2T307"/>
    <x v="1692"/>
    <n v="137.62200000000001"/>
    <n v="17.07"/>
  </r>
  <r>
    <s v="10 : Electric"/>
    <x v="3"/>
    <x v="0"/>
    <s v="ERES_2T307"/>
    <x v="7180"/>
    <n v="566.56500000000005"/>
    <n v="72.2"/>
  </r>
  <r>
    <s v="10 : Electric"/>
    <x v="3"/>
    <x v="0"/>
    <s v="ERES_2T307"/>
    <x v="1693"/>
    <n v="614.97299999999996"/>
    <n v="88.23"/>
  </r>
  <r>
    <s v="10 : Electric"/>
    <x v="3"/>
    <x v="0"/>
    <s v="ERES_2T307"/>
    <x v="7181"/>
    <n v="241.376"/>
    <n v="31.44"/>
  </r>
  <r>
    <s v="10 : Electric"/>
    <x v="3"/>
    <x v="0"/>
    <s v="ERES_2T307"/>
    <x v="1694"/>
    <n v="1061.9680000000001"/>
    <n v="139.88999999999999"/>
  </r>
  <r>
    <s v="10 : Electric"/>
    <x v="3"/>
    <x v="0"/>
    <s v="ERES_2T307"/>
    <x v="1695"/>
    <n v="1536.991"/>
    <n v="203.82"/>
  </r>
  <r>
    <s v="10 : Electric"/>
    <x v="3"/>
    <x v="0"/>
    <s v="ERES_2T307"/>
    <x v="1696"/>
    <n v="1763.434"/>
    <n v="224.79"/>
  </r>
  <r>
    <s v="10 : Electric"/>
    <x v="3"/>
    <x v="0"/>
    <s v="ERES_2T307"/>
    <x v="1697"/>
    <n v="913.86900000000003"/>
    <n v="119.15"/>
  </r>
  <r>
    <s v="10 : Electric"/>
    <x v="3"/>
    <x v="0"/>
    <s v="ERES_2T307"/>
    <x v="1698"/>
    <n v="1211.3050000000001"/>
    <n v="153.41"/>
  </r>
  <r>
    <s v="10 : Electric"/>
    <x v="3"/>
    <x v="0"/>
    <s v="ERES_2T307"/>
    <x v="1699"/>
    <n v="1027.6479999999999"/>
    <n v="124.97"/>
  </r>
  <r>
    <s v="10 : Electric"/>
    <x v="3"/>
    <x v="0"/>
    <s v="ERES_2T307"/>
    <x v="1700"/>
    <n v="1920.0609999999999"/>
    <n v="239.84"/>
  </r>
  <r>
    <s v="10 : Electric"/>
    <x v="3"/>
    <x v="0"/>
    <s v="ERES_2T307"/>
    <x v="1701"/>
    <n v="425.27699999999999"/>
    <n v="56.82"/>
  </r>
  <r>
    <s v="10 : Electric"/>
    <x v="3"/>
    <x v="0"/>
    <s v="ERES_2T307"/>
    <x v="1702"/>
    <n v="937.50099999999998"/>
    <n v="117.06"/>
  </r>
  <r>
    <s v="10 : Electric"/>
    <x v="3"/>
    <x v="0"/>
    <s v="ERES_2T307"/>
    <x v="8675"/>
    <n v="1279.9280000000001"/>
    <n v="168.27"/>
  </r>
  <r>
    <s v="10 : Electric"/>
    <x v="3"/>
    <x v="0"/>
    <s v="ERES_2T307"/>
    <x v="1703"/>
    <n v="2436.299"/>
    <n v="280.66000000000003"/>
  </r>
  <r>
    <s v="10 : Electric"/>
    <x v="3"/>
    <x v="0"/>
    <s v="ERES_2T307"/>
    <x v="1704"/>
    <n v="1306.01"/>
    <n v="166.2"/>
  </r>
  <r>
    <s v="10 : Electric"/>
    <x v="3"/>
    <x v="0"/>
    <s v="ERES_2T307"/>
    <x v="1705"/>
    <n v="1078.4649999999999"/>
    <n v="134.1"/>
  </r>
  <r>
    <s v="10 : Electric"/>
    <x v="3"/>
    <x v="0"/>
    <s v="ERES_2T307"/>
    <x v="1706"/>
    <n v="2358.3539999999998"/>
    <n v="292.2"/>
  </r>
  <r>
    <s v="10 : Electric"/>
    <x v="3"/>
    <x v="0"/>
    <s v="ERES_2T307"/>
    <x v="1707"/>
    <n v="378.97699999999998"/>
    <n v="50.91"/>
  </r>
  <r>
    <s v="10 : Electric"/>
    <x v="3"/>
    <x v="0"/>
    <s v="ERES_2T307"/>
    <x v="1708"/>
    <n v="802.40099999999995"/>
    <n v="102.24"/>
  </r>
  <r>
    <s v="10 : Electric"/>
    <x v="3"/>
    <x v="0"/>
    <s v="ERES_2T307"/>
    <x v="1709"/>
    <n v="1089.2360000000001"/>
    <n v="147.58000000000001"/>
  </r>
  <r>
    <s v="10 : Electric"/>
    <x v="3"/>
    <x v="0"/>
    <s v="ERES_2T307"/>
    <x v="8676"/>
    <n v="752.70699999999999"/>
    <n v="88.74"/>
  </r>
  <r>
    <s v="10 : Electric"/>
    <x v="3"/>
    <x v="0"/>
    <s v="ERES_2T307"/>
    <x v="7182"/>
    <n v="788.42600000000004"/>
    <n v="91.79"/>
  </r>
  <r>
    <s v="10 : Electric"/>
    <x v="3"/>
    <x v="0"/>
    <s v="ERES_2T307"/>
    <x v="1710"/>
    <n v="1404.867"/>
    <n v="165.75"/>
  </r>
  <r>
    <s v="10 : Electric"/>
    <x v="3"/>
    <x v="0"/>
    <s v="ERES_2T307"/>
    <x v="1711"/>
    <n v="1606.0039999999999"/>
    <n v="201.02"/>
  </r>
  <r>
    <s v="10 : Electric"/>
    <x v="3"/>
    <x v="0"/>
    <s v="ERES_2T307"/>
    <x v="1712"/>
    <n v="625.33299999999997"/>
    <n v="83.09"/>
  </r>
  <r>
    <s v="10 : Electric"/>
    <x v="3"/>
    <x v="0"/>
    <s v="ERES_2T307"/>
    <x v="7183"/>
    <n v="1734.2260000000001"/>
    <n v="195.2"/>
  </r>
  <r>
    <s v="10 : Electric"/>
    <x v="3"/>
    <x v="0"/>
    <s v="ERES_2T307"/>
    <x v="1713"/>
    <n v="457.37599999999998"/>
    <n v="55.58"/>
  </r>
  <r>
    <s v="10 : Electric"/>
    <x v="3"/>
    <x v="0"/>
    <s v="ERES_2T307"/>
    <x v="1714"/>
    <n v="1706.038"/>
    <n v="211.48"/>
  </r>
  <r>
    <s v="10 : Electric"/>
    <x v="3"/>
    <x v="0"/>
    <s v="ERES_2T307"/>
    <x v="1716"/>
    <n v="264.58"/>
    <n v="32.76"/>
  </r>
  <r>
    <s v="10 : Electric"/>
    <x v="3"/>
    <x v="0"/>
    <s v="ERES_2T307"/>
    <x v="1717"/>
    <n v="1258.867"/>
    <n v="156.9"/>
  </r>
  <r>
    <s v="10 : Electric"/>
    <x v="3"/>
    <x v="0"/>
    <s v="ERES_2T307"/>
    <x v="7184"/>
    <n v="680.83500000000004"/>
    <n v="94.29"/>
  </r>
  <r>
    <s v="10 : Electric"/>
    <x v="3"/>
    <x v="0"/>
    <s v="ERES_2T307"/>
    <x v="7185"/>
    <n v="293.48700000000002"/>
    <n v="33.71"/>
  </r>
  <r>
    <s v="10 : Electric"/>
    <x v="3"/>
    <x v="0"/>
    <s v="ERES_2T307"/>
    <x v="1718"/>
    <n v="1122.04"/>
    <n v="113.9"/>
  </r>
  <r>
    <s v="10 : Electric"/>
    <x v="3"/>
    <x v="0"/>
    <s v="ERES_2T307"/>
    <x v="1719"/>
    <n v="333.279"/>
    <n v="41.22"/>
  </r>
  <r>
    <s v="10 : Electric"/>
    <x v="3"/>
    <x v="0"/>
    <s v="ERES_2T307"/>
    <x v="1720"/>
    <n v="888.29700000000003"/>
    <n v="112.4"/>
  </r>
  <r>
    <s v="10 : Electric"/>
    <x v="3"/>
    <x v="0"/>
    <s v="ERES_2T307"/>
    <x v="1721"/>
    <n v="466.09500000000003"/>
    <n v="59.26"/>
  </r>
  <r>
    <s v="10 : Electric"/>
    <x v="3"/>
    <x v="0"/>
    <s v="ERES_2T307"/>
    <x v="1722"/>
    <n v="1043.94"/>
    <n v="136.9"/>
  </r>
  <r>
    <s v="10 : Electric"/>
    <x v="3"/>
    <x v="0"/>
    <s v="ERES_2T307"/>
    <x v="1723"/>
    <n v="1011.676"/>
    <n v="149.63"/>
  </r>
  <r>
    <s v="10 : Electric"/>
    <x v="3"/>
    <x v="0"/>
    <s v="ERES_2T307"/>
    <x v="7186"/>
    <n v="894.27300000000002"/>
    <n v="128.16999999999999"/>
  </r>
  <r>
    <s v="10 : Electric"/>
    <x v="3"/>
    <x v="0"/>
    <s v="ERES_2T307"/>
    <x v="1725"/>
    <n v="1031.761"/>
    <n v="137.74"/>
  </r>
  <r>
    <s v="10 : Electric"/>
    <x v="3"/>
    <x v="0"/>
    <s v="ERES_2T307"/>
    <x v="7187"/>
    <n v="1862.2080000000001"/>
    <n v="213.34"/>
  </r>
  <r>
    <s v="10 : Electric"/>
    <x v="3"/>
    <x v="0"/>
    <s v="ERES_2T307"/>
    <x v="7188"/>
    <n v="735.15499999999997"/>
    <n v="99.09"/>
  </r>
  <r>
    <s v="10 : Electric"/>
    <x v="3"/>
    <x v="0"/>
    <s v="ERES_2T307"/>
    <x v="1726"/>
    <n v="1224.471"/>
    <n v="153.44"/>
  </r>
  <r>
    <s v="10 : Electric"/>
    <x v="3"/>
    <x v="0"/>
    <s v="ERES_2T307"/>
    <x v="7189"/>
    <n v="288.95"/>
    <n v="34.130000000000003"/>
  </r>
  <r>
    <s v="10 : Electric"/>
    <x v="3"/>
    <x v="0"/>
    <s v="ERES_2T307"/>
    <x v="7190"/>
    <n v="123.58199999999999"/>
    <n v="17.3"/>
  </r>
  <r>
    <s v="10 : Electric"/>
    <x v="3"/>
    <x v="0"/>
    <s v="ERES_2T307"/>
    <x v="1727"/>
    <n v="1520.7339999999999"/>
    <n v="190.55"/>
  </r>
  <r>
    <s v="10 : Electric"/>
    <x v="3"/>
    <x v="0"/>
    <s v="ERES_2T307"/>
    <x v="1728"/>
    <n v="326.30700000000002"/>
    <n v="38.6"/>
  </r>
  <r>
    <s v="10 : Electric"/>
    <x v="3"/>
    <x v="0"/>
    <s v="ERES_2T307"/>
    <x v="1729"/>
    <n v="2302.335"/>
    <n v="293.31"/>
  </r>
  <r>
    <s v="10 : Electric"/>
    <x v="3"/>
    <x v="0"/>
    <s v="ERES_2T307"/>
    <x v="1730"/>
    <n v="583.12900000000002"/>
    <n v="71.930000000000007"/>
  </r>
  <r>
    <s v="10 : Electric"/>
    <x v="3"/>
    <x v="0"/>
    <s v="ERES_2T307"/>
    <x v="1731"/>
    <n v="1973.54"/>
    <n v="252.35"/>
  </r>
  <r>
    <s v="10 : Electric"/>
    <x v="3"/>
    <x v="0"/>
    <s v="ERES_2T307"/>
    <x v="7191"/>
    <n v="754.94899999999996"/>
    <n v="100.18"/>
  </r>
  <r>
    <s v="10 : Electric"/>
    <x v="3"/>
    <x v="0"/>
    <s v="ERES_2T307"/>
    <x v="1732"/>
    <n v="1534.0229999999999"/>
    <n v="207.47"/>
  </r>
  <r>
    <s v="10 : Electric"/>
    <x v="3"/>
    <x v="0"/>
    <s v="ERES_2T307"/>
    <x v="7192"/>
    <n v="689.97"/>
    <n v="101.65"/>
  </r>
  <r>
    <s v="10 : Electric"/>
    <x v="3"/>
    <x v="0"/>
    <s v="ERES_2T307"/>
    <x v="1733"/>
    <n v="1425.317"/>
    <n v="192.67"/>
  </r>
  <r>
    <s v="10 : Electric"/>
    <x v="3"/>
    <x v="0"/>
    <s v="ERES_2T307"/>
    <x v="1734"/>
    <n v="1619.7639999999999"/>
    <n v="204.33"/>
  </r>
  <r>
    <s v="10 : Electric"/>
    <x v="3"/>
    <x v="0"/>
    <s v="ERES_2T307"/>
    <x v="1735"/>
    <n v="594.06200000000001"/>
    <n v="71.430000000000007"/>
  </r>
  <r>
    <s v="10 : Electric"/>
    <x v="3"/>
    <x v="0"/>
    <s v="ERES_2T307"/>
    <x v="1736"/>
    <n v="2174.0169999999998"/>
    <n v="267.26"/>
  </r>
  <r>
    <s v="10 : Electric"/>
    <x v="3"/>
    <x v="0"/>
    <s v="ERES_2T307"/>
    <x v="7193"/>
    <n v="1982.3530000000001"/>
    <n v="251.99"/>
  </r>
  <r>
    <s v="10 : Electric"/>
    <x v="3"/>
    <x v="0"/>
    <s v="ERES_2T307"/>
    <x v="1737"/>
    <n v="824.40499999999997"/>
    <n v="104.47"/>
  </r>
  <r>
    <s v="10 : Electric"/>
    <x v="3"/>
    <x v="0"/>
    <s v="ERES_2T307"/>
    <x v="7194"/>
    <n v="1193.8430000000001"/>
    <n v="159.13"/>
  </r>
  <r>
    <s v="10 : Electric"/>
    <x v="3"/>
    <x v="0"/>
    <s v="ERES_2T307"/>
    <x v="7195"/>
    <n v="318.72199999999998"/>
    <n v="44.09"/>
  </r>
  <r>
    <s v="10 : Electric"/>
    <x v="3"/>
    <x v="0"/>
    <s v="ERES_2T307"/>
    <x v="7196"/>
    <n v="1438.2760000000001"/>
    <n v="178.14"/>
  </r>
  <r>
    <s v="10 : Electric"/>
    <x v="3"/>
    <x v="0"/>
    <s v="ERES_2T307"/>
    <x v="1739"/>
    <n v="883.68499999999995"/>
    <n v="114.67"/>
  </r>
  <r>
    <s v="10 : Electric"/>
    <x v="3"/>
    <x v="0"/>
    <s v="ERES_2T307"/>
    <x v="7197"/>
    <n v="449.56799999999998"/>
    <n v="64.819999999999993"/>
  </r>
  <r>
    <s v="10 : Electric"/>
    <x v="3"/>
    <x v="0"/>
    <s v="ERES_2T307"/>
    <x v="7198"/>
    <n v="543.9"/>
    <n v="71.09"/>
  </r>
  <r>
    <s v="10 : Electric"/>
    <x v="3"/>
    <x v="0"/>
    <s v="ERES_2T307"/>
    <x v="1740"/>
    <n v="636.58000000000004"/>
    <n v="70.239999999999995"/>
  </r>
  <r>
    <s v="10 : Electric"/>
    <x v="3"/>
    <x v="0"/>
    <s v="ERES_2T307"/>
    <x v="7199"/>
    <n v="1085.9259999999999"/>
    <n v="147.02000000000001"/>
  </r>
  <r>
    <s v="10 : Electric"/>
    <x v="3"/>
    <x v="0"/>
    <s v="ERES_2T307"/>
    <x v="7200"/>
    <n v="1272.335"/>
    <n v="163.16999999999999"/>
  </r>
  <r>
    <s v="10 : Electric"/>
    <x v="3"/>
    <x v="0"/>
    <s v="ERES_2T307"/>
    <x v="1741"/>
    <n v="3098.143"/>
    <n v="373.76"/>
  </r>
  <r>
    <s v="10 : Electric"/>
    <x v="3"/>
    <x v="0"/>
    <s v="ERES_2T307"/>
    <x v="1742"/>
    <n v="2840.931"/>
    <n v="371.79"/>
  </r>
  <r>
    <s v="10 : Electric"/>
    <x v="3"/>
    <x v="0"/>
    <s v="ERES_2T307"/>
    <x v="1743"/>
    <n v="2131.1030000000001"/>
    <n v="265.74"/>
  </r>
  <r>
    <s v="10 : Electric"/>
    <x v="3"/>
    <x v="0"/>
    <s v="ERES_2T307"/>
    <x v="1744"/>
    <n v="1327.8320000000001"/>
    <n v="159.09"/>
  </r>
  <r>
    <s v="10 : Electric"/>
    <x v="3"/>
    <x v="0"/>
    <s v="ERES_2T307"/>
    <x v="1745"/>
    <n v="540.15099999999995"/>
    <n v="65.3"/>
  </r>
  <r>
    <s v="10 : Electric"/>
    <x v="3"/>
    <x v="0"/>
    <s v="ERES_2T307"/>
    <x v="1746"/>
    <n v="1397.0260000000001"/>
    <n v="174.31"/>
  </r>
  <r>
    <s v="10 : Electric"/>
    <x v="3"/>
    <x v="0"/>
    <s v="ERES_2T307"/>
    <x v="1747"/>
    <n v="1414.2170000000001"/>
    <n v="183.2"/>
  </r>
  <r>
    <s v="10 : Electric"/>
    <x v="3"/>
    <x v="0"/>
    <s v="ERES_2T307"/>
    <x v="1748"/>
    <n v="420.06700000000001"/>
    <n v="62.9"/>
  </r>
  <r>
    <s v="10 : Electric"/>
    <x v="3"/>
    <x v="0"/>
    <s v="ERES_2T307"/>
    <x v="1749"/>
    <n v="653.69200000000001"/>
    <n v="89.2"/>
  </r>
  <r>
    <s v="10 : Electric"/>
    <x v="3"/>
    <x v="0"/>
    <s v="ERES_2T307"/>
    <x v="1750"/>
    <n v="529.62099999999998"/>
    <n v="68.33"/>
  </r>
  <r>
    <s v="10 : Electric"/>
    <x v="3"/>
    <x v="0"/>
    <s v="ERES_2T307"/>
    <x v="1751"/>
    <n v="1127.93"/>
    <n v="151.56"/>
  </r>
  <r>
    <s v="10 : Electric"/>
    <x v="3"/>
    <x v="0"/>
    <s v="ERES_2T307"/>
    <x v="1752"/>
    <n v="1925.559"/>
    <n v="267.33"/>
  </r>
  <r>
    <s v="10 : Electric"/>
    <x v="3"/>
    <x v="0"/>
    <s v="ERES_2T307"/>
    <x v="1753"/>
    <n v="1181.8150000000001"/>
    <n v="146.11000000000001"/>
  </r>
  <r>
    <s v="10 : Electric"/>
    <x v="3"/>
    <x v="0"/>
    <s v="ERES_2T307"/>
    <x v="1754"/>
    <n v="519.91999999999996"/>
    <n v="73.290000000000006"/>
  </r>
  <r>
    <s v="10 : Electric"/>
    <x v="3"/>
    <x v="0"/>
    <s v="ERES_2T307"/>
    <x v="1755"/>
    <n v="891.36300000000006"/>
    <n v="107.63"/>
  </r>
  <r>
    <s v="10 : Electric"/>
    <x v="3"/>
    <x v="0"/>
    <s v="ERES_2T307"/>
    <x v="1756"/>
    <n v="1026.0239999999999"/>
    <n v="133.54"/>
  </r>
  <r>
    <s v="10 : Electric"/>
    <x v="3"/>
    <x v="0"/>
    <s v="ERES_2T307"/>
    <x v="7201"/>
    <n v="3103.413"/>
    <n v="387.67"/>
  </r>
  <r>
    <s v="10 : Electric"/>
    <x v="3"/>
    <x v="0"/>
    <s v="ERES_2T307"/>
    <x v="7202"/>
    <n v="583.91700000000003"/>
    <n v="76.489999999999995"/>
  </r>
  <r>
    <s v="10 : Electric"/>
    <x v="3"/>
    <x v="0"/>
    <s v="ERES_2T307"/>
    <x v="1757"/>
    <n v="470.83499999999998"/>
    <n v="66.06"/>
  </r>
  <r>
    <s v="10 : Electric"/>
    <x v="3"/>
    <x v="0"/>
    <s v="ERES_2T307"/>
    <x v="7203"/>
    <n v="508.04599999999999"/>
    <n v="64.430000000000007"/>
  </r>
  <r>
    <s v="10 : Electric"/>
    <x v="3"/>
    <x v="0"/>
    <s v="ERES_2T307"/>
    <x v="1758"/>
    <n v="699.74599999999998"/>
    <n v="87.01"/>
  </r>
  <r>
    <s v="10 : Electric"/>
    <x v="3"/>
    <x v="0"/>
    <s v="ERES_2T307"/>
    <x v="7204"/>
    <n v="279.82100000000003"/>
    <n v="39.51"/>
  </r>
  <r>
    <s v="10 : Electric"/>
    <x v="3"/>
    <x v="0"/>
    <s v="ERES_2T307"/>
    <x v="1759"/>
    <n v="745.86900000000003"/>
    <n v="93.24"/>
  </r>
  <r>
    <s v="10 : Electric"/>
    <x v="3"/>
    <x v="0"/>
    <s v="ERES_2T307"/>
    <x v="7205"/>
    <n v="863.10599999999999"/>
    <n v="97.71"/>
  </r>
  <r>
    <s v="10 : Electric"/>
    <x v="3"/>
    <x v="0"/>
    <s v="ERES_2T307"/>
    <x v="1760"/>
    <n v="1346.8810000000001"/>
    <n v="178.15"/>
  </r>
  <r>
    <s v="10 : Electric"/>
    <x v="3"/>
    <x v="0"/>
    <s v="ERES_2T307"/>
    <x v="1761"/>
    <n v="1183.009"/>
    <n v="151.80000000000001"/>
  </r>
  <r>
    <s v="10 : Electric"/>
    <x v="3"/>
    <x v="0"/>
    <s v="ERES_2T307"/>
    <x v="1762"/>
    <n v="989.12800000000004"/>
    <n v="129.6"/>
  </r>
  <r>
    <s v="10 : Electric"/>
    <x v="3"/>
    <x v="0"/>
    <s v="ERES_2T307"/>
    <x v="1763"/>
    <n v="1034.7750000000001"/>
    <n v="137.03"/>
  </r>
  <r>
    <s v="10 : Electric"/>
    <x v="3"/>
    <x v="0"/>
    <s v="ERES_2T307"/>
    <x v="1764"/>
    <n v="2381.165"/>
    <n v="284.05"/>
  </r>
  <r>
    <s v="10 : Electric"/>
    <x v="3"/>
    <x v="0"/>
    <s v="ERES_2T307"/>
    <x v="1765"/>
    <n v="1441.85"/>
    <n v="177.91"/>
  </r>
  <r>
    <s v="10 : Electric"/>
    <x v="3"/>
    <x v="0"/>
    <s v="ERES_2T307"/>
    <x v="1766"/>
    <n v="3122.5439999999999"/>
    <n v="395.65"/>
  </r>
  <r>
    <s v="10 : Electric"/>
    <x v="3"/>
    <x v="0"/>
    <s v="ERES_2T307"/>
    <x v="1767"/>
    <n v="526.92999999999995"/>
    <n v="61.71"/>
  </r>
  <r>
    <s v="10 : Electric"/>
    <x v="3"/>
    <x v="0"/>
    <s v="ERES_2T307"/>
    <x v="1768"/>
    <n v="2255.9760000000001"/>
    <n v="295.10000000000002"/>
  </r>
  <r>
    <s v="10 : Electric"/>
    <x v="3"/>
    <x v="0"/>
    <s v="ERES_2T307"/>
    <x v="1769"/>
    <n v="878.10799999999995"/>
    <n v="109.54"/>
  </r>
  <r>
    <s v="10 : Electric"/>
    <x v="3"/>
    <x v="0"/>
    <s v="ERES_2T307"/>
    <x v="1770"/>
    <n v="1807.7139999999999"/>
    <n v="209.71"/>
  </r>
  <r>
    <s v="10 : Electric"/>
    <x v="3"/>
    <x v="0"/>
    <s v="ERES_2T307"/>
    <x v="7206"/>
    <n v="3333.11"/>
    <n v="413.96"/>
  </r>
  <r>
    <s v="10 : Electric"/>
    <x v="3"/>
    <x v="0"/>
    <s v="ERES_2T307"/>
    <x v="7207"/>
    <n v="287.065"/>
    <n v="42.2"/>
  </r>
  <r>
    <s v="10 : Electric"/>
    <x v="3"/>
    <x v="0"/>
    <s v="ERES_2T307"/>
    <x v="1771"/>
    <n v="890.08100000000002"/>
    <n v="101.11"/>
  </r>
  <r>
    <s v="10 : Electric"/>
    <x v="3"/>
    <x v="0"/>
    <s v="ERES_2T307"/>
    <x v="1772"/>
    <n v="692.25"/>
    <n v="96.18"/>
  </r>
  <r>
    <s v="10 : Electric"/>
    <x v="3"/>
    <x v="0"/>
    <s v="ERES_2T307"/>
    <x v="7208"/>
    <n v="475.41699999999997"/>
    <n v="63.62"/>
  </r>
  <r>
    <s v="10 : Electric"/>
    <x v="3"/>
    <x v="0"/>
    <s v="ERES_2T307"/>
    <x v="1773"/>
    <n v="700.54399999999998"/>
    <n v="79.02"/>
  </r>
  <r>
    <s v="10 : Electric"/>
    <x v="3"/>
    <x v="0"/>
    <s v="ERES_2T307"/>
    <x v="1774"/>
    <n v="385.25900000000001"/>
    <n v="51.46"/>
  </r>
  <r>
    <s v="10 : Electric"/>
    <x v="3"/>
    <x v="0"/>
    <s v="ERES_2T307"/>
    <x v="1775"/>
    <n v="838.79200000000003"/>
    <n v="91.11"/>
  </r>
  <r>
    <s v="10 : Electric"/>
    <x v="3"/>
    <x v="0"/>
    <s v="ERES_2T307"/>
    <x v="1776"/>
    <n v="1095.924"/>
    <n v="131.85"/>
  </r>
  <r>
    <s v="10 : Electric"/>
    <x v="3"/>
    <x v="0"/>
    <s v="ERES_2T307"/>
    <x v="1777"/>
    <n v="1403.5070000000001"/>
    <n v="179.58"/>
  </r>
  <r>
    <s v="10 : Electric"/>
    <x v="3"/>
    <x v="0"/>
    <s v="ERES_2T307"/>
    <x v="1778"/>
    <n v="700.18299999999999"/>
    <n v="85.88"/>
  </r>
  <r>
    <s v="10 : Electric"/>
    <x v="3"/>
    <x v="0"/>
    <s v="ERES_2T307"/>
    <x v="7209"/>
    <n v="980.88699999999994"/>
    <n v="133.05000000000001"/>
  </r>
  <r>
    <s v="10 : Electric"/>
    <x v="3"/>
    <x v="0"/>
    <s v="ERES_2T307"/>
    <x v="1779"/>
    <n v="538.09299999999996"/>
    <n v="69.040000000000006"/>
  </r>
  <r>
    <s v="10 : Electric"/>
    <x v="3"/>
    <x v="0"/>
    <s v="ERES_2T307"/>
    <x v="1780"/>
    <n v="1528.173"/>
    <n v="156.87"/>
  </r>
  <r>
    <s v="10 : Electric"/>
    <x v="3"/>
    <x v="0"/>
    <s v="ERES_2T307"/>
    <x v="1781"/>
    <n v="3888.375"/>
    <n v="496.14"/>
  </r>
  <r>
    <s v="10 : Electric"/>
    <x v="3"/>
    <x v="0"/>
    <s v="ERES_2T307"/>
    <x v="1782"/>
    <n v="1113.7650000000001"/>
    <n v="136.83000000000001"/>
  </r>
  <r>
    <s v="10 : Electric"/>
    <x v="3"/>
    <x v="0"/>
    <s v="ERES_2T307"/>
    <x v="7210"/>
    <n v="648.49400000000003"/>
    <n v="88.89"/>
  </r>
  <r>
    <s v="10 : Electric"/>
    <x v="3"/>
    <x v="0"/>
    <s v="ERES_2T307"/>
    <x v="7211"/>
    <n v="897.87900000000002"/>
    <n v="116.83"/>
  </r>
  <r>
    <s v="10 : Electric"/>
    <x v="3"/>
    <x v="0"/>
    <s v="ERES_2T307"/>
    <x v="1783"/>
    <n v="1939.7829999999999"/>
    <n v="241.87"/>
  </r>
  <r>
    <s v="10 : Electric"/>
    <x v="3"/>
    <x v="0"/>
    <s v="ERES_2T307"/>
    <x v="1785"/>
    <n v="601.29600000000005"/>
    <n v="73.680000000000007"/>
  </r>
  <r>
    <s v="10 : Electric"/>
    <x v="3"/>
    <x v="0"/>
    <s v="ERES_2T307"/>
    <x v="1786"/>
    <n v="603.74099999999999"/>
    <n v="74.430000000000007"/>
  </r>
  <r>
    <s v="10 : Electric"/>
    <x v="3"/>
    <x v="0"/>
    <s v="ERES_2T307"/>
    <x v="1787"/>
    <n v="4294.5839999999998"/>
    <n v="517.29"/>
  </r>
  <r>
    <s v="10 : Electric"/>
    <x v="3"/>
    <x v="0"/>
    <s v="ERES_2T307"/>
    <x v="7212"/>
    <n v="331.72300000000001"/>
    <n v="46.22"/>
  </r>
  <r>
    <s v="10 : Electric"/>
    <x v="3"/>
    <x v="0"/>
    <s v="ERES_2T307"/>
    <x v="1789"/>
    <n v="747.721"/>
    <n v="91.35"/>
  </r>
  <r>
    <s v="10 : Electric"/>
    <x v="3"/>
    <x v="0"/>
    <s v="ERES_2T307"/>
    <x v="1790"/>
    <n v="1732.5070000000001"/>
    <n v="228.23"/>
  </r>
  <r>
    <s v="10 : Electric"/>
    <x v="3"/>
    <x v="0"/>
    <s v="ERES_2T307"/>
    <x v="1791"/>
    <n v="453.149"/>
    <n v="57.93"/>
  </r>
  <r>
    <s v="10 : Electric"/>
    <x v="3"/>
    <x v="0"/>
    <s v="ERES_2T307"/>
    <x v="1792"/>
    <n v="2567.9580000000001"/>
    <n v="343.49"/>
  </r>
  <r>
    <s v="10 : Electric"/>
    <x v="3"/>
    <x v="0"/>
    <s v="ERES_2T307"/>
    <x v="8677"/>
    <n v="1080.3399999999999"/>
    <n v="138.54"/>
  </r>
  <r>
    <s v="10 : Electric"/>
    <x v="3"/>
    <x v="0"/>
    <s v="ERES_2T307"/>
    <x v="1793"/>
    <n v="3824.442"/>
    <n v="424.75"/>
  </r>
  <r>
    <s v="10 : Electric"/>
    <x v="3"/>
    <x v="0"/>
    <s v="ERES_2T307"/>
    <x v="1794"/>
    <n v="206.369"/>
    <n v="25.25"/>
  </r>
  <r>
    <s v="10 : Electric"/>
    <x v="3"/>
    <x v="0"/>
    <s v="ERES_2T307"/>
    <x v="1795"/>
    <n v="1575.89"/>
    <n v="171.51"/>
  </r>
  <r>
    <s v="10 : Electric"/>
    <x v="3"/>
    <x v="0"/>
    <s v="ERES_2T307"/>
    <x v="1796"/>
    <n v="277.65100000000001"/>
    <n v="37.229999999999997"/>
  </r>
  <r>
    <s v="10 : Electric"/>
    <x v="3"/>
    <x v="0"/>
    <s v="ERES_2T307"/>
    <x v="1797"/>
    <n v="676.23099999999999"/>
    <n v="89.63"/>
  </r>
  <r>
    <s v="10 : Electric"/>
    <x v="3"/>
    <x v="0"/>
    <s v="ERES_2T307"/>
    <x v="7213"/>
    <n v="1195.0930000000001"/>
    <n v="121.61"/>
  </r>
  <r>
    <s v="10 : Electric"/>
    <x v="3"/>
    <x v="0"/>
    <s v="ERES_2T307"/>
    <x v="1798"/>
    <n v="518.899"/>
    <n v="71.56"/>
  </r>
  <r>
    <s v="10 : Electric"/>
    <x v="3"/>
    <x v="0"/>
    <s v="ERES_2T307"/>
    <x v="1799"/>
    <n v="1045.8150000000001"/>
    <n v="160.91999999999999"/>
  </r>
  <r>
    <s v="10 : Electric"/>
    <x v="3"/>
    <x v="0"/>
    <s v="ERES_2T307"/>
    <x v="1800"/>
    <n v="477.00900000000001"/>
    <n v="63.99"/>
  </r>
  <r>
    <s v="10 : Electric"/>
    <x v="3"/>
    <x v="0"/>
    <s v="ERES_2T307"/>
    <x v="1801"/>
    <n v="257.96100000000001"/>
    <n v="34.229999999999997"/>
  </r>
  <r>
    <s v="10 : Electric"/>
    <x v="3"/>
    <x v="0"/>
    <s v="ERES_2T307"/>
    <x v="1802"/>
    <n v="3741.866"/>
    <n v="459.41"/>
  </r>
  <r>
    <s v="10 : Electric"/>
    <x v="3"/>
    <x v="0"/>
    <s v="ERES_2T307"/>
    <x v="8678"/>
    <n v="859.36699999999996"/>
    <n v="106.28"/>
  </r>
  <r>
    <s v="10 : Electric"/>
    <x v="3"/>
    <x v="0"/>
    <s v="ERES_2T307"/>
    <x v="1803"/>
    <n v="1178.903"/>
    <n v="140.59"/>
  </r>
  <r>
    <s v="10 : Electric"/>
    <x v="3"/>
    <x v="0"/>
    <s v="ERES_2T307"/>
    <x v="1804"/>
    <n v="1246.6120000000001"/>
    <n v="156.86000000000001"/>
  </r>
  <r>
    <s v="10 : Electric"/>
    <x v="3"/>
    <x v="0"/>
    <s v="ERES_2T307"/>
    <x v="1805"/>
    <n v="600.11800000000005"/>
    <n v="69.760000000000005"/>
  </r>
  <r>
    <s v="10 : Electric"/>
    <x v="3"/>
    <x v="0"/>
    <s v="ERES_2T307"/>
    <x v="1806"/>
    <n v="308.428"/>
    <n v="40.229999999999997"/>
  </r>
  <r>
    <s v="10 : Electric"/>
    <x v="3"/>
    <x v="0"/>
    <s v="ERES_2T307"/>
    <x v="1807"/>
    <n v="526.78300000000002"/>
    <n v="72.260000000000005"/>
  </r>
  <r>
    <s v="10 : Electric"/>
    <x v="3"/>
    <x v="0"/>
    <s v="ERES_2T307"/>
    <x v="1809"/>
    <n v="612.721"/>
    <n v="75.47"/>
  </r>
  <r>
    <s v="10 : Electric"/>
    <x v="3"/>
    <x v="0"/>
    <s v="ERES_2T307"/>
    <x v="1810"/>
    <n v="868.48500000000001"/>
    <n v="104.4"/>
  </r>
  <r>
    <s v="10 : Electric"/>
    <x v="3"/>
    <x v="0"/>
    <s v="ERES_2T307"/>
    <x v="1811"/>
    <n v="1796.3109999999999"/>
    <n v="204.67"/>
  </r>
  <r>
    <s v="10 : Electric"/>
    <x v="3"/>
    <x v="0"/>
    <s v="ERES_2T307"/>
    <x v="1812"/>
    <n v="938.529"/>
    <n v="122.75"/>
  </r>
  <r>
    <s v="10 : Electric"/>
    <x v="3"/>
    <x v="0"/>
    <s v="ERES_2T307"/>
    <x v="1813"/>
    <n v="1336.96"/>
    <n v="173.51"/>
  </r>
  <r>
    <s v="10 : Electric"/>
    <x v="3"/>
    <x v="0"/>
    <s v="ERES_2T307"/>
    <x v="1814"/>
    <n v="856.91200000000003"/>
    <n v="105.19"/>
  </r>
  <r>
    <s v="10 : Electric"/>
    <x v="3"/>
    <x v="0"/>
    <s v="ERES_2T307"/>
    <x v="1815"/>
    <n v="2113.886"/>
    <n v="252.68"/>
  </r>
  <r>
    <s v="10 : Electric"/>
    <x v="3"/>
    <x v="0"/>
    <s v="ERES_2T307"/>
    <x v="1816"/>
    <n v="563.77499999999998"/>
    <n v="73.44"/>
  </r>
  <r>
    <s v="10 : Electric"/>
    <x v="3"/>
    <x v="0"/>
    <s v="ERES_2T307"/>
    <x v="7214"/>
    <n v="2403.6109999999999"/>
    <n v="300.3"/>
  </r>
  <r>
    <s v="10 : Electric"/>
    <x v="3"/>
    <x v="0"/>
    <s v="ERES_2T307"/>
    <x v="1817"/>
    <n v="1155.777"/>
    <n v="119.48"/>
  </r>
  <r>
    <s v="10 : Electric"/>
    <x v="3"/>
    <x v="0"/>
    <s v="ERES_2T307"/>
    <x v="1818"/>
    <n v="678.64800000000002"/>
    <n v="82.27"/>
  </r>
  <r>
    <s v="10 : Electric"/>
    <x v="3"/>
    <x v="0"/>
    <s v="ERES_2T307"/>
    <x v="1819"/>
    <n v="481.30099999999999"/>
    <n v="65.59"/>
  </r>
  <r>
    <s v="10 : Electric"/>
    <x v="3"/>
    <x v="0"/>
    <s v="ERES_2T307"/>
    <x v="1820"/>
    <n v="778.61099999999999"/>
    <n v="97.89"/>
  </r>
  <r>
    <s v="10 : Electric"/>
    <x v="3"/>
    <x v="0"/>
    <s v="ERES_2T307"/>
    <x v="1821"/>
    <n v="651.59799999999996"/>
    <n v="80.650000000000006"/>
  </r>
  <r>
    <s v="10 : Electric"/>
    <x v="3"/>
    <x v="0"/>
    <s v="ERES_2T307"/>
    <x v="1822"/>
    <n v="1663.96"/>
    <n v="208.98"/>
  </r>
  <r>
    <s v="10 : Electric"/>
    <x v="3"/>
    <x v="0"/>
    <s v="ERES_2T307"/>
    <x v="1823"/>
    <n v="684.64"/>
    <n v="85.59"/>
  </r>
  <r>
    <s v="10 : Electric"/>
    <x v="3"/>
    <x v="0"/>
    <s v="ERES_2T307"/>
    <x v="1824"/>
    <n v="530.54"/>
    <n v="65.680000000000007"/>
  </r>
  <r>
    <s v="10 : Electric"/>
    <x v="3"/>
    <x v="0"/>
    <s v="ERES_2T307"/>
    <x v="1825"/>
    <n v="1281.336"/>
    <n v="170.13"/>
  </r>
  <r>
    <s v="10 : Electric"/>
    <x v="3"/>
    <x v="0"/>
    <s v="ERES_2T307"/>
    <x v="1826"/>
    <n v="2397.8359999999998"/>
    <n v="339.47"/>
  </r>
  <r>
    <s v="10 : Electric"/>
    <x v="3"/>
    <x v="0"/>
    <s v="ERES_2T307"/>
    <x v="1827"/>
    <n v="1469.3879999999999"/>
    <n v="197.6"/>
  </r>
  <r>
    <s v="10 : Electric"/>
    <x v="3"/>
    <x v="0"/>
    <s v="ERES_2T307"/>
    <x v="1828"/>
    <n v="1399.519"/>
    <n v="180.67"/>
  </r>
  <r>
    <s v="10 : Electric"/>
    <x v="3"/>
    <x v="0"/>
    <s v="ERES_2T307"/>
    <x v="7215"/>
    <n v="1045.454"/>
    <n v="131.99"/>
  </r>
  <r>
    <s v="10 : Electric"/>
    <x v="3"/>
    <x v="0"/>
    <s v="ERES_2T307"/>
    <x v="1829"/>
    <n v="1704.1610000000001"/>
    <n v="214.75"/>
  </r>
  <r>
    <s v="10 : Electric"/>
    <x v="3"/>
    <x v="0"/>
    <s v="ERES_2T307"/>
    <x v="1830"/>
    <n v="672.03399999999999"/>
    <n v="84.64"/>
  </r>
  <r>
    <s v="10 : Electric"/>
    <x v="3"/>
    <x v="0"/>
    <s v="ERES_2T307"/>
    <x v="7216"/>
    <n v="807.83799999999997"/>
    <n v="113.71"/>
  </r>
  <r>
    <s v="10 : Electric"/>
    <x v="3"/>
    <x v="0"/>
    <s v="ERES_2T307"/>
    <x v="1831"/>
    <n v="1922.5989999999999"/>
    <n v="253.43"/>
  </r>
  <r>
    <s v="10 : Electric"/>
    <x v="3"/>
    <x v="0"/>
    <s v="ERES_2T307"/>
    <x v="8679"/>
    <n v="869.15499999999997"/>
    <n v="118.83"/>
  </r>
  <r>
    <s v="10 : Electric"/>
    <x v="3"/>
    <x v="0"/>
    <s v="ERES_2T307"/>
    <x v="1833"/>
    <n v="232.505"/>
    <n v="30.37"/>
  </r>
  <r>
    <s v="10 : Electric"/>
    <x v="3"/>
    <x v="0"/>
    <s v="ERES_2T307"/>
    <x v="1834"/>
    <n v="674.94299999999998"/>
    <n v="85.94"/>
  </r>
  <r>
    <s v="10 : Electric"/>
    <x v="3"/>
    <x v="0"/>
    <s v="ERES_2T307"/>
    <x v="7217"/>
    <n v="459.601"/>
    <n v="56.42"/>
  </r>
  <r>
    <s v="10 : Electric"/>
    <x v="3"/>
    <x v="0"/>
    <s v="ERES_2T307"/>
    <x v="1835"/>
    <n v="516.66999999999996"/>
    <n v="52.64"/>
  </r>
  <r>
    <s v="10 : Electric"/>
    <x v="3"/>
    <x v="0"/>
    <s v="ERES_2T307"/>
    <x v="1836"/>
    <n v="1390.662"/>
    <n v="170.66"/>
  </r>
  <r>
    <s v="10 : Electric"/>
    <x v="3"/>
    <x v="0"/>
    <s v="ERES_2T307"/>
    <x v="1837"/>
    <n v="924.16300000000001"/>
    <n v="101.5"/>
  </r>
  <r>
    <s v="10 : Electric"/>
    <x v="3"/>
    <x v="0"/>
    <s v="ERES_2T307"/>
    <x v="7218"/>
    <n v="3431.3580000000002"/>
    <n v="375.87"/>
  </r>
  <r>
    <s v="10 : Electric"/>
    <x v="3"/>
    <x v="0"/>
    <s v="ERES_2T307"/>
    <x v="1838"/>
    <n v="533.452"/>
    <n v="66.59"/>
  </r>
  <r>
    <s v="10 : Electric"/>
    <x v="3"/>
    <x v="0"/>
    <s v="ERES_2T307"/>
    <x v="1839"/>
    <n v="1520.7739999999999"/>
    <n v="189.32"/>
  </r>
  <r>
    <s v="10 : Electric"/>
    <x v="3"/>
    <x v="0"/>
    <s v="ERES_2T307"/>
    <x v="7219"/>
    <n v="370.87"/>
    <n v="54.54"/>
  </r>
  <r>
    <s v="10 : Electric"/>
    <x v="3"/>
    <x v="0"/>
    <s v="ERES_2T307"/>
    <x v="1840"/>
    <n v="777.29700000000003"/>
    <n v="103.19"/>
  </r>
  <r>
    <s v="10 : Electric"/>
    <x v="3"/>
    <x v="0"/>
    <s v="ERES_2T307"/>
    <x v="1841"/>
    <n v="586.21299999999997"/>
    <n v="77.099999999999994"/>
  </r>
  <r>
    <s v="10 : Electric"/>
    <x v="3"/>
    <x v="0"/>
    <s v="ERES_2T307"/>
    <x v="7220"/>
    <n v="675.17899999999997"/>
    <n v="104.05"/>
  </r>
  <r>
    <s v="10 : Electric"/>
    <x v="3"/>
    <x v="0"/>
    <s v="ERES_2T307"/>
    <x v="1842"/>
    <n v="1233.376"/>
    <n v="169.79"/>
  </r>
  <r>
    <s v="10 : Electric"/>
    <x v="3"/>
    <x v="0"/>
    <s v="ERES_2T307"/>
    <x v="1843"/>
    <n v="762.90899999999999"/>
    <n v="105.17"/>
  </r>
  <r>
    <s v="10 : Electric"/>
    <x v="3"/>
    <x v="0"/>
    <s v="ERES_2T307"/>
    <x v="7221"/>
    <n v="1127.297"/>
    <n v="142.72999999999999"/>
  </r>
  <r>
    <s v="10 : Electric"/>
    <x v="3"/>
    <x v="0"/>
    <s v="ERES_2T307"/>
    <x v="7222"/>
    <n v="324.25299999999999"/>
    <n v="39.07"/>
  </r>
  <r>
    <s v="10 : Electric"/>
    <x v="3"/>
    <x v="0"/>
    <s v="ERES_2T307"/>
    <x v="1844"/>
    <n v="1130.952"/>
    <n v="131.5"/>
  </r>
  <r>
    <s v="10 : Electric"/>
    <x v="3"/>
    <x v="0"/>
    <s v="ERES_2T307"/>
    <x v="1845"/>
    <n v="1447.3920000000001"/>
    <n v="182.48"/>
  </r>
  <r>
    <s v="10 : Electric"/>
    <x v="3"/>
    <x v="0"/>
    <s v="ERES_2T307"/>
    <x v="1846"/>
    <n v="1830.2439999999999"/>
    <n v="239.13"/>
  </r>
  <r>
    <s v="10 : Electric"/>
    <x v="3"/>
    <x v="0"/>
    <s v="ERES_2T307"/>
    <x v="1847"/>
    <n v="148.465"/>
    <n v="18.309999999999999"/>
  </r>
  <r>
    <s v="10 : Electric"/>
    <x v="3"/>
    <x v="0"/>
    <s v="ERES_2T307"/>
    <x v="1848"/>
    <n v="805.31500000000005"/>
    <n v="100.19"/>
  </r>
  <r>
    <s v="10 : Electric"/>
    <x v="3"/>
    <x v="0"/>
    <s v="ERES_2T307"/>
    <x v="7223"/>
    <n v="473.15199999999999"/>
    <n v="58.95"/>
  </r>
  <r>
    <s v="10 : Electric"/>
    <x v="3"/>
    <x v="0"/>
    <s v="ERES_2T307"/>
    <x v="1850"/>
    <n v="1381.059"/>
    <n v="160.65"/>
  </r>
  <r>
    <s v="10 : Electric"/>
    <x v="3"/>
    <x v="0"/>
    <s v="ERES_2T307"/>
    <x v="1851"/>
    <n v="849.09199999999998"/>
    <n v="117.14"/>
  </r>
  <r>
    <s v="10 : Electric"/>
    <x v="3"/>
    <x v="0"/>
    <s v="ERES_2T307"/>
    <x v="1852"/>
    <n v="798.16200000000003"/>
    <n v="98.31"/>
  </r>
  <r>
    <s v="10 : Electric"/>
    <x v="3"/>
    <x v="0"/>
    <s v="ERES_2T307"/>
    <x v="1853"/>
    <n v="2349.3029999999999"/>
    <n v="337.26"/>
  </r>
  <r>
    <s v="10 : Electric"/>
    <x v="3"/>
    <x v="0"/>
    <s v="ERES_2T307"/>
    <x v="1854"/>
    <n v="1031.7919999999999"/>
    <n v="127.16"/>
  </r>
  <r>
    <s v="10 : Electric"/>
    <x v="3"/>
    <x v="0"/>
    <s v="ERES_2T307"/>
    <x v="1855"/>
    <n v="951.46799999999996"/>
    <n v="124.91"/>
  </r>
  <r>
    <s v="10 : Electric"/>
    <x v="3"/>
    <x v="0"/>
    <s v="ERES_2T307"/>
    <x v="1856"/>
    <n v="757.97199999999998"/>
    <n v="99.53"/>
  </r>
  <r>
    <s v="10 : Electric"/>
    <x v="3"/>
    <x v="0"/>
    <s v="ERES_2T307"/>
    <x v="1857"/>
    <n v="588.57500000000005"/>
    <n v="75.39"/>
  </r>
  <r>
    <s v="10 : Electric"/>
    <x v="3"/>
    <x v="0"/>
    <s v="ERES_2T307"/>
    <x v="1858"/>
    <n v="366.02800000000002"/>
    <n v="48.29"/>
  </r>
  <r>
    <s v="10 : Electric"/>
    <x v="3"/>
    <x v="0"/>
    <s v="ERES_2T307"/>
    <x v="1859"/>
    <n v="889.45399999999995"/>
    <n v="99.11"/>
  </r>
  <r>
    <s v="10 : Electric"/>
    <x v="3"/>
    <x v="0"/>
    <s v="ERES_2T307"/>
    <x v="1860"/>
    <n v="399.892"/>
    <n v="56.27"/>
  </r>
  <r>
    <s v="10 : Electric"/>
    <x v="3"/>
    <x v="0"/>
    <s v="ERES_2T307"/>
    <x v="1861"/>
    <n v="1336.653"/>
    <n v="163.95"/>
  </r>
  <r>
    <s v="10 : Electric"/>
    <x v="3"/>
    <x v="0"/>
    <s v="ERES_2T307"/>
    <x v="1862"/>
    <n v="394.50599999999997"/>
    <n v="52.01"/>
  </r>
  <r>
    <s v="10 : Electric"/>
    <x v="3"/>
    <x v="0"/>
    <s v="ERES_2T307"/>
    <x v="1863"/>
    <n v="1164.23"/>
    <n v="153.34"/>
  </r>
  <r>
    <s v="10 : Electric"/>
    <x v="3"/>
    <x v="0"/>
    <s v="ERES_2T307"/>
    <x v="1864"/>
    <n v="1798.5450000000001"/>
    <n v="209.59"/>
  </r>
  <r>
    <s v="10 : Electric"/>
    <x v="3"/>
    <x v="0"/>
    <s v="ERES_2T307"/>
    <x v="1865"/>
    <n v="1727.4880000000001"/>
    <n v="175.47"/>
  </r>
  <r>
    <s v="10 : Electric"/>
    <x v="3"/>
    <x v="0"/>
    <s v="ERES_2T307"/>
    <x v="1866"/>
    <n v="3509.3159999999998"/>
    <n v="360.39"/>
  </r>
  <r>
    <s v="10 : Electric"/>
    <x v="3"/>
    <x v="0"/>
    <s v="ERES_2T307"/>
    <x v="1867"/>
    <n v="1017.503"/>
    <n v="118.1"/>
  </r>
  <r>
    <s v="10 : Electric"/>
    <x v="3"/>
    <x v="0"/>
    <s v="ERES_2T307"/>
    <x v="1868"/>
    <n v="653.86800000000005"/>
    <n v="83.2"/>
  </r>
  <r>
    <s v="10 : Electric"/>
    <x v="3"/>
    <x v="0"/>
    <s v="ERES_2T307"/>
    <x v="1869"/>
    <n v="1769.9749999999999"/>
    <n v="219.4"/>
  </r>
  <r>
    <s v="10 : Electric"/>
    <x v="3"/>
    <x v="0"/>
    <s v="ERES_2T307"/>
    <x v="8680"/>
    <n v="1123.1769999999999"/>
    <n v="118.12"/>
  </r>
  <r>
    <s v="10 : Electric"/>
    <x v="3"/>
    <x v="0"/>
    <s v="ERES_2T307"/>
    <x v="1870"/>
    <n v="979.23099999999999"/>
    <n v="121.65"/>
  </r>
  <r>
    <s v="10 : Electric"/>
    <x v="3"/>
    <x v="0"/>
    <s v="ERES_2T307"/>
    <x v="1871"/>
    <n v="489.55500000000001"/>
    <n v="68.03"/>
  </r>
  <r>
    <s v="10 : Electric"/>
    <x v="3"/>
    <x v="0"/>
    <s v="ERES_2T307"/>
    <x v="1872"/>
    <n v="563.34299999999996"/>
    <n v="75.48"/>
  </r>
  <r>
    <s v="10 : Electric"/>
    <x v="3"/>
    <x v="0"/>
    <s v="ERES_2T307"/>
    <x v="7224"/>
    <n v="1532.2470000000001"/>
    <n v="188.01"/>
  </r>
  <r>
    <s v="10 : Electric"/>
    <x v="3"/>
    <x v="0"/>
    <s v="ERES_2T307"/>
    <x v="1873"/>
    <n v="306.19"/>
    <n v="38.840000000000003"/>
  </r>
  <r>
    <s v="10 : Electric"/>
    <x v="3"/>
    <x v="0"/>
    <s v="ERES_2T307"/>
    <x v="1874"/>
    <n v="879.78700000000003"/>
    <n v="112"/>
  </r>
  <r>
    <s v="10 : Electric"/>
    <x v="3"/>
    <x v="0"/>
    <s v="ERES_2T307"/>
    <x v="1875"/>
    <n v="1049.1600000000001"/>
    <n v="130.94999999999999"/>
  </r>
  <r>
    <s v="10 : Electric"/>
    <x v="3"/>
    <x v="0"/>
    <s v="ERES_2T307"/>
    <x v="7225"/>
    <n v="936.4"/>
    <n v="104.79"/>
  </r>
  <r>
    <s v="10 : Electric"/>
    <x v="3"/>
    <x v="0"/>
    <s v="ERES_2T307"/>
    <x v="1876"/>
    <n v="669.28200000000004"/>
    <n v="75.48"/>
  </r>
  <r>
    <s v="10 : Electric"/>
    <x v="3"/>
    <x v="0"/>
    <s v="ERES_2T307"/>
    <x v="1877"/>
    <n v="3371.4870000000001"/>
    <n v="433.73"/>
  </r>
  <r>
    <s v="10 : Electric"/>
    <x v="3"/>
    <x v="0"/>
    <s v="ERES_2T307"/>
    <x v="7226"/>
    <n v="376.35500000000002"/>
    <n v="49.56"/>
  </r>
  <r>
    <s v="10 : Electric"/>
    <x v="3"/>
    <x v="0"/>
    <s v="ERES_2T307"/>
    <x v="1878"/>
    <n v="864.75199999999995"/>
    <n v="107.05"/>
  </r>
  <r>
    <s v="10 : Electric"/>
    <x v="3"/>
    <x v="0"/>
    <s v="ERES_2T307"/>
    <x v="7227"/>
    <n v="456.43900000000002"/>
    <n v="59.02"/>
  </r>
  <r>
    <s v="10 : Electric"/>
    <x v="3"/>
    <x v="0"/>
    <s v="ERES_2T307"/>
    <x v="7228"/>
    <n v="485.61900000000003"/>
    <n v="62.77"/>
  </r>
  <r>
    <s v="10 : Electric"/>
    <x v="3"/>
    <x v="0"/>
    <s v="ERES_2T307"/>
    <x v="1879"/>
    <n v="319.738"/>
    <n v="41.64"/>
  </r>
  <r>
    <s v="10 : Electric"/>
    <x v="3"/>
    <x v="0"/>
    <s v="ERES_2T307"/>
    <x v="1880"/>
    <n v="1115.47"/>
    <n v="138.18"/>
  </r>
  <r>
    <s v="10 : Electric"/>
    <x v="3"/>
    <x v="0"/>
    <s v="ERES_2T307"/>
    <x v="1881"/>
    <n v="1759.4290000000001"/>
    <n v="236.83"/>
  </r>
  <r>
    <s v="10 : Electric"/>
    <x v="3"/>
    <x v="0"/>
    <s v="ERES_2T307"/>
    <x v="8681"/>
    <n v="901.61199999999997"/>
    <n v="102.31"/>
  </r>
  <r>
    <s v="10 : Electric"/>
    <x v="3"/>
    <x v="0"/>
    <s v="ERES_2T307"/>
    <x v="7229"/>
    <n v="2112.181"/>
    <n v="254.31"/>
  </r>
  <r>
    <s v="10 : Electric"/>
    <x v="3"/>
    <x v="0"/>
    <s v="ERES_2T307"/>
    <x v="7230"/>
    <n v="540.00300000000004"/>
    <n v="70.92"/>
  </r>
  <r>
    <s v="10 : Electric"/>
    <x v="3"/>
    <x v="0"/>
    <s v="ERES_2T307"/>
    <x v="1883"/>
    <n v="1064.761"/>
    <n v="151.46"/>
  </r>
  <r>
    <s v="10 : Electric"/>
    <x v="3"/>
    <x v="0"/>
    <s v="ERES_2T307"/>
    <x v="1884"/>
    <n v="1583.2550000000001"/>
    <n v="204.54"/>
  </r>
  <r>
    <s v="10 : Electric"/>
    <x v="3"/>
    <x v="0"/>
    <s v="ERES_2T307"/>
    <x v="1885"/>
    <n v="838.86900000000003"/>
    <n v="114.89"/>
  </r>
  <r>
    <s v="10 : Electric"/>
    <x v="3"/>
    <x v="0"/>
    <s v="ERES_2T307"/>
    <x v="7231"/>
    <n v="710.77499999999998"/>
    <n v="90.24"/>
  </r>
  <r>
    <s v="10 : Electric"/>
    <x v="3"/>
    <x v="0"/>
    <s v="ERES_2T307"/>
    <x v="7232"/>
    <n v="293.971"/>
    <n v="36.51"/>
  </r>
  <r>
    <s v="10 : Electric"/>
    <x v="3"/>
    <x v="0"/>
    <s v="ERES_2T307"/>
    <x v="1886"/>
    <n v="847.33199999999999"/>
    <n v="105.2"/>
  </r>
  <r>
    <s v="10 : Electric"/>
    <x v="3"/>
    <x v="0"/>
    <s v="ERES_2T307"/>
    <x v="1887"/>
    <n v="914.10500000000002"/>
    <n v="94.37"/>
  </r>
  <r>
    <s v="10 : Electric"/>
    <x v="3"/>
    <x v="0"/>
    <s v="ERES_2T307"/>
    <x v="1888"/>
    <n v="606.375"/>
    <n v="78.14"/>
  </r>
  <r>
    <s v="10 : Electric"/>
    <x v="3"/>
    <x v="0"/>
    <s v="ERES_2T307"/>
    <x v="7233"/>
    <n v="1193.412"/>
    <n v="147.55000000000001"/>
  </r>
  <r>
    <s v="10 : Electric"/>
    <x v="3"/>
    <x v="0"/>
    <s v="ERES_2T307"/>
    <x v="1889"/>
    <n v="426.01900000000001"/>
    <n v="58.94"/>
  </r>
  <r>
    <s v="10 : Electric"/>
    <x v="3"/>
    <x v="0"/>
    <s v="ERES_2T307"/>
    <x v="1890"/>
    <n v="858.87099999999998"/>
    <n v="118.69"/>
  </r>
  <r>
    <s v="10 : Electric"/>
    <x v="3"/>
    <x v="0"/>
    <s v="ERES_2T307"/>
    <x v="7234"/>
    <n v="308.67"/>
    <n v="41.23"/>
  </r>
  <r>
    <s v="10 : Electric"/>
    <x v="3"/>
    <x v="0"/>
    <s v="ERES_2T307"/>
    <x v="1891"/>
    <n v="1081.066"/>
    <n v="133.49"/>
  </r>
  <r>
    <s v="10 : Electric"/>
    <x v="3"/>
    <x v="0"/>
    <s v="ERES_2T307"/>
    <x v="1892"/>
    <n v="709.995"/>
    <n v="87.87"/>
  </r>
  <r>
    <s v="10 : Electric"/>
    <x v="3"/>
    <x v="0"/>
    <s v="ERES_2T307"/>
    <x v="7235"/>
    <n v="1044.693"/>
    <n v="116.35"/>
  </r>
  <r>
    <s v="10 : Electric"/>
    <x v="3"/>
    <x v="0"/>
    <s v="ERES_2T307"/>
    <x v="1893"/>
    <n v="488.55200000000002"/>
    <n v="61.54"/>
  </r>
  <r>
    <s v="10 : Electric"/>
    <x v="3"/>
    <x v="0"/>
    <s v="ERES_2T307"/>
    <x v="7236"/>
    <n v="1209.826"/>
    <n v="141.55000000000001"/>
  </r>
  <r>
    <s v="10 : Electric"/>
    <x v="3"/>
    <x v="0"/>
    <s v="ERES_2T307"/>
    <x v="1894"/>
    <n v="1453.0139999999999"/>
    <n v="161.84"/>
  </r>
  <r>
    <s v="10 : Electric"/>
    <x v="3"/>
    <x v="0"/>
    <s v="ERES_2T307"/>
    <x v="7237"/>
    <n v="1490.8440000000001"/>
    <n v="166.96"/>
  </r>
  <r>
    <s v="10 : Electric"/>
    <x v="3"/>
    <x v="0"/>
    <s v="ERES_2T307"/>
    <x v="1895"/>
    <n v="907.53700000000003"/>
    <n v="116.29"/>
  </r>
  <r>
    <s v="10 : Electric"/>
    <x v="3"/>
    <x v="0"/>
    <s v="ERES_2T307"/>
    <x v="1896"/>
    <n v="811.79"/>
    <n v="104.22"/>
  </r>
  <r>
    <s v="10 : Electric"/>
    <x v="3"/>
    <x v="0"/>
    <s v="ERES_2T307"/>
    <x v="1897"/>
    <n v="1284.7950000000001"/>
    <n v="149.16999999999999"/>
  </r>
  <r>
    <s v="10 : Electric"/>
    <x v="3"/>
    <x v="0"/>
    <s v="ERES_2T307"/>
    <x v="1898"/>
    <n v="1023.01"/>
    <n v="121.81"/>
  </r>
  <r>
    <s v="10 : Electric"/>
    <x v="3"/>
    <x v="0"/>
    <s v="ERES_2T307"/>
    <x v="1900"/>
    <n v="882.24400000000003"/>
    <n v="109.91"/>
  </r>
  <r>
    <s v="10 : Electric"/>
    <x v="3"/>
    <x v="0"/>
    <s v="ERES_2T307"/>
    <x v="1901"/>
    <n v="1398.915"/>
    <n v="188.74"/>
  </r>
  <r>
    <s v="10 : Electric"/>
    <x v="3"/>
    <x v="0"/>
    <s v="ERES_2T307"/>
    <x v="1902"/>
    <n v="585.43100000000004"/>
    <n v="86.17"/>
  </r>
  <r>
    <s v="10 : Electric"/>
    <x v="3"/>
    <x v="0"/>
    <s v="ERES_2T307"/>
    <x v="1903"/>
    <n v="1243.5409999999999"/>
    <n v="150.75"/>
  </r>
  <r>
    <s v="10 : Electric"/>
    <x v="3"/>
    <x v="0"/>
    <s v="ERES_2T307"/>
    <x v="1904"/>
    <n v="676.00599999999997"/>
    <n v="85.22"/>
  </r>
  <r>
    <s v="10 : Electric"/>
    <x v="3"/>
    <x v="0"/>
    <s v="ERES_2T307"/>
    <x v="7238"/>
    <n v="296.41399999999999"/>
    <n v="36.08"/>
  </r>
  <r>
    <s v="10 : Electric"/>
    <x v="3"/>
    <x v="0"/>
    <s v="ERES_2T307"/>
    <x v="1905"/>
    <n v="643.66999999999996"/>
    <n v="93.18"/>
  </r>
  <r>
    <s v="10 : Electric"/>
    <x v="3"/>
    <x v="0"/>
    <s v="ERES_2T307"/>
    <x v="1907"/>
    <n v="1223.143"/>
    <n v="166.25"/>
  </r>
  <r>
    <s v="10 : Electric"/>
    <x v="3"/>
    <x v="0"/>
    <s v="ERES_2T307"/>
    <x v="1908"/>
    <n v="1418.5319999999999"/>
    <n v="191.59"/>
  </r>
  <r>
    <s v="10 : Electric"/>
    <x v="3"/>
    <x v="0"/>
    <s v="ERES_2T307"/>
    <x v="1909"/>
    <n v="2191.299"/>
    <n v="210.92"/>
  </r>
  <r>
    <s v="10 : Electric"/>
    <x v="3"/>
    <x v="0"/>
    <s v="ERES_2T307"/>
    <x v="1910"/>
    <n v="852.346"/>
    <n v="112.98"/>
  </r>
  <r>
    <s v="10 : Electric"/>
    <x v="3"/>
    <x v="0"/>
    <s v="ERES_2T307"/>
    <x v="1911"/>
    <n v="657.90200000000004"/>
    <n v="79.63"/>
  </r>
  <r>
    <s v="10 : Electric"/>
    <x v="3"/>
    <x v="0"/>
    <s v="ERES_2T307"/>
    <x v="1912"/>
    <n v="1434.133"/>
    <n v="190.51"/>
  </r>
  <r>
    <s v="10 : Electric"/>
    <x v="3"/>
    <x v="0"/>
    <s v="ERES_2T307"/>
    <x v="8682"/>
    <n v="1419.8409999999999"/>
    <n v="168.25"/>
  </r>
  <r>
    <s v="10 : Electric"/>
    <x v="3"/>
    <x v="0"/>
    <s v="ERES_2T307"/>
    <x v="1913"/>
    <n v="2979.0430000000001"/>
    <n v="395.68"/>
  </r>
  <r>
    <s v="10 : Electric"/>
    <x v="3"/>
    <x v="0"/>
    <s v="ERES_2T307"/>
    <x v="1914"/>
    <n v="1336.4590000000001"/>
    <n v="177.04"/>
  </r>
  <r>
    <s v="10 : Electric"/>
    <x v="3"/>
    <x v="0"/>
    <s v="ERES_2T307"/>
    <x v="1915"/>
    <n v="3008.3969999999999"/>
    <n v="395.49"/>
  </r>
  <r>
    <s v="10 : Electric"/>
    <x v="3"/>
    <x v="0"/>
    <s v="ERES_2T307"/>
    <x v="7239"/>
    <n v="2401.9319999999998"/>
    <n v="301.85000000000002"/>
  </r>
  <r>
    <s v="10 : Electric"/>
    <x v="3"/>
    <x v="0"/>
    <s v="ERES_2T307"/>
    <x v="1916"/>
    <n v="1745.6780000000001"/>
    <n v="223.18"/>
  </r>
  <r>
    <s v="10 : Electric"/>
    <x v="3"/>
    <x v="0"/>
    <s v="ERES_2T307"/>
    <x v="1917"/>
    <n v="376.459"/>
    <n v="47.01"/>
  </r>
  <r>
    <s v="10 : Electric"/>
    <x v="3"/>
    <x v="0"/>
    <s v="ERES_2T307"/>
    <x v="7240"/>
    <n v="768.447"/>
    <n v="98.03"/>
  </r>
  <r>
    <s v="10 : Electric"/>
    <x v="3"/>
    <x v="0"/>
    <s v="ERES_2T307"/>
    <x v="7241"/>
    <n v="1149.048"/>
    <n v="147.30000000000001"/>
  </r>
  <r>
    <s v="10 : Electric"/>
    <x v="3"/>
    <x v="0"/>
    <s v="ERES_2T307"/>
    <x v="7242"/>
    <n v="622.09199999999998"/>
    <n v="81.599999999999994"/>
  </r>
  <r>
    <s v="10 : Electric"/>
    <x v="3"/>
    <x v="0"/>
    <s v="ERES_2T307"/>
    <x v="1918"/>
    <n v="2092.8530000000001"/>
    <n v="239.87"/>
  </r>
  <r>
    <s v="10 : Electric"/>
    <x v="3"/>
    <x v="0"/>
    <s v="ERES_2T307"/>
    <x v="1920"/>
    <n v="2165.982"/>
    <n v="295.31"/>
  </r>
  <r>
    <s v="10 : Electric"/>
    <x v="3"/>
    <x v="0"/>
    <s v="ERES_2T307"/>
    <x v="7243"/>
    <n v="1707.8869999999999"/>
    <n v="238.45"/>
  </r>
  <r>
    <s v="10 : Electric"/>
    <x v="3"/>
    <x v="0"/>
    <s v="ERES_2T307"/>
    <x v="1921"/>
    <n v="697.03200000000004"/>
    <n v="71.39"/>
  </r>
  <r>
    <s v="10 : Electric"/>
    <x v="3"/>
    <x v="0"/>
    <s v="ERES_2T307"/>
    <x v="1922"/>
    <n v="644.36"/>
    <n v="71.430000000000007"/>
  </r>
  <r>
    <s v="10 : Electric"/>
    <x v="3"/>
    <x v="0"/>
    <s v="ERES_2T307"/>
    <x v="1923"/>
    <n v="1770.41"/>
    <n v="214.2"/>
  </r>
  <r>
    <s v="10 : Electric"/>
    <x v="3"/>
    <x v="0"/>
    <s v="ERES_2T307"/>
    <x v="7244"/>
    <n v="848.69799999999998"/>
    <n v="128.44999999999999"/>
  </r>
  <r>
    <s v="10 : Electric"/>
    <x v="3"/>
    <x v="0"/>
    <s v="ERES_2T307"/>
    <x v="1924"/>
    <n v="700.02499999999998"/>
    <n v="88.12"/>
  </r>
  <r>
    <s v="10 : Electric"/>
    <x v="3"/>
    <x v="0"/>
    <s v="ERES_2T307"/>
    <x v="1926"/>
    <n v="1004.773"/>
    <n v="126.1"/>
  </r>
  <r>
    <s v="10 : Electric"/>
    <x v="3"/>
    <x v="0"/>
    <s v="ERES_2T307"/>
    <x v="1927"/>
    <n v="313.92500000000001"/>
    <n v="37.61"/>
  </r>
  <r>
    <s v="10 : Electric"/>
    <x v="3"/>
    <x v="0"/>
    <s v="ERES_2T307"/>
    <x v="1928"/>
    <n v="1236.9770000000001"/>
    <n v="168.17"/>
  </r>
  <r>
    <s v="10 : Electric"/>
    <x v="3"/>
    <x v="0"/>
    <s v="ERES_2T307"/>
    <x v="1929"/>
    <n v="354.16899999999998"/>
    <n v="49.54"/>
  </r>
  <r>
    <s v="10 : Electric"/>
    <x v="3"/>
    <x v="0"/>
    <s v="ERES_2T307"/>
    <x v="1930"/>
    <n v="291.28899999999999"/>
    <n v="37.97"/>
  </r>
  <r>
    <s v="10 : Electric"/>
    <x v="3"/>
    <x v="0"/>
    <s v="ERES_2T307"/>
    <x v="1931"/>
    <n v="1665.7159999999999"/>
    <n v="182.06"/>
  </r>
  <r>
    <s v="10 : Electric"/>
    <x v="3"/>
    <x v="0"/>
    <s v="ERES_2T307"/>
    <x v="7245"/>
    <n v="814.43499999999995"/>
    <n v="101.4"/>
  </r>
  <r>
    <s v="10 : Electric"/>
    <x v="3"/>
    <x v="0"/>
    <s v="ERES_2T307"/>
    <x v="1932"/>
    <n v="54.374000000000002"/>
    <n v="6.83"/>
  </r>
  <r>
    <s v="10 : Electric"/>
    <x v="3"/>
    <x v="0"/>
    <s v="ERES_2T307"/>
    <x v="1933"/>
    <n v="1460.6869999999999"/>
    <n v="177"/>
  </r>
  <r>
    <s v="10 : Electric"/>
    <x v="3"/>
    <x v="0"/>
    <s v="ERES_2T307"/>
    <x v="1934"/>
    <n v="511.87700000000001"/>
    <n v="59.73"/>
  </r>
  <r>
    <s v="10 : Electric"/>
    <x v="3"/>
    <x v="0"/>
    <s v="ERES_2T307"/>
    <x v="1936"/>
    <n v="906.84"/>
    <n v="110.3"/>
  </r>
  <r>
    <s v="10 : Electric"/>
    <x v="3"/>
    <x v="0"/>
    <s v="ERES_2T307"/>
    <x v="1937"/>
    <n v="1310.4580000000001"/>
    <n v="136.99"/>
  </r>
  <r>
    <s v="10 : Electric"/>
    <x v="3"/>
    <x v="0"/>
    <s v="ERES_2T307"/>
    <x v="1938"/>
    <n v="583.60500000000002"/>
    <n v="70.61"/>
  </r>
  <r>
    <s v="10 : Electric"/>
    <x v="3"/>
    <x v="0"/>
    <s v="ERES_2T307"/>
    <x v="1939"/>
    <n v="2100.163"/>
    <n v="261.12"/>
  </r>
  <r>
    <s v="10 : Electric"/>
    <x v="3"/>
    <x v="0"/>
    <s v="ERES_2T307"/>
    <x v="1940"/>
    <n v="1519.904"/>
    <n v="177.84"/>
  </r>
  <r>
    <s v="10 : Electric"/>
    <x v="3"/>
    <x v="0"/>
    <s v="ERES_2T307"/>
    <x v="1941"/>
    <n v="646.51099999999997"/>
    <n v="82.14"/>
  </r>
  <r>
    <s v="10 : Electric"/>
    <x v="3"/>
    <x v="0"/>
    <s v="ERES_2T307"/>
    <x v="1942"/>
    <n v="834.81700000000001"/>
    <n v="109.37"/>
  </r>
  <r>
    <s v="10 : Electric"/>
    <x v="3"/>
    <x v="0"/>
    <s v="ERES_2T307"/>
    <x v="1943"/>
    <n v="643.65099999999995"/>
    <n v="80.2"/>
  </r>
  <r>
    <s v="10 : Electric"/>
    <x v="3"/>
    <x v="0"/>
    <s v="ERES_2T307"/>
    <x v="1944"/>
    <n v="1815.6220000000001"/>
    <n v="220.83"/>
  </r>
  <r>
    <s v="10 : Electric"/>
    <x v="3"/>
    <x v="0"/>
    <s v="ERES_2T307"/>
    <x v="7246"/>
    <n v="792.404"/>
    <n v="107.75"/>
  </r>
  <r>
    <s v="10 : Electric"/>
    <x v="3"/>
    <x v="0"/>
    <s v="ERES_2T307"/>
    <x v="1945"/>
    <n v="2336.5419999999999"/>
    <n v="263.97000000000003"/>
  </r>
  <r>
    <s v="10 : Electric"/>
    <x v="3"/>
    <x v="0"/>
    <s v="ERES_2T307"/>
    <x v="1946"/>
    <n v="2430.9"/>
    <n v="334.56"/>
  </r>
  <r>
    <s v="10 : Electric"/>
    <x v="3"/>
    <x v="0"/>
    <s v="ERES_2T307"/>
    <x v="1947"/>
    <n v="316.57400000000001"/>
    <n v="40.869999999999997"/>
  </r>
  <r>
    <s v="10 : Electric"/>
    <x v="3"/>
    <x v="0"/>
    <s v="ERES_2T307"/>
    <x v="1948"/>
    <n v="126.10599999999999"/>
    <n v="14.15"/>
  </r>
  <r>
    <s v="10 : Electric"/>
    <x v="3"/>
    <x v="0"/>
    <s v="ERES_2T307"/>
    <x v="7247"/>
    <n v="272.02999999999997"/>
    <n v="33.619999999999997"/>
  </r>
  <r>
    <s v="10 : Electric"/>
    <x v="3"/>
    <x v="0"/>
    <s v="ERES_2T307"/>
    <x v="1949"/>
    <n v="1182.616"/>
    <n v="149.38"/>
  </r>
  <r>
    <s v="10 : Electric"/>
    <x v="3"/>
    <x v="0"/>
    <s v="ERES_2T307"/>
    <x v="1950"/>
    <n v="2249.672"/>
    <n v="287.37"/>
  </r>
  <r>
    <s v="10 : Electric"/>
    <x v="3"/>
    <x v="0"/>
    <s v="ERES_2T307"/>
    <x v="1951"/>
    <n v="1490.106"/>
    <n v="178.65"/>
  </r>
  <r>
    <s v="10 : Electric"/>
    <x v="3"/>
    <x v="0"/>
    <s v="ERES_2T307"/>
    <x v="1952"/>
    <n v="1298.7260000000001"/>
    <n v="169.55"/>
  </r>
  <r>
    <s v="10 : Electric"/>
    <x v="3"/>
    <x v="0"/>
    <s v="ERES_2T307"/>
    <x v="1953"/>
    <n v="560.00300000000004"/>
    <n v="74.010000000000005"/>
  </r>
  <r>
    <s v="10 : Electric"/>
    <x v="3"/>
    <x v="0"/>
    <s v="ERES_2T307"/>
    <x v="7248"/>
    <n v="476.49599999999998"/>
    <n v="59.37"/>
  </r>
  <r>
    <s v="10 : Electric"/>
    <x v="3"/>
    <x v="0"/>
    <s v="ERES_2T307"/>
    <x v="1954"/>
    <n v="1483.348"/>
    <n v="184.08"/>
  </r>
  <r>
    <s v="10 : Electric"/>
    <x v="3"/>
    <x v="0"/>
    <s v="ERES_2T307"/>
    <x v="1955"/>
    <n v="400.93900000000002"/>
    <n v="44.68"/>
  </r>
  <r>
    <s v="10 : Electric"/>
    <x v="3"/>
    <x v="0"/>
    <s v="ERES_2T307"/>
    <x v="7249"/>
    <n v="735.65800000000002"/>
    <n v="98.37"/>
  </r>
  <r>
    <s v="10 : Electric"/>
    <x v="3"/>
    <x v="0"/>
    <s v="ERES_2T307"/>
    <x v="1956"/>
    <n v="352.41800000000001"/>
    <n v="43.51"/>
  </r>
  <r>
    <s v="10 : Electric"/>
    <x v="3"/>
    <x v="0"/>
    <s v="ERES_2T307"/>
    <x v="7250"/>
    <n v="2101.5300000000002"/>
    <n v="269.27"/>
  </r>
  <r>
    <s v="10 : Electric"/>
    <x v="3"/>
    <x v="0"/>
    <s v="ERES_2T307"/>
    <x v="1957"/>
    <n v="2675.5650000000001"/>
    <n v="354.53"/>
  </r>
  <r>
    <s v="10 : Electric"/>
    <x v="3"/>
    <x v="0"/>
    <s v="ERES_2T307"/>
    <x v="1958"/>
    <n v="248.94399999999999"/>
    <n v="30.91"/>
  </r>
  <r>
    <s v="10 : Electric"/>
    <x v="3"/>
    <x v="0"/>
    <s v="ERES_2T307"/>
    <x v="1959"/>
    <n v="601.452"/>
    <n v="74.569999999999993"/>
  </r>
  <r>
    <s v="10 : Electric"/>
    <x v="3"/>
    <x v="0"/>
    <s v="ERES_2T307"/>
    <x v="1960"/>
    <n v="664.10599999999999"/>
    <n v="79.12"/>
  </r>
  <r>
    <s v="10 : Electric"/>
    <x v="3"/>
    <x v="0"/>
    <s v="ERES_2T307"/>
    <x v="1961"/>
    <n v="527.94299999999998"/>
    <n v="64.33"/>
  </r>
  <r>
    <s v="10 : Electric"/>
    <x v="3"/>
    <x v="0"/>
    <s v="ERES_2T307"/>
    <x v="7251"/>
    <n v="831.851"/>
    <n v="99.68"/>
  </r>
  <r>
    <s v="10 : Electric"/>
    <x v="3"/>
    <x v="0"/>
    <s v="ERES_2T307"/>
    <x v="1962"/>
    <n v="1149.04"/>
    <n v="135.93"/>
  </r>
  <r>
    <s v="10 : Electric"/>
    <x v="3"/>
    <x v="0"/>
    <s v="ERES_2T307"/>
    <x v="1963"/>
    <n v="1501.3040000000001"/>
    <n v="185.94"/>
  </r>
  <r>
    <s v="10 : Electric"/>
    <x v="3"/>
    <x v="0"/>
    <s v="ERES_2T307"/>
    <x v="1964"/>
    <n v="1282.434"/>
    <n v="163.61000000000001"/>
  </r>
  <r>
    <s v="10 : Electric"/>
    <x v="3"/>
    <x v="0"/>
    <s v="ERES_2T307"/>
    <x v="1965"/>
    <n v="917.51099999999997"/>
    <n v="125.81"/>
  </r>
  <r>
    <s v="10 : Electric"/>
    <x v="3"/>
    <x v="0"/>
    <s v="ERES_2T307"/>
    <x v="1966"/>
    <n v="343.69400000000002"/>
    <n v="42.6"/>
  </r>
  <r>
    <s v="10 : Electric"/>
    <x v="3"/>
    <x v="0"/>
    <s v="ERES_2T307"/>
    <x v="1967"/>
    <n v="355.74799999999999"/>
    <n v="44.09"/>
  </r>
  <r>
    <s v="10 : Electric"/>
    <x v="3"/>
    <x v="0"/>
    <s v="ERES_2T307"/>
    <x v="1968"/>
    <n v="534.625"/>
    <n v="64.37"/>
  </r>
  <r>
    <s v="10 : Electric"/>
    <x v="3"/>
    <x v="0"/>
    <s v="ERES_2T307"/>
    <x v="1969"/>
    <n v="168.54"/>
    <n v="20.260000000000002"/>
  </r>
  <r>
    <s v="10 : Electric"/>
    <x v="3"/>
    <x v="0"/>
    <s v="ERES_2T307"/>
    <x v="1970"/>
    <n v="926.30899999999997"/>
    <n v="117.46"/>
  </r>
  <r>
    <s v="10 : Electric"/>
    <x v="3"/>
    <x v="0"/>
    <s v="ERES_2T307"/>
    <x v="7252"/>
    <n v="419.76799999999997"/>
    <n v="50.74"/>
  </r>
  <r>
    <s v="10 : Electric"/>
    <x v="3"/>
    <x v="0"/>
    <s v="ERES_2T307"/>
    <x v="7253"/>
    <n v="691.48099999999999"/>
    <n v="91.82"/>
  </r>
  <r>
    <s v="10 : Electric"/>
    <x v="3"/>
    <x v="0"/>
    <s v="ERES_2T307"/>
    <x v="1972"/>
    <n v="1244.481"/>
    <n v="175.42"/>
  </r>
  <r>
    <s v="10 : Electric"/>
    <x v="3"/>
    <x v="0"/>
    <s v="ERES_2T307"/>
    <x v="1973"/>
    <n v="815.08799999999997"/>
    <n v="88.67"/>
  </r>
  <r>
    <s v="10 : Electric"/>
    <x v="3"/>
    <x v="0"/>
    <s v="ERES_2T307"/>
    <x v="7254"/>
    <n v="1068.365"/>
    <n v="138.22"/>
  </r>
  <r>
    <s v="10 : Electric"/>
    <x v="3"/>
    <x v="0"/>
    <s v="ERES_2T307"/>
    <x v="1974"/>
    <n v="1200.329"/>
    <n v="166.75"/>
  </r>
  <r>
    <s v="10 : Electric"/>
    <x v="3"/>
    <x v="0"/>
    <s v="ERES_2T307"/>
    <x v="1975"/>
    <n v="811.06899999999996"/>
    <n v="91.35"/>
  </r>
  <r>
    <s v="10 : Electric"/>
    <x v="3"/>
    <x v="0"/>
    <s v="ERES_2T307"/>
    <x v="1976"/>
    <n v="318.71600000000001"/>
    <n v="41.85"/>
  </r>
  <r>
    <s v="10 : Electric"/>
    <x v="3"/>
    <x v="0"/>
    <s v="ERES_2T307"/>
    <x v="1977"/>
    <n v="1161.3030000000001"/>
    <n v="148.43"/>
  </r>
  <r>
    <s v="10 : Electric"/>
    <x v="3"/>
    <x v="0"/>
    <s v="ERES_2T307"/>
    <x v="1978"/>
    <n v="687.28399999999999"/>
    <n v="89.06"/>
  </r>
  <r>
    <s v="10 : Electric"/>
    <x v="3"/>
    <x v="0"/>
    <s v="ERES_2T307"/>
    <x v="7255"/>
    <n v="1332.684"/>
    <n v="167.67"/>
  </r>
  <r>
    <s v="10 : Electric"/>
    <x v="3"/>
    <x v="0"/>
    <s v="ERES_2T307"/>
    <x v="1979"/>
    <n v="1235.8720000000001"/>
    <n v="163.76"/>
  </r>
  <r>
    <s v="10 : Electric"/>
    <x v="3"/>
    <x v="0"/>
    <s v="ERES_2T307"/>
    <x v="7256"/>
    <n v="324.322"/>
    <n v="44.1"/>
  </r>
  <r>
    <s v="10 : Electric"/>
    <x v="3"/>
    <x v="0"/>
    <s v="ERES_2T307"/>
    <x v="1980"/>
    <n v="712.47400000000005"/>
    <n v="100.47"/>
  </r>
  <r>
    <s v="10 : Electric"/>
    <x v="3"/>
    <x v="0"/>
    <s v="ERES_2T307"/>
    <x v="1982"/>
    <n v="329.44200000000001"/>
    <n v="40.24"/>
  </r>
  <r>
    <s v="10 : Electric"/>
    <x v="3"/>
    <x v="0"/>
    <s v="ERES_2T307"/>
    <x v="1983"/>
    <n v="1524.914"/>
    <n v="195.86"/>
  </r>
  <r>
    <s v="10 : Electric"/>
    <x v="3"/>
    <x v="0"/>
    <s v="ERES_2T307"/>
    <x v="7257"/>
    <n v="1269.8019999999999"/>
    <n v="183.88"/>
  </r>
  <r>
    <s v="10 : Electric"/>
    <x v="3"/>
    <x v="0"/>
    <s v="ERES_2T307"/>
    <x v="1985"/>
    <n v="877.26499999999999"/>
    <n v="130.26"/>
  </r>
  <r>
    <s v="10 : Electric"/>
    <x v="3"/>
    <x v="0"/>
    <s v="ERES_2T307"/>
    <x v="1986"/>
    <n v="974.22"/>
    <n v="125.38"/>
  </r>
  <r>
    <s v="10 : Electric"/>
    <x v="3"/>
    <x v="0"/>
    <s v="ERES_2T307"/>
    <x v="1987"/>
    <n v="759.73299999999995"/>
    <n v="95.1"/>
  </r>
  <r>
    <s v="10 : Electric"/>
    <x v="3"/>
    <x v="0"/>
    <s v="ERES_2T307"/>
    <x v="1988"/>
    <n v="2062.9769999999999"/>
    <n v="268.97000000000003"/>
  </r>
  <r>
    <s v="10 : Electric"/>
    <x v="3"/>
    <x v="0"/>
    <s v="ERES_2T307"/>
    <x v="8683"/>
    <n v="414.16699999999997"/>
    <n v="54.02"/>
  </r>
  <r>
    <s v="10 : Electric"/>
    <x v="3"/>
    <x v="0"/>
    <s v="ERES_2T307"/>
    <x v="1989"/>
    <n v="127.57"/>
    <n v="18"/>
  </r>
  <r>
    <s v="10 : Electric"/>
    <x v="3"/>
    <x v="0"/>
    <s v="ERES_2T307"/>
    <x v="7258"/>
    <n v="1017.051"/>
    <n v="129.46"/>
  </r>
  <r>
    <s v="10 : Electric"/>
    <x v="3"/>
    <x v="0"/>
    <s v="ERES_2T307"/>
    <x v="7259"/>
    <n v="2491.482"/>
    <n v="299.86"/>
  </r>
  <r>
    <s v="10 : Electric"/>
    <x v="3"/>
    <x v="0"/>
    <s v="ERES_2T307"/>
    <x v="1990"/>
    <n v="159.72900000000001"/>
    <n v="21.85"/>
  </r>
  <r>
    <s v="10 : Electric"/>
    <x v="3"/>
    <x v="0"/>
    <s v="ERES_2T307"/>
    <x v="1991"/>
    <n v="739.24900000000002"/>
    <n v="95.86"/>
  </r>
  <r>
    <s v="10 : Electric"/>
    <x v="3"/>
    <x v="0"/>
    <s v="ERES_2T307"/>
    <x v="1992"/>
    <n v="725.577"/>
    <n v="97.03"/>
  </r>
  <r>
    <s v="10 : Electric"/>
    <x v="3"/>
    <x v="0"/>
    <s v="ERES_2T307"/>
    <x v="1993"/>
    <n v="1371.68"/>
    <n v="168.06"/>
  </r>
  <r>
    <s v="10 : Electric"/>
    <x v="3"/>
    <x v="0"/>
    <s v="ERES_2T307"/>
    <x v="7260"/>
    <n v="1603.306"/>
    <n v="200.08"/>
  </r>
  <r>
    <s v="10 : Electric"/>
    <x v="3"/>
    <x v="0"/>
    <s v="ERES_2T307"/>
    <x v="8684"/>
    <n v="2033.249"/>
    <n v="259.76"/>
  </r>
  <r>
    <s v="10 : Electric"/>
    <x v="3"/>
    <x v="0"/>
    <s v="ERES_2T307"/>
    <x v="1994"/>
    <n v="953.4"/>
    <n v="107.04"/>
  </r>
  <r>
    <s v="10 : Electric"/>
    <x v="3"/>
    <x v="0"/>
    <s v="ERES_2T307"/>
    <x v="8685"/>
    <n v="5252.6"/>
    <n v="611.35"/>
  </r>
  <r>
    <s v="10 : Electric"/>
    <x v="3"/>
    <x v="0"/>
    <s v="ERES_2T307"/>
    <x v="7261"/>
    <n v="846.05100000000004"/>
    <n v="90.79"/>
  </r>
  <r>
    <s v="10 : Electric"/>
    <x v="3"/>
    <x v="0"/>
    <s v="ERES_2T307"/>
    <x v="1995"/>
    <n v="1208.902"/>
    <n v="139.24"/>
  </r>
  <r>
    <s v="10 : Electric"/>
    <x v="3"/>
    <x v="0"/>
    <s v="ERES_2T307"/>
    <x v="1996"/>
    <n v="2648.6350000000002"/>
    <n v="327.07"/>
  </r>
  <r>
    <s v="10 : Electric"/>
    <x v="3"/>
    <x v="0"/>
    <s v="ERES_2T307"/>
    <x v="7262"/>
    <n v="820.95899999999995"/>
    <n v="88.41"/>
  </r>
  <r>
    <s v="10 : Electric"/>
    <x v="3"/>
    <x v="0"/>
    <s v="ERES_2T307"/>
    <x v="7263"/>
    <n v="1918.9"/>
    <n v="195.21"/>
  </r>
  <r>
    <s v="10 : Electric"/>
    <x v="3"/>
    <x v="0"/>
    <s v="ERES_2T307"/>
    <x v="1997"/>
    <n v="1464.0540000000001"/>
    <n v="193.37"/>
  </r>
  <r>
    <s v="10 : Electric"/>
    <x v="3"/>
    <x v="0"/>
    <s v="ERES_2T307"/>
    <x v="1998"/>
    <n v="132.601"/>
    <n v="15.65"/>
  </r>
  <r>
    <s v="10 : Electric"/>
    <x v="3"/>
    <x v="0"/>
    <s v="ERES_2T307"/>
    <x v="1999"/>
    <n v="525.36199999999997"/>
    <n v="67.930000000000007"/>
  </r>
  <r>
    <s v="10 : Electric"/>
    <x v="3"/>
    <x v="0"/>
    <s v="ERES_2T307"/>
    <x v="2000"/>
    <n v="655.15599999999995"/>
    <n v="77.36"/>
  </r>
  <r>
    <s v="10 : Electric"/>
    <x v="3"/>
    <x v="0"/>
    <s v="ERES_2T307"/>
    <x v="7264"/>
    <n v="798.56100000000004"/>
    <n v="97.84"/>
  </r>
  <r>
    <s v="10 : Electric"/>
    <x v="3"/>
    <x v="0"/>
    <s v="ERES_2T307"/>
    <x v="2001"/>
    <n v="2642.3890000000001"/>
    <n v="314.61"/>
  </r>
  <r>
    <s v="10 : Electric"/>
    <x v="3"/>
    <x v="0"/>
    <s v="ERES_2T307"/>
    <x v="2002"/>
    <n v="2502.4859999999999"/>
    <n v="307.19"/>
  </r>
  <r>
    <s v="10 : Electric"/>
    <x v="3"/>
    <x v="0"/>
    <s v="ERES_2T307"/>
    <x v="2003"/>
    <n v="417.3"/>
    <n v="47.92"/>
  </r>
  <r>
    <s v="10 : Electric"/>
    <x v="3"/>
    <x v="0"/>
    <s v="ERES_2T307"/>
    <x v="2004"/>
    <n v="444.50299999999999"/>
    <n v="51.45"/>
  </r>
  <r>
    <s v="10 : Electric"/>
    <x v="3"/>
    <x v="0"/>
    <s v="ERES_2T307"/>
    <x v="2005"/>
    <n v="983.928"/>
    <n v="124.95"/>
  </r>
  <r>
    <s v="10 : Electric"/>
    <x v="3"/>
    <x v="0"/>
    <s v="ERES_2T307"/>
    <x v="2006"/>
    <n v="2210.8530000000001"/>
    <n v="266.98"/>
  </r>
  <r>
    <s v="10 : Electric"/>
    <x v="3"/>
    <x v="0"/>
    <s v="ERES_2T307"/>
    <x v="2007"/>
    <n v="654.83600000000001"/>
    <n v="79.94"/>
  </r>
  <r>
    <s v="10 : Electric"/>
    <x v="3"/>
    <x v="0"/>
    <s v="ERES_2T307"/>
    <x v="2008"/>
    <n v="279.53100000000001"/>
    <n v="30.4"/>
  </r>
  <r>
    <s v="10 : Electric"/>
    <x v="3"/>
    <x v="0"/>
    <s v="ERES_2T307"/>
    <x v="2009"/>
    <n v="1608.278"/>
    <n v="182.18"/>
  </r>
  <r>
    <s v="10 : Electric"/>
    <x v="3"/>
    <x v="0"/>
    <s v="ERES_2T307"/>
    <x v="7265"/>
    <n v="1459.1590000000001"/>
    <n v="185.51"/>
  </r>
  <r>
    <s v="10 : Electric"/>
    <x v="3"/>
    <x v="0"/>
    <s v="ERES_2T307"/>
    <x v="7266"/>
    <n v="463.81200000000001"/>
    <n v="60.24"/>
  </r>
  <r>
    <s v="10 : Electric"/>
    <x v="3"/>
    <x v="0"/>
    <s v="ERES_2T307"/>
    <x v="2010"/>
    <n v="1510.826"/>
    <n v="205.18"/>
  </r>
  <r>
    <s v="10 : Electric"/>
    <x v="3"/>
    <x v="0"/>
    <s v="ERES_2T307"/>
    <x v="2011"/>
    <n v="731.57500000000005"/>
    <n v="84.73"/>
  </r>
  <r>
    <s v="10 : Electric"/>
    <x v="3"/>
    <x v="0"/>
    <s v="ERES_2T307"/>
    <x v="2012"/>
    <n v="1145.867"/>
    <n v="164.5"/>
  </r>
  <r>
    <s v="10 : Electric"/>
    <x v="3"/>
    <x v="0"/>
    <s v="ERES_2T307"/>
    <x v="2014"/>
    <n v="2357.0770000000002"/>
    <n v="283.81"/>
  </r>
  <r>
    <s v="10 : Electric"/>
    <x v="3"/>
    <x v="0"/>
    <s v="ERES_2T307"/>
    <x v="7267"/>
    <n v="529.048"/>
    <n v="63.68"/>
  </r>
  <r>
    <s v="10 : Electric"/>
    <x v="3"/>
    <x v="0"/>
    <s v="ERES_2T307"/>
    <x v="2016"/>
    <n v="697.95"/>
    <n v="79.64"/>
  </r>
  <r>
    <s v="10 : Electric"/>
    <x v="3"/>
    <x v="0"/>
    <s v="ERES_2T307"/>
    <x v="2017"/>
    <n v="905.625"/>
    <n v="111.59"/>
  </r>
  <r>
    <s v="10 : Electric"/>
    <x v="3"/>
    <x v="0"/>
    <s v="ERES_2T307"/>
    <x v="7268"/>
    <n v="1001.102"/>
    <n v="132.97999999999999"/>
  </r>
  <r>
    <s v="10 : Electric"/>
    <x v="3"/>
    <x v="0"/>
    <s v="ERES_2T307"/>
    <x v="7269"/>
    <n v="927.63699999999994"/>
    <n v="121.79"/>
  </r>
  <r>
    <s v="10 : Electric"/>
    <x v="3"/>
    <x v="0"/>
    <s v="ERES_2T307"/>
    <x v="2018"/>
    <n v="1353.5060000000001"/>
    <n v="144.78"/>
  </r>
  <r>
    <s v="10 : Electric"/>
    <x v="3"/>
    <x v="0"/>
    <s v="ERES_2T307"/>
    <x v="2019"/>
    <n v="739.22500000000002"/>
    <n v="92.14"/>
  </r>
  <r>
    <s v="10 : Electric"/>
    <x v="3"/>
    <x v="0"/>
    <s v="ERES_2T307"/>
    <x v="2021"/>
    <n v="2123.556"/>
    <n v="264.54000000000002"/>
  </r>
  <r>
    <s v="10 : Electric"/>
    <x v="3"/>
    <x v="0"/>
    <s v="ERES_2T307"/>
    <x v="7270"/>
    <n v="406.209"/>
    <n v="57.54"/>
  </r>
  <r>
    <s v="10 : Electric"/>
    <x v="3"/>
    <x v="0"/>
    <s v="ERES_2T307"/>
    <x v="2022"/>
    <n v="812.02700000000004"/>
    <n v="96.13"/>
  </r>
  <r>
    <s v="10 : Electric"/>
    <x v="3"/>
    <x v="0"/>
    <s v="ERES_2T307"/>
    <x v="7271"/>
    <n v="1188.625"/>
    <n v="124.94"/>
  </r>
  <r>
    <s v="10 : Electric"/>
    <x v="3"/>
    <x v="0"/>
    <s v="ERES_2T307"/>
    <x v="7272"/>
    <n v="1827.8820000000001"/>
    <n v="237.06"/>
  </r>
  <r>
    <s v="10 : Electric"/>
    <x v="3"/>
    <x v="0"/>
    <s v="ERES_2T307"/>
    <x v="2023"/>
    <n v="775.40099999999995"/>
    <n v="105.62"/>
  </r>
  <r>
    <s v="10 : Electric"/>
    <x v="3"/>
    <x v="0"/>
    <s v="ERES_2T307"/>
    <x v="2024"/>
    <n v="973.16800000000001"/>
    <n v="119.61"/>
  </r>
  <r>
    <s v="10 : Electric"/>
    <x v="3"/>
    <x v="0"/>
    <s v="ERES_2T307"/>
    <x v="2025"/>
    <n v="834.28"/>
    <n v="96.04"/>
  </r>
  <r>
    <s v="10 : Electric"/>
    <x v="3"/>
    <x v="0"/>
    <s v="ERES_2T307"/>
    <x v="2026"/>
    <n v="626.65800000000002"/>
    <n v="80.709999999999994"/>
  </r>
  <r>
    <s v="10 : Electric"/>
    <x v="3"/>
    <x v="0"/>
    <s v="ERES_2T307"/>
    <x v="2027"/>
    <n v="565.072"/>
    <n v="64.03"/>
  </r>
  <r>
    <s v="10 : Electric"/>
    <x v="3"/>
    <x v="0"/>
    <s v="ERES_2T307"/>
    <x v="7273"/>
    <n v="1233.769"/>
    <n v="156.93"/>
  </r>
  <r>
    <s v="10 : Electric"/>
    <x v="3"/>
    <x v="0"/>
    <s v="ERES_2T307"/>
    <x v="2028"/>
    <n v="546.995"/>
    <n v="70.680000000000007"/>
  </r>
  <r>
    <s v="10 : Electric"/>
    <x v="3"/>
    <x v="0"/>
    <s v="ERES_2T307"/>
    <x v="2029"/>
    <n v="1693.9749999999999"/>
    <n v="210.67"/>
  </r>
  <r>
    <s v="10 : Electric"/>
    <x v="3"/>
    <x v="0"/>
    <s v="ERES_2T307"/>
    <x v="7274"/>
    <n v="1503.4739999999999"/>
    <n v="204.69"/>
  </r>
  <r>
    <s v="10 : Electric"/>
    <x v="3"/>
    <x v="0"/>
    <s v="ERES_2T307"/>
    <x v="2030"/>
    <n v="753.26"/>
    <n v="98.83"/>
  </r>
  <r>
    <s v="10 : Electric"/>
    <x v="3"/>
    <x v="0"/>
    <s v="ERES_2T307"/>
    <x v="2031"/>
    <n v="1304.463"/>
    <n v="165.64"/>
  </r>
  <r>
    <s v="10 : Electric"/>
    <x v="3"/>
    <x v="0"/>
    <s v="ERES_2T307"/>
    <x v="2032"/>
    <n v="1925.269"/>
    <n v="253.21"/>
  </r>
  <r>
    <s v="10 : Electric"/>
    <x v="3"/>
    <x v="0"/>
    <s v="ERES_2T307"/>
    <x v="2033"/>
    <n v="1173.364"/>
    <n v="155.63999999999999"/>
  </r>
  <r>
    <s v="10 : Electric"/>
    <x v="3"/>
    <x v="0"/>
    <s v="ERES_2T307"/>
    <x v="2034"/>
    <n v="885.23699999999997"/>
    <n v="119.46"/>
  </r>
  <r>
    <s v="10 : Electric"/>
    <x v="3"/>
    <x v="0"/>
    <s v="ERES_2T307"/>
    <x v="2035"/>
    <n v="777.13"/>
    <n v="96.41"/>
  </r>
  <r>
    <s v="10 : Electric"/>
    <x v="3"/>
    <x v="0"/>
    <s v="ERES_2T307"/>
    <x v="2036"/>
    <n v="616.524"/>
    <n v="74.84"/>
  </r>
  <r>
    <s v="10 : Electric"/>
    <x v="3"/>
    <x v="0"/>
    <s v="ERES_2T307"/>
    <x v="2037"/>
    <n v="386.12599999999998"/>
    <n v="49.28"/>
  </r>
  <r>
    <s v="10 : Electric"/>
    <x v="3"/>
    <x v="0"/>
    <s v="ERES_2T307"/>
    <x v="2038"/>
    <n v="903.04700000000003"/>
    <n v="107.75"/>
  </r>
  <r>
    <s v="10 : Electric"/>
    <x v="3"/>
    <x v="0"/>
    <s v="ERES_2T307"/>
    <x v="7275"/>
    <n v="769.55100000000004"/>
    <n v="95.15"/>
  </r>
  <r>
    <s v="10 : Electric"/>
    <x v="3"/>
    <x v="0"/>
    <s v="ERES_2T307"/>
    <x v="2039"/>
    <n v="663.56"/>
    <n v="83.72"/>
  </r>
  <r>
    <s v="10 : Electric"/>
    <x v="3"/>
    <x v="0"/>
    <s v="ERES_2T307"/>
    <x v="2040"/>
    <n v="3583.2950000000001"/>
    <n v="475.27"/>
  </r>
  <r>
    <s v="10 : Electric"/>
    <x v="3"/>
    <x v="0"/>
    <s v="ERES_2T307"/>
    <x v="2041"/>
    <n v="381.95299999999997"/>
    <n v="44.11"/>
  </r>
  <r>
    <s v="10 : Electric"/>
    <x v="3"/>
    <x v="0"/>
    <s v="ERES_2T307"/>
    <x v="2042"/>
    <n v="2303.0619999999999"/>
    <n v="311.07"/>
  </r>
  <r>
    <s v="10 : Electric"/>
    <x v="3"/>
    <x v="0"/>
    <s v="ERES_2T307"/>
    <x v="2043"/>
    <n v="661.13300000000004"/>
    <n v="74.7"/>
  </r>
  <r>
    <s v="10 : Electric"/>
    <x v="3"/>
    <x v="0"/>
    <s v="ERES_2T307"/>
    <x v="2044"/>
    <n v="823.45299999999997"/>
    <n v="110.39"/>
  </r>
  <r>
    <s v="10 : Electric"/>
    <x v="3"/>
    <x v="0"/>
    <s v="ERES_2T307"/>
    <x v="2046"/>
    <n v="1252.665"/>
    <n v="162.41999999999999"/>
  </r>
  <r>
    <s v="10 : Electric"/>
    <x v="3"/>
    <x v="0"/>
    <s v="ERES_2T307"/>
    <x v="2047"/>
    <n v="622.125"/>
    <n v="70.61"/>
  </r>
  <r>
    <s v="10 : Electric"/>
    <x v="3"/>
    <x v="0"/>
    <s v="ERES_2T307"/>
    <x v="7276"/>
    <n v="1993.979"/>
    <n v="239.43"/>
  </r>
  <r>
    <s v="10 : Electric"/>
    <x v="3"/>
    <x v="0"/>
    <s v="ERES_2T307"/>
    <x v="7277"/>
    <n v="1123.492"/>
    <n v="140.46"/>
  </r>
  <r>
    <s v="10 : Electric"/>
    <x v="3"/>
    <x v="0"/>
    <s v="ERES_2T307"/>
    <x v="7278"/>
    <n v="1581.5239999999999"/>
    <n v="191.64"/>
  </r>
  <r>
    <s v="10 : Electric"/>
    <x v="3"/>
    <x v="0"/>
    <s v="ERES_2T307"/>
    <x v="2048"/>
    <n v="1716.3630000000001"/>
    <n v="236.38"/>
  </r>
  <r>
    <s v="10 : Electric"/>
    <x v="3"/>
    <x v="0"/>
    <s v="ERES_2T307"/>
    <x v="2049"/>
    <n v="124.367"/>
    <n v="17.22"/>
  </r>
  <r>
    <s v="10 : Electric"/>
    <x v="3"/>
    <x v="0"/>
    <s v="ERES_2T307"/>
    <x v="2050"/>
    <n v="1045.684"/>
    <n v="115.15"/>
  </r>
  <r>
    <s v="10 : Electric"/>
    <x v="3"/>
    <x v="0"/>
    <s v="ERES_2T307"/>
    <x v="2051"/>
    <n v="452.80500000000001"/>
    <n v="57.25"/>
  </r>
  <r>
    <s v="10 : Electric"/>
    <x v="3"/>
    <x v="0"/>
    <s v="ERES_2T307"/>
    <x v="2052"/>
    <n v="798.71500000000003"/>
    <n v="90.24"/>
  </r>
  <r>
    <s v="10 : Electric"/>
    <x v="3"/>
    <x v="0"/>
    <s v="ERES_2T307"/>
    <x v="2053"/>
    <n v="680.68700000000001"/>
    <n v="88.58"/>
  </r>
  <r>
    <s v="10 : Electric"/>
    <x v="3"/>
    <x v="0"/>
    <s v="ERES_2T307"/>
    <x v="2054"/>
    <n v="1022.946"/>
    <n v="128.44999999999999"/>
  </r>
  <r>
    <s v="10 : Electric"/>
    <x v="3"/>
    <x v="0"/>
    <s v="ERES_2T307"/>
    <x v="2055"/>
    <n v="2727.3409999999999"/>
    <n v="350.2"/>
  </r>
  <r>
    <s v="10 : Electric"/>
    <x v="3"/>
    <x v="0"/>
    <s v="ERES_2T307"/>
    <x v="2056"/>
    <n v="520.37099999999998"/>
    <n v="76.209999999999994"/>
  </r>
  <r>
    <s v="10 : Electric"/>
    <x v="3"/>
    <x v="0"/>
    <s v="ERES_2T307"/>
    <x v="2057"/>
    <n v="814.37900000000002"/>
    <n v="108.01"/>
  </r>
  <r>
    <s v="10 : Electric"/>
    <x v="3"/>
    <x v="0"/>
    <s v="ERES_2T307"/>
    <x v="7279"/>
    <n v="1553.0419999999999"/>
    <n v="192.56"/>
  </r>
  <r>
    <s v="10 : Electric"/>
    <x v="3"/>
    <x v="0"/>
    <s v="ERES_2T307"/>
    <x v="2058"/>
    <n v="1053.9570000000001"/>
    <n v="133.85"/>
  </r>
  <r>
    <s v="10 : Electric"/>
    <x v="3"/>
    <x v="0"/>
    <s v="ERES_2T307"/>
    <x v="7280"/>
    <n v="1538.329"/>
    <n v="186.35"/>
  </r>
  <r>
    <s v="10 : Electric"/>
    <x v="3"/>
    <x v="0"/>
    <s v="ERES_2T307"/>
    <x v="2059"/>
    <n v="862.89599999999996"/>
    <n v="103.81"/>
  </r>
  <r>
    <s v="10 : Electric"/>
    <x v="3"/>
    <x v="0"/>
    <s v="ERES_2T307"/>
    <x v="2060"/>
    <n v="989.84"/>
    <n v="122.67"/>
  </r>
  <r>
    <s v="10 : Electric"/>
    <x v="3"/>
    <x v="0"/>
    <s v="ERES_2T307"/>
    <x v="2061"/>
    <n v="511.93299999999999"/>
    <n v="63.78"/>
  </r>
  <r>
    <s v="10 : Electric"/>
    <x v="3"/>
    <x v="0"/>
    <s v="ERES_2T307"/>
    <x v="2062"/>
    <n v="705.45799999999997"/>
    <n v="95.23"/>
  </r>
  <r>
    <s v="10 : Electric"/>
    <x v="3"/>
    <x v="0"/>
    <s v="ERES_2T307"/>
    <x v="2063"/>
    <n v="492.12700000000001"/>
    <n v="59.91"/>
  </r>
  <r>
    <s v="10 : Electric"/>
    <x v="3"/>
    <x v="0"/>
    <s v="ERES_2T307"/>
    <x v="2064"/>
    <n v="960.89499999999998"/>
    <n v="126.07"/>
  </r>
  <r>
    <s v="10 : Electric"/>
    <x v="3"/>
    <x v="0"/>
    <s v="ERES_2T307"/>
    <x v="7281"/>
    <n v="617.33799999999997"/>
    <n v="75.89"/>
  </r>
  <r>
    <s v="10 : Electric"/>
    <x v="3"/>
    <x v="0"/>
    <s v="ERES_2T307"/>
    <x v="7282"/>
    <n v="868.26599999999996"/>
    <n v="107.72"/>
  </r>
  <r>
    <s v="10 : Electric"/>
    <x v="3"/>
    <x v="0"/>
    <s v="ERES_2T307"/>
    <x v="2065"/>
    <n v="262.68400000000003"/>
    <n v="34.99"/>
  </r>
  <r>
    <s v="10 : Electric"/>
    <x v="3"/>
    <x v="0"/>
    <s v="ERES_2T307"/>
    <x v="2066"/>
    <n v="538.63800000000003"/>
    <n v="55.12"/>
  </r>
  <r>
    <s v="10 : Electric"/>
    <x v="3"/>
    <x v="0"/>
    <s v="ERES_2T307"/>
    <x v="2067"/>
    <n v="313.35700000000003"/>
    <n v="36.619999999999997"/>
  </r>
  <r>
    <s v="10 : Electric"/>
    <x v="3"/>
    <x v="0"/>
    <s v="ERES_2T307"/>
    <x v="7283"/>
    <n v="813.11699999999996"/>
    <n v="126.61"/>
  </r>
  <r>
    <s v="10 : Electric"/>
    <x v="3"/>
    <x v="0"/>
    <s v="ERES_2T307"/>
    <x v="2068"/>
    <n v="286.89800000000002"/>
    <n v="35.79"/>
  </r>
  <r>
    <s v="10 : Electric"/>
    <x v="3"/>
    <x v="0"/>
    <s v="ERES_2T307"/>
    <x v="2069"/>
    <n v="209.434"/>
    <n v="26.36"/>
  </r>
  <r>
    <s v="10 : Electric"/>
    <x v="3"/>
    <x v="0"/>
    <s v="ERES_2T307"/>
    <x v="2070"/>
    <n v="1457.546"/>
    <n v="171.37"/>
  </r>
  <r>
    <s v="10 : Electric"/>
    <x v="3"/>
    <x v="0"/>
    <s v="ERES_2T307"/>
    <x v="2071"/>
    <n v="984.73599999999999"/>
    <n v="125.56"/>
  </r>
  <r>
    <s v="10 : Electric"/>
    <x v="3"/>
    <x v="0"/>
    <s v="ERES_2T307"/>
    <x v="7284"/>
    <n v="573.58799999999997"/>
    <n v="73.760000000000005"/>
  </r>
  <r>
    <s v="10 : Electric"/>
    <x v="3"/>
    <x v="0"/>
    <s v="ERES_2T307"/>
    <x v="2072"/>
    <n v="790.99"/>
    <n v="89.22"/>
  </r>
  <r>
    <s v="10 : Electric"/>
    <x v="3"/>
    <x v="0"/>
    <s v="ERES_2T307"/>
    <x v="7285"/>
    <n v="807.45699999999999"/>
    <n v="90.37"/>
  </r>
  <r>
    <s v="10 : Electric"/>
    <x v="3"/>
    <x v="0"/>
    <s v="ERES_2T307"/>
    <x v="2074"/>
    <n v="1569.057"/>
    <n v="191.59"/>
  </r>
  <r>
    <s v="10 : Electric"/>
    <x v="3"/>
    <x v="0"/>
    <s v="ERES_2T307"/>
    <x v="2075"/>
    <n v="2179.2150000000001"/>
    <n v="257.02"/>
  </r>
  <r>
    <s v="10 : Electric"/>
    <x v="3"/>
    <x v="0"/>
    <s v="ERES_2T307"/>
    <x v="2076"/>
    <n v="465.08300000000003"/>
    <n v="58"/>
  </r>
  <r>
    <s v="10 : Electric"/>
    <x v="3"/>
    <x v="0"/>
    <s v="ERES_2T307"/>
    <x v="2077"/>
    <n v="875.12599999999998"/>
    <n v="107.95"/>
  </r>
  <r>
    <s v="10 : Electric"/>
    <x v="3"/>
    <x v="0"/>
    <s v="ERES_2T307"/>
    <x v="2079"/>
    <n v="1080.223"/>
    <n v="133.72"/>
  </r>
  <r>
    <s v="10 : Electric"/>
    <x v="3"/>
    <x v="0"/>
    <s v="ERES_2T307"/>
    <x v="2080"/>
    <n v="1725.742"/>
    <n v="220.5"/>
  </r>
  <r>
    <s v="10 : Electric"/>
    <x v="3"/>
    <x v="0"/>
    <s v="ERES_2T307"/>
    <x v="2081"/>
    <n v="1400.8630000000001"/>
    <n v="194.61"/>
  </r>
  <r>
    <s v="10 : Electric"/>
    <x v="3"/>
    <x v="0"/>
    <s v="ERES_2T307"/>
    <x v="8686"/>
    <n v="517.68499999999995"/>
    <n v="63.72"/>
  </r>
  <r>
    <s v="10 : Electric"/>
    <x v="3"/>
    <x v="0"/>
    <s v="ERES_2T307"/>
    <x v="2082"/>
    <n v="825.54"/>
    <n v="99.57"/>
  </r>
  <r>
    <s v="10 : Electric"/>
    <x v="3"/>
    <x v="0"/>
    <s v="ERES_2T307"/>
    <x v="2083"/>
    <n v="414.45299999999997"/>
    <n v="51"/>
  </r>
  <r>
    <s v="10 : Electric"/>
    <x v="3"/>
    <x v="0"/>
    <s v="ERES_2T307"/>
    <x v="7286"/>
    <n v="505.35300000000001"/>
    <n v="58.13"/>
  </r>
  <r>
    <s v="10 : Electric"/>
    <x v="3"/>
    <x v="0"/>
    <s v="ERES_2T307"/>
    <x v="7287"/>
    <n v="920.952"/>
    <n v="113.98"/>
  </r>
  <r>
    <s v="10 : Electric"/>
    <x v="3"/>
    <x v="0"/>
    <s v="ERES_2T307"/>
    <x v="7288"/>
    <n v="194.60599999999999"/>
    <n v="25.83"/>
  </r>
  <r>
    <s v="10 : Electric"/>
    <x v="3"/>
    <x v="0"/>
    <s v="ERES_2T307"/>
    <x v="2084"/>
    <n v="874.99800000000005"/>
    <n v="98.95"/>
  </r>
  <r>
    <s v="10 : Electric"/>
    <x v="3"/>
    <x v="0"/>
    <s v="ERES_2T307"/>
    <x v="2086"/>
    <n v="311.529"/>
    <n v="37.19"/>
  </r>
  <r>
    <s v="10 : Electric"/>
    <x v="3"/>
    <x v="0"/>
    <s v="ERES_2T307"/>
    <x v="2087"/>
    <n v="318.20699999999999"/>
    <n v="40.17"/>
  </r>
  <r>
    <s v="10 : Electric"/>
    <x v="3"/>
    <x v="0"/>
    <s v="ERES_2T307"/>
    <x v="2088"/>
    <n v="523.78300000000002"/>
    <n v="70.5"/>
  </r>
  <r>
    <s v="10 : Electric"/>
    <x v="3"/>
    <x v="0"/>
    <s v="ERES_2T307"/>
    <x v="2089"/>
    <n v="1903.768"/>
    <n v="226.05"/>
  </r>
  <r>
    <s v="10 : Electric"/>
    <x v="3"/>
    <x v="0"/>
    <s v="ERES_2T307"/>
    <x v="2090"/>
    <n v="1138.8530000000001"/>
    <n v="157.04"/>
  </r>
  <r>
    <s v="10 : Electric"/>
    <x v="3"/>
    <x v="0"/>
    <s v="ERES_2T307"/>
    <x v="2091"/>
    <n v="714.58500000000004"/>
    <n v="71.2"/>
  </r>
  <r>
    <s v="10 : Electric"/>
    <x v="3"/>
    <x v="0"/>
    <s v="ERES_2T307"/>
    <x v="2092"/>
    <n v="784.19"/>
    <n v="104.87"/>
  </r>
  <r>
    <s v="10 : Electric"/>
    <x v="3"/>
    <x v="0"/>
    <s v="ERES_2T307"/>
    <x v="7289"/>
    <n v="1117.55"/>
    <n v="122.49"/>
  </r>
  <r>
    <s v="10 : Electric"/>
    <x v="3"/>
    <x v="0"/>
    <s v="ERES_2T307"/>
    <x v="7290"/>
    <n v="872.99099999999999"/>
    <n v="116.77"/>
  </r>
  <r>
    <s v="10 : Electric"/>
    <x v="3"/>
    <x v="0"/>
    <s v="ERES_2T307"/>
    <x v="2093"/>
    <n v="835.11300000000006"/>
    <n v="104.36"/>
  </r>
  <r>
    <s v="10 : Electric"/>
    <x v="3"/>
    <x v="0"/>
    <s v="ERES_2T307"/>
    <x v="7291"/>
    <n v="2231.1759999999999"/>
    <n v="245.2"/>
  </r>
  <r>
    <s v="10 : Electric"/>
    <x v="3"/>
    <x v="0"/>
    <s v="ERES_2T307"/>
    <x v="2094"/>
    <n v="1627.038"/>
    <n v="195.52"/>
  </r>
  <r>
    <s v="10 : Electric"/>
    <x v="3"/>
    <x v="0"/>
    <s v="ERES_2T307"/>
    <x v="7292"/>
    <n v="1380.5050000000001"/>
    <n v="169.99"/>
  </r>
  <r>
    <s v="10 : Electric"/>
    <x v="3"/>
    <x v="0"/>
    <s v="ERES_2T307"/>
    <x v="7293"/>
    <n v="978.77599999999995"/>
    <n v="98.81"/>
  </r>
  <r>
    <s v="10 : Electric"/>
    <x v="3"/>
    <x v="0"/>
    <s v="ERES_2T307"/>
    <x v="2095"/>
    <n v="448.62599999999998"/>
    <n v="54.82"/>
  </r>
  <r>
    <s v="10 : Electric"/>
    <x v="3"/>
    <x v="0"/>
    <s v="ERES_2T307"/>
    <x v="8687"/>
    <n v="689.78399999999999"/>
    <n v="76.78"/>
  </r>
  <r>
    <s v="10 : Electric"/>
    <x v="3"/>
    <x v="0"/>
    <s v="ERES_2T307"/>
    <x v="7294"/>
    <n v="907.16300000000001"/>
    <n v="120.52"/>
  </r>
  <r>
    <s v="10 : Electric"/>
    <x v="3"/>
    <x v="0"/>
    <s v="ERES_2T307"/>
    <x v="2096"/>
    <n v="791.13800000000003"/>
    <n v="95.65"/>
  </r>
  <r>
    <s v="10 : Electric"/>
    <x v="3"/>
    <x v="0"/>
    <s v="ERES_2T307"/>
    <x v="2097"/>
    <n v="1349.6610000000001"/>
    <n v="162.19"/>
  </r>
  <r>
    <s v="10 : Electric"/>
    <x v="3"/>
    <x v="0"/>
    <s v="ERES_2T307"/>
    <x v="2098"/>
    <n v="1020.083"/>
    <n v="132.35"/>
  </r>
  <r>
    <s v="10 : Electric"/>
    <x v="3"/>
    <x v="0"/>
    <s v="ERES_2T307"/>
    <x v="7295"/>
    <n v="1046.7819999999999"/>
    <n v="129.77000000000001"/>
  </r>
  <r>
    <s v="10 : Electric"/>
    <x v="3"/>
    <x v="0"/>
    <s v="ERES_2T307"/>
    <x v="2099"/>
    <n v="1012.835"/>
    <n v="127.84"/>
  </r>
  <r>
    <s v="10 : Electric"/>
    <x v="3"/>
    <x v="0"/>
    <s v="ERES_2T307"/>
    <x v="2100"/>
    <n v="1436.5809999999999"/>
    <n v="174.18"/>
  </r>
  <r>
    <s v="10 : Electric"/>
    <x v="3"/>
    <x v="0"/>
    <s v="ERES_2T307"/>
    <x v="2101"/>
    <n v="1096.2850000000001"/>
    <n v="130.93"/>
  </r>
  <r>
    <s v="10 : Electric"/>
    <x v="3"/>
    <x v="0"/>
    <s v="ERES_2T307"/>
    <x v="7296"/>
    <n v="1741.867"/>
    <n v="210.54"/>
  </r>
  <r>
    <s v="10 : Electric"/>
    <x v="3"/>
    <x v="0"/>
    <s v="ERES_2T307"/>
    <x v="2102"/>
    <n v="702.75900000000001"/>
    <n v="87.22"/>
  </r>
  <r>
    <s v="10 : Electric"/>
    <x v="3"/>
    <x v="0"/>
    <s v="ERES_2T307"/>
    <x v="2103"/>
    <n v="1143.1980000000001"/>
    <n v="141.93"/>
  </r>
  <r>
    <s v="10 : Electric"/>
    <x v="3"/>
    <x v="0"/>
    <s v="ERES_2T307"/>
    <x v="2105"/>
    <n v="1195.085"/>
    <n v="144.09"/>
  </r>
  <r>
    <s v="10 : Electric"/>
    <x v="3"/>
    <x v="0"/>
    <s v="ERES_2T307"/>
    <x v="2106"/>
    <n v="1056.2539999999999"/>
    <n v="133.74"/>
  </r>
  <r>
    <s v="10 : Electric"/>
    <x v="3"/>
    <x v="0"/>
    <s v="ERES_2T307"/>
    <x v="2107"/>
    <n v="1094.1300000000001"/>
    <n v="141.43"/>
  </r>
  <r>
    <s v="10 : Electric"/>
    <x v="3"/>
    <x v="0"/>
    <s v="ERES_2T307"/>
    <x v="2108"/>
    <n v="245.31200000000001"/>
    <n v="30.74"/>
  </r>
  <r>
    <s v="10 : Electric"/>
    <x v="3"/>
    <x v="0"/>
    <s v="ERES_2T307"/>
    <x v="2109"/>
    <n v="889.30499999999995"/>
    <n v="121.88"/>
  </r>
  <r>
    <s v="10 : Electric"/>
    <x v="3"/>
    <x v="0"/>
    <s v="ERES_2T307"/>
    <x v="7297"/>
    <n v="425.41199999999998"/>
    <n v="52.98"/>
  </r>
  <r>
    <s v="10 : Electric"/>
    <x v="3"/>
    <x v="0"/>
    <s v="ERES_2T307"/>
    <x v="2110"/>
    <n v="257.476"/>
    <n v="28.73"/>
  </r>
  <r>
    <s v="10 : Electric"/>
    <x v="3"/>
    <x v="0"/>
    <s v="ERES_2T307"/>
    <x v="7298"/>
    <n v="472.541"/>
    <n v="62.31"/>
  </r>
  <r>
    <s v="10 : Electric"/>
    <x v="3"/>
    <x v="0"/>
    <s v="ERES_2T307"/>
    <x v="2111"/>
    <n v="944.67200000000003"/>
    <n v="104.63"/>
  </r>
  <r>
    <s v="10 : Electric"/>
    <x v="3"/>
    <x v="0"/>
    <s v="ERES_2T307"/>
    <x v="2112"/>
    <n v="1062.4349999999999"/>
    <n v="127.81"/>
  </r>
  <r>
    <s v="10 : Electric"/>
    <x v="3"/>
    <x v="0"/>
    <s v="ERES_2T307"/>
    <x v="7299"/>
    <n v="458.37"/>
    <n v="55.05"/>
  </r>
  <r>
    <s v="10 : Electric"/>
    <x v="3"/>
    <x v="0"/>
    <s v="ERES_2T307"/>
    <x v="7300"/>
    <n v="505.154"/>
    <n v="61.95"/>
  </r>
  <r>
    <s v="10 : Electric"/>
    <x v="3"/>
    <x v="0"/>
    <s v="ERES_2T307"/>
    <x v="2114"/>
    <n v="422.13"/>
    <n v="52.58"/>
  </r>
  <r>
    <s v="10 : Electric"/>
    <x v="3"/>
    <x v="0"/>
    <s v="ERES_2T307"/>
    <x v="2115"/>
    <n v="1253.8219999999999"/>
    <n v="145.19"/>
  </r>
  <r>
    <s v="10 : Electric"/>
    <x v="3"/>
    <x v="0"/>
    <s v="ERES_2T307"/>
    <x v="2116"/>
    <n v="1632.6959999999999"/>
    <n v="241.69"/>
  </r>
  <r>
    <s v="10 : Electric"/>
    <x v="3"/>
    <x v="0"/>
    <s v="ERES_2T307"/>
    <x v="7301"/>
    <n v="1133.7850000000001"/>
    <n v="144.08000000000001"/>
  </r>
  <r>
    <s v="10 : Electric"/>
    <x v="3"/>
    <x v="0"/>
    <s v="ERES_2T307"/>
    <x v="2117"/>
    <n v="1698.442"/>
    <n v="205.9"/>
  </r>
  <r>
    <s v="10 : Electric"/>
    <x v="3"/>
    <x v="0"/>
    <s v="ERES_2T307"/>
    <x v="2118"/>
    <n v="978.45100000000002"/>
    <n v="107.67"/>
  </r>
  <r>
    <s v="10 : Electric"/>
    <x v="3"/>
    <x v="0"/>
    <s v="ERES_2T307"/>
    <x v="2119"/>
    <n v="952.24"/>
    <n v="133.06"/>
  </r>
  <r>
    <s v="10 : Electric"/>
    <x v="3"/>
    <x v="0"/>
    <s v="ERES_2T307"/>
    <x v="2120"/>
    <n v="2068.7089999999998"/>
    <n v="213.1"/>
  </r>
  <r>
    <s v="10 : Electric"/>
    <x v="3"/>
    <x v="0"/>
    <s v="ERES_2T307"/>
    <x v="7302"/>
    <n v="241.37899999999999"/>
    <n v="31.65"/>
  </r>
  <r>
    <s v="10 : Electric"/>
    <x v="3"/>
    <x v="0"/>
    <s v="ERES_2T307"/>
    <x v="7303"/>
    <n v="610.90700000000004"/>
    <n v="76.48"/>
  </r>
  <r>
    <s v="10 : Electric"/>
    <x v="3"/>
    <x v="0"/>
    <s v="ERES_2T307"/>
    <x v="2121"/>
    <n v="848.78700000000003"/>
    <n v="108.65"/>
  </r>
  <r>
    <s v="10 : Electric"/>
    <x v="3"/>
    <x v="0"/>
    <s v="ERES_2T307"/>
    <x v="7304"/>
    <n v="815.827"/>
    <n v="107.56"/>
  </r>
  <r>
    <s v="10 : Electric"/>
    <x v="3"/>
    <x v="0"/>
    <s v="ERES_2T307"/>
    <x v="8688"/>
    <n v="1063.4949999999999"/>
    <n v="143.77000000000001"/>
  </r>
  <r>
    <s v="10 : Electric"/>
    <x v="3"/>
    <x v="0"/>
    <s v="ERES_2T307"/>
    <x v="2122"/>
    <n v="1053.462"/>
    <n v="129.82"/>
  </r>
  <r>
    <s v="10 : Electric"/>
    <x v="3"/>
    <x v="0"/>
    <s v="ERES_2T307"/>
    <x v="2123"/>
    <n v="1043.0139999999999"/>
    <n v="130.63999999999999"/>
  </r>
  <r>
    <s v="10 : Electric"/>
    <x v="3"/>
    <x v="0"/>
    <s v="ERES_2T307"/>
    <x v="7305"/>
    <n v="2072.7240000000002"/>
    <n v="286.58999999999997"/>
  </r>
  <r>
    <s v="10 : Electric"/>
    <x v="3"/>
    <x v="0"/>
    <s v="ERES_2T307"/>
    <x v="7306"/>
    <n v="1170.8989999999999"/>
    <n v="144.88999999999999"/>
  </r>
  <r>
    <s v="10 : Electric"/>
    <x v="3"/>
    <x v="0"/>
    <s v="ERES_2T307"/>
    <x v="2124"/>
    <n v="20.529"/>
    <n v="2.5499999999999998"/>
  </r>
  <r>
    <s v="10 : Electric"/>
    <x v="3"/>
    <x v="0"/>
    <s v="ERES_2T307"/>
    <x v="2125"/>
    <n v="1280.1990000000001"/>
    <n v="161.35"/>
  </r>
  <r>
    <s v="10 : Electric"/>
    <x v="3"/>
    <x v="0"/>
    <s v="ERES_2T307"/>
    <x v="2127"/>
    <n v="1049.944"/>
    <n v="137.36000000000001"/>
  </r>
  <r>
    <s v="10 : Electric"/>
    <x v="3"/>
    <x v="0"/>
    <s v="ERES_2T307"/>
    <x v="2128"/>
    <n v="1035.5170000000001"/>
    <n v="122.26"/>
  </r>
  <r>
    <s v="10 : Electric"/>
    <x v="3"/>
    <x v="0"/>
    <s v="ERES_2T307"/>
    <x v="7307"/>
    <n v="142.387"/>
    <n v="18.68"/>
  </r>
  <r>
    <s v="10 : Electric"/>
    <x v="3"/>
    <x v="0"/>
    <s v="ERES_2T307"/>
    <x v="7308"/>
    <n v="432.31"/>
    <n v="57.05"/>
  </r>
  <r>
    <s v="10 : Electric"/>
    <x v="3"/>
    <x v="0"/>
    <s v="ERES_2T307"/>
    <x v="2129"/>
    <n v="1468.7"/>
    <n v="187.72"/>
  </r>
  <r>
    <s v="10 : Electric"/>
    <x v="3"/>
    <x v="0"/>
    <s v="ERES_2T307"/>
    <x v="2130"/>
    <n v="574.55700000000002"/>
    <n v="71.83"/>
  </r>
  <r>
    <s v="10 : Electric"/>
    <x v="3"/>
    <x v="0"/>
    <s v="ERES_2T307"/>
    <x v="2131"/>
    <n v="667.60799999999995"/>
    <n v="82.68"/>
  </r>
  <r>
    <s v="10 : Electric"/>
    <x v="3"/>
    <x v="0"/>
    <s v="ERES_2T307"/>
    <x v="2132"/>
    <n v="1305.751"/>
    <n v="131.43"/>
  </r>
  <r>
    <s v="10 : Electric"/>
    <x v="3"/>
    <x v="0"/>
    <s v="ERES_2T307"/>
    <x v="2133"/>
    <n v="324.35899999999998"/>
    <n v="40.89"/>
  </r>
  <r>
    <s v="10 : Electric"/>
    <x v="3"/>
    <x v="0"/>
    <s v="ERES_2T307"/>
    <x v="2134"/>
    <n v="996.72199999999998"/>
    <n v="126.41"/>
  </r>
  <r>
    <s v="10 : Electric"/>
    <x v="3"/>
    <x v="0"/>
    <s v="ERES_2T307"/>
    <x v="2135"/>
    <n v="406.22300000000001"/>
    <n v="50.2"/>
  </r>
  <r>
    <s v="10 : Electric"/>
    <x v="3"/>
    <x v="0"/>
    <s v="ERES_2T307"/>
    <x v="2136"/>
    <n v="522.82500000000005"/>
    <n v="65.11"/>
  </r>
  <r>
    <s v="10 : Electric"/>
    <x v="3"/>
    <x v="0"/>
    <s v="ERES_2T307"/>
    <x v="8689"/>
    <n v="796.05499999999995"/>
    <n v="96.93"/>
  </r>
  <r>
    <s v="10 : Electric"/>
    <x v="3"/>
    <x v="0"/>
    <s v="ERES_2T307"/>
    <x v="2137"/>
    <n v="1292.3620000000001"/>
    <n v="153.08000000000001"/>
  </r>
  <r>
    <s v="10 : Electric"/>
    <x v="3"/>
    <x v="0"/>
    <s v="ERES_2T307"/>
    <x v="2138"/>
    <n v="649.14499999999998"/>
    <n v="76.459999999999994"/>
  </r>
  <r>
    <s v="10 : Electric"/>
    <x v="3"/>
    <x v="0"/>
    <s v="ERES_2T307"/>
    <x v="7309"/>
    <n v="210.00899999999999"/>
    <n v="26.52"/>
  </r>
  <r>
    <s v="10 : Electric"/>
    <x v="3"/>
    <x v="0"/>
    <s v="ERES_2T307"/>
    <x v="2139"/>
    <n v="624.15800000000002"/>
    <n v="76.62"/>
  </r>
  <r>
    <s v="10 : Electric"/>
    <x v="3"/>
    <x v="0"/>
    <s v="ERES_2T307"/>
    <x v="7310"/>
    <n v="406.36500000000001"/>
    <n v="49.38"/>
  </r>
  <r>
    <s v="10 : Electric"/>
    <x v="3"/>
    <x v="0"/>
    <s v="ERES_2T307"/>
    <x v="2140"/>
    <n v="506.87"/>
    <n v="60.67"/>
  </r>
  <r>
    <s v="10 : Electric"/>
    <x v="3"/>
    <x v="0"/>
    <s v="ERES_2T307"/>
    <x v="2141"/>
    <n v="1644.057"/>
    <n v="205.1"/>
  </r>
  <r>
    <s v="10 : Electric"/>
    <x v="3"/>
    <x v="0"/>
    <s v="ERES_2T307"/>
    <x v="2142"/>
    <n v="2122.154"/>
    <n v="273.27"/>
  </r>
  <r>
    <s v="10 : Electric"/>
    <x v="3"/>
    <x v="0"/>
    <s v="ERES_2T307"/>
    <x v="2143"/>
    <n v="607.73699999999997"/>
    <n v="77.459999999999994"/>
  </r>
  <r>
    <s v="10 : Electric"/>
    <x v="3"/>
    <x v="0"/>
    <s v="ERES_2T307"/>
    <x v="2144"/>
    <n v="640.90200000000004"/>
    <n v="85.31"/>
  </r>
  <r>
    <s v="10 : Electric"/>
    <x v="3"/>
    <x v="0"/>
    <s v="ERES_2T307"/>
    <x v="2145"/>
    <n v="833.15"/>
    <n v="110.92"/>
  </r>
  <r>
    <s v="10 : Electric"/>
    <x v="3"/>
    <x v="0"/>
    <s v="ERES_2T307"/>
    <x v="7311"/>
    <n v="337.35199999999998"/>
    <n v="50.83"/>
  </r>
  <r>
    <s v="10 : Electric"/>
    <x v="3"/>
    <x v="0"/>
    <s v="ERES_2T307"/>
    <x v="2146"/>
    <n v="330.17099999999999"/>
    <n v="39.11"/>
  </r>
  <r>
    <s v="10 : Electric"/>
    <x v="3"/>
    <x v="0"/>
    <s v="ERES_2T307"/>
    <x v="2147"/>
    <n v="826.25599999999997"/>
    <n v="82.76"/>
  </r>
  <r>
    <s v="10 : Electric"/>
    <x v="3"/>
    <x v="0"/>
    <s v="ERES_2T307"/>
    <x v="2148"/>
    <n v="1194.2660000000001"/>
    <n v="150.09"/>
  </r>
  <r>
    <s v="10 : Electric"/>
    <x v="3"/>
    <x v="0"/>
    <s v="ERES_2T307"/>
    <x v="2149"/>
    <n v="1838.087"/>
    <n v="224.28"/>
  </r>
  <r>
    <s v="10 : Electric"/>
    <x v="3"/>
    <x v="0"/>
    <s v="ERES_2T307"/>
    <x v="7312"/>
    <n v="538.93899999999996"/>
    <n v="58.72"/>
  </r>
  <r>
    <s v="10 : Electric"/>
    <x v="3"/>
    <x v="0"/>
    <s v="ERES_2T307"/>
    <x v="7313"/>
    <n v="724.88199999999995"/>
    <n v="84.12"/>
  </r>
  <r>
    <s v="10 : Electric"/>
    <x v="3"/>
    <x v="0"/>
    <s v="ERES_2T307"/>
    <x v="2150"/>
    <n v="527.66200000000003"/>
    <n v="67.959999999999994"/>
  </r>
  <r>
    <s v="10 : Electric"/>
    <x v="3"/>
    <x v="0"/>
    <s v="ERES_2T307"/>
    <x v="7314"/>
    <n v="608.51800000000003"/>
    <n v="78.55"/>
  </r>
  <r>
    <s v="10 : Electric"/>
    <x v="3"/>
    <x v="0"/>
    <s v="ERES_2T307"/>
    <x v="2152"/>
    <n v="705.35199999999998"/>
    <n v="86.48"/>
  </r>
  <r>
    <s v="10 : Electric"/>
    <x v="3"/>
    <x v="0"/>
    <s v="ERES_2T307"/>
    <x v="2153"/>
    <n v="371.12799999999999"/>
    <n v="46.36"/>
  </r>
  <r>
    <s v="10 : Electric"/>
    <x v="3"/>
    <x v="0"/>
    <s v="ERES_2T307"/>
    <x v="2154"/>
    <n v="655.57899999999995"/>
    <n v="67.33"/>
  </r>
  <r>
    <s v="10 : Electric"/>
    <x v="3"/>
    <x v="0"/>
    <s v="ERES_2T307"/>
    <x v="7315"/>
    <n v="1969.3520000000001"/>
    <n v="250.13"/>
  </r>
  <r>
    <s v="10 : Electric"/>
    <x v="3"/>
    <x v="0"/>
    <s v="ERES_2T307"/>
    <x v="2155"/>
    <n v="483.61099999999999"/>
    <n v="64.63"/>
  </r>
  <r>
    <s v="10 : Electric"/>
    <x v="3"/>
    <x v="0"/>
    <s v="ERES_2T307"/>
    <x v="7316"/>
    <n v="986.74199999999996"/>
    <n v="133.03"/>
  </r>
  <r>
    <s v="10 : Electric"/>
    <x v="3"/>
    <x v="0"/>
    <s v="ERES_2T307"/>
    <x v="7317"/>
    <n v="976.57100000000003"/>
    <n v="126.86"/>
  </r>
  <r>
    <s v="10 : Electric"/>
    <x v="3"/>
    <x v="0"/>
    <s v="ERES_2T307"/>
    <x v="2156"/>
    <n v="961.95299999999997"/>
    <n v="130.35"/>
  </r>
  <r>
    <s v="10 : Electric"/>
    <x v="3"/>
    <x v="0"/>
    <s v="ERES_2T307"/>
    <x v="2157"/>
    <n v="336.36500000000001"/>
    <n v="48.26"/>
  </r>
  <r>
    <s v="10 : Electric"/>
    <x v="3"/>
    <x v="0"/>
    <s v="ERES_2T307"/>
    <x v="2158"/>
    <n v="940.09699999999998"/>
    <n v="116.32"/>
  </r>
  <r>
    <s v="10 : Electric"/>
    <x v="3"/>
    <x v="0"/>
    <s v="ERES_2T307"/>
    <x v="7318"/>
    <n v="260.04899999999998"/>
    <n v="38.020000000000003"/>
  </r>
  <r>
    <s v="10 : Electric"/>
    <x v="3"/>
    <x v="0"/>
    <s v="ERES_2T307"/>
    <x v="7319"/>
    <n v="794"/>
    <n v="102.34"/>
  </r>
  <r>
    <s v="10 : Electric"/>
    <x v="3"/>
    <x v="0"/>
    <s v="ERES_2T307"/>
    <x v="7320"/>
    <n v="362.67399999999998"/>
    <n v="50.92"/>
  </r>
  <r>
    <s v="10 : Electric"/>
    <x v="3"/>
    <x v="0"/>
    <s v="ERES_2T307"/>
    <x v="8690"/>
    <n v="322.57499999999999"/>
    <n v="46.27"/>
  </r>
  <r>
    <s v="10 : Electric"/>
    <x v="3"/>
    <x v="0"/>
    <s v="ERES_2T307"/>
    <x v="2159"/>
    <n v="374.666"/>
    <n v="46.69"/>
  </r>
  <r>
    <s v="10 : Electric"/>
    <x v="3"/>
    <x v="0"/>
    <s v="ERES_2T307"/>
    <x v="2160"/>
    <n v="493.59899999999999"/>
    <n v="62.5"/>
  </r>
  <r>
    <s v="10 : Electric"/>
    <x v="3"/>
    <x v="0"/>
    <s v="ERES_2T307"/>
    <x v="7321"/>
    <n v="828.85400000000004"/>
    <n v="105.74"/>
  </r>
  <r>
    <s v="10 : Electric"/>
    <x v="3"/>
    <x v="0"/>
    <s v="ERES_2T307"/>
    <x v="7322"/>
    <n v="531.45699999999999"/>
    <n v="69.38"/>
  </r>
  <r>
    <s v="10 : Electric"/>
    <x v="3"/>
    <x v="0"/>
    <s v="ERES_2T307"/>
    <x v="2161"/>
    <n v="1943.8610000000001"/>
    <n v="253.38"/>
  </r>
  <r>
    <s v="10 : Electric"/>
    <x v="3"/>
    <x v="0"/>
    <s v="ERES_2T307"/>
    <x v="7323"/>
    <n v="679.70399999999995"/>
    <n v="84.13"/>
  </r>
  <r>
    <s v="10 : Electric"/>
    <x v="3"/>
    <x v="0"/>
    <s v="ERES_2T307"/>
    <x v="2162"/>
    <n v="2656.6770000000001"/>
    <n v="301.66000000000003"/>
  </r>
  <r>
    <s v="10 : Electric"/>
    <x v="3"/>
    <x v="0"/>
    <s v="ERES_2T307"/>
    <x v="2163"/>
    <n v="729.47"/>
    <n v="95.23"/>
  </r>
  <r>
    <s v="10 : Electric"/>
    <x v="3"/>
    <x v="0"/>
    <s v="ERES_2T307"/>
    <x v="2164"/>
    <n v="1327.162"/>
    <n v="165.89"/>
  </r>
  <r>
    <s v="10 : Electric"/>
    <x v="3"/>
    <x v="0"/>
    <s v="ERES_2T307"/>
    <x v="7324"/>
    <n v="1507.498"/>
    <n v="186.58"/>
  </r>
  <r>
    <s v="10 : Electric"/>
    <x v="3"/>
    <x v="0"/>
    <s v="ERES_2T307"/>
    <x v="2165"/>
    <n v="519.79700000000003"/>
    <n v="68.930000000000007"/>
  </r>
  <r>
    <s v="10 : Electric"/>
    <x v="3"/>
    <x v="0"/>
    <s v="ERES_2T307"/>
    <x v="2166"/>
    <n v="1148.173"/>
    <n v="130.61000000000001"/>
  </r>
  <r>
    <s v="10 : Electric"/>
    <x v="3"/>
    <x v="0"/>
    <s v="ERES_2T307"/>
    <x v="2167"/>
    <n v="475.89400000000001"/>
    <n v="57.57"/>
  </r>
  <r>
    <s v="10 : Electric"/>
    <x v="3"/>
    <x v="0"/>
    <s v="ERES_2T307"/>
    <x v="2168"/>
    <n v="203.55199999999999"/>
    <n v="30.02"/>
  </r>
  <r>
    <s v="10 : Electric"/>
    <x v="3"/>
    <x v="0"/>
    <s v="ERES_2T307"/>
    <x v="2169"/>
    <n v="3770.0740000000001"/>
    <n v="491.27"/>
  </r>
  <r>
    <s v="10 : Electric"/>
    <x v="3"/>
    <x v="0"/>
    <s v="ERES_2T307"/>
    <x v="2170"/>
    <n v="588.74400000000003"/>
    <n v="74.86"/>
  </r>
  <r>
    <s v="10 : Electric"/>
    <x v="3"/>
    <x v="0"/>
    <s v="ERES_2T307"/>
    <x v="2171"/>
    <n v="857.07500000000005"/>
    <n v="106.78"/>
  </r>
  <r>
    <s v="10 : Electric"/>
    <x v="3"/>
    <x v="0"/>
    <s v="ERES_2T307"/>
    <x v="7325"/>
    <n v="662.13499999999999"/>
    <n v="74.2"/>
  </r>
  <r>
    <s v="10 : Electric"/>
    <x v="3"/>
    <x v="0"/>
    <s v="ERES_2T307"/>
    <x v="2172"/>
    <n v="970.02300000000002"/>
    <n v="124.17"/>
  </r>
  <r>
    <s v="10 : Electric"/>
    <x v="3"/>
    <x v="0"/>
    <s v="ERES_2T307"/>
    <x v="2173"/>
    <n v="2378.6"/>
    <n v="285.63"/>
  </r>
  <r>
    <s v="10 : Electric"/>
    <x v="3"/>
    <x v="0"/>
    <s v="ERES_2T307"/>
    <x v="2175"/>
    <n v="640.37599999999998"/>
    <n v="80.09"/>
  </r>
  <r>
    <s v="10 : Electric"/>
    <x v="3"/>
    <x v="0"/>
    <s v="ERES_2T307"/>
    <x v="7327"/>
    <n v="387.88900000000001"/>
    <n v="48.16"/>
  </r>
  <r>
    <s v="10 : Electric"/>
    <x v="3"/>
    <x v="0"/>
    <s v="ERES_2T307"/>
    <x v="2176"/>
    <n v="1664.58"/>
    <n v="187.06"/>
  </r>
  <r>
    <s v="10 : Electric"/>
    <x v="3"/>
    <x v="0"/>
    <s v="ERES_2T307"/>
    <x v="7328"/>
    <n v="2232.9879999999998"/>
    <n v="280.39"/>
  </r>
  <r>
    <s v="10 : Electric"/>
    <x v="3"/>
    <x v="0"/>
    <s v="ERES_2T307"/>
    <x v="2177"/>
    <n v="655.53599999999994"/>
    <n v="88.02"/>
  </r>
  <r>
    <s v="10 : Electric"/>
    <x v="3"/>
    <x v="0"/>
    <s v="ERES_2T307"/>
    <x v="2178"/>
    <n v="2624.2350000000001"/>
    <n v="332.56"/>
  </r>
  <r>
    <s v="10 : Electric"/>
    <x v="3"/>
    <x v="0"/>
    <s v="ERES_2T307"/>
    <x v="2179"/>
    <n v="621.74400000000003"/>
    <n v="78.62"/>
  </r>
  <r>
    <s v="10 : Electric"/>
    <x v="3"/>
    <x v="0"/>
    <s v="ERES_2T307"/>
    <x v="2180"/>
    <n v="526.40099999999995"/>
    <n v="67.7"/>
  </r>
  <r>
    <s v="10 : Electric"/>
    <x v="3"/>
    <x v="0"/>
    <s v="ERES_2T307"/>
    <x v="2181"/>
    <n v="834.28899999999999"/>
    <n v="104.32"/>
  </r>
  <r>
    <s v="10 : Electric"/>
    <x v="3"/>
    <x v="0"/>
    <s v="ERES_2T307"/>
    <x v="7330"/>
    <n v="1250.902"/>
    <n v="163.6"/>
  </r>
  <r>
    <s v="10 : Electric"/>
    <x v="3"/>
    <x v="0"/>
    <s v="ERES_2T307"/>
    <x v="2182"/>
    <n v="2073.817"/>
    <n v="252.28"/>
  </r>
  <r>
    <s v="10 : Electric"/>
    <x v="3"/>
    <x v="0"/>
    <s v="ERES_2T307"/>
    <x v="2183"/>
    <n v="725.40899999999999"/>
    <n v="98.67"/>
  </r>
  <r>
    <s v="10 : Electric"/>
    <x v="3"/>
    <x v="0"/>
    <s v="ERES_2T307"/>
    <x v="8691"/>
    <n v="1268.902"/>
    <n v="160.32"/>
  </r>
  <r>
    <s v="10 : Electric"/>
    <x v="3"/>
    <x v="0"/>
    <s v="ERES_2T307"/>
    <x v="7331"/>
    <n v="1653.2829999999999"/>
    <n v="207.78"/>
  </r>
  <r>
    <s v="10 : Electric"/>
    <x v="3"/>
    <x v="0"/>
    <s v="ERES_2T307"/>
    <x v="2184"/>
    <n v="1606.905"/>
    <n v="195.95"/>
  </r>
  <r>
    <s v="10 : Electric"/>
    <x v="3"/>
    <x v="0"/>
    <s v="ERES_2T307"/>
    <x v="2185"/>
    <n v="1353.143"/>
    <n v="176.83"/>
  </r>
  <r>
    <s v="10 : Electric"/>
    <x v="3"/>
    <x v="0"/>
    <s v="ERES_2T307"/>
    <x v="7332"/>
    <n v="1102.069"/>
    <n v="144.44"/>
  </r>
  <r>
    <s v="10 : Electric"/>
    <x v="3"/>
    <x v="0"/>
    <s v="ERES_2T307"/>
    <x v="7333"/>
    <n v="786.40499999999997"/>
    <n v="88.99"/>
  </r>
  <r>
    <s v="10 : Electric"/>
    <x v="3"/>
    <x v="0"/>
    <s v="ERES_2T307"/>
    <x v="7334"/>
    <n v="467.69900000000001"/>
    <n v="60.18"/>
  </r>
  <r>
    <s v="10 : Electric"/>
    <x v="3"/>
    <x v="0"/>
    <s v="ERES_2T307"/>
    <x v="2186"/>
    <n v="954.54899999999998"/>
    <n v="126.75"/>
  </r>
  <r>
    <s v="10 : Electric"/>
    <x v="3"/>
    <x v="0"/>
    <s v="ERES_2T307"/>
    <x v="2187"/>
    <n v="2306.4780000000001"/>
    <n v="295.54000000000002"/>
  </r>
  <r>
    <s v="10 : Electric"/>
    <x v="3"/>
    <x v="0"/>
    <s v="ERES_2T307"/>
    <x v="2188"/>
    <n v="638.76900000000001"/>
    <n v="81.83"/>
  </r>
  <r>
    <s v="10 : Electric"/>
    <x v="3"/>
    <x v="0"/>
    <s v="ERES_2T307"/>
    <x v="2189"/>
    <n v="2143.857"/>
    <n v="291.06"/>
  </r>
  <r>
    <s v="10 : Electric"/>
    <x v="3"/>
    <x v="0"/>
    <s v="ERES_2T307"/>
    <x v="2190"/>
    <n v="717.31500000000005"/>
    <n v="98.91"/>
  </r>
  <r>
    <s v="10 : Electric"/>
    <x v="3"/>
    <x v="0"/>
    <s v="ERES_2T307"/>
    <x v="7335"/>
    <n v="4781.6620000000003"/>
    <n v="573.03"/>
  </r>
  <r>
    <s v="10 : Electric"/>
    <x v="3"/>
    <x v="0"/>
    <s v="ERES_2T307"/>
    <x v="2191"/>
    <n v="1127.085"/>
    <n v="129.12"/>
  </r>
  <r>
    <s v="10 : Electric"/>
    <x v="3"/>
    <x v="0"/>
    <s v="ERES_2T307"/>
    <x v="7336"/>
    <n v="1032.9290000000001"/>
    <n v="96.24"/>
  </r>
  <r>
    <s v="10 : Electric"/>
    <x v="3"/>
    <x v="0"/>
    <s v="ERES_2T307"/>
    <x v="2193"/>
    <n v="1140.008"/>
    <n v="144.86000000000001"/>
  </r>
  <r>
    <s v="10 : Electric"/>
    <x v="3"/>
    <x v="0"/>
    <s v="ERES_2T307"/>
    <x v="7337"/>
    <n v="93.037000000000006"/>
    <n v="11.46"/>
  </r>
  <r>
    <s v="10 : Electric"/>
    <x v="3"/>
    <x v="0"/>
    <s v="ERES_2T307"/>
    <x v="2195"/>
    <n v="1431.2380000000001"/>
    <n v="181.29"/>
  </r>
  <r>
    <s v="10 : Electric"/>
    <x v="3"/>
    <x v="0"/>
    <s v="ERES_2T307"/>
    <x v="2196"/>
    <n v="422.83600000000001"/>
    <n v="60.5"/>
  </r>
  <r>
    <s v="10 : Electric"/>
    <x v="3"/>
    <x v="0"/>
    <s v="ERES_2T307"/>
    <x v="7338"/>
    <n v="1142.8050000000001"/>
    <n v="118.1"/>
  </r>
  <r>
    <s v="10 : Electric"/>
    <x v="3"/>
    <x v="0"/>
    <s v="ERES_2T307"/>
    <x v="7339"/>
    <n v="1010.788"/>
    <n v="133.46"/>
  </r>
  <r>
    <s v="10 : Electric"/>
    <x v="3"/>
    <x v="0"/>
    <s v="ERES_2T307"/>
    <x v="7340"/>
    <n v="500.09199999999998"/>
    <n v="62.92"/>
  </r>
  <r>
    <s v="10 : Electric"/>
    <x v="3"/>
    <x v="0"/>
    <s v="ERES_2T307"/>
    <x v="2197"/>
    <n v="1683.241"/>
    <n v="217.13"/>
  </r>
  <r>
    <s v="10 : Electric"/>
    <x v="3"/>
    <x v="0"/>
    <s v="ERES_2T307"/>
    <x v="2198"/>
    <n v="697.88499999999999"/>
    <n v="85.45"/>
  </r>
  <r>
    <s v="10 : Electric"/>
    <x v="3"/>
    <x v="0"/>
    <s v="ERES_2T307"/>
    <x v="2199"/>
    <n v="1151.7850000000001"/>
    <n v="145.19999999999999"/>
  </r>
  <r>
    <s v="10 : Electric"/>
    <x v="3"/>
    <x v="0"/>
    <s v="ERES_2T307"/>
    <x v="2200"/>
    <n v="532.29200000000003"/>
    <n v="69.16"/>
  </r>
  <r>
    <s v="10 : Electric"/>
    <x v="3"/>
    <x v="0"/>
    <s v="ERES_2T307"/>
    <x v="2201"/>
    <n v="182.31700000000001"/>
    <n v="22.2"/>
  </r>
  <r>
    <s v="10 : Electric"/>
    <x v="3"/>
    <x v="0"/>
    <s v="ERES_2T307"/>
    <x v="2202"/>
    <n v="1076.18"/>
    <n v="139.09"/>
  </r>
  <r>
    <s v="10 : Electric"/>
    <x v="3"/>
    <x v="0"/>
    <s v="ERES_2T307"/>
    <x v="2203"/>
    <n v="1996.0129999999999"/>
    <n v="241.85"/>
  </r>
  <r>
    <s v="10 : Electric"/>
    <x v="3"/>
    <x v="0"/>
    <s v="ERES_2T307"/>
    <x v="2204"/>
    <n v="760.33600000000001"/>
    <n v="90.73"/>
  </r>
  <r>
    <s v="10 : Electric"/>
    <x v="3"/>
    <x v="0"/>
    <s v="ERES_2T307"/>
    <x v="7341"/>
    <n v="294.411"/>
    <n v="37.83"/>
  </r>
  <r>
    <s v="10 : Electric"/>
    <x v="3"/>
    <x v="0"/>
    <s v="ERES_2T307"/>
    <x v="2205"/>
    <n v="1647.7260000000001"/>
    <n v="206.98"/>
  </r>
  <r>
    <s v="10 : Electric"/>
    <x v="3"/>
    <x v="0"/>
    <s v="ERES_2T307"/>
    <x v="2206"/>
    <n v="698.80799999999999"/>
    <n v="86.2"/>
  </r>
  <r>
    <s v="10 : Electric"/>
    <x v="3"/>
    <x v="0"/>
    <s v="ERES_2T307"/>
    <x v="2207"/>
    <n v="889.74800000000005"/>
    <n v="108.7"/>
  </r>
  <r>
    <s v="10 : Electric"/>
    <x v="3"/>
    <x v="0"/>
    <s v="ERES_2T307"/>
    <x v="2208"/>
    <n v="1049.212"/>
    <n v="136.37"/>
  </r>
  <r>
    <s v="10 : Electric"/>
    <x v="3"/>
    <x v="0"/>
    <s v="ERES_2T307"/>
    <x v="2209"/>
    <n v="327.95100000000002"/>
    <n v="36.93"/>
  </r>
  <r>
    <s v="10 : Electric"/>
    <x v="3"/>
    <x v="0"/>
    <s v="ERES_2T307"/>
    <x v="2210"/>
    <n v="897.23500000000001"/>
    <n v="115.57"/>
  </r>
  <r>
    <s v="10 : Electric"/>
    <x v="3"/>
    <x v="0"/>
    <s v="ERES_2T307"/>
    <x v="2211"/>
    <n v="1487.097"/>
    <n v="171.37"/>
  </r>
  <r>
    <s v="10 : Electric"/>
    <x v="3"/>
    <x v="0"/>
    <s v="ERES_2T307"/>
    <x v="2213"/>
    <n v="1486.297"/>
    <n v="174.25"/>
  </r>
  <r>
    <s v="10 : Electric"/>
    <x v="3"/>
    <x v="0"/>
    <s v="ERES_2T307"/>
    <x v="2214"/>
    <n v="694.21"/>
    <n v="82.51"/>
  </r>
  <r>
    <s v="10 : Electric"/>
    <x v="3"/>
    <x v="0"/>
    <s v="ERES_2T307"/>
    <x v="2215"/>
    <n v="1099.6099999999999"/>
    <n v="152.19"/>
  </r>
  <r>
    <s v="10 : Electric"/>
    <x v="3"/>
    <x v="0"/>
    <s v="ERES_2T307"/>
    <x v="2216"/>
    <n v="2442.6219999999998"/>
    <n v="312.82"/>
  </r>
  <r>
    <s v="10 : Electric"/>
    <x v="3"/>
    <x v="0"/>
    <s v="ERES_2T307"/>
    <x v="2217"/>
    <n v="1299.556"/>
    <n v="156.49"/>
  </r>
  <r>
    <s v="10 : Electric"/>
    <x v="3"/>
    <x v="0"/>
    <s v="ERES_2T307"/>
    <x v="2219"/>
    <n v="2054.5120000000002"/>
    <n v="263.58999999999997"/>
  </r>
  <r>
    <s v="10 : Electric"/>
    <x v="3"/>
    <x v="0"/>
    <s v="ERES_2T307"/>
    <x v="2220"/>
    <n v="708.82299999999998"/>
    <n v="86.62"/>
  </r>
  <r>
    <s v="10 : Electric"/>
    <x v="3"/>
    <x v="0"/>
    <s v="ERES_2T307"/>
    <x v="2221"/>
    <n v="306.24700000000001"/>
    <n v="39.909999999999997"/>
  </r>
  <r>
    <s v="10 : Electric"/>
    <x v="3"/>
    <x v="0"/>
    <s v="ERES_2T307"/>
    <x v="2222"/>
    <n v="2274.424"/>
    <n v="279.89"/>
  </r>
  <r>
    <s v="10 : Electric"/>
    <x v="3"/>
    <x v="0"/>
    <s v="ERES_2T307"/>
    <x v="2223"/>
    <n v="628.33100000000002"/>
    <n v="83.72"/>
  </r>
  <r>
    <s v="10 : Electric"/>
    <x v="3"/>
    <x v="0"/>
    <s v="ERES_2T307"/>
    <x v="2224"/>
    <n v="913.62900000000002"/>
    <n v="112.3"/>
  </r>
  <r>
    <s v="10 : Electric"/>
    <x v="3"/>
    <x v="0"/>
    <s v="ERES_2T307"/>
    <x v="2225"/>
    <n v="1074.626"/>
    <n v="132.56"/>
  </r>
  <r>
    <s v="10 : Electric"/>
    <x v="3"/>
    <x v="0"/>
    <s v="ERES_2T307"/>
    <x v="2226"/>
    <n v="892.85900000000004"/>
    <n v="115.27"/>
  </r>
  <r>
    <s v="10 : Electric"/>
    <x v="3"/>
    <x v="0"/>
    <s v="ERES_2T307"/>
    <x v="2227"/>
    <n v="1116.703"/>
    <n v="149.63999999999999"/>
  </r>
  <r>
    <s v="10 : Electric"/>
    <x v="3"/>
    <x v="0"/>
    <s v="ERES_2T307"/>
    <x v="2228"/>
    <n v="1089.7449999999999"/>
    <n v="144.94"/>
  </r>
  <r>
    <s v="10 : Electric"/>
    <x v="3"/>
    <x v="0"/>
    <s v="ERES_2T307"/>
    <x v="7342"/>
    <n v="244.87700000000001"/>
    <n v="31.48"/>
  </r>
  <r>
    <s v="10 : Electric"/>
    <x v="3"/>
    <x v="0"/>
    <s v="ERES_2T307"/>
    <x v="7343"/>
    <n v="1139.7950000000001"/>
    <n v="146.94999999999999"/>
  </r>
  <r>
    <s v="10 : Electric"/>
    <x v="3"/>
    <x v="0"/>
    <s v="ERES_2T307"/>
    <x v="2229"/>
    <n v="2581.2150000000001"/>
    <n v="312.01"/>
  </r>
  <r>
    <s v="10 : Electric"/>
    <x v="3"/>
    <x v="0"/>
    <s v="ERES_2T307"/>
    <x v="7344"/>
    <n v="17.719000000000001"/>
    <n v="2.0499999999999998"/>
  </r>
  <r>
    <s v="10 : Electric"/>
    <x v="3"/>
    <x v="0"/>
    <s v="ERES_2T307"/>
    <x v="7345"/>
    <n v="2629.8139999999999"/>
    <n v="319.67"/>
  </r>
  <r>
    <s v="10 : Electric"/>
    <x v="3"/>
    <x v="0"/>
    <s v="ERES_2T307"/>
    <x v="2230"/>
    <n v="720.66499999999996"/>
    <n v="96.86"/>
  </r>
  <r>
    <s v="10 : Electric"/>
    <x v="3"/>
    <x v="0"/>
    <s v="ERES_2T307"/>
    <x v="7346"/>
    <n v="2061.0659999999998"/>
    <n v="234.33"/>
  </r>
  <r>
    <s v="10 : Electric"/>
    <x v="3"/>
    <x v="0"/>
    <s v="ERES_2T307"/>
    <x v="2231"/>
    <n v="699.87699999999995"/>
    <n v="92.15"/>
  </r>
  <r>
    <s v="10 : Electric"/>
    <x v="3"/>
    <x v="0"/>
    <s v="ERES_2T307"/>
    <x v="2233"/>
    <n v="477.09399999999999"/>
    <n v="60.73"/>
  </r>
  <r>
    <s v="10 : Electric"/>
    <x v="3"/>
    <x v="0"/>
    <s v="ERES_2T307"/>
    <x v="2234"/>
    <n v="597.053"/>
    <n v="72.84"/>
  </r>
  <r>
    <s v="10 : Electric"/>
    <x v="3"/>
    <x v="0"/>
    <s v="ERES_2T307"/>
    <x v="2235"/>
    <n v="1579.2660000000001"/>
    <n v="214.11"/>
  </r>
  <r>
    <s v="10 : Electric"/>
    <x v="3"/>
    <x v="0"/>
    <s v="ERES_2T307"/>
    <x v="2236"/>
    <n v="1954.3630000000001"/>
    <n v="243.65"/>
  </r>
  <r>
    <s v="10 : Electric"/>
    <x v="3"/>
    <x v="0"/>
    <s v="ERES_2T307"/>
    <x v="2237"/>
    <n v="1651.5830000000001"/>
    <n v="211.15"/>
  </r>
  <r>
    <s v="10 : Electric"/>
    <x v="3"/>
    <x v="0"/>
    <s v="ERES_2T307"/>
    <x v="2239"/>
    <n v="1906.432"/>
    <n v="231.51"/>
  </r>
  <r>
    <s v="10 : Electric"/>
    <x v="3"/>
    <x v="0"/>
    <s v="ERES_2T307"/>
    <x v="7347"/>
    <n v="836.78800000000001"/>
    <n v="115.03"/>
  </r>
  <r>
    <s v="10 : Electric"/>
    <x v="3"/>
    <x v="0"/>
    <s v="ERES_2T307"/>
    <x v="2241"/>
    <n v="1383.386"/>
    <n v="174.69"/>
  </r>
  <r>
    <s v="10 : Electric"/>
    <x v="3"/>
    <x v="0"/>
    <s v="ERES_2T307"/>
    <x v="7348"/>
    <n v="514.54300000000001"/>
    <n v="68.13"/>
  </r>
  <r>
    <s v="10 : Electric"/>
    <x v="3"/>
    <x v="0"/>
    <s v="ERES_2T307"/>
    <x v="2242"/>
    <n v="953.23800000000006"/>
    <n v="131.12"/>
  </r>
  <r>
    <s v="10 : Electric"/>
    <x v="3"/>
    <x v="0"/>
    <s v="ERES_2T307"/>
    <x v="7349"/>
    <n v="1236.492"/>
    <n v="166.67"/>
  </r>
  <r>
    <s v="10 : Electric"/>
    <x v="3"/>
    <x v="0"/>
    <s v="ERES_2T307"/>
    <x v="2243"/>
    <n v="273.51299999999998"/>
    <n v="35.479999999999997"/>
  </r>
  <r>
    <s v="10 : Electric"/>
    <x v="3"/>
    <x v="0"/>
    <s v="ERES_2T307"/>
    <x v="7350"/>
    <n v="576.28499999999997"/>
    <n v="72.34"/>
  </r>
  <r>
    <s v="10 : Electric"/>
    <x v="3"/>
    <x v="0"/>
    <s v="ERES_2T307"/>
    <x v="7351"/>
    <n v="1000.683"/>
    <n v="124.07"/>
  </r>
  <r>
    <s v="10 : Electric"/>
    <x v="3"/>
    <x v="0"/>
    <s v="ERES_2T307"/>
    <x v="7352"/>
    <n v="1002.0170000000001"/>
    <n v="128.74"/>
  </r>
  <r>
    <s v="10 : Electric"/>
    <x v="3"/>
    <x v="0"/>
    <s v="ERES_2T307"/>
    <x v="2244"/>
    <n v="352.98"/>
    <n v="45.78"/>
  </r>
  <r>
    <s v="10 : Electric"/>
    <x v="3"/>
    <x v="0"/>
    <s v="ERES_2T307"/>
    <x v="2245"/>
    <n v="169.137"/>
    <n v="21.4"/>
  </r>
  <r>
    <s v="10 : Electric"/>
    <x v="3"/>
    <x v="0"/>
    <s v="ERES_2T307"/>
    <x v="2246"/>
    <n v="1104.0309999999999"/>
    <n v="134.80000000000001"/>
  </r>
  <r>
    <s v="10 : Electric"/>
    <x v="3"/>
    <x v="0"/>
    <s v="ERES_2T307"/>
    <x v="7353"/>
    <n v="974.35199999999998"/>
    <n v="103.95"/>
  </r>
  <r>
    <s v="10 : Electric"/>
    <x v="3"/>
    <x v="0"/>
    <s v="ERES_2T307"/>
    <x v="2247"/>
    <n v="1632.3969999999999"/>
    <n v="172.26"/>
  </r>
  <r>
    <s v="10 : Electric"/>
    <x v="3"/>
    <x v="0"/>
    <s v="ERES_2T307"/>
    <x v="2248"/>
    <n v="336.11399999999998"/>
    <n v="43.53"/>
  </r>
  <r>
    <s v="10 : Electric"/>
    <x v="3"/>
    <x v="0"/>
    <s v="ERES_2T307"/>
    <x v="2249"/>
    <n v="304.03500000000003"/>
    <n v="38.56"/>
  </r>
  <r>
    <s v="10 : Electric"/>
    <x v="3"/>
    <x v="0"/>
    <s v="ERES_2T307"/>
    <x v="8692"/>
    <n v="2090.172"/>
    <n v="259.83"/>
  </r>
  <r>
    <s v="10 : Electric"/>
    <x v="3"/>
    <x v="0"/>
    <s v="ERES_2T307"/>
    <x v="2250"/>
    <n v="1268.7729999999999"/>
    <n v="163.15"/>
  </r>
  <r>
    <s v="10 : Electric"/>
    <x v="3"/>
    <x v="0"/>
    <s v="ERES_2T307"/>
    <x v="2251"/>
    <n v="1435.126"/>
    <n v="170.62"/>
  </r>
  <r>
    <s v="10 : Electric"/>
    <x v="3"/>
    <x v="0"/>
    <s v="ERES_2T307"/>
    <x v="2252"/>
    <n v="1164.412"/>
    <n v="154.15"/>
  </r>
  <r>
    <s v="10 : Electric"/>
    <x v="3"/>
    <x v="0"/>
    <s v="ERES_2T307"/>
    <x v="2253"/>
    <n v="196.25399999999999"/>
    <n v="24.17"/>
  </r>
  <r>
    <s v="10 : Electric"/>
    <x v="3"/>
    <x v="0"/>
    <s v="ERES_2T307"/>
    <x v="2254"/>
    <n v="328.69900000000001"/>
    <n v="44.49"/>
  </r>
  <r>
    <s v="10 : Electric"/>
    <x v="3"/>
    <x v="0"/>
    <s v="ERES_2T307"/>
    <x v="2255"/>
    <n v="573.44100000000003"/>
    <n v="74.45"/>
  </r>
  <r>
    <s v="10 : Electric"/>
    <x v="3"/>
    <x v="0"/>
    <s v="ERES_2T307"/>
    <x v="2256"/>
    <n v="385.10199999999998"/>
    <n v="48.84"/>
  </r>
  <r>
    <s v="10 : Electric"/>
    <x v="3"/>
    <x v="0"/>
    <s v="ERES_2T307"/>
    <x v="7354"/>
    <n v="1607.095"/>
    <n v="200.63"/>
  </r>
  <r>
    <s v="10 : Electric"/>
    <x v="3"/>
    <x v="0"/>
    <s v="ERES_2T307"/>
    <x v="2257"/>
    <n v="830.83799999999997"/>
    <n v="98.21"/>
  </r>
  <r>
    <s v="10 : Electric"/>
    <x v="3"/>
    <x v="0"/>
    <s v="ERES_2T307"/>
    <x v="2258"/>
    <n v="452.91300000000001"/>
    <n v="53.67"/>
  </r>
  <r>
    <s v="10 : Electric"/>
    <x v="3"/>
    <x v="0"/>
    <s v="ERES_2T307"/>
    <x v="2259"/>
    <n v="105.51600000000001"/>
    <n v="13.41"/>
  </r>
  <r>
    <s v="10 : Electric"/>
    <x v="3"/>
    <x v="0"/>
    <s v="ERES_2T307"/>
    <x v="2261"/>
    <n v="765.45699999999999"/>
    <n v="93.68"/>
  </r>
  <r>
    <s v="10 : Electric"/>
    <x v="3"/>
    <x v="0"/>
    <s v="ERES_2T307"/>
    <x v="2262"/>
    <n v="1296.3889999999999"/>
    <n v="166.72"/>
  </r>
  <r>
    <s v="10 : Electric"/>
    <x v="3"/>
    <x v="0"/>
    <s v="ERES_2T307"/>
    <x v="2263"/>
    <n v="698.245"/>
    <n v="90.04"/>
  </r>
  <r>
    <s v="10 : Electric"/>
    <x v="3"/>
    <x v="0"/>
    <s v="ERES_2T307"/>
    <x v="2264"/>
    <n v="134.58799999999999"/>
    <n v="15.12"/>
  </r>
  <r>
    <s v="10 : Electric"/>
    <x v="3"/>
    <x v="0"/>
    <s v="ERES_2T307"/>
    <x v="2265"/>
    <n v="377.05200000000002"/>
    <n v="49.97"/>
  </r>
  <r>
    <s v="10 : Electric"/>
    <x v="3"/>
    <x v="0"/>
    <s v="ERES_2T307"/>
    <x v="8693"/>
    <n v="1983.8789999999999"/>
    <n v="204.68"/>
  </r>
  <r>
    <s v="10 : Electric"/>
    <x v="3"/>
    <x v="0"/>
    <s v="ERES_2T307"/>
    <x v="2266"/>
    <n v="1310.241"/>
    <n v="162.07"/>
  </r>
  <r>
    <s v="10 : Electric"/>
    <x v="3"/>
    <x v="0"/>
    <s v="ERES_2T307"/>
    <x v="2267"/>
    <n v="336.68200000000002"/>
    <n v="39.82"/>
  </r>
  <r>
    <s v="10 : Electric"/>
    <x v="3"/>
    <x v="0"/>
    <s v="ERES_2T307"/>
    <x v="2268"/>
    <n v="389.24200000000002"/>
    <n v="48.87"/>
  </r>
  <r>
    <s v="10 : Electric"/>
    <x v="3"/>
    <x v="0"/>
    <s v="ERES_2T307"/>
    <x v="2269"/>
    <n v="409.36799999999999"/>
    <n v="43.89"/>
  </r>
  <r>
    <s v="10 : Electric"/>
    <x v="3"/>
    <x v="0"/>
    <s v="ERES_2T307"/>
    <x v="2270"/>
    <n v="684.7"/>
    <n v="89.36"/>
  </r>
  <r>
    <s v="10 : Electric"/>
    <x v="3"/>
    <x v="0"/>
    <s v="ERES_2T307"/>
    <x v="7355"/>
    <n v="263.01900000000001"/>
    <n v="31.35"/>
  </r>
  <r>
    <s v="10 : Electric"/>
    <x v="3"/>
    <x v="0"/>
    <s v="ERES_2T307"/>
    <x v="2271"/>
    <n v="762.16200000000003"/>
    <n v="93.64"/>
  </r>
  <r>
    <s v="10 : Electric"/>
    <x v="3"/>
    <x v="0"/>
    <s v="ERES_2T307"/>
    <x v="2272"/>
    <n v="1168.4100000000001"/>
    <n v="130.25"/>
  </r>
  <r>
    <s v="10 : Electric"/>
    <x v="3"/>
    <x v="0"/>
    <s v="ERES_2T307"/>
    <x v="2273"/>
    <n v="120.961"/>
    <n v="13.63"/>
  </r>
  <r>
    <s v="10 : Electric"/>
    <x v="3"/>
    <x v="0"/>
    <s v="ERES_2T307"/>
    <x v="2274"/>
    <n v="483.90699999999998"/>
    <n v="59.97"/>
  </r>
  <r>
    <s v="10 : Electric"/>
    <x v="3"/>
    <x v="0"/>
    <s v="ERES_2T307"/>
    <x v="2275"/>
    <n v="1680.502"/>
    <n v="214.88"/>
  </r>
  <r>
    <s v="10 : Electric"/>
    <x v="3"/>
    <x v="0"/>
    <s v="ERES_2T307"/>
    <x v="2276"/>
    <n v="1486.268"/>
    <n v="181.1"/>
  </r>
  <r>
    <s v="10 : Electric"/>
    <x v="3"/>
    <x v="0"/>
    <s v="ERES_2T307"/>
    <x v="7356"/>
    <n v="567.76900000000001"/>
    <n v="78.78"/>
  </r>
  <r>
    <s v="10 : Electric"/>
    <x v="3"/>
    <x v="0"/>
    <s v="ERES_2T307"/>
    <x v="2277"/>
    <n v="200.93"/>
    <n v="24.61"/>
  </r>
  <r>
    <s v="10 : Electric"/>
    <x v="3"/>
    <x v="0"/>
    <s v="ERES_2T307"/>
    <x v="2278"/>
    <n v="1058.644"/>
    <n v="144.35"/>
  </r>
  <r>
    <s v="10 : Electric"/>
    <x v="3"/>
    <x v="0"/>
    <s v="ERES_2T307"/>
    <x v="2279"/>
    <n v="585.23"/>
    <n v="80.28"/>
  </r>
  <r>
    <s v="10 : Electric"/>
    <x v="3"/>
    <x v="0"/>
    <s v="ERES_2T307"/>
    <x v="7357"/>
    <n v="1293.2470000000001"/>
    <n v="148.69"/>
  </r>
  <r>
    <s v="10 : Electric"/>
    <x v="3"/>
    <x v="0"/>
    <s v="ERES_2T307"/>
    <x v="7358"/>
    <n v="173.21299999999999"/>
    <n v="21.05"/>
  </r>
  <r>
    <s v="10 : Electric"/>
    <x v="3"/>
    <x v="0"/>
    <s v="ERES_2T307"/>
    <x v="2280"/>
    <n v="774.68"/>
    <n v="103.7"/>
  </r>
  <r>
    <s v="10 : Electric"/>
    <x v="3"/>
    <x v="0"/>
    <s v="ERES_2T307"/>
    <x v="2281"/>
    <n v="1080.1189999999999"/>
    <n v="129.82"/>
  </r>
  <r>
    <s v="10 : Electric"/>
    <x v="3"/>
    <x v="0"/>
    <s v="ERES_2T307"/>
    <x v="2283"/>
    <n v="1084.124"/>
    <n v="134.19"/>
  </r>
  <r>
    <s v="10 : Electric"/>
    <x v="3"/>
    <x v="0"/>
    <s v="ERES_2T307"/>
    <x v="2284"/>
    <n v="1841.4190000000001"/>
    <n v="223.68"/>
  </r>
  <r>
    <s v="10 : Electric"/>
    <x v="3"/>
    <x v="0"/>
    <s v="ERES_2T307"/>
    <x v="2285"/>
    <n v="149.739"/>
    <n v="18.43"/>
  </r>
  <r>
    <s v="10 : Electric"/>
    <x v="3"/>
    <x v="0"/>
    <s v="ERES_2T307"/>
    <x v="2286"/>
    <n v="567.09699999999998"/>
    <n v="75.260000000000005"/>
  </r>
  <r>
    <s v="10 : Electric"/>
    <x v="3"/>
    <x v="0"/>
    <s v="ERES_2T307"/>
    <x v="7359"/>
    <n v="683.79300000000001"/>
    <n v="87.09"/>
  </r>
  <r>
    <s v="10 : Electric"/>
    <x v="3"/>
    <x v="0"/>
    <s v="ERES_2T307"/>
    <x v="7360"/>
    <n v="726.06200000000001"/>
    <n v="107.12"/>
  </r>
  <r>
    <s v="10 : Electric"/>
    <x v="3"/>
    <x v="0"/>
    <s v="ERES_2T307"/>
    <x v="7361"/>
    <n v="1390.4760000000001"/>
    <n v="170.36"/>
  </r>
  <r>
    <s v="10 : Electric"/>
    <x v="3"/>
    <x v="0"/>
    <s v="ERES_2T307"/>
    <x v="2287"/>
    <n v="1368.5119999999999"/>
    <n v="175.75"/>
  </r>
  <r>
    <s v="10 : Electric"/>
    <x v="3"/>
    <x v="0"/>
    <s v="ERES_2T307"/>
    <x v="2288"/>
    <n v="1441.5419999999999"/>
    <n v="166.9"/>
  </r>
  <r>
    <s v="10 : Electric"/>
    <x v="3"/>
    <x v="0"/>
    <s v="ERES_2T307"/>
    <x v="2289"/>
    <n v="952.74099999999999"/>
    <n v="119.48"/>
  </r>
  <r>
    <s v="10 : Electric"/>
    <x v="3"/>
    <x v="0"/>
    <s v="ERES_2T307"/>
    <x v="7362"/>
    <n v="1440.181"/>
    <n v="174.91"/>
  </r>
  <r>
    <s v="10 : Electric"/>
    <x v="3"/>
    <x v="0"/>
    <s v="ERES_2T307"/>
    <x v="7363"/>
    <n v="802.01199999999994"/>
    <n v="100.73"/>
  </r>
  <r>
    <s v="10 : Electric"/>
    <x v="3"/>
    <x v="0"/>
    <s v="ERES_2T307"/>
    <x v="2290"/>
    <n v="701.88"/>
    <n v="95.55"/>
  </r>
  <r>
    <s v="10 : Electric"/>
    <x v="3"/>
    <x v="0"/>
    <s v="ERES_2T307"/>
    <x v="2291"/>
    <n v="1642.693"/>
    <n v="167.24"/>
  </r>
  <r>
    <s v="10 : Electric"/>
    <x v="3"/>
    <x v="0"/>
    <s v="ERES_2T307"/>
    <x v="2292"/>
    <n v="1940.643"/>
    <n v="254.09"/>
  </r>
  <r>
    <s v="10 : Electric"/>
    <x v="3"/>
    <x v="0"/>
    <s v="ERES_2T307"/>
    <x v="2293"/>
    <n v="319.93400000000003"/>
    <n v="40.35"/>
  </r>
  <r>
    <s v="10 : Electric"/>
    <x v="3"/>
    <x v="0"/>
    <s v="ERES_2T307"/>
    <x v="2294"/>
    <n v="527.34699999999998"/>
    <n v="59.58"/>
  </r>
  <r>
    <s v="10 : Electric"/>
    <x v="3"/>
    <x v="0"/>
    <s v="ERES_2T307"/>
    <x v="2295"/>
    <n v="433.16899999999998"/>
    <n v="55.54"/>
  </r>
  <r>
    <s v="10 : Electric"/>
    <x v="3"/>
    <x v="0"/>
    <s v="ERES_2T307"/>
    <x v="2296"/>
    <n v="1397.7860000000001"/>
    <n v="172.42"/>
  </r>
  <r>
    <s v="10 : Electric"/>
    <x v="3"/>
    <x v="0"/>
    <s v="ERES_2T307"/>
    <x v="7364"/>
    <n v="1091.7449999999999"/>
    <n v="127.63"/>
  </r>
  <r>
    <s v="10 : Electric"/>
    <x v="3"/>
    <x v="0"/>
    <s v="ERES_2T307"/>
    <x v="2297"/>
    <n v="1527.2539999999999"/>
    <n v="195.8"/>
  </r>
  <r>
    <s v="10 : Electric"/>
    <x v="3"/>
    <x v="0"/>
    <s v="ERES_2T307"/>
    <x v="2298"/>
    <n v="1055.33"/>
    <n v="134.88999999999999"/>
  </r>
  <r>
    <s v="10 : Electric"/>
    <x v="3"/>
    <x v="0"/>
    <s v="ERES_2T307"/>
    <x v="2299"/>
    <n v="898.18700000000001"/>
    <n v="112.52"/>
  </r>
  <r>
    <s v="10 : Electric"/>
    <x v="3"/>
    <x v="0"/>
    <s v="ERES_2T307"/>
    <x v="2300"/>
    <n v="1954.6679999999999"/>
    <n v="269.37"/>
  </r>
  <r>
    <s v="10 : Electric"/>
    <x v="3"/>
    <x v="0"/>
    <s v="ERES_2T307"/>
    <x v="2301"/>
    <n v="1062.6130000000001"/>
    <n v="134.46"/>
  </r>
  <r>
    <s v="10 : Electric"/>
    <x v="3"/>
    <x v="0"/>
    <s v="ERES_2T307"/>
    <x v="2302"/>
    <n v="1004.963"/>
    <n v="122.65"/>
  </r>
  <r>
    <s v="10 : Electric"/>
    <x v="3"/>
    <x v="0"/>
    <s v="ERES_2T307"/>
    <x v="2303"/>
    <n v="1561.549"/>
    <n v="193.73"/>
  </r>
  <r>
    <s v="10 : Electric"/>
    <x v="3"/>
    <x v="0"/>
    <s v="ERES_2T307"/>
    <x v="7365"/>
    <n v="590.60199999999998"/>
    <n v="71.81"/>
  </r>
  <r>
    <s v="10 : Electric"/>
    <x v="3"/>
    <x v="0"/>
    <s v="ERES_2T307"/>
    <x v="2304"/>
    <n v="456.76499999999999"/>
    <n v="54.02"/>
  </r>
  <r>
    <s v="10 : Electric"/>
    <x v="3"/>
    <x v="0"/>
    <s v="ERES_2T307"/>
    <x v="2305"/>
    <n v="1179.9459999999999"/>
    <n v="125.39"/>
  </r>
  <r>
    <s v="10 : Electric"/>
    <x v="3"/>
    <x v="0"/>
    <s v="ERES_2T307"/>
    <x v="7366"/>
    <n v="1021.139"/>
    <n v="117.59"/>
  </r>
  <r>
    <s v="10 : Electric"/>
    <x v="3"/>
    <x v="0"/>
    <s v="ERES_2T307"/>
    <x v="7367"/>
    <n v="669.7"/>
    <n v="90.02"/>
  </r>
  <r>
    <s v="10 : Electric"/>
    <x v="3"/>
    <x v="0"/>
    <s v="ERES_2T307"/>
    <x v="2306"/>
    <n v="1859.1669999999999"/>
    <n v="218.47"/>
  </r>
  <r>
    <s v="10 : Electric"/>
    <x v="3"/>
    <x v="0"/>
    <s v="ERES_2T307"/>
    <x v="2307"/>
    <n v="1356.951"/>
    <n v="176.22"/>
  </r>
  <r>
    <s v="10 : Electric"/>
    <x v="3"/>
    <x v="0"/>
    <s v="ERES_2T307"/>
    <x v="2308"/>
    <n v="2808.3969999999999"/>
    <n v="361.53"/>
  </r>
  <r>
    <s v="10 : Electric"/>
    <x v="3"/>
    <x v="0"/>
    <s v="ERES_2T307"/>
    <x v="2309"/>
    <n v="613.93899999999996"/>
    <n v="78.239999999999995"/>
  </r>
  <r>
    <s v="10 : Electric"/>
    <x v="3"/>
    <x v="0"/>
    <s v="ERES_2T307"/>
    <x v="2310"/>
    <n v="369.03899999999999"/>
    <n v="49.55"/>
  </r>
  <r>
    <s v="10 : Electric"/>
    <x v="3"/>
    <x v="0"/>
    <s v="ERES_2T307"/>
    <x v="2311"/>
    <n v="574.10199999999998"/>
    <n v="69.099999999999994"/>
  </r>
  <r>
    <s v="10 : Electric"/>
    <x v="3"/>
    <x v="0"/>
    <s v="ERES_2T307"/>
    <x v="2312"/>
    <n v="942.26400000000001"/>
    <n v="100.34"/>
  </r>
  <r>
    <s v="10 : Electric"/>
    <x v="3"/>
    <x v="0"/>
    <s v="ERES_2T307"/>
    <x v="2313"/>
    <n v="711.41"/>
    <n v="89.65"/>
  </r>
  <r>
    <s v="10 : Electric"/>
    <x v="3"/>
    <x v="0"/>
    <s v="ERES_2T307"/>
    <x v="2314"/>
    <n v="1333.03"/>
    <n v="174.96"/>
  </r>
  <r>
    <s v="10 : Electric"/>
    <x v="3"/>
    <x v="0"/>
    <s v="ERES_2T307"/>
    <x v="2315"/>
    <n v="656.99300000000005"/>
    <n v="79.94"/>
  </r>
  <r>
    <s v="10 : Electric"/>
    <x v="3"/>
    <x v="0"/>
    <s v="ERES_2T307"/>
    <x v="2316"/>
    <n v="564.43200000000002"/>
    <n v="66.61"/>
  </r>
  <r>
    <s v="10 : Electric"/>
    <x v="3"/>
    <x v="0"/>
    <s v="ERES_2T307"/>
    <x v="2317"/>
    <n v="667.6"/>
    <n v="84.67"/>
  </r>
  <r>
    <s v="10 : Electric"/>
    <x v="3"/>
    <x v="0"/>
    <s v="ERES_2T307"/>
    <x v="2318"/>
    <n v="884.11500000000001"/>
    <n v="112.21"/>
  </r>
  <r>
    <s v="10 : Electric"/>
    <x v="3"/>
    <x v="0"/>
    <s v="ERES_2T307"/>
    <x v="7368"/>
    <n v="138.80799999999999"/>
    <n v="17.93"/>
  </r>
  <r>
    <s v="10 : Electric"/>
    <x v="3"/>
    <x v="0"/>
    <s v="ERES_2T307"/>
    <x v="2319"/>
    <n v="685.46600000000001"/>
    <n v="84.5"/>
  </r>
  <r>
    <s v="10 : Electric"/>
    <x v="3"/>
    <x v="0"/>
    <s v="ERES_2T307"/>
    <x v="2320"/>
    <n v="732.78099999999995"/>
    <n v="90.55"/>
  </r>
  <r>
    <s v="10 : Electric"/>
    <x v="3"/>
    <x v="0"/>
    <s v="ERES_2T307"/>
    <x v="2321"/>
    <n v="1199.0170000000001"/>
    <n v="142.76"/>
  </r>
  <r>
    <s v="10 : Electric"/>
    <x v="3"/>
    <x v="0"/>
    <s v="ERES_2T307"/>
    <x v="7369"/>
    <n v="914.87199999999996"/>
    <n v="103.02"/>
  </r>
  <r>
    <s v="10 : Electric"/>
    <x v="3"/>
    <x v="0"/>
    <s v="ERES_2T307"/>
    <x v="2322"/>
    <n v="2506.5"/>
    <n v="227.98"/>
  </r>
  <r>
    <s v="10 : Electric"/>
    <x v="3"/>
    <x v="0"/>
    <s v="ERES_2T307"/>
    <x v="2323"/>
    <n v="839.35599999999999"/>
    <n v="104.49"/>
  </r>
  <r>
    <s v="10 : Electric"/>
    <x v="3"/>
    <x v="0"/>
    <s v="ERES_2T307"/>
    <x v="2324"/>
    <n v="500.685"/>
    <n v="57.24"/>
  </r>
  <r>
    <s v="10 : Electric"/>
    <x v="3"/>
    <x v="0"/>
    <s v="ERES_2T307"/>
    <x v="2325"/>
    <n v="643.87099999999998"/>
    <n v="80.569999999999993"/>
  </r>
  <r>
    <s v="10 : Electric"/>
    <x v="3"/>
    <x v="0"/>
    <s v="ERES_2T307"/>
    <x v="2326"/>
    <n v="1039.9190000000001"/>
    <n v="137.57"/>
  </r>
  <r>
    <s v="10 : Electric"/>
    <x v="3"/>
    <x v="0"/>
    <s v="ERES_2T307"/>
    <x v="8694"/>
    <n v="975.495"/>
    <n v="110.74"/>
  </r>
  <r>
    <s v="10 : Electric"/>
    <x v="3"/>
    <x v="0"/>
    <s v="ERES_2T307"/>
    <x v="7370"/>
    <n v="866.50300000000004"/>
    <n v="104.41"/>
  </r>
  <r>
    <s v="10 : Electric"/>
    <x v="3"/>
    <x v="0"/>
    <s v="ERES_2T307"/>
    <x v="7371"/>
    <n v="1677.9010000000001"/>
    <n v="156.63"/>
  </r>
  <r>
    <s v="10 : Electric"/>
    <x v="3"/>
    <x v="0"/>
    <s v="ERES_2T307"/>
    <x v="8695"/>
    <n v="974.19299999999998"/>
    <n v="120.77"/>
  </r>
  <r>
    <s v="10 : Electric"/>
    <x v="3"/>
    <x v="0"/>
    <s v="ERES_2T307"/>
    <x v="7372"/>
    <n v="752.13699999999994"/>
    <n v="83.51"/>
  </r>
  <r>
    <s v="10 : Electric"/>
    <x v="3"/>
    <x v="0"/>
    <s v="ERES_2T307"/>
    <x v="7373"/>
    <n v="1030.6780000000001"/>
    <n v="115.56"/>
  </r>
  <r>
    <s v="10 : Electric"/>
    <x v="3"/>
    <x v="0"/>
    <s v="ERES_2T307"/>
    <x v="2327"/>
    <n v="1054.0989999999999"/>
    <n v="123.01"/>
  </r>
  <r>
    <s v="10 : Electric"/>
    <x v="3"/>
    <x v="0"/>
    <s v="ERES_2T307"/>
    <x v="8696"/>
    <n v="645.09199999999998"/>
    <n v="73.64"/>
  </r>
  <r>
    <s v="10 : Electric"/>
    <x v="3"/>
    <x v="0"/>
    <s v="ERES_2T307"/>
    <x v="7374"/>
    <n v="2075.3009999999999"/>
    <n v="176.83"/>
  </r>
  <r>
    <s v="10 : Electric"/>
    <x v="3"/>
    <x v="0"/>
    <s v="ERES_2T307"/>
    <x v="7375"/>
    <n v="507.387"/>
    <n v="57.28"/>
  </r>
  <r>
    <s v="10 : Electric"/>
    <x v="3"/>
    <x v="0"/>
    <s v="ERES_2T307"/>
    <x v="7376"/>
    <n v="2364.7919999999999"/>
    <n v="282.85000000000002"/>
  </r>
  <r>
    <s v="10 : Electric"/>
    <x v="3"/>
    <x v="0"/>
    <s v="ERES_2T307"/>
    <x v="8697"/>
    <n v="2030.971"/>
    <n v="252.19"/>
  </r>
  <r>
    <s v="10 : Electric"/>
    <x v="3"/>
    <x v="0"/>
    <s v="ERES_2T307"/>
    <x v="8698"/>
    <n v="3727.4960000000001"/>
    <n v="482.96"/>
  </r>
  <r>
    <s v="10 : Electric"/>
    <x v="3"/>
    <x v="0"/>
    <s v="ERES_2T307"/>
    <x v="2328"/>
    <n v="563.58399999999995"/>
    <n v="71.45"/>
  </r>
  <r>
    <s v="10 : Electric"/>
    <x v="3"/>
    <x v="0"/>
    <s v="ERES_2T307"/>
    <x v="8699"/>
    <n v="807.81899999999996"/>
    <n v="96.73"/>
  </r>
  <r>
    <s v="10 : Electric"/>
    <x v="3"/>
    <x v="0"/>
    <s v="ERES_2T307"/>
    <x v="7377"/>
    <n v="1742.03"/>
    <n v="188.7"/>
  </r>
  <r>
    <s v="10 : Electric"/>
    <x v="3"/>
    <x v="0"/>
    <s v="ERES_2T307"/>
    <x v="2330"/>
    <n v="721.05799999999999"/>
    <n v="75.62"/>
  </r>
  <r>
    <s v="10 : Electric"/>
    <x v="3"/>
    <x v="0"/>
    <s v="ERES_2T307"/>
    <x v="8700"/>
    <n v="697.52200000000005"/>
    <n v="75.33"/>
  </r>
  <r>
    <s v="10 : Electric"/>
    <x v="3"/>
    <x v="0"/>
    <s v="ERES_2T307"/>
    <x v="7378"/>
    <n v="1238.626"/>
    <n v="135.07"/>
  </r>
  <r>
    <s v="10 : Electric"/>
    <x v="3"/>
    <x v="0"/>
    <s v="ERES_2T307"/>
    <x v="7379"/>
    <n v="1053.74"/>
    <n v="103.12"/>
  </r>
  <r>
    <s v="10 : Electric"/>
    <x v="3"/>
    <x v="0"/>
    <s v="ERES_2T307"/>
    <x v="2331"/>
    <n v="544.92399999999998"/>
    <n v="69.2"/>
  </r>
  <r>
    <s v="10 : Electric"/>
    <x v="3"/>
    <x v="0"/>
    <s v="ERES_2T307"/>
    <x v="7380"/>
    <n v="1110.663"/>
    <n v="138.58000000000001"/>
  </r>
  <r>
    <s v="10 : Electric"/>
    <x v="3"/>
    <x v="0"/>
    <s v="ERES_2T307"/>
    <x v="2332"/>
    <n v="1351.4010000000001"/>
    <n v="165.19"/>
  </r>
  <r>
    <s v="10 : Electric"/>
    <x v="3"/>
    <x v="0"/>
    <s v="ERES_2T307"/>
    <x v="2333"/>
    <n v="748.69299999999998"/>
    <n v="73.400000000000006"/>
  </r>
  <r>
    <s v="10 : Electric"/>
    <x v="3"/>
    <x v="0"/>
    <s v="ERES_2T307"/>
    <x v="8701"/>
    <n v="183.065"/>
    <n v="22.16"/>
  </r>
  <r>
    <s v="10 : Electric"/>
    <x v="3"/>
    <x v="0"/>
    <s v="ERES_2T307"/>
    <x v="8702"/>
    <n v="912.65"/>
    <n v="109.82"/>
  </r>
  <r>
    <s v="10 : Electric"/>
    <x v="3"/>
    <x v="0"/>
    <s v="ERES_2T307"/>
    <x v="7381"/>
    <n v="917.42200000000003"/>
    <n v="102.8"/>
  </r>
  <r>
    <s v="10 : Electric"/>
    <x v="3"/>
    <x v="1"/>
    <s v="ERES_2T317"/>
    <x v="2334"/>
    <n v="2085.2339999999999"/>
    <n v="248.76"/>
  </r>
  <r>
    <s v="10 : Electric"/>
    <x v="3"/>
    <x v="1"/>
    <s v="ERES_2T317"/>
    <x v="2335"/>
    <n v="611.73099999999999"/>
    <n v="72.739999999999995"/>
  </r>
  <r>
    <s v="10 : Electric"/>
    <x v="3"/>
    <x v="1"/>
    <s v="ERES_2T317"/>
    <x v="2336"/>
    <n v="1355.1990000000001"/>
    <n v="163.5"/>
  </r>
  <r>
    <s v="10 : Electric"/>
    <x v="3"/>
    <x v="1"/>
    <s v="ERES_2T317"/>
    <x v="7383"/>
    <n v="1876.7650000000001"/>
    <n v="231.28"/>
  </r>
  <r>
    <s v="10 : Electric"/>
    <x v="3"/>
    <x v="1"/>
    <s v="ERES_2T317"/>
    <x v="2337"/>
    <n v="1900.038"/>
    <n v="236.75"/>
  </r>
  <r>
    <s v="10 : Electric"/>
    <x v="3"/>
    <x v="1"/>
    <s v="ERES_2T317"/>
    <x v="7384"/>
    <n v="1130.308"/>
    <n v="138.22999999999999"/>
  </r>
  <r>
    <s v="10 : Electric"/>
    <x v="3"/>
    <x v="1"/>
    <s v="ERES_2T317"/>
    <x v="2338"/>
    <n v="2624.0030000000002"/>
    <n v="320.64999999999998"/>
  </r>
  <r>
    <s v="10 : Electric"/>
    <x v="3"/>
    <x v="1"/>
    <s v="ERES_2T317"/>
    <x v="2339"/>
    <n v="504.274"/>
    <n v="61.24"/>
  </r>
  <r>
    <s v="10 : Electric"/>
    <x v="3"/>
    <x v="1"/>
    <s v="ERES_2T317"/>
    <x v="2340"/>
    <n v="1089.3330000000001"/>
    <n v="129.27000000000001"/>
  </r>
  <r>
    <s v="10 : Electric"/>
    <x v="3"/>
    <x v="1"/>
    <s v="ERES_2T317"/>
    <x v="7385"/>
    <n v="1123.3309999999999"/>
    <n v="137.07"/>
  </r>
  <r>
    <s v="10 : Electric"/>
    <x v="3"/>
    <x v="1"/>
    <s v="ERES_2T317"/>
    <x v="2341"/>
    <n v="272.63099999999997"/>
    <n v="34.53"/>
  </r>
  <r>
    <s v="10 : Electric"/>
    <x v="3"/>
    <x v="1"/>
    <s v="ERES_2T317"/>
    <x v="7386"/>
    <n v="433.899"/>
    <n v="55.31"/>
  </r>
  <r>
    <s v="10 : Electric"/>
    <x v="3"/>
    <x v="1"/>
    <s v="ERES_2T317"/>
    <x v="2342"/>
    <n v="702.15499999999997"/>
    <n v="81.33"/>
  </r>
  <r>
    <s v="10 : Electric"/>
    <x v="3"/>
    <x v="1"/>
    <s v="ERES_2T317"/>
    <x v="2343"/>
    <n v="1459.0260000000001"/>
    <n v="173.64"/>
  </r>
  <r>
    <s v="10 : Electric"/>
    <x v="3"/>
    <x v="1"/>
    <s v="ERES_2T317"/>
    <x v="2344"/>
    <n v="1234.2349999999999"/>
    <n v="148.62"/>
  </r>
  <r>
    <s v="10 : Electric"/>
    <x v="3"/>
    <x v="1"/>
    <s v="ERES_2T317"/>
    <x v="2345"/>
    <n v="3216.4409999999998"/>
    <n v="394.4"/>
  </r>
  <r>
    <s v="10 : Electric"/>
    <x v="3"/>
    <x v="1"/>
    <s v="ERES_2T317"/>
    <x v="2346"/>
    <n v="3129.018"/>
    <n v="382.68"/>
  </r>
  <r>
    <s v="10 : Electric"/>
    <x v="3"/>
    <x v="1"/>
    <s v="ERES_2T317"/>
    <x v="7387"/>
    <n v="1848.597"/>
    <n v="228.18"/>
  </r>
  <r>
    <s v="10 : Electric"/>
    <x v="3"/>
    <x v="1"/>
    <s v="ERES_2T317"/>
    <x v="2347"/>
    <n v="2046.211"/>
    <n v="249.8"/>
  </r>
  <r>
    <s v="10 : Electric"/>
    <x v="3"/>
    <x v="1"/>
    <s v="ERES_2T317"/>
    <x v="2348"/>
    <n v="1552.8"/>
    <n v="188.28"/>
  </r>
  <r>
    <s v="10 : Electric"/>
    <x v="3"/>
    <x v="1"/>
    <s v="ERES_2T317"/>
    <x v="2349"/>
    <n v="665.02599999999995"/>
    <n v="82.64"/>
  </r>
  <r>
    <s v="10 : Electric"/>
    <x v="3"/>
    <x v="1"/>
    <s v="ERES_2T317"/>
    <x v="2350"/>
    <n v="1186.4390000000001"/>
    <n v="143.97999999999999"/>
  </r>
  <r>
    <s v="10 : Electric"/>
    <x v="3"/>
    <x v="1"/>
    <s v="ERES_2T317"/>
    <x v="7388"/>
    <n v="1517.4970000000001"/>
    <n v="186.94"/>
  </r>
  <r>
    <s v="10 : Electric"/>
    <x v="3"/>
    <x v="1"/>
    <s v="ERES_2T317"/>
    <x v="2351"/>
    <n v="1574.258"/>
    <n v="194.27"/>
  </r>
  <r>
    <s v="10 : Electric"/>
    <x v="3"/>
    <x v="1"/>
    <s v="ERES_2T317"/>
    <x v="2352"/>
    <n v="1418.76"/>
    <n v="168.16"/>
  </r>
  <r>
    <s v="10 : Electric"/>
    <x v="3"/>
    <x v="1"/>
    <s v="ERES_2T317"/>
    <x v="2353"/>
    <n v="748.37"/>
    <n v="93.24"/>
  </r>
  <r>
    <s v="10 : Electric"/>
    <x v="3"/>
    <x v="1"/>
    <s v="ERES_2T317"/>
    <x v="2354"/>
    <n v="1428.079"/>
    <n v="180.08"/>
  </r>
  <r>
    <s v="10 : Electric"/>
    <x v="3"/>
    <x v="1"/>
    <s v="ERES_2T317"/>
    <x v="2355"/>
    <n v="1927.374"/>
    <n v="232.13"/>
  </r>
  <r>
    <s v="10 : Electric"/>
    <x v="3"/>
    <x v="1"/>
    <s v="ERES_2T317"/>
    <x v="2356"/>
    <n v="1045.509"/>
    <n v="130.30000000000001"/>
  </r>
  <r>
    <s v="10 : Electric"/>
    <x v="3"/>
    <x v="1"/>
    <s v="ERES_2T317"/>
    <x v="2357"/>
    <n v="1244.98"/>
    <n v="150.32"/>
  </r>
  <r>
    <s v="10 : Electric"/>
    <x v="3"/>
    <x v="1"/>
    <s v="ERES_2T317"/>
    <x v="7389"/>
    <n v="1517.7449999999999"/>
    <n v="175.78"/>
  </r>
  <r>
    <s v="10 : Electric"/>
    <x v="3"/>
    <x v="1"/>
    <s v="ERES_2T317"/>
    <x v="2358"/>
    <n v="1129.7840000000001"/>
    <n v="142.81"/>
  </r>
  <r>
    <s v="10 : Electric"/>
    <x v="3"/>
    <x v="1"/>
    <s v="ERES_2T317"/>
    <x v="8703"/>
    <n v="1456.6389999999999"/>
    <n v="180.86"/>
  </r>
  <r>
    <s v="10 : Electric"/>
    <x v="3"/>
    <x v="1"/>
    <s v="ERES_2T317"/>
    <x v="2359"/>
    <n v="674.76199999999994"/>
    <n v="85.12"/>
  </r>
  <r>
    <s v="10 : Electric"/>
    <x v="3"/>
    <x v="1"/>
    <s v="ERES_2T317"/>
    <x v="2360"/>
    <n v="1174.7090000000001"/>
    <n v="135.69999999999999"/>
  </r>
  <r>
    <s v="10 : Electric"/>
    <x v="3"/>
    <x v="1"/>
    <s v="ERES_2T317"/>
    <x v="2361"/>
    <n v="971.40899999999999"/>
    <n v="120.88"/>
  </r>
  <r>
    <s v="10 : Electric"/>
    <x v="3"/>
    <x v="1"/>
    <s v="ERES_2T317"/>
    <x v="2363"/>
    <n v="974.75900000000001"/>
    <n v="122.78"/>
  </r>
  <r>
    <s v="10 : Electric"/>
    <x v="3"/>
    <x v="1"/>
    <s v="ERES_2T317"/>
    <x v="7390"/>
    <n v="618.29300000000001"/>
    <n v="75.78"/>
  </r>
  <r>
    <s v="10 : Electric"/>
    <x v="3"/>
    <x v="1"/>
    <s v="ERES_2T317"/>
    <x v="2364"/>
    <n v="966.11900000000003"/>
    <n v="118.92"/>
  </r>
  <r>
    <s v="10 : Electric"/>
    <x v="3"/>
    <x v="1"/>
    <s v="ERES_2T317"/>
    <x v="2365"/>
    <n v="763.82100000000003"/>
    <n v="95.92"/>
  </r>
  <r>
    <s v="10 : Electric"/>
    <x v="3"/>
    <x v="1"/>
    <s v="ERES_2T317"/>
    <x v="2366"/>
    <n v="699.10299999999995"/>
    <n v="83.02"/>
  </r>
  <r>
    <s v="10 : Electric"/>
    <x v="3"/>
    <x v="1"/>
    <s v="ERES_2T317"/>
    <x v="2367"/>
    <n v="1035.2380000000001"/>
    <n v="123.94"/>
  </r>
  <r>
    <s v="10 : Electric"/>
    <x v="3"/>
    <x v="1"/>
    <s v="ERES_2T317"/>
    <x v="2368"/>
    <n v="707.92100000000005"/>
    <n v="84.92"/>
  </r>
  <r>
    <s v="10 : Electric"/>
    <x v="3"/>
    <x v="1"/>
    <s v="ERES_2T317"/>
    <x v="7391"/>
    <n v="795.88300000000004"/>
    <n v="101.29"/>
  </r>
  <r>
    <s v="10 : Electric"/>
    <x v="3"/>
    <x v="1"/>
    <s v="ERES_2T317"/>
    <x v="2370"/>
    <n v="1575.2329999999999"/>
    <n v="183.78"/>
  </r>
  <r>
    <s v="10 : Electric"/>
    <x v="3"/>
    <x v="1"/>
    <s v="ERES_2T317"/>
    <x v="2371"/>
    <n v="637.27300000000002"/>
    <n v="81.150000000000006"/>
  </r>
  <r>
    <s v="10 : Electric"/>
    <x v="3"/>
    <x v="1"/>
    <s v="ERES_2T317"/>
    <x v="7392"/>
    <n v="371.48"/>
    <n v="47.43"/>
  </r>
  <r>
    <s v="10 : Electric"/>
    <x v="3"/>
    <x v="1"/>
    <s v="ERES_2T317"/>
    <x v="2372"/>
    <n v="1685.259"/>
    <n v="207.46"/>
  </r>
  <r>
    <s v="10 : Electric"/>
    <x v="3"/>
    <x v="1"/>
    <s v="ERES_2T317"/>
    <x v="2373"/>
    <n v="1016.306"/>
    <n v="124.35"/>
  </r>
  <r>
    <s v="10 : Electric"/>
    <x v="3"/>
    <x v="1"/>
    <s v="ERES_2T317"/>
    <x v="2374"/>
    <n v="1676.7919999999999"/>
    <n v="205.04"/>
  </r>
  <r>
    <s v="10 : Electric"/>
    <x v="3"/>
    <x v="1"/>
    <s v="ERES_2T317"/>
    <x v="2375"/>
    <n v="1403.47"/>
    <n v="170.66"/>
  </r>
  <r>
    <s v="10 : Electric"/>
    <x v="3"/>
    <x v="1"/>
    <s v="ERES_2T317"/>
    <x v="2376"/>
    <n v="285.61200000000002"/>
    <n v="34.92"/>
  </r>
  <r>
    <s v="10 : Electric"/>
    <x v="3"/>
    <x v="1"/>
    <s v="ERES_2T317"/>
    <x v="2377"/>
    <n v="1128.1669999999999"/>
    <n v="136.84"/>
  </r>
  <r>
    <s v="10 : Electric"/>
    <x v="3"/>
    <x v="1"/>
    <s v="ERES_2T317"/>
    <x v="2378"/>
    <n v="1269.8520000000001"/>
    <n v="142.24"/>
  </r>
  <r>
    <s v="10 : Electric"/>
    <x v="3"/>
    <x v="1"/>
    <s v="ERES_2T317"/>
    <x v="7393"/>
    <n v="1769.472"/>
    <n v="229.89"/>
  </r>
  <r>
    <s v="10 : Electric"/>
    <x v="3"/>
    <x v="1"/>
    <s v="ERES_2T317"/>
    <x v="2379"/>
    <n v="509.74900000000002"/>
    <n v="61.87"/>
  </r>
  <r>
    <s v="10 : Electric"/>
    <x v="3"/>
    <x v="1"/>
    <s v="ERES_2T317"/>
    <x v="7394"/>
    <n v="735.26199999999994"/>
    <n v="96.38"/>
  </r>
  <r>
    <s v="10 : Electric"/>
    <x v="3"/>
    <x v="1"/>
    <s v="ERES_2T317"/>
    <x v="2380"/>
    <n v="561.46799999999996"/>
    <n v="71.09"/>
  </r>
  <r>
    <s v="10 : Electric"/>
    <x v="3"/>
    <x v="1"/>
    <s v="ERES_2T317"/>
    <x v="2381"/>
    <n v="673.86"/>
    <n v="83.88"/>
  </r>
  <r>
    <s v="10 : Electric"/>
    <x v="3"/>
    <x v="1"/>
    <s v="ERES_2T317"/>
    <x v="2382"/>
    <n v="816.21299999999997"/>
    <n v="102.37"/>
  </r>
  <r>
    <s v="10 : Electric"/>
    <x v="3"/>
    <x v="1"/>
    <s v="ERES_2T317"/>
    <x v="7395"/>
    <n v="543.22299999999996"/>
    <n v="66.430000000000007"/>
  </r>
  <r>
    <s v="10 : Electric"/>
    <x v="3"/>
    <x v="1"/>
    <s v="ERES_2T317"/>
    <x v="8704"/>
    <n v="629.40899999999999"/>
    <n v="77.13"/>
  </r>
  <r>
    <s v="10 : Electric"/>
    <x v="3"/>
    <x v="1"/>
    <s v="ERES_2T317"/>
    <x v="2383"/>
    <n v="850.74300000000005"/>
    <n v="102.6"/>
  </r>
  <r>
    <s v="10 : Electric"/>
    <x v="3"/>
    <x v="1"/>
    <s v="ERES_2T317"/>
    <x v="2384"/>
    <n v="1362.2550000000001"/>
    <n v="166.36"/>
  </r>
  <r>
    <s v="10 : Electric"/>
    <x v="3"/>
    <x v="1"/>
    <s v="ERES_2T317"/>
    <x v="2385"/>
    <n v="1388.0129999999999"/>
    <n v="166.95"/>
  </r>
  <r>
    <s v="10 : Electric"/>
    <x v="3"/>
    <x v="1"/>
    <s v="ERES_2T317"/>
    <x v="2386"/>
    <n v="3712.4070000000002"/>
    <n v="452.53"/>
  </r>
  <r>
    <s v="10 : Electric"/>
    <x v="3"/>
    <x v="1"/>
    <s v="ERES_2T317"/>
    <x v="7396"/>
    <n v="2148.453"/>
    <n v="259.04000000000002"/>
  </r>
  <r>
    <s v="10 : Electric"/>
    <x v="3"/>
    <x v="1"/>
    <s v="ERES_2T317"/>
    <x v="2387"/>
    <n v="1124.826"/>
    <n v="135.63999999999999"/>
  </r>
  <r>
    <s v="10 : Electric"/>
    <x v="3"/>
    <x v="1"/>
    <s v="ERES_2T317"/>
    <x v="2388"/>
    <n v="638.58000000000004"/>
    <n v="76.849999999999994"/>
  </r>
  <r>
    <s v="10 : Electric"/>
    <x v="3"/>
    <x v="1"/>
    <s v="ERES_2T317"/>
    <x v="2389"/>
    <n v="2681.2130000000002"/>
    <n v="325.94"/>
  </r>
  <r>
    <s v="10 : Electric"/>
    <x v="3"/>
    <x v="1"/>
    <s v="ERES_2T317"/>
    <x v="2390"/>
    <n v="740.47500000000002"/>
    <n v="83.95"/>
  </r>
  <r>
    <s v="10 : Electric"/>
    <x v="3"/>
    <x v="1"/>
    <s v="ERES_2T317"/>
    <x v="2391"/>
    <n v="1216.3820000000001"/>
    <n v="135.09"/>
  </r>
  <r>
    <s v="10 : Electric"/>
    <x v="3"/>
    <x v="1"/>
    <s v="ERES_2T317"/>
    <x v="2392"/>
    <n v="4333.2060000000001"/>
    <n v="521.79999999999995"/>
  </r>
  <r>
    <s v="10 : Electric"/>
    <x v="3"/>
    <x v="1"/>
    <s v="ERES_2T317"/>
    <x v="2393"/>
    <n v="2428.7089999999998"/>
    <n v="294.47000000000003"/>
  </r>
  <r>
    <s v="10 : Electric"/>
    <x v="3"/>
    <x v="1"/>
    <s v="ERES_2T317"/>
    <x v="2394"/>
    <n v="1437.01"/>
    <n v="175.48"/>
  </r>
  <r>
    <s v="10 : Electric"/>
    <x v="3"/>
    <x v="1"/>
    <s v="ERES_2T317"/>
    <x v="2395"/>
    <n v="2223.4769999999999"/>
    <n v="267.26"/>
  </r>
  <r>
    <s v="10 : Electric"/>
    <x v="3"/>
    <x v="1"/>
    <s v="ERES_2T317"/>
    <x v="2396"/>
    <n v="1591.491"/>
    <n v="186.57"/>
  </r>
  <r>
    <s v="10 : Electric"/>
    <x v="3"/>
    <x v="1"/>
    <s v="ERES_2T317"/>
    <x v="2397"/>
    <n v="2573.7240000000002"/>
    <n v="315.52"/>
  </r>
  <r>
    <s v="10 : Electric"/>
    <x v="3"/>
    <x v="1"/>
    <s v="ERES_2T317"/>
    <x v="7397"/>
    <n v="3558.2429999999999"/>
    <n v="434.38"/>
  </r>
  <r>
    <s v="10 : Electric"/>
    <x v="3"/>
    <x v="1"/>
    <s v="ERES_2T317"/>
    <x v="2398"/>
    <n v="1195.1110000000001"/>
    <n v="144.25"/>
  </r>
  <r>
    <s v="10 : Electric"/>
    <x v="3"/>
    <x v="1"/>
    <s v="ERES_2T317"/>
    <x v="2399"/>
    <n v="1930.749"/>
    <n v="231.86"/>
  </r>
  <r>
    <s v="10 : Electric"/>
    <x v="3"/>
    <x v="1"/>
    <s v="ERES_2T317"/>
    <x v="2400"/>
    <n v="554.03700000000003"/>
    <n v="70.38"/>
  </r>
  <r>
    <s v="10 : Electric"/>
    <x v="3"/>
    <x v="1"/>
    <s v="ERES_2T317"/>
    <x v="7398"/>
    <n v="1975.7619999999999"/>
    <n v="242.21"/>
  </r>
  <r>
    <s v="10 : Electric"/>
    <x v="3"/>
    <x v="1"/>
    <s v="ERES_2T317"/>
    <x v="7399"/>
    <n v="2539.326"/>
    <n v="304.79000000000002"/>
  </r>
  <r>
    <s v="10 : Electric"/>
    <x v="3"/>
    <x v="1"/>
    <s v="ERES_2T317"/>
    <x v="2401"/>
    <n v="1037.5219999999999"/>
    <n v="126.8"/>
  </r>
  <r>
    <s v="10 : Electric"/>
    <x v="3"/>
    <x v="1"/>
    <s v="ERES_2T317"/>
    <x v="7400"/>
    <n v="3594.3989999999999"/>
    <n v="425.92"/>
  </r>
  <r>
    <s v="10 : Electric"/>
    <x v="3"/>
    <x v="1"/>
    <s v="ERES_2T317"/>
    <x v="2402"/>
    <n v="3156.8760000000002"/>
    <n v="377.29"/>
  </r>
  <r>
    <s v="10 : Electric"/>
    <x v="3"/>
    <x v="1"/>
    <s v="ERES_2T317"/>
    <x v="2403"/>
    <n v="1962.8969999999999"/>
    <n v="241.12"/>
  </r>
  <r>
    <s v="10 : Electric"/>
    <x v="3"/>
    <x v="1"/>
    <s v="ERES_2T317"/>
    <x v="2404"/>
    <n v="817.55"/>
    <n v="86.9"/>
  </r>
  <r>
    <s v="10 : Electric"/>
    <x v="3"/>
    <x v="1"/>
    <s v="ERES_2T317"/>
    <x v="2406"/>
    <n v="654.572"/>
    <n v="77.41"/>
  </r>
  <r>
    <s v="10 : Electric"/>
    <x v="3"/>
    <x v="1"/>
    <s v="ERES_2T317"/>
    <x v="2407"/>
    <n v="833.39499999999998"/>
    <n v="104.95"/>
  </r>
  <r>
    <s v="10 : Electric"/>
    <x v="3"/>
    <x v="1"/>
    <s v="ERES_2T317"/>
    <x v="7401"/>
    <n v="727.125"/>
    <n v="89.02"/>
  </r>
  <r>
    <s v="10 : Electric"/>
    <x v="3"/>
    <x v="1"/>
    <s v="ERES_2T317"/>
    <x v="2408"/>
    <n v="1764.665"/>
    <n v="220.29"/>
  </r>
  <r>
    <s v="10 : Electric"/>
    <x v="3"/>
    <x v="1"/>
    <s v="ERES_2T317"/>
    <x v="2409"/>
    <n v="860.779"/>
    <n v="104.91"/>
  </r>
  <r>
    <s v="10 : Electric"/>
    <x v="3"/>
    <x v="1"/>
    <s v="ERES_2T317"/>
    <x v="2410"/>
    <n v="1135.999"/>
    <n v="133.58000000000001"/>
  </r>
  <r>
    <s v="10 : Electric"/>
    <x v="3"/>
    <x v="1"/>
    <s v="ERES_2T317"/>
    <x v="2411"/>
    <n v="1271.7159999999999"/>
    <n v="157.77000000000001"/>
  </r>
  <r>
    <s v="10 : Electric"/>
    <x v="3"/>
    <x v="1"/>
    <s v="ERES_2T317"/>
    <x v="2412"/>
    <n v="1612.864"/>
    <n v="195.16"/>
  </r>
  <r>
    <s v="10 : Electric"/>
    <x v="3"/>
    <x v="1"/>
    <s v="ERES_2T317"/>
    <x v="7402"/>
    <n v="2751.1120000000001"/>
    <n v="330.12"/>
  </r>
  <r>
    <s v="10 : Electric"/>
    <x v="3"/>
    <x v="1"/>
    <s v="ERES_2T317"/>
    <x v="7403"/>
    <n v="1053.547"/>
    <n v="127.29"/>
  </r>
  <r>
    <s v="10 : Electric"/>
    <x v="3"/>
    <x v="1"/>
    <s v="ERES_2T317"/>
    <x v="2413"/>
    <n v="4864.6989999999996"/>
    <n v="585.72"/>
  </r>
  <r>
    <s v="10 : Electric"/>
    <x v="3"/>
    <x v="1"/>
    <s v="ERES_2T317"/>
    <x v="7404"/>
    <n v="318.5"/>
    <n v="36.85"/>
  </r>
  <r>
    <s v="10 : Electric"/>
    <x v="3"/>
    <x v="1"/>
    <s v="ERES_2T317"/>
    <x v="7405"/>
    <n v="1221.098"/>
    <n v="145.83000000000001"/>
  </r>
  <r>
    <s v="10 : Electric"/>
    <x v="3"/>
    <x v="1"/>
    <s v="ERES_2T317"/>
    <x v="7406"/>
    <n v="1085.011"/>
    <n v="122.04"/>
  </r>
  <r>
    <s v="10 : Electric"/>
    <x v="3"/>
    <x v="1"/>
    <s v="ERES_2T317"/>
    <x v="7407"/>
    <n v="1808.6759999999999"/>
    <n v="218.95"/>
  </r>
  <r>
    <s v="10 : Electric"/>
    <x v="3"/>
    <x v="1"/>
    <s v="ERES_2T317"/>
    <x v="7408"/>
    <n v="1262.904"/>
    <n v="149.78"/>
  </r>
  <r>
    <s v="10 : Electric"/>
    <x v="3"/>
    <x v="1"/>
    <s v="ERES_2T317"/>
    <x v="7409"/>
    <n v="1680.136"/>
    <n v="217.75"/>
  </r>
  <r>
    <s v="10 : Electric"/>
    <x v="3"/>
    <x v="1"/>
    <s v="ERES_2T317"/>
    <x v="2415"/>
    <n v="1786.761"/>
    <n v="215.16"/>
  </r>
  <r>
    <s v="10 : Electric"/>
    <x v="3"/>
    <x v="1"/>
    <s v="ERES_2T317"/>
    <x v="2416"/>
    <n v="1270.654"/>
    <n v="155.01"/>
  </r>
  <r>
    <s v="10 : Electric"/>
    <x v="3"/>
    <x v="1"/>
    <s v="ERES_2T317"/>
    <x v="2417"/>
    <n v="422.584"/>
    <n v="50.77"/>
  </r>
  <r>
    <s v="10 : Electric"/>
    <x v="3"/>
    <x v="1"/>
    <s v="ERES_2T317"/>
    <x v="2418"/>
    <n v="2181.1709999999998"/>
    <n v="260.87"/>
  </r>
  <r>
    <s v="10 : Electric"/>
    <x v="3"/>
    <x v="1"/>
    <s v="ERES_2T317"/>
    <x v="2419"/>
    <n v="723.38499999999999"/>
    <n v="88.48"/>
  </r>
  <r>
    <s v="10 : Electric"/>
    <x v="3"/>
    <x v="1"/>
    <s v="ERES_2T317"/>
    <x v="2420"/>
    <n v="388.084"/>
    <n v="45.74"/>
  </r>
  <r>
    <s v="10 : Electric"/>
    <x v="3"/>
    <x v="1"/>
    <s v="ERES_2T317"/>
    <x v="2421"/>
    <n v="840.5"/>
    <n v="104.47"/>
  </r>
  <r>
    <s v="10 : Electric"/>
    <x v="3"/>
    <x v="1"/>
    <s v="ERES_2T317"/>
    <x v="2422"/>
    <n v="375.75799999999998"/>
    <n v="46.01"/>
  </r>
  <r>
    <s v="10 : Electric"/>
    <x v="3"/>
    <x v="1"/>
    <s v="ERES_2T317"/>
    <x v="7410"/>
    <n v="1371.684"/>
    <n v="172.41"/>
  </r>
  <r>
    <s v="10 : Electric"/>
    <x v="3"/>
    <x v="1"/>
    <s v="ERES_2T317"/>
    <x v="2423"/>
    <n v="730.56200000000001"/>
    <n v="90.96"/>
  </r>
  <r>
    <s v="10 : Electric"/>
    <x v="3"/>
    <x v="1"/>
    <s v="ERES_2T317"/>
    <x v="2424"/>
    <n v="1126.682"/>
    <n v="141.32"/>
  </r>
  <r>
    <s v="10 : Electric"/>
    <x v="3"/>
    <x v="1"/>
    <s v="ERES_2T317"/>
    <x v="2425"/>
    <n v="892.11300000000006"/>
    <n v="109.35"/>
  </r>
  <r>
    <s v="10 : Electric"/>
    <x v="3"/>
    <x v="1"/>
    <s v="ERES_2T317"/>
    <x v="2426"/>
    <n v="742.51099999999997"/>
    <n v="91.18"/>
  </r>
  <r>
    <s v="10 : Electric"/>
    <x v="3"/>
    <x v="1"/>
    <s v="ERES_2T317"/>
    <x v="2427"/>
    <n v="2298.8310000000001"/>
    <n v="284.32"/>
  </r>
  <r>
    <s v="10 : Electric"/>
    <x v="3"/>
    <x v="1"/>
    <s v="ERES_2T317"/>
    <x v="7411"/>
    <n v="1155.009"/>
    <n v="146.46"/>
  </r>
  <r>
    <s v="10 : Electric"/>
    <x v="3"/>
    <x v="1"/>
    <s v="ERES_2T317"/>
    <x v="2428"/>
    <n v="773.44600000000003"/>
    <n v="92.65"/>
  </r>
  <r>
    <s v="10 : Electric"/>
    <x v="3"/>
    <x v="1"/>
    <s v="ERES_2T317"/>
    <x v="2429"/>
    <n v="3727.5"/>
    <n v="433.39"/>
  </r>
  <r>
    <s v="10 : Electric"/>
    <x v="3"/>
    <x v="1"/>
    <s v="ERES_2T317"/>
    <x v="2430"/>
    <n v="336.524"/>
    <n v="44.46"/>
  </r>
  <r>
    <s v="10 : Electric"/>
    <x v="3"/>
    <x v="1"/>
    <s v="ERES_2T317"/>
    <x v="2431"/>
    <n v="1610.0619999999999"/>
    <n v="192.13"/>
  </r>
  <r>
    <s v="10 : Electric"/>
    <x v="3"/>
    <x v="1"/>
    <s v="ERES_2T317"/>
    <x v="7412"/>
    <n v="585.78800000000001"/>
    <n v="74.010000000000005"/>
  </r>
  <r>
    <s v="10 : Electric"/>
    <x v="3"/>
    <x v="1"/>
    <s v="ERES_2T317"/>
    <x v="8705"/>
    <n v="1792.1849999999999"/>
    <n v="219.1"/>
  </r>
  <r>
    <s v="10 : Electric"/>
    <x v="3"/>
    <x v="1"/>
    <s v="ERES_2T317"/>
    <x v="2432"/>
    <n v="453.27"/>
    <n v="54.17"/>
  </r>
  <r>
    <s v="10 : Electric"/>
    <x v="3"/>
    <x v="1"/>
    <s v="ERES_2T317"/>
    <x v="2433"/>
    <n v="1325.7719999999999"/>
    <n v="167.31"/>
  </r>
  <r>
    <s v="10 : Electric"/>
    <x v="3"/>
    <x v="1"/>
    <s v="ERES_2T317"/>
    <x v="2434"/>
    <n v="1506.482"/>
    <n v="181.34"/>
  </r>
  <r>
    <s v="10 : Electric"/>
    <x v="3"/>
    <x v="1"/>
    <s v="ERES_2T317"/>
    <x v="2435"/>
    <n v="2166.384"/>
    <n v="257.89"/>
  </r>
  <r>
    <s v="10 : Electric"/>
    <x v="3"/>
    <x v="1"/>
    <s v="ERES_2T317"/>
    <x v="2436"/>
    <n v="985.48800000000006"/>
    <n v="123.54"/>
  </r>
  <r>
    <s v="10 : Electric"/>
    <x v="3"/>
    <x v="1"/>
    <s v="ERES_2T317"/>
    <x v="2437"/>
    <n v="2863.1559999999999"/>
    <n v="362.37"/>
  </r>
  <r>
    <s v="10 : Electric"/>
    <x v="3"/>
    <x v="1"/>
    <s v="ERES_2T317"/>
    <x v="7413"/>
    <n v="809.06799999999998"/>
    <n v="96.99"/>
  </r>
  <r>
    <s v="10 : Electric"/>
    <x v="3"/>
    <x v="1"/>
    <s v="ERES_2T317"/>
    <x v="2438"/>
    <n v="580.80700000000002"/>
    <n v="68.34"/>
  </r>
  <r>
    <s v="10 : Electric"/>
    <x v="3"/>
    <x v="1"/>
    <s v="ERES_2T317"/>
    <x v="2439"/>
    <n v="929.78800000000001"/>
    <n v="116.48"/>
  </r>
  <r>
    <s v="10 : Electric"/>
    <x v="3"/>
    <x v="1"/>
    <s v="ERES_2T317"/>
    <x v="7414"/>
    <n v="639.14300000000003"/>
    <n v="77.95"/>
  </r>
  <r>
    <s v="10 : Electric"/>
    <x v="3"/>
    <x v="1"/>
    <s v="ERES_2T317"/>
    <x v="2440"/>
    <n v="1979.5129999999999"/>
    <n v="245.91"/>
  </r>
  <r>
    <s v="10 : Electric"/>
    <x v="3"/>
    <x v="1"/>
    <s v="ERES_2T317"/>
    <x v="2441"/>
    <n v="733.41"/>
    <n v="89.4"/>
  </r>
  <r>
    <s v="10 : Electric"/>
    <x v="3"/>
    <x v="1"/>
    <s v="ERES_2T317"/>
    <x v="2442"/>
    <n v="697.96500000000003"/>
    <n v="85.27"/>
  </r>
  <r>
    <s v="10 : Electric"/>
    <x v="3"/>
    <x v="1"/>
    <s v="ERES_2T317"/>
    <x v="2445"/>
    <n v="942.30399999999997"/>
    <n v="111.54"/>
  </r>
  <r>
    <s v="10 : Electric"/>
    <x v="3"/>
    <x v="1"/>
    <s v="ERES_2T317"/>
    <x v="2446"/>
    <n v="674.75300000000004"/>
    <n v="83.07"/>
  </r>
  <r>
    <s v="10 : Electric"/>
    <x v="3"/>
    <x v="1"/>
    <s v="ERES_2T317"/>
    <x v="7415"/>
    <n v="423.42899999999997"/>
    <n v="52.09"/>
  </r>
  <r>
    <s v="10 : Electric"/>
    <x v="3"/>
    <x v="1"/>
    <s v="ERES_2T317"/>
    <x v="2447"/>
    <n v="1038.5909999999999"/>
    <n v="126.97"/>
  </r>
  <r>
    <s v="10 : Electric"/>
    <x v="3"/>
    <x v="1"/>
    <s v="ERES_2T317"/>
    <x v="2448"/>
    <n v="494.858"/>
    <n v="61.95"/>
  </r>
  <r>
    <s v="10 : Electric"/>
    <x v="3"/>
    <x v="1"/>
    <s v="ERES_2T317"/>
    <x v="2449"/>
    <n v="1466.769"/>
    <n v="179.48"/>
  </r>
  <r>
    <s v="10 : Electric"/>
    <x v="3"/>
    <x v="1"/>
    <s v="ERES_2T317"/>
    <x v="2450"/>
    <n v="1886.69"/>
    <n v="233"/>
  </r>
  <r>
    <s v="10 : Electric"/>
    <x v="3"/>
    <x v="1"/>
    <s v="ERES_2T317"/>
    <x v="7416"/>
    <n v="1257.3810000000001"/>
    <n v="149.94"/>
  </r>
  <r>
    <s v="10 : Electric"/>
    <x v="3"/>
    <x v="1"/>
    <s v="ERES_2T317"/>
    <x v="2451"/>
    <n v="902.2"/>
    <n v="109.93"/>
  </r>
  <r>
    <s v="10 : Electric"/>
    <x v="3"/>
    <x v="1"/>
    <s v="ERES_2T317"/>
    <x v="7417"/>
    <n v="697.76800000000003"/>
    <n v="85.79"/>
  </r>
  <r>
    <s v="10 : Electric"/>
    <x v="3"/>
    <x v="1"/>
    <s v="ERES_2T317"/>
    <x v="2452"/>
    <n v="870.99"/>
    <n v="104"/>
  </r>
  <r>
    <s v="10 : Electric"/>
    <x v="3"/>
    <x v="1"/>
    <s v="ERES_2T317"/>
    <x v="2453"/>
    <n v="941.779"/>
    <n v="116.95"/>
  </r>
  <r>
    <s v="10 : Electric"/>
    <x v="3"/>
    <x v="1"/>
    <s v="ERES_2T317"/>
    <x v="2454"/>
    <n v="833.26400000000001"/>
    <n v="102.11"/>
  </r>
  <r>
    <s v="10 : Electric"/>
    <x v="3"/>
    <x v="1"/>
    <s v="ERES_2T317"/>
    <x v="7418"/>
    <n v="2242.8270000000002"/>
    <n v="267.10000000000002"/>
  </r>
  <r>
    <s v="10 : Electric"/>
    <x v="3"/>
    <x v="1"/>
    <s v="ERES_2T317"/>
    <x v="2455"/>
    <n v="2664.3319999999999"/>
    <n v="324.24"/>
  </r>
  <r>
    <s v="10 : Electric"/>
    <x v="3"/>
    <x v="1"/>
    <s v="ERES_2T317"/>
    <x v="2456"/>
    <n v="2979.7640000000001"/>
    <n v="355.19"/>
  </r>
  <r>
    <s v="10 : Electric"/>
    <x v="3"/>
    <x v="1"/>
    <s v="ERES_2T317"/>
    <x v="2457"/>
    <n v="885.76400000000001"/>
    <n v="112.28"/>
  </r>
  <r>
    <s v="10 : Electric"/>
    <x v="3"/>
    <x v="1"/>
    <s v="ERES_2T317"/>
    <x v="2458"/>
    <n v="874.76"/>
    <n v="106.91"/>
  </r>
  <r>
    <s v="10 : Electric"/>
    <x v="3"/>
    <x v="1"/>
    <s v="ERES_2T317"/>
    <x v="2459"/>
    <n v="1705.021"/>
    <n v="206.77"/>
  </r>
  <r>
    <s v="10 : Electric"/>
    <x v="3"/>
    <x v="1"/>
    <s v="ERES_2T317"/>
    <x v="2460"/>
    <n v="945.85900000000004"/>
    <n v="118.55"/>
  </r>
  <r>
    <s v="10 : Electric"/>
    <x v="3"/>
    <x v="1"/>
    <s v="ERES_2T317"/>
    <x v="2461"/>
    <n v="1044.3679999999999"/>
    <n v="129.05000000000001"/>
  </r>
  <r>
    <s v="10 : Electric"/>
    <x v="3"/>
    <x v="1"/>
    <s v="ERES_2T317"/>
    <x v="2462"/>
    <n v="2253.183"/>
    <n v="286.99"/>
  </r>
  <r>
    <s v="10 : Electric"/>
    <x v="3"/>
    <x v="1"/>
    <s v="ERES_2T317"/>
    <x v="2463"/>
    <n v="680.85900000000004"/>
    <n v="81.56"/>
  </r>
  <r>
    <s v="10 : Electric"/>
    <x v="3"/>
    <x v="1"/>
    <s v="ERES_2T317"/>
    <x v="7419"/>
    <n v="892.25199999999995"/>
    <n v="110.89"/>
  </r>
  <r>
    <s v="10 : Electric"/>
    <x v="3"/>
    <x v="1"/>
    <s v="ERES_2T317"/>
    <x v="2465"/>
    <n v="735.13900000000001"/>
    <n v="88.61"/>
  </r>
  <r>
    <s v="10 : Electric"/>
    <x v="3"/>
    <x v="1"/>
    <s v="ERES_2T317"/>
    <x v="7420"/>
    <n v="481.71"/>
    <n v="59.98"/>
  </r>
  <r>
    <s v="10 : Electric"/>
    <x v="3"/>
    <x v="1"/>
    <s v="ERES_2T317"/>
    <x v="2466"/>
    <n v="1050.335"/>
    <n v="134.05000000000001"/>
  </r>
  <r>
    <s v="10 : Electric"/>
    <x v="3"/>
    <x v="1"/>
    <s v="ERES_2T317"/>
    <x v="7421"/>
    <n v="883.28599999999994"/>
    <n v="110.13"/>
  </r>
  <r>
    <s v="10 : Electric"/>
    <x v="3"/>
    <x v="1"/>
    <s v="ERES_2T317"/>
    <x v="7422"/>
    <n v="895.91700000000003"/>
    <n v="103.12"/>
  </r>
  <r>
    <s v="10 : Electric"/>
    <x v="3"/>
    <x v="1"/>
    <s v="ERES_2T317"/>
    <x v="2467"/>
    <n v="1340.9559999999999"/>
    <n v="159.63999999999999"/>
  </r>
  <r>
    <s v="10 : Electric"/>
    <x v="3"/>
    <x v="1"/>
    <s v="ERES_2T317"/>
    <x v="2468"/>
    <n v="1080.8420000000001"/>
    <n v="132.36000000000001"/>
  </r>
  <r>
    <s v="10 : Electric"/>
    <x v="3"/>
    <x v="1"/>
    <s v="ERES_2T317"/>
    <x v="8706"/>
    <n v="435.83600000000001"/>
    <n v="51.94"/>
  </r>
  <r>
    <s v="10 : Electric"/>
    <x v="3"/>
    <x v="1"/>
    <s v="ERES_2T317"/>
    <x v="2469"/>
    <n v="1051.271"/>
    <n v="116.51"/>
  </r>
  <r>
    <s v="10 : Electric"/>
    <x v="3"/>
    <x v="1"/>
    <s v="ERES_2T317"/>
    <x v="2470"/>
    <n v="1475.4159999999999"/>
    <n v="171.88"/>
  </r>
  <r>
    <s v="10 : Electric"/>
    <x v="3"/>
    <x v="1"/>
    <s v="ERES_2T317"/>
    <x v="2471"/>
    <n v="575.94200000000001"/>
    <n v="73.09"/>
  </r>
  <r>
    <s v="10 : Electric"/>
    <x v="3"/>
    <x v="1"/>
    <s v="ERES_2T317"/>
    <x v="7423"/>
    <n v="537.10699999999997"/>
    <n v="65.05"/>
  </r>
  <r>
    <s v="10 : Electric"/>
    <x v="3"/>
    <x v="1"/>
    <s v="ERES_2T317"/>
    <x v="7424"/>
    <n v="625.92200000000003"/>
    <n v="76.88"/>
  </r>
  <r>
    <s v="10 : Electric"/>
    <x v="3"/>
    <x v="1"/>
    <s v="ERES_2T317"/>
    <x v="2472"/>
    <n v="694.53899999999999"/>
    <n v="85.86"/>
  </r>
  <r>
    <s v="10 : Electric"/>
    <x v="3"/>
    <x v="1"/>
    <s v="ERES_2T317"/>
    <x v="7425"/>
    <n v="625.40800000000002"/>
    <n v="80.61"/>
  </r>
  <r>
    <s v="10 : Electric"/>
    <x v="3"/>
    <x v="1"/>
    <s v="ERES_2T317"/>
    <x v="2473"/>
    <n v="608.52300000000002"/>
    <n v="71.3"/>
  </r>
  <r>
    <s v="10 : Electric"/>
    <x v="3"/>
    <x v="1"/>
    <s v="ERES_2T317"/>
    <x v="2474"/>
    <n v="1312.6030000000001"/>
    <n v="164.91"/>
  </r>
  <r>
    <s v="10 : Electric"/>
    <x v="3"/>
    <x v="1"/>
    <s v="ERES_2T317"/>
    <x v="2475"/>
    <n v="550.04700000000003"/>
    <n v="65.87"/>
  </r>
  <r>
    <s v="10 : Electric"/>
    <x v="3"/>
    <x v="1"/>
    <s v="ERES_2T317"/>
    <x v="2476"/>
    <n v="1398.62"/>
    <n v="165.67"/>
  </r>
  <r>
    <s v="10 : Electric"/>
    <x v="3"/>
    <x v="1"/>
    <s v="ERES_2T317"/>
    <x v="2477"/>
    <n v="3157.8029999999999"/>
    <n v="394.37"/>
  </r>
  <r>
    <s v="10 : Electric"/>
    <x v="3"/>
    <x v="1"/>
    <s v="ERES_2T317"/>
    <x v="2478"/>
    <n v="1417.5609999999999"/>
    <n v="174.96"/>
  </r>
  <r>
    <s v="10 : Electric"/>
    <x v="3"/>
    <x v="1"/>
    <s v="ERES_2T317"/>
    <x v="2479"/>
    <n v="739.04300000000001"/>
    <n v="86.79"/>
  </r>
  <r>
    <s v="10 : Electric"/>
    <x v="3"/>
    <x v="1"/>
    <s v="ERES_2T317"/>
    <x v="2480"/>
    <n v="1298.308"/>
    <n v="159.28"/>
  </r>
  <r>
    <s v="10 : Electric"/>
    <x v="3"/>
    <x v="1"/>
    <s v="ERES_2T317"/>
    <x v="2481"/>
    <n v="473.89499999999998"/>
    <n v="57.25"/>
  </r>
  <r>
    <s v="10 : Electric"/>
    <x v="3"/>
    <x v="1"/>
    <s v="ERES_2T317"/>
    <x v="7426"/>
    <n v="1624.2339999999999"/>
    <n v="195.24"/>
  </r>
  <r>
    <s v="10 : Electric"/>
    <x v="3"/>
    <x v="1"/>
    <s v="ERES_2T317"/>
    <x v="2482"/>
    <n v="2037.123"/>
    <n v="243.45"/>
  </r>
  <r>
    <s v="10 : Electric"/>
    <x v="3"/>
    <x v="1"/>
    <s v="ERES_2T317"/>
    <x v="2483"/>
    <n v="1598.1669999999999"/>
    <n v="199.98"/>
  </r>
  <r>
    <s v="10 : Electric"/>
    <x v="3"/>
    <x v="1"/>
    <s v="ERES_2T317"/>
    <x v="2484"/>
    <n v="508.84199999999998"/>
    <n v="65.91"/>
  </r>
  <r>
    <s v="10 : Electric"/>
    <x v="3"/>
    <x v="1"/>
    <s v="ERES_2T317"/>
    <x v="7427"/>
    <n v="499.51499999999999"/>
    <n v="68.53"/>
  </r>
  <r>
    <s v="10 : Electric"/>
    <x v="3"/>
    <x v="1"/>
    <s v="ERES_2T317"/>
    <x v="2485"/>
    <n v="1023.833"/>
    <n v="127.08"/>
  </r>
  <r>
    <s v="10 : Electric"/>
    <x v="3"/>
    <x v="1"/>
    <s v="ERES_2T317"/>
    <x v="2486"/>
    <n v="991.53700000000003"/>
    <n v="121.64"/>
  </r>
  <r>
    <s v="10 : Electric"/>
    <x v="3"/>
    <x v="1"/>
    <s v="ERES_2T317"/>
    <x v="7428"/>
    <n v="1331.6859999999999"/>
    <n v="158.88"/>
  </r>
  <r>
    <s v="10 : Electric"/>
    <x v="3"/>
    <x v="1"/>
    <s v="ERES_2T317"/>
    <x v="2488"/>
    <n v="3053.768"/>
    <n v="375.15"/>
  </r>
  <r>
    <s v="10 : Electric"/>
    <x v="3"/>
    <x v="1"/>
    <s v="ERES_2T317"/>
    <x v="2489"/>
    <n v="1101.585"/>
    <n v="133.91"/>
  </r>
  <r>
    <s v="10 : Electric"/>
    <x v="3"/>
    <x v="1"/>
    <s v="ERES_2T317"/>
    <x v="2490"/>
    <n v="1413.8920000000001"/>
    <n v="171.46"/>
  </r>
  <r>
    <s v="10 : Electric"/>
    <x v="3"/>
    <x v="1"/>
    <s v="ERES_2T317"/>
    <x v="2491"/>
    <n v="1909.6110000000001"/>
    <n v="231.08"/>
  </r>
  <r>
    <s v="10 : Electric"/>
    <x v="3"/>
    <x v="1"/>
    <s v="ERES_2T317"/>
    <x v="2492"/>
    <n v="3420.0970000000002"/>
    <n v="411.04"/>
  </r>
  <r>
    <s v="10 : Electric"/>
    <x v="3"/>
    <x v="1"/>
    <s v="ERES_2T317"/>
    <x v="2493"/>
    <n v="503.762"/>
    <n v="62.52"/>
  </r>
  <r>
    <s v="10 : Electric"/>
    <x v="3"/>
    <x v="1"/>
    <s v="ERES_2T317"/>
    <x v="2494"/>
    <n v="523.86300000000006"/>
    <n v="65.83"/>
  </r>
  <r>
    <s v="10 : Electric"/>
    <x v="3"/>
    <x v="1"/>
    <s v="ERES_2T317"/>
    <x v="2495"/>
    <n v="2205.067"/>
    <n v="270.02999999999997"/>
  </r>
  <r>
    <s v="10 : Electric"/>
    <x v="3"/>
    <x v="1"/>
    <s v="ERES_2T317"/>
    <x v="7429"/>
    <n v="1153.49"/>
    <n v="144.07"/>
  </r>
  <r>
    <s v="10 : Electric"/>
    <x v="3"/>
    <x v="1"/>
    <s v="ERES_2T317"/>
    <x v="2497"/>
    <n v="1178.269"/>
    <n v="142.69999999999999"/>
  </r>
  <r>
    <s v="10 : Electric"/>
    <x v="3"/>
    <x v="1"/>
    <s v="ERES_2T317"/>
    <x v="2498"/>
    <n v="727.40700000000004"/>
    <n v="90.28"/>
  </r>
  <r>
    <s v="10 : Electric"/>
    <x v="3"/>
    <x v="1"/>
    <s v="ERES_2T317"/>
    <x v="2499"/>
    <n v="2474.6329999999998"/>
    <n v="310.14999999999998"/>
  </r>
  <r>
    <s v="10 : Electric"/>
    <x v="3"/>
    <x v="1"/>
    <s v="ERES_2T317"/>
    <x v="2500"/>
    <n v="488.79"/>
    <n v="59.12"/>
  </r>
  <r>
    <s v="10 : Electric"/>
    <x v="3"/>
    <x v="1"/>
    <s v="ERES_2T317"/>
    <x v="2501"/>
    <n v="761.16899999999998"/>
    <n v="92.23"/>
  </r>
  <r>
    <s v="10 : Electric"/>
    <x v="3"/>
    <x v="1"/>
    <s v="ERES_2T317"/>
    <x v="2502"/>
    <n v="286.173"/>
    <n v="35.299999999999997"/>
  </r>
  <r>
    <s v="10 : Electric"/>
    <x v="3"/>
    <x v="1"/>
    <s v="ERES_2T317"/>
    <x v="2503"/>
    <n v="1683.788"/>
    <n v="206.45"/>
  </r>
  <r>
    <s v="10 : Electric"/>
    <x v="3"/>
    <x v="1"/>
    <s v="ERES_2T317"/>
    <x v="2504"/>
    <n v="729.13499999999999"/>
    <n v="86.84"/>
  </r>
  <r>
    <s v="10 : Electric"/>
    <x v="3"/>
    <x v="1"/>
    <s v="ERES_2T317"/>
    <x v="2505"/>
    <n v="580.89099999999996"/>
    <n v="68.430000000000007"/>
  </r>
  <r>
    <s v="10 : Electric"/>
    <x v="3"/>
    <x v="1"/>
    <s v="ERES_2T317"/>
    <x v="2506"/>
    <n v="1205.2460000000001"/>
    <n v="146.16999999999999"/>
  </r>
  <r>
    <s v="10 : Electric"/>
    <x v="3"/>
    <x v="1"/>
    <s v="ERES_2T317"/>
    <x v="7430"/>
    <n v="1399.2840000000001"/>
    <n v="164.14"/>
  </r>
  <r>
    <s v="10 : Electric"/>
    <x v="3"/>
    <x v="1"/>
    <s v="ERES_2T317"/>
    <x v="7431"/>
    <n v="2613.549"/>
    <n v="308.54000000000002"/>
  </r>
  <r>
    <s v="10 : Electric"/>
    <x v="3"/>
    <x v="1"/>
    <s v="ERES_2T317"/>
    <x v="7432"/>
    <n v="1219.269"/>
    <n v="142.88"/>
  </r>
  <r>
    <s v="10 : Electric"/>
    <x v="3"/>
    <x v="1"/>
    <s v="ERES_2T317"/>
    <x v="7433"/>
    <n v="2762.038"/>
    <n v="339.48"/>
  </r>
  <r>
    <s v="10 : Electric"/>
    <x v="3"/>
    <x v="1"/>
    <s v="ERES_2T317"/>
    <x v="2507"/>
    <n v="356.37400000000002"/>
    <n v="42.3"/>
  </r>
  <r>
    <s v="10 : Electric"/>
    <x v="3"/>
    <x v="1"/>
    <s v="ERES_2T317"/>
    <x v="2508"/>
    <n v="563.55399999999997"/>
    <n v="69.61"/>
  </r>
  <r>
    <s v="10 : Electric"/>
    <x v="3"/>
    <x v="1"/>
    <s v="ERES_2T317"/>
    <x v="2509"/>
    <n v="3157.6729999999998"/>
    <n v="384.17"/>
  </r>
  <r>
    <s v="10 : Electric"/>
    <x v="3"/>
    <x v="1"/>
    <s v="ERES_2T317"/>
    <x v="2510"/>
    <n v="1112.0419999999999"/>
    <n v="142.78"/>
  </r>
  <r>
    <s v="10 : Electric"/>
    <x v="3"/>
    <x v="1"/>
    <s v="ERES_2T317"/>
    <x v="2511"/>
    <n v="411.005"/>
    <n v="50.96"/>
  </r>
  <r>
    <s v="10 : Electric"/>
    <x v="3"/>
    <x v="1"/>
    <s v="ERES_2T317"/>
    <x v="7434"/>
    <n v="1512.643"/>
    <n v="183.21"/>
  </r>
  <r>
    <s v="10 : Electric"/>
    <x v="3"/>
    <x v="1"/>
    <s v="ERES_2T317"/>
    <x v="7435"/>
    <n v="279.34300000000002"/>
    <n v="32.159999999999997"/>
  </r>
  <r>
    <s v="10 : Electric"/>
    <x v="3"/>
    <x v="1"/>
    <s v="ERES_2T317"/>
    <x v="2512"/>
    <n v="1914.432"/>
    <n v="231.74"/>
  </r>
  <r>
    <s v="10 : Electric"/>
    <x v="3"/>
    <x v="1"/>
    <s v="ERES_2T317"/>
    <x v="7436"/>
    <n v="911.899"/>
    <n v="107.87"/>
  </r>
  <r>
    <s v="10 : Electric"/>
    <x v="3"/>
    <x v="1"/>
    <s v="ERES_2T317"/>
    <x v="2513"/>
    <n v="520.85699999999997"/>
    <n v="62.92"/>
  </r>
  <r>
    <s v="10 : Electric"/>
    <x v="3"/>
    <x v="1"/>
    <s v="ERES_2T317"/>
    <x v="7437"/>
    <n v="1227.3520000000001"/>
    <n v="149.68"/>
  </r>
  <r>
    <s v="10 : Electric"/>
    <x v="3"/>
    <x v="1"/>
    <s v="ERES_2T317"/>
    <x v="2514"/>
    <n v="645.75099999999998"/>
    <n v="77.13"/>
  </r>
  <r>
    <s v="10 : Electric"/>
    <x v="3"/>
    <x v="1"/>
    <s v="ERES_2T317"/>
    <x v="7438"/>
    <n v="251.41800000000001"/>
    <n v="29.64"/>
  </r>
  <r>
    <s v="10 : Electric"/>
    <x v="3"/>
    <x v="1"/>
    <s v="ERES_2T317"/>
    <x v="2515"/>
    <n v="1620.4580000000001"/>
    <n v="196.32"/>
  </r>
  <r>
    <s v="10 : Electric"/>
    <x v="3"/>
    <x v="1"/>
    <s v="ERES_2T317"/>
    <x v="7439"/>
    <n v="878.30100000000004"/>
    <n v="105.5"/>
  </r>
  <r>
    <s v="10 : Electric"/>
    <x v="3"/>
    <x v="1"/>
    <s v="ERES_2T317"/>
    <x v="2516"/>
    <n v="826.04899999999998"/>
    <n v="109.93"/>
  </r>
  <r>
    <s v="10 : Electric"/>
    <x v="3"/>
    <x v="1"/>
    <s v="ERES_2T317"/>
    <x v="7440"/>
    <n v="586.67899999999997"/>
    <n v="70.819999999999993"/>
  </r>
  <r>
    <s v="10 : Electric"/>
    <x v="3"/>
    <x v="1"/>
    <s v="ERES_2T317"/>
    <x v="2517"/>
    <n v="1127.307"/>
    <n v="136.24"/>
  </r>
  <r>
    <s v="10 : Electric"/>
    <x v="3"/>
    <x v="1"/>
    <s v="ERES_2T317"/>
    <x v="7441"/>
    <n v="1500.386"/>
    <n v="171.62"/>
  </r>
  <r>
    <s v="10 : Electric"/>
    <x v="3"/>
    <x v="1"/>
    <s v="ERES_2T317"/>
    <x v="2518"/>
    <n v="630.35400000000004"/>
    <n v="78.959999999999994"/>
  </r>
  <r>
    <s v="10 : Electric"/>
    <x v="3"/>
    <x v="1"/>
    <s v="ERES_2T317"/>
    <x v="2519"/>
    <n v="446.99299999999999"/>
    <n v="53.5"/>
  </r>
  <r>
    <s v="10 : Electric"/>
    <x v="3"/>
    <x v="1"/>
    <s v="ERES_2T317"/>
    <x v="2520"/>
    <n v="812.37300000000005"/>
    <n v="97.87"/>
  </r>
  <r>
    <s v="10 : Electric"/>
    <x v="3"/>
    <x v="1"/>
    <s v="ERES_2T317"/>
    <x v="2521"/>
    <n v="2476.2190000000001"/>
    <n v="300.29000000000002"/>
  </r>
  <r>
    <s v="10 : Electric"/>
    <x v="3"/>
    <x v="1"/>
    <s v="ERES_2T317"/>
    <x v="2522"/>
    <n v="1758.731"/>
    <n v="214.44"/>
  </r>
  <r>
    <s v="10 : Electric"/>
    <x v="3"/>
    <x v="1"/>
    <s v="ERES_2T317"/>
    <x v="2523"/>
    <n v="478.298"/>
    <n v="58.5"/>
  </r>
  <r>
    <s v="10 : Electric"/>
    <x v="3"/>
    <x v="1"/>
    <s v="ERES_2T317"/>
    <x v="2524"/>
    <n v="1074.4970000000001"/>
    <n v="133.26"/>
  </r>
  <r>
    <s v="10 : Electric"/>
    <x v="3"/>
    <x v="1"/>
    <s v="ERES_2T317"/>
    <x v="2525"/>
    <n v="810.91200000000003"/>
    <n v="100.47"/>
  </r>
  <r>
    <s v="10 : Electric"/>
    <x v="3"/>
    <x v="1"/>
    <s v="ERES_2T317"/>
    <x v="2526"/>
    <n v="567.38599999999997"/>
    <n v="66.34"/>
  </r>
  <r>
    <s v="10 : Electric"/>
    <x v="3"/>
    <x v="1"/>
    <s v="ERES_2T317"/>
    <x v="2527"/>
    <n v="976.71799999999996"/>
    <n v="120.74"/>
  </r>
  <r>
    <s v="10 : Electric"/>
    <x v="3"/>
    <x v="1"/>
    <s v="ERES_2T317"/>
    <x v="7442"/>
    <n v="265.77800000000002"/>
    <n v="30.72"/>
  </r>
  <r>
    <s v="10 : Electric"/>
    <x v="3"/>
    <x v="1"/>
    <s v="ERES_2T317"/>
    <x v="2528"/>
    <n v="1064.7349999999999"/>
    <n v="130.66999999999999"/>
  </r>
  <r>
    <s v="10 : Electric"/>
    <x v="3"/>
    <x v="1"/>
    <s v="ERES_2T317"/>
    <x v="2529"/>
    <n v="4377.8320000000003"/>
    <n v="522.01"/>
  </r>
  <r>
    <s v="10 : Electric"/>
    <x v="3"/>
    <x v="1"/>
    <s v="ERES_2T317"/>
    <x v="2530"/>
    <n v="1899.328"/>
    <n v="245.11"/>
  </r>
  <r>
    <s v="10 : Electric"/>
    <x v="3"/>
    <x v="1"/>
    <s v="ERES_2T317"/>
    <x v="2531"/>
    <n v="557.71100000000001"/>
    <n v="67.099999999999994"/>
  </r>
  <r>
    <s v="10 : Electric"/>
    <x v="3"/>
    <x v="1"/>
    <s v="ERES_2T317"/>
    <x v="7443"/>
    <n v="251.422"/>
    <n v="31.15"/>
  </r>
  <r>
    <s v="10 : Electric"/>
    <x v="3"/>
    <x v="1"/>
    <s v="ERES_2T317"/>
    <x v="7444"/>
    <n v="895.56399999999996"/>
    <n v="113.77"/>
  </r>
  <r>
    <s v="10 : Electric"/>
    <x v="3"/>
    <x v="1"/>
    <s v="ERES_2T317"/>
    <x v="7445"/>
    <n v="1048.348"/>
    <n v="128.26"/>
  </r>
  <r>
    <s v="10 : Electric"/>
    <x v="3"/>
    <x v="1"/>
    <s v="ERES_2T317"/>
    <x v="2532"/>
    <n v="458.83499999999998"/>
    <n v="57.15"/>
  </r>
  <r>
    <s v="10 : Electric"/>
    <x v="3"/>
    <x v="1"/>
    <s v="ERES_2T317"/>
    <x v="7446"/>
    <n v="658.99900000000002"/>
    <n v="83.97"/>
  </r>
  <r>
    <s v="10 : Electric"/>
    <x v="3"/>
    <x v="1"/>
    <s v="ERES_2T317"/>
    <x v="2533"/>
    <n v="2473.143"/>
    <n v="304.12"/>
  </r>
  <r>
    <s v="10 : Electric"/>
    <x v="3"/>
    <x v="1"/>
    <s v="ERES_2T317"/>
    <x v="2534"/>
    <n v="1334.172"/>
    <n v="161.11000000000001"/>
  </r>
  <r>
    <s v="10 : Electric"/>
    <x v="3"/>
    <x v="1"/>
    <s v="ERES_2T317"/>
    <x v="7447"/>
    <n v="1519.5889999999999"/>
    <n v="191.29"/>
  </r>
  <r>
    <s v="10 : Electric"/>
    <x v="3"/>
    <x v="1"/>
    <s v="ERES_2T317"/>
    <x v="2535"/>
    <n v="1092.403"/>
    <n v="130.96"/>
  </r>
  <r>
    <s v="10 : Electric"/>
    <x v="3"/>
    <x v="1"/>
    <s v="ERES_2T317"/>
    <x v="2536"/>
    <n v="1111.5319999999999"/>
    <n v="144.79"/>
  </r>
  <r>
    <s v="10 : Electric"/>
    <x v="3"/>
    <x v="1"/>
    <s v="ERES_2T317"/>
    <x v="2537"/>
    <n v="1527.3510000000001"/>
    <n v="181.56"/>
  </r>
  <r>
    <s v="10 : Electric"/>
    <x v="3"/>
    <x v="1"/>
    <s v="ERES_2T317"/>
    <x v="2538"/>
    <n v="1536.489"/>
    <n v="188.45"/>
  </r>
  <r>
    <s v="10 : Electric"/>
    <x v="3"/>
    <x v="1"/>
    <s v="ERES_2T317"/>
    <x v="7448"/>
    <n v="566.53300000000002"/>
    <n v="68.760000000000005"/>
  </r>
  <r>
    <s v="10 : Electric"/>
    <x v="3"/>
    <x v="1"/>
    <s v="ERES_2T317"/>
    <x v="2539"/>
    <n v="1250.7840000000001"/>
    <n v="150.63999999999999"/>
  </r>
  <r>
    <s v="10 : Electric"/>
    <x v="3"/>
    <x v="1"/>
    <s v="ERES_2T317"/>
    <x v="2540"/>
    <n v="905.58399999999995"/>
    <n v="111.75"/>
  </r>
  <r>
    <s v="10 : Electric"/>
    <x v="3"/>
    <x v="1"/>
    <s v="ERES_2T317"/>
    <x v="2541"/>
    <n v="1918.9069999999999"/>
    <n v="230.8"/>
  </r>
  <r>
    <s v="10 : Electric"/>
    <x v="3"/>
    <x v="1"/>
    <s v="ERES_2T317"/>
    <x v="2542"/>
    <n v="492.28199999999998"/>
    <n v="59.07"/>
  </r>
  <r>
    <s v="10 : Electric"/>
    <x v="3"/>
    <x v="1"/>
    <s v="ERES_2T317"/>
    <x v="2543"/>
    <n v="390.45"/>
    <n v="47.07"/>
  </r>
  <r>
    <s v="10 : Electric"/>
    <x v="3"/>
    <x v="1"/>
    <s v="ERES_2T317"/>
    <x v="7449"/>
    <n v="1631.759"/>
    <n v="200.16"/>
  </r>
  <r>
    <s v="10 : Electric"/>
    <x v="3"/>
    <x v="1"/>
    <s v="ERES_2T317"/>
    <x v="2544"/>
    <n v="456.58100000000002"/>
    <n v="57.6"/>
  </r>
  <r>
    <s v="10 : Electric"/>
    <x v="3"/>
    <x v="1"/>
    <s v="ERES_2T317"/>
    <x v="2545"/>
    <n v="1289.8699999999999"/>
    <n v="161.63"/>
  </r>
  <r>
    <s v="10 : Electric"/>
    <x v="3"/>
    <x v="1"/>
    <s v="ERES_2T317"/>
    <x v="7450"/>
    <n v="2540.83"/>
    <n v="316.93"/>
  </r>
  <r>
    <s v="10 : Electric"/>
    <x v="3"/>
    <x v="1"/>
    <s v="ERES_2T317"/>
    <x v="2546"/>
    <n v="507.46499999999997"/>
    <n v="61.16"/>
  </r>
  <r>
    <s v="10 : Electric"/>
    <x v="3"/>
    <x v="1"/>
    <s v="ERES_2T317"/>
    <x v="2547"/>
    <n v="369.21899999999999"/>
    <n v="44.68"/>
  </r>
  <r>
    <s v="10 : Electric"/>
    <x v="3"/>
    <x v="1"/>
    <s v="ERES_2T317"/>
    <x v="2548"/>
    <n v="686.18399999999997"/>
    <n v="86.05"/>
  </r>
  <r>
    <s v="10 : Electric"/>
    <x v="3"/>
    <x v="1"/>
    <s v="ERES_2T317"/>
    <x v="2549"/>
    <n v="684.5"/>
    <n v="87.56"/>
  </r>
  <r>
    <s v="10 : Electric"/>
    <x v="3"/>
    <x v="1"/>
    <s v="ERES_2T317"/>
    <x v="2550"/>
    <n v="970.05799999999999"/>
    <n v="118.59"/>
  </r>
  <r>
    <s v="10 : Electric"/>
    <x v="3"/>
    <x v="1"/>
    <s v="ERES_2T317"/>
    <x v="2552"/>
    <n v="1509.386"/>
    <n v="193.4"/>
  </r>
  <r>
    <s v="10 : Electric"/>
    <x v="3"/>
    <x v="1"/>
    <s v="ERES_2T317"/>
    <x v="7451"/>
    <n v="1319.48"/>
    <n v="165.29"/>
  </r>
  <r>
    <s v="10 : Electric"/>
    <x v="3"/>
    <x v="1"/>
    <s v="ERES_2T317"/>
    <x v="2553"/>
    <n v="633.51800000000003"/>
    <n v="71.040000000000006"/>
  </r>
  <r>
    <s v="10 : Electric"/>
    <x v="3"/>
    <x v="1"/>
    <s v="ERES_2T317"/>
    <x v="7452"/>
    <n v="640.44000000000005"/>
    <n v="75.78"/>
  </r>
  <r>
    <s v="10 : Electric"/>
    <x v="3"/>
    <x v="1"/>
    <s v="ERES_2T317"/>
    <x v="2554"/>
    <n v="858.43399999999997"/>
    <n v="110.33"/>
  </r>
  <r>
    <s v="10 : Electric"/>
    <x v="3"/>
    <x v="1"/>
    <s v="ERES_2T317"/>
    <x v="7453"/>
    <n v="1439.3040000000001"/>
    <n v="174.71"/>
  </r>
  <r>
    <s v="10 : Electric"/>
    <x v="3"/>
    <x v="1"/>
    <s v="ERES_2T317"/>
    <x v="2555"/>
    <n v="722.20600000000002"/>
    <n v="86.52"/>
  </r>
  <r>
    <s v="10 : Electric"/>
    <x v="3"/>
    <x v="1"/>
    <s v="ERES_2T317"/>
    <x v="7454"/>
    <n v="1186.144"/>
    <n v="138.53"/>
  </r>
  <r>
    <s v="10 : Electric"/>
    <x v="3"/>
    <x v="1"/>
    <s v="ERES_2T317"/>
    <x v="7455"/>
    <n v="126.666"/>
    <n v="15.37"/>
  </r>
  <r>
    <s v="10 : Electric"/>
    <x v="3"/>
    <x v="1"/>
    <s v="ERES_2T317"/>
    <x v="7456"/>
    <n v="1386.2760000000001"/>
    <n v="164.03"/>
  </r>
  <r>
    <s v="10 : Electric"/>
    <x v="3"/>
    <x v="1"/>
    <s v="ERES_2T317"/>
    <x v="7457"/>
    <n v="1030.884"/>
    <n v="124.72"/>
  </r>
  <r>
    <s v="10 : Electric"/>
    <x v="3"/>
    <x v="1"/>
    <s v="ERES_2T317"/>
    <x v="7458"/>
    <n v="1194.1769999999999"/>
    <n v="143.37"/>
  </r>
  <r>
    <s v="10 : Electric"/>
    <x v="3"/>
    <x v="1"/>
    <s v="ERES_2T317"/>
    <x v="7459"/>
    <n v="544.88400000000001"/>
    <n v="67.17"/>
  </r>
  <r>
    <s v="10 : Electric"/>
    <x v="3"/>
    <x v="1"/>
    <s v="ERES_2T317"/>
    <x v="2556"/>
    <n v="2004.2909999999999"/>
    <n v="240.85"/>
  </r>
  <r>
    <s v="10 : Electric"/>
    <x v="3"/>
    <x v="1"/>
    <s v="ERES_2T317"/>
    <x v="2557"/>
    <n v="1141.2840000000001"/>
    <n v="138.75"/>
  </r>
  <r>
    <s v="10 : Electric"/>
    <x v="3"/>
    <x v="1"/>
    <s v="ERES_2T317"/>
    <x v="7460"/>
    <n v="581.53300000000002"/>
    <n v="73.06"/>
  </r>
  <r>
    <s v="10 : Electric"/>
    <x v="3"/>
    <x v="1"/>
    <s v="ERES_2T317"/>
    <x v="2558"/>
    <n v="1863.646"/>
    <n v="211.12"/>
  </r>
  <r>
    <s v="10 : Electric"/>
    <x v="3"/>
    <x v="1"/>
    <s v="ERES_2T317"/>
    <x v="2559"/>
    <n v="2438.7860000000001"/>
    <n v="306.94"/>
  </r>
  <r>
    <s v="10 : Electric"/>
    <x v="3"/>
    <x v="1"/>
    <s v="ERES_2T317"/>
    <x v="2560"/>
    <n v="549.41300000000001"/>
    <n v="62.92"/>
  </r>
  <r>
    <s v="10 : Electric"/>
    <x v="3"/>
    <x v="1"/>
    <s v="ERES_2T317"/>
    <x v="2561"/>
    <n v="1199.3910000000001"/>
    <n v="147.5"/>
  </r>
  <r>
    <s v="10 : Electric"/>
    <x v="3"/>
    <x v="1"/>
    <s v="ERES_2T317"/>
    <x v="2562"/>
    <n v="1256.395"/>
    <n v="155.94"/>
  </r>
  <r>
    <s v="10 : Electric"/>
    <x v="3"/>
    <x v="1"/>
    <s v="ERES_2T317"/>
    <x v="2563"/>
    <n v="915.24599999999998"/>
    <n v="112.09"/>
  </r>
  <r>
    <s v="10 : Electric"/>
    <x v="3"/>
    <x v="1"/>
    <s v="ERES_2T317"/>
    <x v="2564"/>
    <n v="2436.1320000000001"/>
    <n v="293.44"/>
  </r>
  <r>
    <s v="10 : Electric"/>
    <x v="3"/>
    <x v="1"/>
    <s v="ERES_2T317"/>
    <x v="2565"/>
    <n v="1328.6679999999999"/>
    <n v="158.16999999999999"/>
  </r>
  <r>
    <s v="10 : Electric"/>
    <x v="3"/>
    <x v="1"/>
    <s v="ERES_2T317"/>
    <x v="2566"/>
    <n v="270.096"/>
    <n v="34.14"/>
  </r>
  <r>
    <s v="10 : Electric"/>
    <x v="3"/>
    <x v="1"/>
    <s v="ERES_2T317"/>
    <x v="2567"/>
    <n v="1172.796"/>
    <n v="145.91999999999999"/>
  </r>
  <r>
    <s v="10 : Electric"/>
    <x v="3"/>
    <x v="1"/>
    <s v="ERES_2T317"/>
    <x v="7461"/>
    <n v="469.90899999999999"/>
    <n v="57.27"/>
  </r>
  <r>
    <s v="10 : Electric"/>
    <x v="3"/>
    <x v="1"/>
    <s v="ERES_2T317"/>
    <x v="2568"/>
    <n v="2131.0320000000002"/>
    <n v="254.84"/>
  </r>
  <r>
    <s v="10 : Electric"/>
    <x v="3"/>
    <x v="1"/>
    <s v="ERES_2T317"/>
    <x v="2569"/>
    <n v="1218.8209999999999"/>
    <n v="148.81"/>
  </r>
  <r>
    <s v="10 : Electric"/>
    <x v="3"/>
    <x v="1"/>
    <s v="ERES_2T317"/>
    <x v="2570"/>
    <n v="1081.1300000000001"/>
    <n v="131.33000000000001"/>
  </r>
  <r>
    <s v="10 : Electric"/>
    <x v="3"/>
    <x v="1"/>
    <s v="ERES_2T317"/>
    <x v="2571"/>
    <n v="446.44900000000001"/>
    <n v="59.51"/>
  </r>
  <r>
    <s v="10 : Electric"/>
    <x v="3"/>
    <x v="1"/>
    <s v="ERES_2T317"/>
    <x v="2572"/>
    <n v="580.79600000000005"/>
    <n v="70.19"/>
  </r>
  <r>
    <s v="10 : Electric"/>
    <x v="3"/>
    <x v="1"/>
    <s v="ERES_2T317"/>
    <x v="2573"/>
    <n v="1303.2950000000001"/>
    <n v="155.37"/>
  </r>
  <r>
    <s v="10 : Electric"/>
    <x v="3"/>
    <x v="1"/>
    <s v="ERES_2T317"/>
    <x v="2574"/>
    <n v="1998.6969999999999"/>
    <n v="240"/>
  </r>
  <r>
    <s v="10 : Electric"/>
    <x v="3"/>
    <x v="1"/>
    <s v="ERES_2T317"/>
    <x v="2575"/>
    <n v="1535.627"/>
    <n v="189.62"/>
  </r>
  <r>
    <s v="10 : Electric"/>
    <x v="3"/>
    <x v="1"/>
    <s v="ERES_2T317"/>
    <x v="2576"/>
    <n v="877.84500000000003"/>
    <n v="104.5"/>
  </r>
  <r>
    <s v="10 : Electric"/>
    <x v="3"/>
    <x v="1"/>
    <s v="ERES_2T317"/>
    <x v="2577"/>
    <n v="611.77200000000005"/>
    <n v="75.39"/>
  </r>
  <r>
    <s v="10 : Electric"/>
    <x v="3"/>
    <x v="1"/>
    <s v="ERES_2T317"/>
    <x v="7462"/>
    <n v="1231.3720000000001"/>
    <n v="148.38999999999999"/>
  </r>
  <r>
    <s v="10 : Electric"/>
    <x v="3"/>
    <x v="1"/>
    <s v="ERES_2T317"/>
    <x v="2578"/>
    <n v="626.17399999999998"/>
    <n v="74.92"/>
  </r>
  <r>
    <s v="10 : Electric"/>
    <x v="3"/>
    <x v="1"/>
    <s v="ERES_2T317"/>
    <x v="7463"/>
    <n v="294.279"/>
    <n v="36.700000000000003"/>
  </r>
  <r>
    <s v="10 : Electric"/>
    <x v="3"/>
    <x v="1"/>
    <s v="ERES_2T317"/>
    <x v="2579"/>
    <n v="653.69899999999996"/>
    <n v="80.510000000000005"/>
  </r>
  <r>
    <s v="10 : Electric"/>
    <x v="3"/>
    <x v="1"/>
    <s v="ERES_2T317"/>
    <x v="7464"/>
    <n v="695.04899999999998"/>
    <n v="84.01"/>
  </r>
  <r>
    <s v="10 : Electric"/>
    <x v="3"/>
    <x v="1"/>
    <s v="ERES_2T317"/>
    <x v="2580"/>
    <n v="407.11399999999998"/>
    <n v="48.79"/>
  </r>
  <r>
    <s v="10 : Electric"/>
    <x v="3"/>
    <x v="1"/>
    <s v="ERES_2T317"/>
    <x v="2581"/>
    <n v="755.26"/>
    <n v="92.81"/>
  </r>
  <r>
    <s v="10 : Electric"/>
    <x v="3"/>
    <x v="1"/>
    <s v="ERES_2T317"/>
    <x v="7465"/>
    <n v="1799.8219999999999"/>
    <n v="216.72"/>
  </r>
  <r>
    <s v="10 : Electric"/>
    <x v="3"/>
    <x v="1"/>
    <s v="ERES_2T317"/>
    <x v="2582"/>
    <n v="335.05399999999997"/>
    <n v="41.06"/>
  </r>
  <r>
    <s v="10 : Electric"/>
    <x v="3"/>
    <x v="1"/>
    <s v="ERES_2T317"/>
    <x v="2583"/>
    <n v="628.73299999999995"/>
    <n v="77.72"/>
  </r>
  <r>
    <s v="10 : Electric"/>
    <x v="3"/>
    <x v="1"/>
    <s v="ERES_2T317"/>
    <x v="2584"/>
    <n v="1420.998"/>
    <n v="174.91"/>
  </r>
  <r>
    <s v="10 : Electric"/>
    <x v="3"/>
    <x v="1"/>
    <s v="ERES_2T317"/>
    <x v="2585"/>
    <n v="882.35299999999995"/>
    <n v="110.58"/>
  </r>
  <r>
    <s v="10 : Electric"/>
    <x v="3"/>
    <x v="1"/>
    <s v="ERES_2T317"/>
    <x v="2586"/>
    <n v="535.05100000000004"/>
    <n v="65.510000000000005"/>
  </r>
  <r>
    <s v="10 : Electric"/>
    <x v="3"/>
    <x v="1"/>
    <s v="ERES_2T317"/>
    <x v="2587"/>
    <n v="2946.5810000000001"/>
    <n v="366.42"/>
  </r>
  <r>
    <s v="10 : Electric"/>
    <x v="3"/>
    <x v="1"/>
    <s v="ERES_2T317"/>
    <x v="2588"/>
    <n v="228.41200000000001"/>
    <n v="27.55"/>
  </r>
  <r>
    <s v="10 : Electric"/>
    <x v="3"/>
    <x v="1"/>
    <s v="ERES_2T317"/>
    <x v="7466"/>
    <n v="752.34100000000001"/>
    <n v="90.73"/>
  </r>
  <r>
    <s v="10 : Electric"/>
    <x v="3"/>
    <x v="1"/>
    <s v="ERES_2T317"/>
    <x v="2589"/>
    <n v="938.04300000000001"/>
    <n v="114.72"/>
  </r>
  <r>
    <s v="10 : Electric"/>
    <x v="3"/>
    <x v="1"/>
    <s v="ERES_2T317"/>
    <x v="7467"/>
    <n v="692.11199999999997"/>
    <n v="84.21"/>
  </r>
  <r>
    <s v="10 : Electric"/>
    <x v="3"/>
    <x v="1"/>
    <s v="ERES_2T317"/>
    <x v="2590"/>
    <n v="1660.269"/>
    <n v="196.66"/>
  </r>
  <r>
    <s v="10 : Electric"/>
    <x v="3"/>
    <x v="1"/>
    <s v="ERES_2T317"/>
    <x v="7468"/>
    <n v="947.67"/>
    <n v="115.09"/>
  </r>
  <r>
    <s v="10 : Electric"/>
    <x v="3"/>
    <x v="1"/>
    <s v="ERES_2T317"/>
    <x v="2591"/>
    <n v="965.17200000000003"/>
    <n v="119.11"/>
  </r>
  <r>
    <s v="10 : Electric"/>
    <x v="3"/>
    <x v="1"/>
    <s v="ERES_2T317"/>
    <x v="2592"/>
    <n v="1080.8510000000001"/>
    <n v="127.41"/>
  </r>
  <r>
    <s v="10 : Electric"/>
    <x v="3"/>
    <x v="1"/>
    <s v="ERES_2T317"/>
    <x v="2593"/>
    <n v="626.86199999999997"/>
    <n v="77.510000000000005"/>
  </r>
  <r>
    <s v="10 : Electric"/>
    <x v="3"/>
    <x v="1"/>
    <s v="ERES_2T317"/>
    <x v="2594"/>
    <n v="927.06399999999996"/>
    <n v="115.91"/>
  </r>
  <r>
    <s v="10 : Electric"/>
    <x v="3"/>
    <x v="1"/>
    <s v="ERES_2T317"/>
    <x v="2595"/>
    <n v="2865.9760000000001"/>
    <n v="332.08"/>
  </r>
  <r>
    <s v="10 : Electric"/>
    <x v="3"/>
    <x v="1"/>
    <s v="ERES_2T317"/>
    <x v="2596"/>
    <n v="180.04900000000001"/>
    <n v="22.28"/>
  </r>
  <r>
    <s v="10 : Electric"/>
    <x v="3"/>
    <x v="1"/>
    <s v="ERES_2T317"/>
    <x v="2597"/>
    <n v="735.31700000000001"/>
    <n v="92.35"/>
  </r>
  <r>
    <s v="10 : Electric"/>
    <x v="3"/>
    <x v="1"/>
    <s v="ERES_2T317"/>
    <x v="2598"/>
    <n v="712.19799999999998"/>
    <n v="87.77"/>
  </r>
  <r>
    <s v="10 : Electric"/>
    <x v="3"/>
    <x v="1"/>
    <s v="ERES_2T317"/>
    <x v="2599"/>
    <n v="689.77599999999995"/>
    <n v="87.07"/>
  </r>
  <r>
    <s v="10 : Electric"/>
    <x v="3"/>
    <x v="1"/>
    <s v="ERES_2T317"/>
    <x v="7469"/>
    <n v="1349.287"/>
    <n v="162.51"/>
  </r>
  <r>
    <s v="10 : Electric"/>
    <x v="3"/>
    <x v="1"/>
    <s v="ERES_2T317"/>
    <x v="7470"/>
    <n v="2617.6239999999998"/>
    <n v="312.39999999999998"/>
  </r>
  <r>
    <s v="10 : Electric"/>
    <x v="3"/>
    <x v="1"/>
    <s v="ERES_2T317"/>
    <x v="2600"/>
    <n v="646.47299999999996"/>
    <n v="80.77"/>
  </r>
  <r>
    <s v="10 : Electric"/>
    <x v="3"/>
    <x v="1"/>
    <s v="ERES_2T317"/>
    <x v="7471"/>
    <n v="532.27200000000005"/>
    <n v="64.8"/>
  </r>
  <r>
    <s v="10 : Electric"/>
    <x v="3"/>
    <x v="1"/>
    <s v="ERES_2T317"/>
    <x v="2601"/>
    <n v="1731.184"/>
    <n v="204.65"/>
  </r>
  <r>
    <s v="10 : Electric"/>
    <x v="3"/>
    <x v="1"/>
    <s v="ERES_2T317"/>
    <x v="2602"/>
    <n v="2281.7730000000001"/>
    <n v="284.83"/>
  </r>
  <r>
    <s v="10 : Electric"/>
    <x v="3"/>
    <x v="1"/>
    <s v="ERES_2T317"/>
    <x v="7472"/>
    <n v="1408.9090000000001"/>
    <n v="172.65"/>
  </r>
  <r>
    <s v="10 : Electric"/>
    <x v="3"/>
    <x v="1"/>
    <s v="ERES_2T317"/>
    <x v="7473"/>
    <n v="2139.451"/>
    <n v="272.98"/>
  </r>
  <r>
    <s v="10 : Electric"/>
    <x v="3"/>
    <x v="1"/>
    <s v="ERES_2T317"/>
    <x v="2603"/>
    <n v="682.58799999999997"/>
    <n v="84.02"/>
  </r>
  <r>
    <s v="10 : Electric"/>
    <x v="3"/>
    <x v="1"/>
    <s v="ERES_2T317"/>
    <x v="2604"/>
    <n v="1423.261"/>
    <n v="169.77"/>
  </r>
  <r>
    <s v="10 : Electric"/>
    <x v="3"/>
    <x v="1"/>
    <s v="ERES_2T317"/>
    <x v="7474"/>
    <n v="916.88599999999997"/>
    <n v="114.84"/>
  </r>
  <r>
    <s v="10 : Electric"/>
    <x v="3"/>
    <x v="1"/>
    <s v="ERES_2T317"/>
    <x v="7475"/>
    <n v="417.50200000000001"/>
    <n v="50.89"/>
  </r>
  <r>
    <s v="10 : Electric"/>
    <x v="3"/>
    <x v="1"/>
    <s v="ERES_2T317"/>
    <x v="2605"/>
    <n v="360.85700000000003"/>
    <n v="44.23"/>
  </r>
  <r>
    <s v="10 : Electric"/>
    <x v="3"/>
    <x v="1"/>
    <s v="ERES_2T317"/>
    <x v="2606"/>
    <n v="1052.7329999999999"/>
    <n v="131.62"/>
  </r>
  <r>
    <s v="10 : Electric"/>
    <x v="3"/>
    <x v="1"/>
    <s v="ERES_2T317"/>
    <x v="7476"/>
    <n v="432.072"/>
    <n v="53.48"/>
  </r>
  <r>
    <s v="10 : Electric"/>
    <x v="3"/>
    <x v="1"/>
    <s v="ERES_2T317"/>
    <x v="7477"/>
    <n v="1090.019"/>
    <n v="135.16"/>
  </r>
  <r>
    <s v="10 : Electric"/>
    <x v="3"/>
    <x v="1"/>
    <s v="ERES_2T317"/>
    <x v="2607"/>
    <n v="1906.2629999999999"/>
    <n v="231.47"/>
  </r>
  <r>
    <s v="10 : Electric"/>
    <x v="3"/>
    <x v="1"/>
    <s v="ERES_2T317"/>
    <x v="7478"/>
    <n v="1137.347"/>
    <n v="135.84"/>
  </r>
  <r>
    <s v="10 : Electric"/>
    <x v="3"/>
    <x v="1"/>
    <s v="ERES_2T317"/>
    <x v="2608"/>
    <n v="746.91"/>
    <n v="94.77"/>
  </r>
  <r>
    <s v="10 : Electric"/>
    <x v="3"/>
    <x v="1"/>
    <s v="ERES_2T317"/>
    <x v="7479"/>
    <n v="1474.5319999999999"/>
    <n v="178.73"/>
  </r>
  <r>
    <s v="10 : Electric"/>
    <x v="3"/>
    <x v="1"/>
    <s v="ERES_2T317"/>
    <x v="2609"/>
    <n v="1092.98"/>
    <n v="131.12"/>
  </r>
  <r>
    <s v="10 : Electric"/>
    <x v="3"/>
    <x v="1"/>
    <s v="ERES_2T317"/>
    <x v="7480"/>
    <n v="1469.827"/>
    <n v="178.76"/>
  </r>
  <r>
    <s v="10 : Electric"/>
    <x v="3"/>
    <x v="1"/>
    <s v="ERES_2T317"/>
    <x v="7481"/>
    <n v="1648.6859999999999"/>
    <n v="197.55"/>
  </r>
  <r>
    <s v="10 : Electric"/>
    <x v="3"/>
    <x v="1"/>
    <s v="ERES_2T317"/>
    <x v="7482"/>
    <n v="381.69099999999997"/>
    <n v="46.45"/>
  </r>
  <r>
    <s v="10 : Electric"/>
    <x v="3"/>
    <x v="1"/>
    <s v="ERES_2T317"/>
    <x v="2610"/>
    <n v="643.779"/>
    <n v="81.239999999999995"/>
  </r>
  <r>
    <s v="10 : Electric"/>
    <x v="3"/>
    <x v="1"/>
    <s v="ERES_2T317"/>
    <x v="7483"/>
    <n v="749.22799999999995"/>
    <n v="88.95"/>
  </r>
  <r>
    <s v="10 : Electric"/>
    <x v="3"/>
    <x v="1"/>
    <s v="ERES_2T317"/>
    <x v="2611"/>
    <n v="2073.5859999999998"/>
    <n v="248.93"/>
  </r>
  <r>
    <s v="10 : Electric"/>
    <x v="3"/>
    <x v="1"/>
    <s v="ERES_2T317"/>
    <x v="2612"/>
    <n v="760.05"/>
    <n v="92.46"/>
  </r>
  <r>
    <s v="10 : Electric"/>
    <x v="3"/>
    <x v="1"/>
    <s v="ERES_2T317"/>
    <x v="2613"/>
    <n v="1617.6089999999999"/>
    <n v="201.75"/>
  </r>
  <r>
    <s v="10 : Electric"/>
    <x v="3"/>
    <x v="1"/>
    <s v="ERES_2T317"/>
    <x v="2614"/>
    <n v="1937.3109999999999"/>
    <n v="242.36"/>
  </r>
  <r>
    <s v="10 : Electric"/>
    <x v="3"/>
    <x v="1"/>
    <s v="ERES_2T317"/>
    <x v="7484"/>
    <n v="1565.54"/>
    <n v="191.52"/>
  </r>
  <r>
    <s v="10 : Electric"/>
    <x v="3"/>
    <x v="1"/>
    <s v="ERES_2T317"/>
    <x v="7485"/>
    <n v="572.99699999999996"/>
    <n v="72.510000000000005"/>
  </r>
  <r>
    <s v="10 : Electric"/>
    <x v="3"/>
    <x v="1"/>
    <s v="ERES_2T317"/>
    <x v="2615"/>
    <n v="519.803"/>
    <n v="64"/>
  </r>
  <r>
    <s v="10 : Electric"/>
    <x v="3"/>
    <x v="1"/>
    <s v="ERES_2T317"/>
    <x v="7486"/>
    <n v="546.58000000000004"/>
    <n v="67.569999999999993"/>
  </r>
  <r>
    <s v="10 : Electric"/>
    <x v="3"/>
    <x v="1"/>
    <s v="ERES_2T317"/>
    <x v="7487"/>
    <n v="663.46799999999996"/>
    <n v="80.599999999999994"/>
  </r>
  <r>
    <s v="10 : Electric"/>
    <x v="3"/>
    <x v="1"/>
    <s v="ERES_2T317"/>
    <x v="2617"/>
    <n v="768.28700000000003"/>
    <n v="92.08"/>
  </r>
  <r>
    <s v="10 : Electric"/>
    <x v="3"/>
    <x v="1"/>
    <s v="ERES_2T317"/>
    <x v="2618"/>
    <n v="1853.0619999999999"/>
    <n v="222.23"/>
  </r>
  <r>
    <s v="10 : Electric"/>
    <x v="3"/>
    <x v="1"/>
    <s v="ERES_2T317"/>
    <x v="2619"/>
    <n v="1708.165"/>
    <n v="213.65"/>
  </r>
  <r>
    <s v="10 : Electric"/>
    <x v="3"/>
    <x v="1"/>
    <s v="ERES_2T317"/>
    <x v="8707"/>
    <n v="6463.0280000000002"/>
    <n v="772.8"/>
  </r>
  <r>
    <s v="10 : Electric"/>
    <x v="3"/>
    <x v="1"/>
    <s v="ERES_2T317"/>
    <x v="7488"/>
    <n v="896.11199999999997"/>
    <n v="109.34"/>
  </r>
  <r>
    <s v="10 : Electric"/>
    <x v="3"/>
    <x v="1"/>
    <s v="ERES_2T317"/>
    <x v="2620"/>
    <n v="579.25300000000004"/>
    <n v="73"/>
  </r>
  <r>
    <s v="10 : Electric"/>
    <x v="3"/>
    <x v="1"/>
    <s v="ERES_2T317"/>
    <x v="2621"/>
    <n v="261.88400000000001"/>
    <n v="31.17"/>
  </r>
  <r>
    <s v="10 : Electric"/>
    <x v="3"/>
    <x v="1"/>
    <s v="ERES_2T317"/>
    <x v="2622"/>
    <n v="522.077"/>
    <n v="66.45"/>
  </r>
  <r>
    <s v="10 : Electric"/>
    <x v="3"/>
    <x v="1"/>
    <s v="ERES_2T317"/>
    <x v="2623"/>
    <n v="1048.7570000000001"/>
    <n v="125.88"/>
  </r>
  <r>
    <s v="10 : Electric"/>
    <x v="3"/>
    <x v="1"/>
    <s v="ERES_2T317"/>
    <x v="2624"/>
    <n v="2214.0349999999999"/>
    <n v="268.47000000000003"/>
  </r>
  <r>
    <s v="10 : Electric"/>
    <x v="3"/>
    <x v="1"/>
    <s v="ERES_2T317"/>
    <x v="2625"/>
    <n v="1121.7070000000001"/>
    <n v="138.47999999999999"/>
  </r>
  <r>
    <s v="10 : Electric"/>
    <x v="3"/>
    <x v="1"/>
    <s v="ERES_2T317"/>
    <x v="7489"/>
    <n v="1295.001"/>
    <n v="157.1"/>
  </r>
  <r>
    <s v="10 : Electric"/>
    <x v="3"/>
    <x v="1"/>
    <s v="ERES_2T317"/>
    <x v="2626"/>
    <n v="1455.0530000000001"/>
    <n v="173.32"/>
  </r>
  <r>
    <s v="10 : Electric"/>
    <x v="3"/>
    <x v="1"/>
    <s v="ERES_2T317"/>
    <x v="2627"/>
    <n v="720.43799999999999"/>
    <n v="91.11"/>
  </r>
  <r>
    <s v="10 : Electric"/>
    <x v="3"/>
    <x v="1"/>
    <s v="ERES_2T317"/>
    <x v="2628"/>
    <n v="1894.9269999999999"/>
    <n v="230.56"/>
  </r>
  <r>
    <s v="10 : Electric"/>
    <x v="3"/>
    <x v="1"/>
    <s v="ERES_2T317"/>
    <x v="2629"/>
    <n v="715.05499999999995"/>
    <n v="86.48"/>
  </r>
  <r>
    <s v="10 : Electric"/>
    <x v="3"/>
    <x v="1"/>
    <s v="ERES_2T317"/>
    <x v="2630"/>
    <n v="1263.7819999999999"/>
    <n v="151.88"/>
  </r>
  <r>
    <s v="10 : Electric"/>
    <x v="3"/>
    <x v="1"/>
    <s v="ERES_2T317"/>
    <x v="7490"/>
    <n v="1038.2639999999999"/>
    <n v="124.04"/>
  </r>
  <r>
    <s v="10 : Electric"/>
    <x v="3"/>
    <x v="1"/>
    <s v="ERES_2T317"/>
    <x v="2631"/>
    <n v="1182.4839999999999"/>
    <n v="142.54"/>
  </r>
  <r>
    <s v="10 : Electric"/>
    <x v="3"/>
    <x v="1"/>
    <s v="ERES_2T317"/>
    <x v="2632"/>
    <n v="8091.5010000000002"/>
    <n v="963.34"/>
  </r>
  <r>
    <s v="10 : Electric"/>
    <x v="3"/>
    <x v="1"/>
    <s v="ERES_2T317"/>
    <x v="2633"/>
    <n v="1604.1289999999999"/>
    <n v="201.21"/>
  </r>
  <r>
    <s v="10 : Electric"/>
    <x v="3"/>
    <x v="1"/>
    <s v="ERES_2T317"/>
    <x v="2634"/>
    <n v="1794.09"/>
    <n v="224.67"/>
  </r>
  <r>
    <s v="10 : Electric"/>
    <x v="3"/>
    <x v="1"/>
    <s v="ERES_2T317"/>
    <x v="2635"/>
    <n v="1015.484"/>
    <n v="122.23"/>
  </r>
  <r>
    <s v="10 : Electric"/>
    <x v="3"/>
    <x v="1"/>
    <s v="ERES_2T317"/>
    <x v="7491"/>
    <n v="1836.5229999999999"/>
    <n v="222.59"/>
  </r>
  <r>
    <s v="10 : Electric"/>
    <x v="3"/>
    <x v="1"/>
    <s v="ERES_2T317"/>
    <x v="2636"/>
    <n v="731.5"/>
    <n v="89.08"/>
  </r>
  <r>
    <s v="10 : Electric"/>
    <x v="3"/>
    <x v="1"/>
    <s v="ERES_2T317"/>
    <x v="7492"/>
    <n v="829.24800000000005"/>
    <n v="101.97"/>
  </r>
  <r>
    <s v="10 : Electric"/>
    <x v="3"/>
    <x v="1"/>
    <s v="ERES_2T317"/>
    <x v="7493"/>
    <n v="1395.5250000000001"/>
    <n v="165.3"/>
  </r>
  <r>
    <s v="10 : Electric"/>
    <x v="3"/>
    <x v="1"/>
    <s v="ERES_2T317"/>
    <x v="7494"/>
    <n v="751.94799999999998"/>
    <n v="91.88"/>
  </r>
  <r>
    <s v="10 : Electric"/>
    <x v="3"/>
    <x v="1"/>
    <s v="ERES_2T317"/>
    <x v="2637"/>
    <n v="2099.0120000000002"/>
    <n v="260.16000000000003"/>
  </r>
  <r>
    <s v="10 : Electric"/>
    <x v="3"/>
    <x v="1"/>
    <s v="ERES_2T317"/>
    <x v="2638"/>
    <n v="320.10399999999998"/>
    <n v="38.14"/>
  </r>
  <r>
    <s v="10 : Electric"/>
    <x v="3"/>
    <x v="1"/>
    <s v="ERES_2T317"/>
    <x v="7495"/>
    <n v="582.45399999999995"/>
    <n v="69.459999999999994"/>
  </r>
  <r>
    <s v="10 : Electric"/>
    <x v="3"/>
    <x v="1"/>
    <s v="ERES_2T317"/>
    <x v="2640"/>
    <n v="305.64999999999998"/>
    <n v="37.82"/>
  </r>
  <r>
    <s v="10 : Electric"/>
    <x v="3"/>
    <x v="1"/>
    <s v="ERES_2T317"/>
    <x v="2641"/>
    <n v="421.45"/>
    <n v="51.59"/>
  </r>
  <r>
    <s v="10 : Electric"/>
    <x v="3"/>
    <x v="1"/>
    <s v="ERES_2T317"/>
    <x v="2642"/>
    <n v="1458.711"/>
    <n v="176.63"/>
  </r>
  <r>
    <s v="10 : Electric"/>
    <x v="3"/>
    <x v="1"/>
    <s v="ERES_2T317"/>
    <x v="2643"/>
    <n v="1977.8230000000001"/>
    <n v="241.48"/>
  </r>
  <r>
    <s v="10 : Electric"/>
    <x v="3"/>
    <x v="1"/>
    <s v="ERES_2T317"/>
    <x v="2644"/>
    <n v="791.10500000000002"/>
    <n v="96.59"/>
  </r>
  <r>
    <s v="10 : Electric"/>
    <x v="3"/>
    <x v="1"/>
    <s v="ERES_2T317"/>
    <x v="2645"/>
    <n v="1016.835"/>
    <n v="129.71"/>
  </r>
  <r>
    <s v="10 : Electric"/>
    <x v="3"/>
    <x v="1"/>
    <s v="ERES_2T317"/>
    <x v="2646"/>
    <n v="636.25800000000004"/>
    <n v="78.39"/>
  </r>
  <r>
    <s v="10 : Electric"/>
    <x v="3"/>
    <x v="1"/>
    <s v="ERES_2T317"/>
    <x v="2647"/>
    <n v="1394.3109999999999"/>
    <n v="169.27"/>
  </r>
  <r>
    <s v="10 : Electric"/>
    <x v="3"/>
    <x v="1"/>
    <s v="ERES_2T317"/>
    <x v="2648"/>
    <n v="967.029"/>
    <n v="113.1"/>
  </r>
  <r>
    <s v="10 : Electric"/>
    <x v="3"/>
    <x v="1"/>
    <s v="ERES_2T317"/>
    <x v="7496"/>
    <n v="640.76700000000005"/>
    <n v="76.86"/>
  </r>
  <r>
    <s v="10 : Electric"/>
    <x v="3"/>
    <x v="1"/>
    <s v="ERES_2T317"/>
    <x v="8708"/>
    <n v="2573.5160000000001"/>
    <n v="313.64999999999998"/>
  </r>
  <r>
    <s v="10 : Electric"/>
    <x v="3"/>
    <x v="1"/>
    <s v="ERES_2T317"/>
    <x v="7497"/>
    <n v="781.899"/>
    <n v="93.07"/>
  </r>
  <r>
    <s v="10 : Electric"/>
    <x v="3"/>
    <x v="1"/>
    <s v="ERES_2T317"/>
    <x v="2650"/>
    <n v="1218.7049999999999"/>
    <n v="155.43"/>
  </r>
  <r>
    <s v="10 : Electric"/>
    <x v="3"/>
    <x v="1"/>
    <s v="ERES_2T317"/>
    <x v="7498"/>
    <n v="1690.9780000000001"/>
    <n v="218.89"/>
  </r>
  <r>
    <s v="10 : Electric"/>
    <x v="3"/>
    <x v="1"/>
    <s v="ERES_2T317"/>
    <x v="2651"/>
    <n v="353.15199999999999"/>
    <n v="40.74"/>
  </r>
  <r>
    <s v="10 : Electric"/>
    <x v="3"/>
    <x v="1"/>
    <s v="ERES_2T317"/>
    <x v="2652"/>
    <n v="550.62699999999995"/>
    <n v="67.75"/>
  </r>
  <r>
    <s v="10 : Electric"/>
    <x v="3"/>
    <x v="1"/>
    <s v="ERES_2T317"/>
    <x v="2653"/>
    <n v="2256.7800000000002"/>
    <n v="276.51"/>
  </r>
  <r>
    <s v="10 : Electric"/>
    <x v="3"/>
    <x v="1"/>
    <s v="ERES_2T317"/>
    <x v="2654"/>
    <n v="796.34500000000003"/>
    <n v="97.21"/>
  </r>
  <r>
    <s v="10 : Electric"/>
    <x v="3"/>
    <x v="1"/>
    <s v="ERES_2T317"/>
    <x v="2655"/>
    <n v="679.41200000000003"/>
    <n v="84.67"/>
  </r>
  <r>
    <s v="10 : Electric"/>
    <x v="3"/>
    <x v="1"/>
    <s v="ERES_2T317"/>
    <x v="2656"/>
    <n v="1467.65"/>
    <n v="180.49"/>
  </r>
  <r>
    <s v="10 : Electric"/>
    <x v="3"/>
    <x v="1"/>
    <s v="ERES_2T317"/>
    <x v="2657"/>
    <n v="1606.0550000000001"/>
    <n v="192.26"/>
  </r>
  <r>
    <s v="10 : Electric"/>
    <x v="3"/>
    <x v="1"/>
    <s v="ERES_2T317"/>
    <x v="2658"/>
    <n v="1638.213"/>
    <n v="200.82"/>
  </r>
  <r>
    <s v="10 : Electric"/>
    <x v="3"/>
    <x v="1"/>
    <s v="ERES_2T317"/>
    <x v="7499"/>
    <n v="414.02499999999998"/>
    <n v="51.36"/>
  </r>
  <r>
    <s v="10 : Electric"/>
    <x v="3"/>
    <x v="1"/>
    <s v="ERES_2T317"/>
    <x v="2659"/>
    <n v="663.35599999999999"/>
    <n v="81.66"/>
  </r>
  <r>
    <s v="10 : Electric"/>
    <x v="3"/>
    <x v="1"/>
    <s v="ERES_2T317"/>
    <x v="2660"/>
    <n v="1058.223"/>
    <n v="129.75"/>
  </r>
  <r>
    <s v="10 : Electric"/>
    <x v="3"/>
    <x v="1"/>
    <s v="ERES_2T317"/>
    <x v="2661"/>
    <n v="1440.3040000000001"/>
    <n v="174.41"/>
  </r>
  <r>
    <s v="10 : Electric"/>
    <x v="3"/>
    <x v="1"/>
    <s v="ERES_2T317"/>
    <x v="2662"/>
    <n v="325.07799999999997"/>
    <n v="39.24"/>
  </r>
  <r>
    <s v="10 : Electric"/>
    <x v="3"/>
    <x v="1"/>
    <s v="ERES_2T317"/>
    <x v="7500"/>
    <n v="631.24599999999998"/>
    <n v="79.88"/>
  </r>
  <r>
    <s v="10 : Electric"/>
    <x v="3"/>
    <x v="1"/>
    <s v="ERES_2T317"/>
    <x v="2663"/>
    <n v="665.00300000000004"/>
    <n v="80.540000000000006"/>
  </r>
  <r>
    <s v="10 : Electric"/>
    <x v="3"/>
    <x v="1"/>
    <s v="ERES_2T317"/>
    <x v="2664"/>
    <n v="928.78499999999997"/>
    <n v="112.12"/>
  </r>
  <r>
    <s v="10 : Electric"/>
    <x v="3"/>
    <x v="1"/>
    <s v="ERES_2T317"/>
    <x v="7501"/>
    <n v="1042.877"/>
    <n v="125.08"/>
  </r>
  <r>
    <s v="10 : Electric"/>
    <x v="3"/>
    <x v="1"/>
    <s v="ERES_2T317"/>
    <x v="2665"/>
    <n v="2975.3159999999998"/>
    <n v="355.61"/>
  </r>
  <r>
    <s v="10 : Electric"/>
    <x v="3"/>
    <x v="1"/>
    <s v="ERES_2T317"/>
    <x v="2666"/>
    <n v="2613.9520000000002"/>
    <n v="311.36"/>
  </r>
  <r>
    <s v="10 : Electric"/>
    <x v="3"/>
    <x v="1"/>
    <s v="ERES_2T317"/>
    <x v="2667"/>
    <n v="761.726"/>
    <n v="93.16"/>
  </r>
  <r>
    <s v="10 : Electric"/>
    <x v="3"/>
    <x v="1"/>
    <s v="ERES_2T317"/>
    <x v="2668"/>
    <n v="1110.066"/>
    <n v="135.49"/>
  </r>
  <r>
    <s v="10 : Electric"/>
    <x v="3"/>
    <x v="1"/>
    <s v="ERES_2T317"/>
    <x v="2669"/>
    <n v="558.15200000000004"/>
    <n v="70.58"/>
  </r>
  <r>
    <s v="10 : Electric"/>
    <x v="3"/>
    <x v="1"/>
    <s v="ERES_2T317"/>
    <x v="2670"/>
    <n v="1311.8969999999999"/>
    <n v="175.4"/>
  </r>
  <r>
    <s v="10 : Electric"/>
    <x v="3"/>
    <x v="1"/>
    <s v="ERES_2T317"/>
    <x v="2671"/>
    <n v="601.45299999999997"/>
    <n v="71.290000000000006"/>
  </r>
  <r>
    <s v="10 : Electric"/>
    <x v="3"/>
    <x v="1"/>
    <s v="ERES_2T317"/>
    <x v="2672"/>
    <n v="1262.0550000000001"/>
    <n v="156.47999999999999"/>
  </r>
  <r>
    <s v="10 : Electric"/>
    <x v="3"/>
    <x v="1"/>
    <s v="ERES_2T317"/>
    <x v="2673"/>
    <n v="1071.374"/>
    <n v="136.94"/>
  </r>
  <r>
    <s v="10 : Electric"/>
    <x v="3"/>
    <x v="1"/>
    <s v="ERES_2T317"/>
    <x v="2674"/>
    <n v="1146.0609999999999"/>
    <n v="132.22"/>
  </r>
  <r>
    <s v="10 : Electric"/>
    <x v="3"/>
    <x v="1"/>
    <s v="ERES_2T317"/>
    <x v="2675"/>
    <n v="558.25099999999998"/>
    <n v="70.62"/>
  </r>
  <r>
    <s v="10 : Electric"/>
    <x v="3"/>
    <x v="1"/>
    <s v="ERES_2T317"/>
    <x v="2676"/>
    <n v="1196.413"/>
    <n v="144.54"/>
  </r>
  <r>
    <s v="10 : Electric"/>
    <x v="3"/>
    <x v="1"/>
    <s v="ERES_2T317"/>
    <x v="2677"/>
    <n v="735.08500000000004"/>
    <n v="89.22"/>
  </r>
  <r>
    <s v="10 : Electric"/>
    <x v="3"/>
    <x v="1"/>
    <s v="ERES_2T317"/>
    <x v="2678"/>
    <n v="666.81399999999996"/>
    <n v="82.12"/>
  </r>
  <r>
    <s v="10 : Electric"/>
    <x v="3"/>
    <x v="1"/>
    <s v="ERES_2T317"/>
    <x v="2679"/>
    <n v="1313.711"/>
    <n v="167.69"/>
  </r>
  <r>
    <s v="10 : Electric"/>
    <x v="3"/>
    <x v="1"/>
    <s v="ERES_2T317"/>
    <x v="2680"/>
    <n v="1472.5340000000001"/>
    <n v="179.59"/>
  </r>
  <r>
    <s v="10 : Electric"/>
    <x v="3"/>
    <x v="1"/>
    <s v="ERES_2T317"/>
    <x v="2681"/>
    <n v="766.76400000000001"/>
    <n v="91.87"/>
  </r>
  <r>
    <s v="10 : Electric"/>
    <x v="3"/>
    <x v="1"/>
    <s v="ERES_2T317"/>
    <x v="2682"/>
    <n v="275.291"/>
    <n v="32.700000000000003"/>
  </r>
  <r>
    <s v="10 : Electric"/>
    <x v="3"/>
    <x v="1"/>
    <s v="ERES_2T317"/>
    <x v="7502"/>
    <n v="638.95899999999995"/>
    <n v="75.53"/>
  </r>
  <r>
    <s v="10 : Electric"/>
    <x v="3"/>
    <x v="1"/>
    <s v="ERES_2T317"/>
    <x v="2683"/>
    <n v="1725.1959999999999"/>
    <n v="205.29"/>
  </r>
  <r>
    <s v="10 : Electric"/>
    <x v="3"/>
    <x v="1"/>
    <s v="ERES_2T317"/>
    <x v="2684"/>
    <n v="634.202"/>
    <n v="81.25"/>
  </r>
  <r>
    <s v="10 : Electric"/>
    <x v="3"/>
    <x v="1"/>
    <s v="ERES_2T317"/>
    <x v="2686"/>
    <n v="1407.0239999999999"/>
    <n v="170.58"/>
  </r>
  <r>
    <s v="10 : Electric"/>
    <x v="3"/>
    <x v="1"/>
    <s v="ERES_2T317"/>
    <x v="2687"/>
    <n v="596.86800000000005"/>
    <n v="78.09"/>
  </r>
  <r>
    <s v="10 : Electric"/>
    <x v="3"/>
    <x v="1"/>
    <s v="ERES_2T317"/>
    <x v="2688"/>
    <n v="2197.98"/>
    <n v="265.02"/>
  </r>
  <r>
    <s v="10 : Electric"/>
    <x v="3"/>
    <x v="1"/>
    <s v="ERES_2T317"/>
    <x v="2689"/>
    <n v="2429.1860000000001"/>
    <n v="295.89"/>
  </r>
  <r>
    <s v="10 : Electric"/>
    <x v="3"/>
    <x v="1"/>
    <s v="ERES_2T317"/>
    <x v="2690"/>
    <n v="1122.337"/>
    <n v="133.54"/>
  </r>
  <r>
    <s v="10 : Electric"/>
    <x v="3"/>
    <x v="1"/>
    <s v="ERES_2T317"/>
    <x v="7503"/>
    <n v="1419.7149999999999"/>
    <n v="173.67"/>
  </r>
  <r>
    <s v="10 : Electric"/>
    <x v="3"/>
    <x v="1"/>
    <s v="ERES_2T317"/>
    <x v="2691"/>
    <n v="1976.729"/>
    <n v="242.78"/>
  </r>
  <r>
    <s v="10 : Electric"/>
    <x v="3"/>
    <x v="1"/>
    <s v="ERES_2T317"/>
    <x v="2692"/>
    <n v="3814.1819999999998"/>
    <n v="452.18"/>
  </r>
  <r>
    <s v="10 : Electric"/>
    <x v="3"/>
    <x v="1"/>
    <s v="ERES_2T317"/>
    <x v="2693"/>
    <n v="1316.096"/>
    <n v="149.61000000000001"/>
  </r>
  <r>
    <s v="10 : Electric"/>
    <x v="3"/>
    <x v="1"/>
    <s v="ERES_2T317"/>
    <x v="2694"/>
    <n v="2135.0419999999999"/>
    <n v="262.3"/>
  </r>
  <r>
    <s v="10 : Electric"/>
    <x v="3"/>
    <x v="1"/>
    <s v="ERES_2T317"/>
    <x v="7504"/>
    <n v="1458.3009999999999"/>
    <n v="177.83"/>
  </r>
  <r>
    <s v="10 : Electric"/>
    <x v="3"/>
    <x v="1"/>
    <s v="ERES_2T317"/>
    <x v="2695"/>
    <n v="1472.261"/>
    <n v="179.58"/>
  </r>
  <r>
    <s v="10 : Electric"/>
    <x v="3"/>
    <x v="1"/>
    <s v="ERES_2T317"/>
    <x v="7505"/>
    <n v="1712.06"/>
    <n v="209.63"/>
  </r>
  <r>
    <s v="10 : Electric"/>
    <x v="3"/>
    <x v="1"/>
    <s v="ERES_2T317"/>
    <x v="2696"/>
    <n v="957.70500000000004"/>
    <n v="104.18"/>
  </r>
  <r>
    <s v="10 : Electric"/>
    <x v="3"/>
    <x v="1"/>
    <s v="ERES_2T317"/>
    <x v="2697"/>
    <n v="2446.1570000000002"/>
    <n v="290.7"/>
  </r>
  <r>
    <s v="10 : Electric"/>
    <x v="3"/>
    <x v="1"/>
    <s v="ERES_2T317"/>
    <x v="2698"/>
    <n v="1272.2760000000001"/>
    <n v="157.47999999999999"/>
  </r>
  <r>
    <s v="10 : Electric"/>
    <x v="3"/>
    <x v="1"/>
    <s v="ERES_2T317"/>
    <x v="2699"/>
    <n v="1571.1489999999999"/>
    <n v="191.31"/>
  </r>
  <r>
    <s v="10 : Electric"/>
    <x v="3"/>
    <x v="1"/>
    <s v="ERES_2T317"/>
    <x v="2701"/>
    <n v="641.79399999999998"/>
    <n v="79.489999999999995"/>
  </r>
  <r>
    <s v="10 : Electric"/>
    <x v="3"/>
    <x v="1"/>
    <s v="ERES_2T317"/>
    <x v="2702"/>
    <n v="1286.944"/>
    <n v="156.1"/>
  </r>
  <r>
    <s v="10 : Electric"/>
    <x v="3"/>
    <x v="1"/>
    <s v="ERES_2T317"/>
    <x v="7506"/>
    <n v="1746.7190000000001"/>
    <n v="206.83"/>
  </r>
  <r>
    <s v="10 : Electric"/>
    <x v="3"/>
    <x v="1"/>
    <s v="ERES_2T317"/>
    <x v="7507"/>
    <n v="1261.367"/>
    <n v="148.55000000000001"/>
  </r>
  <r>
    <s v="10 : Electric"/>
    <x v="3"/>
    <x v="1"/>
    <s v="ERES_2T317"/>
    <x v="7508"/>
    <n v="714.63900000000001"/>
    <n v="87.02"/>
  </r>
  <r>
    <s v="10 : Electric"/>
    <x v="3"/>
    <x v="1"/>
    <s v="ERES_2T317"/>
    <x v="2703"/>
    <n v="128.297"/>
    <n v="15.94"/>
  </r>
  <r>
    <s v="10 : Electric"/>
    <x v="3"/>
    <x v="1"/>
    <s v="ERES_2T317"/>
    <x v="2704"/>
    <n v="3138.2339999999999"/>
    <n v="379.68"/>
  </r>
  <r>
    <s v="10 : Electric"/>
    <x v="3"/>
    <x v="1"/>
    <s v="ERES_2T317"/>
    <x v="7509"/>
    <n v="874.59100000000001"/>
    <n v="101.09"/>
  </r>
  <r>
    <s v="10 : Electric"/>
    <x v="3"/>
    <x v="1"/>
    <s v="ERES_2T317"/>
    <x v="2705"/>
    <n v="1605.7919999999999"/>
    <n v="197.34"/>
  </r>
  <r>
    <s v="10 : Electric"/>
    <x v="3"/>
    <x v="1"/>
    <s v="ERES_2T317"/>
    <x v="2706"/>
    <n v="1869.297"/>
    <n v="227.02"/>
  </r>
  <r>
    <s v="10 : Electric"/>
    <x v="3"/>
    <x v="1"/>
    <s v="ERES_2T317"/>
    <x v="2707"/>
    <n v="466.15499999999997"/>
    <n v="55.48"/>
  </r>
  <r>
    <s v="10 : Electric"/>
    <x v="3"/>
    <x v="1"/>
    <s v="ERES_2T317"/>
    <x v="2708"/>
    <n v="439.68400000000003"/>
    <n v="54.67"/>
  </r>
  <r>
    <s v="10 : Electric"/>
    <x v="3"/>
    <x v="1"/>
    <s v="ERES_2T317"/>
    <x v="2709"/>
    <n v="1294.7439999999999"/>
    <n v="160.12"/>
  </r>
  <r>
    <s v="10 : Electric"/>
    <x v="3"/>
    <x v="1"/>
    <s v="ERES_2T317"/>
    <x v="2710"/>
    <n v="669.90300000000002"/>
    <n v="81.680000000000007"/>
  </r>
  <r>
    <s v="10 : Electric"/>
    <x v="3"/>
    <x v="1"/>
    <s v="ERES_2T317"/>
    <x v="2711"/>
    <n v="1556.367"/>
    <n v="199.43"/>
  </r>
  <r>
    <s v="10 : Electric"/>
    <x v="3"/>
    <x v="1"/>
    <s v="ERES_2T317"/>
    <x v="2712"/>
    <n v="627.298"/>
    <n v="76.58"/>
  </r>
  <r>
    <s v="10 : Electric"/>
    <x v="3"/>
    <x v="1"/>
    <s v="ERES_2T317"/>
    <x v="2713"/>
    <n v="730.94500000000005"/>
    <n v="88.99"/>
  </r>
  <r>
    <s v="10 : Electric"/>
    <x v="3"/>
    <x v="1"/>
    <s v="ERES_2T317"/>
    <x v="7510"/>
    <n v="405.25400000000002"/>
    <n v="49.53"/>
  </r>
  <r>
    <s v="10 : Electric"/>
    <x v="3"/>
    <x v="1"/>
    <s v="ERES_2T317"/>
    <x v="7511"/>
    <n v="1450.8720000000001"/>
    <n v="165.59"/>
  </r>
  <r>
    <s v="10 : Electric"/>
    <x v="3"/>
    <x v="1"/>
    <s v="ERES_2T317"/>
    <x v="2714"/>
    <n v="2320.165"/>
    <n v="282.64999999999998"/>
  </r>
  <r>
    <s v="10 : Electric"/>
    <x v="3"/>
    <x v="1"/>
    <s v="ERES_2T317"/>
    <x v="7512"/>
    <n v="1878.6030000000001"/>
    <n v="223.94"/>
  </r>
  <r>
    <s v="10 : Electric"/>
    <x v="3"/>
    <x v="1"/>
    <s v="ERES_2T317"/>
    <x v="2715"/>
    <n v="1192.7670000000001"/>
    <n v="151.88"/>
  </r>
  <r>
    <s v="10 : Electric"/>
    <x v="3"/>
    <x v="1"/>
    <s v="ERES_2T317"/>
    <x v="2716"/>
    <n v="1257.7650000000001"/>
    <n v="153.69"/>
  </r>
  <r>
    <s v="10 : Electric"/>
    <x v="3"/>
    <x v="1"/>
    <s v="ERES_2T317"/>
    <x v="2717"/>
    <n v="876.93600000000004"/>
    <n v="102.57"/>
  </r>
  <r>
    <s v="10 : Electric"/>
    <x v="3"/>
    <x v="1"/>
    <s v="ERES_2T317"/>
    <x v="8709"/>
    <n v="786.79200000000003"/>
    <n v="100.03"/>
  </r>
  <r>
    <s v="10 : Electric"/>
    <x v="3"/>
    <x v="1"/>
    <s v="ERES_2T317"/>
    <x v="7513"/>
    <n v="774.56500000000005"/>
    <n v="94.42"/>
  </r>
  <r>
    <s v="10 : Electric"/>
    <x v="3"/>
    <x v="1"/>
    <s v="ERES_2T317"/>
    <x v="2718"/>
    <n v="652.58399999999995"/>
    <n v="81.739999999999995"/>
  </r>
  <r>
    <s v="10 : Electric"/>
    <x v="3"/>
    <x v="1"/>
    <s v="ERES_2T317"/>
    <x v="2719"/>
    <n v="601.54899999999998"/>
    <n v="75.59"/>
  </r>
  <r>
    <s v="10 : Electric"/>
    <x v="3"/>
    <x v="1"/>
    <s v="ERES_2T317"/>
    <x v="2720"/>
    <n v="653.28800000000001"/>
    <n v="78.209999999999994"/>
  </r>
  <r>
    <s v="10 : Electric"/>
    <x v="3"/>
    <x v="1"/>
    <s v="ERES_2T317"/>
    <x v="2721"/>
    <n v="1259.1559999999999"/>
    <n v="151.69"/>
  </r>
  <r>
    <s v="10 : Electric"/>
    <x v="3"/>
    <x v="1"/>
    <s v="ERES_2T317"/>
    <x v="2722"/>
    <n v="1899.192"/>
    <n v="228.56"/>
  </r>
  <r>
    <s v="10 : Electric"/>
    <x v="3"/>
    <x v="1"/>
    <s v="ERES_2T317"/>
    <x v="2723"/>
    <n v="742.27200000000005"/>
    <n v="92.72"/>
  </r>
  <r>
    <s v="10 : Electric"/>
    <x v="3"/>
    <x v="1"/>
    <s v="ERES_2T317"/>
    <x v="2724"/>
    <n v="272.57"/>
    <n v="33.380000000000003"/>
  </r>
  <r>
    <s v="10 : Electric"/>
    <x v="3"/>
    <x v="1"/>
    <s v="ERES_2T317"/>
    <x v="7514"/>
    <n v="1315.9110000000001"/>
    <n v="157.03"/>
  </r>
  <r>
    <s v="10 : Electric"/>
    <x v="3"/>
    <x v="1"/>
    <s v="ERES_2T317"/>
    <x v="2725"/>
    <n v="1382.03"/>
    <n v="168.33"/>
  </r>
  <r>
    <s v="10 : Electric"/>
    <x v="3"/>
    <x v="1"/>
    <s v="ERES_2T317"/>
    <x v="2726"/>
    <n v="1976.8989999999999"/>
    <n v="235"/>
  </r>
  <r>
    <s v="10 : Electric"/>
    <x v="3"/>
    <x v="1"/>
    <s v="ERES_2T317"/>
    <x v="7515"/>
    <n v="966.77499999999998"/>
    <n v="116.75"/>
  </r>
  <r>
    <s v="10 : Electric"/>
    <x v="3"/>
    <x v="1"/>
    <s v="ERES_2T317"/>
    <x v="2727"/>
    <n v="1285.79"/>
    <n v="156.13"/>
  </r>
  <r>
    <s v="10 : Electric"/>
    <x v="3"/>
    <x v="1"/>
    <s v="ERES_2T317"/>
    <x v="2728"/>
    <n v="1109.3520000000001"/>
    <n v="137.75"/>
  </r>
  <r>
    <s v="10 : Electric"/>
    <x v="3"/>
    <x v="1"/>
    <s v="ERES_2T317"/>
    <x v="2729"/>
    <n v="772.024"/>
    <n v="95.64"/>
  </r>
  <r>
    <s v="10 : Electric"/>
    <x v="3"/>
    <x v="1"/>
    <s v="ERES_2T317"/>
    <x v="2730"/>
    <n v="1578.039"/>
    <n v="189.81"/>
  </r>
  <r>
    <s v="10 : Electric"/>
    <x v="3"/>
    <x v="1"/>
    <s v="ERES_2T317"/>
    <x v="7516"/>
    <n v="871.44299999999998"/>
    <n v="101.46"/>
  </r>
  <r>
    <s v="10 : Electric"/>
    <x v="3"/>
    <x v="1"/>
    <s v="ERES_2T317"/>
    <x v="7517"/>
    <n v="277.642"/>
    <n v="35.159999999999997"/>
  </r>
  <r>
    <s v="10 : Electric"/>
    <x v="3"/>
    <x v="1"/>
    <s v="ERES_2T317"/>
    <x v="7518"/>
    <n v="1053.827"/>
    <n v="125.43"/>
  </r>
  <r>
    <s v="10 : Electric"/>
    <x v="3"/>
    <x v="1"/>
    <s v="ERES_2T317"/>
    <x v="2731"/>
    <n v="1403.924"/>
    <n v="174.33"/>
  </r>
  <r>
    <s v="10 : Electric"/>
    <x v="3"/>
    <x v="1"/>
    <s v="ERES_2T317"/>
    <x v="2732"/>
    <n v="1057.329"/>
    <n v="130.29"/>
  </r>
  <r>
    <s v="10 : Electric"/>
    <x v="3"/>
    <x v="1"/>
    <s v="ERES_2T317"/>
    <x v="7519"/>
    <n v="506.911"/>
    <n v="60.29"/>
  </r>
  <r>
    <s v="10 : Electric"/>
    <x v="3"/>
    <x v="1"/>
    <s v="ERES_2T317"/>
    <x v="2733"/>
    <n v="1410.8119999999999"/>
    <n v="180.09"/>
  </r>
  <r>
    <s v="10 : Electric"/>
    <x v="3"/>
    <x v="1"/>
    <s v="ERES_2T317"/>
    <x v="2734"/>
    <n v="1656.662"/>
    <n v="211.38"/>
  </r>
  <r>
    <s v="10 : Electric"/>
    <x v="3"/>
    <x v="1"/>
    <s v="ERES_2T317"/>
    <x v="7520"/>
    <n v="3293.6869999999999"/>
    <n v="399.15"/>
  </r>
  <r>
    <s v="10 : Electric"/>
    <x v="3"/>
    <x v="1"/>
    <s v="ERES_2T317"/>
    <x v="7521"/>
    <n v="515.24099999999999"/>
    <n v="65.53"/>
  </r>
  <r>
    <s v="10 : Electric"/>
    <x v="3"/>
    <x v="1"/>
    <s v="ERES_2T317"/>
    <x v="7522"/>
    <n v="1453.3989999999999"/>
    <n v="184.23"/>
  </r>
  <r>
    <s v="10 : Electric"/>
    <x v="3"/>
    <x v="1"/>
    <s v="ERES_2T317"/>
    <x v="2735"/>
    <n v="1583.8579999999999"/>
    <n v="191.8"/>
  </r>
  <r>
    <s v="10 : Electric"/>
    <x v="3"/>
    <x v="1"/>
    <s v="ERES_2T317"/>
    <x v="7523"/>
    <n v="709.95"/>
    <n v="86.32"/>
  </r>
  <r>
    <s v="10 : Electric"/>
    <x v="3"/>
    <x v="1"/>
    <s v="ERES_2T317"/>
    <x v="2736"/>
    <n v="1058.7829999999999"/>
    <n v="127.88"/>
  </r>
  <r>
    <s v="10 : Electric"/>
    <x v="3"/>
    <x v="1"/>
    <s v="ERES_2T317"/>
    <x v="2737"/>
    <n v="2353.3490000000002"/>
    <n v="280.75"/>
  </r>
  <r>
    <s v="10 : Electric"/>
    <x v="3"/>
    <x v="1"/>
    <s v="ERES_2T317"/>
    <x v="2738"/>
    <n v="887.15800000000002"/>
    <n v="108.13"/>
  </r>
  <r>
    <s v="10 : Electric"/>
    <x v="3"/>
    <x v="1"/>
    <s v="ERES_2T317"/>
    <x v="2739"/>
    <n v="1595.2819999999999"/>
    <n v="197.38"/>
  </r>
  <r>
    <s v="10 : Electric"/>
    <x v="3"/>
    <x v="1"/>
    <s v="ERES_2T317"/>
    <x v="7524"/>
    <n v="2866.973"/>
    <n v="365.57"/>
  </r>
  <r>
    <s v="10 : Electric"/>
    <x v="3"/>
    <x v="1"/>
    <s v="ERES_2T317"/>
    <x v="2740"/>
    <n v="1283.1959999999999"/>
    <n v="159.36000000000001"/>
  </r>
  <r>
    <s v="10 : Electric"/>
    <x v="3"/>
    <x v="1"/>
    <s v="ERES_2T317"/>
    <x v="7525"/>
    <n v="2186.8989999999999"/>
    <n v="267.58999999999997"/>
  </r>
  <r>
    <s v="10 : Electric"/>
    <x v="3"/>
    <x v="1"/>
    <s v="ERES_2T317"/>
    <x v="2741"/>
    <n v="673.12900000000002"/>
    <n v="85.2"/>
  </r>
  <r>
    <s v="10 : Electric"/>
    <x v="3"/>
    <x v="1"/>
    <s v="ERES_2T317"/>
    <x v="7526"/>
    <n v="486.86"/>
    <n v="60.7"/>
  </r>
  <r>
    <s v="10 : Electric"/>
    <x v="3"/>
    <x v="1"/>
    <s v="ERES_2T317"/>
    <x v="2742"/>
    <n v="1208.384"/>
    <n v="140.15"/>
  </r>
  <r>
    <s v="10 : Electric"/>
    <x v="3"/>
    <x v="1"/>
    <s v="ERES_2T317"/>
    <x v="2743"/>
    <n v="2740.5639999999999"/>
    <n v="326.51"/>
  </r>
  <r>
    <s v="10 : Electric"/>
    <x v="3"/>
    <x v="1"/>
    <s v="ERES_2T317"/>
    <x v="2744"/>
    <n v="1021.333"/>
    <n v="124"/>
  </r>
  <r>
    <s v="10 : Electric"/>
    <x v="3"/>
    <x v="1"/>
    <s v="ERES_2T317"/>
    <x v="2745"/>
    <n v="885.995"/>
    <n v="110.4"/>
  </r>
  <r>
    <s v="10 : Electric"/>
    <x v="3"/>
    <x v="1"/>
    <s v="ERES_2T317"/>
    <x v="7527"/>
    <n v="1221.231"/>
    <n v="142.27000000000001"/>
  </r>
  <r>
    <s v="10 : Electric"/>
    <x v="3"/>
    <x v="1"/>
    <s v="ERES_2T317"/>
    <x v="7528"/>
    <n v="891.95399999999995"/>
    <n v="111.94"/>
  </r>
  <r>
    <s v="10 : Electric"/>
    <x v="3"/>
    <x v="1"/>
    <s v="ERES_2T317"/>
    <x v="2746"/>
    <n v="694.38499999999999"/>
    <n v="84.96"/>
  </r>
  <r>
    <s v="10 : Electric"/>
    <x v="3"/>
    <x v="1"/>
    <s v="ERES_2T317"/>
    <x v="2747"/>
    <n v="451.72500000000002"/>
    <n v="53.79"/>
  </r>
  <r>
    <s v="10 : Electric"/>
    <x v="3"/>
    <x v="1"/>
    <s v="ERES_2T317"/>
    <x v="7529"/>
    <n v="421.767"/>
    <n v="51.03"/>
  </r>
  <r>
    <s v="10 : Electric"/>
    <x v="3"/>
    <x v="1"/>
    <s v="ERES_2T317"/>
    <x v="7530"/>
    <n v="1885.153"/>
    <n v="240.36"/>
  </r>
  <r>
    <s v="10 : Electric"/>
    <x v="3"/>
    <x v="1"/>
    <s v="ERES_2T317"/>
    <x v="2748"/>
    <n v="2952.8029999999999"/>
    <n v="321.02999999999997"/>
  </r>
  <r>
    <s v="10 : Electric"/>
    <x v="3"/>
    <x v="1"/>
    <s v="ERES_2T317"/>
    <x v="7531"/>
    <n v="629.51"/>
    <n v="77.11"/>
  </r>
  <r>
    <s v="10 : Electric"/>
    <x v="3"/>
    <x v="1"/>
    <s v="ERES_2T317"/>
    <x v="2749"/>
    <n v="1302.6559999999999"/>
    <n v="159.97999999999999"/>
  </r>
  <r>
    <s v="10 : Electric"/>
    <x v="3"/>
    <x v="1"/>
    <s v="ERES_2T317"/>
    <x v="2750"/>
    <n v="2025.433"/>
    <n v="246.44"/>
  </r>
  <r>
    <s v="10 : Electric"/>
    <x v="3"/>
    <x v="1"/>
    <s v="ERES_2T317"/>
    <x v="2751"/>
    <n v="1712.6310000000001"/>
    <n v="216.14"/>
  </r>
  <r>
    <s v="10 : Electric"/>
    <x v="3"/>
    <x v="1"/>
    <s v="ERES_2T317"/>
    <x v="7532"/>
    <n v="2277.0709999999999"/>
    <n v="277.5"/>
  </r>
  <r>
    <s v="10 : Electric"/>
    <x v="3"/>
    <x v="1"/>
    <s v="ERES_2T317"/>
    <x v="2752"/>
    <n v="1387.2460000000001"/>
    <n v="174.42"/>
  </r>
  <r>
    <s v="10 : Electric"/>
    <x v="3"/>
    <x v="1"/>
    <s v="ERES_2T317"/>
    <x v="2753"/>
    <n v="292.77800000000002"/>
    <n v="36.130000000000003"/>
  </r>
  <r>
    <s v="10 : Electric"/>
    <x v="3"/>
    <x v="1"/>
    <s v="ERES_2T317"/>
    <x v="7533"/>
    <n v="853.29700000000003"/>
    <n v="106.58"/>
  </r>
  <r>
    <s v="10 : Electric"/>
    <x v="3"/>
    <x v="1"/>
    <s v="ERES_2T317"/>
    <x v="2754"/>
    <n v="1285.461"/>
    <n v="148.13999999999999"/>
  </r>
  <r>
    <s v="10 : Electric"/>
    <x v="3"/>
    <x v="1"/>
    <s v="ERES_2T317"/>
    <x v="2755"/>
    <n v="1009.824"/>
    <n v="123.75"/>
  </r>
  <r>
    <s v="10 : Electric"/>
    <x v="3"/>
    <x v="1"/>
    <s v="ERES_2T317"/>
    <x v="2756"/>
    <n v="1140.6179999999999"/>
    <n v="140.22999999999999"/>
  </r>
  <r>
    <s v="10 : Electric"/>
    <x v="3"/>
    <x v="1"/>
    <s v="ERES_2T317"/>
    <x v="7534"/>
    <n v="2208.8220000000001"/>
    <n v="266"/>
  </r>
  <r>
    <s v="10 : Electric"/>
    <x v="3"/>
    <x v="1"/>
    <s v="ERES_2T317"/>
    <x v="2757"/>
    <n v="321.303"/>
    <n v="38.869999999999997"/>
  </r>
  <r>
    <s v="10 : Electric"/>
    <x v="3"/>
    <x v="1"/>
    <s v="ERES_2T317"/>
    <x v="7535"/>
    <n v="634.02200000000005"/>
    <n v="77.989999999999995"/>
  </r>
  <r>
    <s v="10 : Electric"/>
    <x v="3"/>
    <x v="1"/>
    <s v="ERES_2T317"/>
    <x v="2758"/>
    <n v="1653.165"/>
    <n v="195.87"/>
  </r>
  <r>
    <s v="10 : Electric"/>
    <x v="3"/>
    <x v="1"/>
    <s v="ERES_2T317"/>
    <x v="2759"/>
    <n v="823.67499999999995"/>
    <n v="98.71"/>
  </r>
  <r>
    <s v="10 : Electric"/>
    <x v="3"/>
    <x v="1"/>
    <s v="ERES_2T317"/>
    <x v="7536"/>
    <n v="2373.9319999999998"/>
    <n v="304.35000000000002"/>
  </r>
  <r>
    <s v="10 : Electric"/>
    <x v="3"/>
    <x v="1"/>
    <s v="ERES_2T317"/>
    <x v="2760"/>
    <n v="469.39100000000002"/>
    <n v="59.14"/>
  </r>
  <r>
    <s v="10 : Electric"/>
    <x v="3"/>
    <x v="1"/>
    <s v="ERES_2T317"/>
    <x v="7537"/>
    <n v="687.75900000000001"/>
    <n v="81.97"/>
  </r>
  <r>
    <s v="10 : Electric"/>
    <x v="3"/>
    <x v="1"/>
    <s v="ERES_2T317"/>
    <x v="2761"/>
    <n v="1647.819"/>
    <n v="200.01"/>
  </r>
  <r>
    <s v="10 : Electric"/>
    <x v="3"/>
    <x v="1"/>
    <s v="ERES_2T317"/>
    <x v="7538"/>
    <n v="387.96699999999998"/>
    <n v="50.21"/>
  </r>
  <r>
    <s v="10 : Electric"/>
    <x v="3"/>
    <x v="1"/>
    <s v="ERES_2T317"/>
    <x v="7539"/>
    <n v="1453.96"/>
    <n v="169.62"/>
  </r>
  <r>
    <s v="10 : Electric"/>
    <x v="3"/>
    <x v="1"/>
    <s v="ERES_2T317"/>
    <x v="7540"/>
    <n v="1509.346"/>
    <n v="179.84"/>
  </r>
  <r>
    <s v="10 : Electric"/>
    <x v="3"/>
    <x v="1"/>
    <s v="ERES_2T317"/>
    <x v="7541"/>
    <n v="479.512"/>
    <n v="58.69"/>
  </r>
  <r>
    <s v="10 : Electric"/>
    <x v="3"/>
    <x v="1"/>
    <s v="ERES_2T317"/>
    <x v="2762"/>
    <n v="858.46299999999997"/>
    <n v="106.37"/>
  </r>
  <r>
    <s v="10 : Electric"/>
    <x v="3"/>
    <x v="1"/>
    <s v="ERES_2T317"/>
    <x v="2763"/>
    <n v="415.55599999999998"/>
    <n v="50.88"/>
  </r>
  <r>
    <s v="10 : Electric"/>
    <x v="3"/>
    <x v="1"/>
    <s v="ERES_2T317"/>
    <x v="2764"/>
    <n v="1384.127"/>
    <n v="169.99"/>
  </r>
  <r>
    <s v="10 : Electric"/>
    <x v="3"/>
    <x v="1"/>
    <s v="ERES_2T317"/>
    <x v="2765"/>
    <n v="655.08199999999999"/>
    <n v="80.81"/>
  </r>
  <r>
    <s v="10 : Electric"/>
    <x v="3"/>
    <x v="1"/>
    <s v="ERES_2T317"/>
    <x v="2766"/>
    <n v="332.12700000000001"/>
    <n v="38.94"/>
  </r>
  <r>
    <s v="10 : Electric"/>
    <x v="3"/>
    <x v="1"/>
    <s v="ERES_2T317"/>
    <x v="2767"/>
    <n v="588.476"/>
    <n v="72.7"/>
  </r>
  <r>
    <s v="10 : Electric"/>
    <x v="3"/>
    <x v="1"/>
    <s v="ERES_2T317"/>
    <x v="2768"/>
    <n v="1440.1659999999999"/>
    <n v="175.19"/>
  </r>
  <r>
    <s v="10 : Electric"/>
    <x v="3"/>
    <x v="1"/>
    <s v="ERES_2T317"/>
    <x v="7542"/>
    <n v="589.91600000000005"/>
    <n v="73.44"/>
  </r>
  <r>
    <s v="10 : Electric"/>
    <x v="3"/>
    <x v="1"/>
    <s v="ERES_2T317"/>
    <x v="7543"/>
    <n v="398.46300000000002"/>
    <n v="48.55"/>
  </r>
  <r>
    <s v="10 : Electric"/>
    <x v="3"/>
    <x v="1"/>
    <s v="ERES_2T317"/>
    <x v="2769"/>
    <n v="2087.0250000000001"/>
    <n v="256.27999999999997"/>
  </r>
  <r>
    <s v="10 : Electric"/>
    <x v="3"/>
    <x v="1"/>
    <s v="ERES_2T317"/>
    <x v="7544"/>
    <n v="663.92"/>
    <n v="81.739999999999995"/>
  </r>
  <r>
    <s v="10 : Electric"/>
    <x v="3"/>
    <x v="1"/>
    <s v="ERES_2T317"/>
    <x v="2770"/>
    <n v="1798.136"/>
    <n v="226.07"/>
  </r>
  <r>
    <s v="10 : Electric"/>
    <x v="3"/>
    <x v="1"/>
    <s v="ERES_2T317"/>
    <x v="7545"/>
    <n v="888.70500000000004"/>
    <n v="110.81"/>
  </r>
  <r>
    <s v="10 : Electric"/>
    <x v="3"/>
    <x v="1"/>
    <s v="ERES_2T317"/>
    <x v="2771"/>
    <n v="614.79700000000003"/>
    <n v="77.42"/>
  </r>
  <r>
    <s v="10 : Electric"/>
    <x v="3"/>
    <x v="1"/>
    <s v="ERES_2T317"/>
    <x v="2772"/>
    <n v="882.75900000000001"/>
    <n v="112.24"/>
  </r>
  <r>
    <s v="10 : Electric"/>
    <x v="3"/>
    <x v="1"/>
    <s v="ERES_2T317"/>
    <x v="2773"/>
    <n v="416.88299999999998"/>
    <n v="52.21"/>
  </r>
  <r>
    <s v="10 : Electric"/>
    <x v="3"/>
    <x v="1"/>
    <s v="ERES_2T317"/>
    <x v="2774"/>
    <n v="2168.8649999999998"/>
    <n v="273.77999999999997"/>
  </r>
  <r>
    <s v="10 : Electric"/>
    <x v="3"/>
    <x v="1"/>
    <s v="ERES_2T317"/>
    <x v="2775"/>
    <n v="869.68499999999995"/>
    <n v="106.12"/>
  </r>
  <r>
    <s v="10 : Electric"/>
    <x v="3"/>
    <x v="1"/>
    <s v="ERES_2T317"/>
    <x v="7546"/>
    <n v="1340.146"/>
    <n v="166.59"/>
  </r>
  <r>
    <s v="10 : Electric"/>
    <x v="3"/>
    <x v="1"/>
    <s v="ERES_2T317"/>
    <x v="2776"/>
    <n v="575.85699999999997"/>
    <n v="74.2"/>
  </r>
  <r>
    <s v="10 : Electric"/>
    <x v="3"/>
    <x v="1"/>
    <s v="ERES_2T317"/>
    <x v="2777"/>
    <n v="1173.9590000000001"/>
    <n v="139.97"/>
  </r>
  <r>
    <s v="10 : Electric"/>
    <x v="3"/>
    <x v="1"/>
    <s v="ERES_2T317"/>
    <x v="7547"/>
    <n v="740.86599999999999"/>
    <n v="92.74"/>
  </r>
  <r>
    <s v="10 : Electric"/>
    <x v="3"/>
    <x v="1"/>
    <s v="ERES_2T317"/>
    <x v="7548"/>
    <n v="688.76800000000003"/>
    <n v="83.57"/>
  </r>
  <r>
    <s v="10 : Electric"/>
    <x v="3"/>
    <x v="1"/>
    <s v="ERES_2T317"/>
    <x v="2778"/>
    <n v="2490.5500000000002"/>
    <n v="301.2"/>
  </r>
  <r>
    <s v="10 : Electric"/>
    <x v="3"/>
    <x v="1"/>
    <s v="ERES_2T317"/>
    <x v="7549"/>
    <n v="755.14700000000005"/>
    <n v="91.49"/>
  </r>
  <r>
    <s v="10 : Electric"/>
    <x v="3"/>
    <x v="1"/>
    <s v="ERES_2T317"/>
    <x v="2779"/>
    <n v="809.67200000000003"/>
    <n v="97.23"/>
  </r>
  <r>
    <s v="10 : Electric"/>
    <x v="3"/>
    <x v="1"/>
    <s v="ERES_2T317"/>
    <x v="7550"/>
    <n v="537.64200000000005"/>
    <n v="67.569999999999993"/>
  </r>
  <r>
    <s v="10 : Electric"/>
    <x v="3"/>
    <x v="1"/>
    <s v="ERES_2T317"/>
    <x v="2780"/>
    <n v="915.74199999999996"/>
    <n v="104.3"/>
  </r>
  <r>
    <s v="10 : Electric"/>
    <x v="3"/>
    <x v="1"/>
    <s v="ERES_2T317"/>
    <x v="7551"/>
    <n v="992.33299999999997"/>
    <n v="126.36"/>
  </r>
  <r>
    <s v="10 : Electric"/>
    <x v="3"/>
    <x v="1"/>
    <s v="ERES_2T317"/>
    <x v="2781"/>
    <n v="1610.934"/>
    <n v="191.5"/>
  </r>
  <r>
    <s v="10 : Electric"/>
    <x v="3"/>
    <x v="1"/>
    <s v="ERES_2T317"/>
    <x v="2782"/>
    <n v="504.82"/>
    <n v="62.97"/>
  </r>
  <r>
    <s v="10 : Electric"/>
    <x v="3"/>
    <x v="1"/>
    <s v="ERES_2T317"/>
    <x v="7552"/>
    <n v="2387.2550000000001"/>
    <n v="289.74"/>
  </r>
  <r>
    <s v="10 : Electric"/>
    <x v="3"/>
    <x v="1"/>
    <s v="ERES_2T317"/>
    <x v="8710"/>
    <n v="2396.6060000000002"/>
    <n v="287.14"/>
  </r>
  <r>
    <s v="10 : Electric"/>
    <x v="3"/>
    <x v="1"/>
    <s v="ERES_2T317"/>
    <x v="7553"/>
    <n v="1081.729"/>
    <n v="130.05000000000001"/>
  </r>
  <r>
    <s v="10 : Electric"/>
    <x v="3"/>
    <x v="1"/>
    <s v="ERES_2T317"/>
    <x v="7554"/>
    <n v="637.03700000000003"/>
    <n v="77.77"/>
  </r>
  <r>
    <s v="10 : Electric"/>
    <x v="3"/>
    <x v="1"/>
    <s v="ERES_2T317"/>
    <x v="2783"/>
    <n v="789.35799999999995"/>
    <n v="95.75"/>
  </r>
  <r>
    <s v="10 : Electric"/>
    <x v="3"/>
    <x v="1"/>
    <s v="ERES_2T317"/>
    <x v="2784"/>
    <n v="849.78499999999997"/>
    <n v="103.09"/>
  </r>
  <r>
    <s v="10 : Electric"/>
    <x v="3"/>
    <x v="1"/>
    <s v="ERES_2T317"/>
    <x v="7555"/>
    <n v="1495.29"/>
    <n v="179.14"/>
  </r>
  <r>
    <s v="10 : Electric"/>
    <x v="3"/>
    <x v="1"/>
    <s v="ERES_2T317"/>
    <x v="2785"/>
    <n v="1835.46"/>
    <n v="225.9"/>
  </r>
  <r>
    <s v="10 : Electric"/>
    <x v="3"/>
    <x v="1"/>
    <s v="ERES_2T317"/>
    <x v="2786"/>
    <n v="498.59500000000003"/>
    <n v="62.35"/>
  </r>
  <r>
    <s v="10 : Electric"/>
    <x v="3"/>
    <x v="1"/>
    <s v="ERES_2T317"/>
    <x v="2787"/>
    <n v="619.23299999999995"/>
    <n v="74.38"/>
  </r>
  <r>
    <s v="10 : Electric"/>
    <x v="3"/>
    <x v="1"/>
    <s v="ERES_2T317"/>
    <x v="2788"/>
    <n v="3305.422"/>
    <n v="392.82"/>
  </r>
  <r>
    <s v="10 : Electric"/>
    <x v="3"/>
    <x v="1"/>
    <s v="ERES_2T317"/>
    <x v="7556"/>
    <n v="1811.943"/>
    <n v="217.94"/>
  </r>
  <r>
    <s v="10 : Electric"/>
    <x v="3"/>
    <x v="1"/>
    <s v="ERES_2T317"/>
    <x v="2789"/>
    <n v="1733.587"/>
    <n v="212.72"/>
  </r>
  <r>
    <s v="10 : Electric"/>
    <x v="3"/>
    <x v="1"/>
    <s v="ERES_2T317"/>
    <x v="7557"/>
    <n v="1527.597"/>
    <n v="195.59"/>
  </r>
  <r>
    <s v="10 : Electric"/>
    <x v="3"/>
    <x v="1"/>
    <s v="ERES_2T317"/>
    <x v="2790"/>
    <n v="1320.403"/>
    <n v="165.12"/>
  </r>
  <r>
    <s v="10 : Electric"/>
    <x v="3"/>
    <x v="1"/>
    <s v="ERES_2T317"/>
    <x v="2791"/>
    <n v="750.07799999999997"/>
    <n v="93.58"/>
  </r>
  <r>
    <s v="10 : Electric"/>
    <x v="3"/>
    <x v="1"/>
    <s v="ERES_2T317"/>
    <x v="2792"/>
    <n v="782.51"/>
    <n v="94.48"/>
  </r>
  <r>
    <s v="10 : Electric"/>
    <x v="3"/>
    <x v="1"/>
    <s v="ERES_2T317"/>
    <x v="2794"/>
    <n v="5000.5820000000003"/>
    <n v="600.76"/>
  </r>
  <r>
    <s v="10 : Electric"/>
    <x v="3"/>
    <x v="1"/>
    <s v="ERES_2T317"/>
    <x v="2795"/>
    <n v="892.529"/>
    <n v="101.41"/>
  </r>
  <r>
    <s v="10 : Electric"/>
    <x v="3"/>
    <x v="1"/>
    <s v="ERES_2T317"/>
    <x v="2796"/>
    <n v="4740.8829999999998"/>
    <n v="574.20000000000005"/>
  </r>
  <r>
    <s v="10 : Electric"/>
    <x v="3"/>
    <x v="1"/>
    <s v="ERES_2T317"/>
    <x v="2797"/>
    <n v="518.63199999999995"/>
    <n v="61.35"/>
  </r>
  <r>
    <s v="10 : Electric"/>
    <x v="3"/>
    <x v="1"/>
    <s v="ERES_2T317"/>
    <x v="2798"/>
    <n v="1297.4659999999999"/>
    <n v="160.13"/>
  </r>
  <r>
    <s v="10 : Electric"/>
    <x v="3"/>
    <x v="1"/>
    <s v="ERES_2T317"/>
    <x v="7558"/>
    <n v="471.262"/>
    <n v="61.68"/>
  </r>
  <r>
    <s v="10 : Electric"/>
    <x v="3"/>
    <x v="1"/>
    <s v="ERES_2T317"/>
    <x v="2799"/>
    <n v="410.89699999999999"/>
    <n v="50.34"/>
  </r>
  <r>
    <s v="10 : Electric"/>
    <x v="3"/>
    <x v="1"/>
    <s v="ERES_2T317"/>
    <x v="2800"/>
    <n v="1325.5060000000001"/>
    <n v="162.6"/>
  </r>
  <r>
    <s v="10 : Electric"/>
    <x v="3"/>
    <x v="1"/>
    <s v="ERES_2T317"/>
    <x v="2801"/>
    <n v="854.74300000000005"/>
    <n v="106.3"/>
  </r>
  <r>
    <s v="10 : Electric"/>
    <x v="3"/>
    <x v="1"/>
    <s v="ERES_2T317"/>
    <x v="2802"/>
    <n v="1029.5119999999999"/>
    <n v="121.44"/>
  </r>
  <r>
    <s v="10 : Electric"/>
    <x v="3"/>
    <x v="1"/>
    <s v="ERES_2T317"/>
    <x v="2803"/>
    <n v="563.42200000000003"/>
    <n v="68.41"/>
  </r>
  <r>
    <s v="10 : Electric"/>
    <x v="3"/>
    <x v="1"/>
    <s v="ERES_2T317"/>
    <x v="2804"/>
    <n v="957.34100000000001"/>
    <n v="115.55"/>
  </r>
  <r>
    <s v="10 : Electric"/>
    <x v="3"/>
    <x v="1"/>
    <s v="ERES_2T317"/>
    <x v="2805"/>
    <n v="431.012"/>
    <n v="51.13"/>
  </r>
  <r>
    <s v="10 : Electric"/>
    <x v="3"/>
    <x v="1"/>
    <s v="ERES_2T317"/>
    <x v="2806"/>
    <n v="250.84899999999999"/>
    <n v="31.1"/>
  </r>
  <r>
    <s v="10 : Electric"/>
    <x v="3"/>
    <x v="1"/>
    <s v="ERES_2T317"/>
    <x v="2808"/>
    <n v="1478.5940000000001"/>
    <n v="181.69"/>
  </r>
  <r>
    <s v="10 : Electric"/>
    <x v="3"/>
    <x v="1"/>
    <s v="ERES_2T317"/>
    <x v="2809"/>
    <n v="1769.9670000000001"/>
    <n v="216.81"/>
  </r>
  <r>
    <s v="10 : Electric"/>
    <x v="3"/>
    <x v="1"/>
    <s v="ERES_2T317"/>
    <x v="2810"/>
    <n v="920.78700000000003"/>
    <n v="111.67"/>
  </r>
  <r>
    <s v="10 : Electric"/>
    <x v="3"/>
    <x v="1"/>
    <s v="ERES_2T317"/>
    <x v="7559"/>
    <n v="429.447"/>
    <n v="55.06"/>
  </r>
  <r>
    <s v="10 : Electric"/>
    <x v="3"/>
    <x v="1"/>
    <s v="ERES_2T317"/>
    <x v="2811"/>
    <n v="685.5"/>
    <n v="83.86"/>
  </r>
  <r>
    <s v="10 : Electric"/>
    <x v="3"/>
    <x v="1"/>
    <s v="ERES_2T317"/>
    <x v="7560"/>
    <n v="261.42500000000001"/>
    <n v="32.409999999999997"/>
  </r>
  <r>
    <s v="10 : Electric"/>
    <x v="3"/>
    <x v="1"/>
    <s v="ERES_2T317"/>
    <x v="2812"/>
    <n v="2477.252"/>
    <n v="316.45"/>
  </r>
  <r>
    <s v="10 : Electric"/>
    <x v="3"/>
    <x v="1"/>
    <s v="ERES_2T317"/>
    <x v="2813"/>
    <n v="458.61799999999999"/>
    <n v="55.32"/>
  </r>
  <r>
    <s v="10 : Electric"/>
    <x v="3"/>
    <x v="1"/>
    <s v="ERES_2T317"/>
    <x v="2815"/>
    <n v="1862.74"/>
    <n v="233.33"/>
  </r>
  <r>
    <s v="10 : Electric"/>
    <x v="3"/>
    <x v="1"/>
    <s v="ERES_2T317"/>
    <x v="2816"/>
    <n v="630.08100000000002"/>
    <n v="80.27"/>
  </r>
  <r>
    <s v="10 : Electric"/>
    <x v="3"/>
    <x v="1"/>
    <s v="ERES_2T317"/>
    <x v="7561"/>
    <n v="381.50700000000001"/>
    <n v="46.73"/>
  </r>
  <r>
    <s v="10 : Electric"/>
    <x v="3"/>
    <x v="1"/>
    <s v="ERES_2T317"/>
    <x v="2817"/>
    <n v="1927.2429999999999"/>
    <n v="240.43"/>
  </r>
  <r>
    <s v="10 : Electric"/>
    <x v="3"/>
    <x v="1"/>
    <s v="ERES_2T317"/>
    <x v="2818"/>
    <n v="369.94600000000003"/>
    <n v="45.77"/>
  </r>
  <r>
    <s v="10 : Electric"/>
    <x v="3"/>
    <x v="1"/>
    <s v="ERES_2T317"/>
    <x v="7562"/>
    <n v="1718.203"/>
    <n v="214.04"/>
  </r>
  <r>
    <s v="10 : Electric"/>
    <x v="3"/>
    <x v="1"/>
    <s v="ERES_2T317"/>
    <x v="7563"/>
    <n v="1081.585"/>
    <n v="131.77000000000001"/>
  </r>
  <r>
    <s v="10 : Electric"/>
    <x v="3"/>
    <x v="1"/>
    <s v="ERES_2T317"/>
    <x v="7564"/>
    <n v="3131.2890000000002"/>
    <n v="399.71"/>
  </r>
  <r>
    <s v="10 : Electric"/>
    <x v="3"/>
    <x v="1"/>
    <s v="ERES_2T317"/>
    <x v="7565"/>
    <n v="1284.9000000000001"/>
    <n v="156.09"/>
  </r>
  <r>
    <s v="10 : Electric"/>
    <x v="3"/>
    <x v="1"/>
    <s v="ERES_2T317"/>
    <x v="2819"/>
    <n v="631.20600000000002"/>
    <n v="81.77"/>
  </r>
  <r>
    <s v="10 : Electric"/>
    <x v="3"/>
    <x v="1"/>
    <s v="ERES_2T317"/>
    <x v="2820"/>
    <n v="1092.7950000000001"/>
    <n v="127.75"/>
  </r>
  <r>
    <s v="10 : Electric"/>
    <x v="3"/>
    <x v="1"/>
    <s v="ERES_2T317"/>
    <x v="2821"/>
    <n v="474.62599999999998"/>
    <n v="56.49"/>
  </r>
  <r>
    <s v="10 : Electric"/>
    <x v="3"/>
    <x v="1"/>
    <s v="ERES_2T317"/>
    <x v="2822"/>
    <n v="1263.33"/>
    <n v="158.47999999999999"/>
  </r>
  <r>
    <s v="10 : Electric"/>
    <x v="3"/>
    <x v="1"/>
    <s v="ERES_2T317"/>
    <x v="7566"/>
    <n v="847.95299999999997"/>
    <n v="98.99"/>
  </r>
  <r>
    <s v="10 : Electric"/>
    <x v="3"/>
    <x v="1"/>
    <s v="ERES_2T317"/>
    <x v="7567"/>
    <n v="1195.662"/>
    <n v="145.15"/>
  </r>
  <r>
    <s v="10 : Electric"/>
    <x v="3"/>
    <x v="1"/>
    <s v="ERES_2T317"/>
    <x v="7568"/>
    <n v="408.59800000000001"/>
    <n v="51.91"/>
  </r>
  <r>
    <s v="10 : Electric"/>
    <x v="3"/>
    <x v="1"/>
    <s v="ERES_2T317"/>
    <x v="2823"/>
    <n v="2739.96"/>
    <n v="352.99"/>
  </r>
  <r>
    <s v="10 : Electric"/>
    <x v="3"/>
    <x v="1"/>
    <s v="ERES_2T317"/>
    <x v="2824"/>
    <n v="508.32799999999997"/>
    <n v="61.66"/>
  </r>
  <r>
    <s v="10 : Electric"/>
    <x v="3"/>
    <x v="1"/>
    <s v="ERES_2T317"/>
    <x v="2825"/>
    <n v="2575.8620000000001"/>
    <n v="307.70999999999998"/>
  </r>
  <r>
    <s v="10 : Electric"/>
    <x v="3"/>
    <x v="1"/>
    <s v="ERES_2T317"/>
    <x v="2826"/>
    <n v="1257.5550000000001"/>
    <n v="154.25"/>
  </r>
  <r>
    <s v="10 : Electric"/>
    <x v="3"/>
    <x v="1"/>
    <s v="ERES_2T317"/>
    <x v="2827"/>
    <n v="495.23"/>
    <n v="65.819999999999993"/>
  </r>
  <r>
    <s v="10 : Electric"/>
    <x v="3"/>
    <x v="1"/>
    <s v="ERES_2T317"/>
    <x v="2828"/>
    <n v="1275.625"/>
    <n v="154"/>
  </r>
  <r>
    <s v="10 : Electric"/>
    <x v="3"/>
    <x v="1"/>
    <s v="ERES_2T317"/>
    <x v="2829"/>
    <n v="697.08600000000001"/>
    <n v="85.11"/>
  </r>
  <r>
    <s v="10 : Electric"/>
    <x v="3"/>
    <x v="1"/>
    <s v="ERES_2T317"/>
    <x v="2830"/>
    <n v="1123.2650000000001"/>
    <n v="131.63999999999999"/>
  </r>
  <r>
    <s v="10 : Electric"/>
    <x v="3"/>
    <x v="1"/>
    <s v="ERES_2T317"/>
    <x v="7569"/>
    <n v="2439.9540000000002"/>
    <n v="298.22000000000003"/>
  </r>
  <r>
    <s v="10 : Electric"/>
    <x v="3"/>
    <x v="1"/>
    <s v="ERES_2T317"/>
    <x v="2831"/>
    <n v="725.78099999999995"/>
    <n v="90.21"/>
  </r>
  <r>
    <s v="10 : Electric"/>
    <x v="3"/>
    <x v="1"/>
    <s v="ERES_2T317"/>
    <x v="7570"/>
    <n v="1232.626"/>
    <n v="144.55000000000001"/>
  </r>
  <r>
    <s v="10 : Electric"/>
    <x v="3"/>
    <x v="1"/>
    <s v="ERES_2T317"/>
    <x v="7571"/>
    <n v="3067.9569999999999"/>
    <n v="369.65"/>
  </r>
  <r>
    <s v="10 : Electric"/>
    <x v="3"/>
    <x v="1"/>
    <s v="ERES_2T317"/>
    <x v="2832"/>
    <n v="1264.8699999999999"/>
    <n v="146.29"/>
  </r>
  <r>
    <s v="10 : Electric"/>
    <x v="3"/>
    <x v="1"/>
    <s v="ERES_2T317"/>
    <x v="7572"/>
    <n v="865.21"/>
    <n v="104.59"/>
  </r>
  <r>
    <s v="10 : Electric"/>
    <x v="3"/>
    <x v="1"/>
    <s v="ERES_2T317"/>
    <x v="2833"/>
    <n v="2166.752"/>
    <n v="255.75"/>
  </r>
  <r>
    <s v="10 : Electric"/>
    <x v="3"/>
    <x v="1"/>
    <s v="ERES_2T317"/>
    <x v="2834"/>
    <n v="1773.1020000000001"/>
    <n v="209.81"/>
  </r>
  <r>
    <s v="10 : Electric"/>
    <x v="3"/>
    <x v="1"/>
    <s v="ERES_2T317"/>
    <x v="2835"/>
    <n v="491.27499999999998"/>
    <n v="62.44"/>
  </r>
  <r>
    <s v="10 : Electric"/>
    <x v="3"/>
    <x v="1"/>
    <s v="ERES_2T317"/>
    <x v="2836"/>
    <n v="491.404"/>
    <n v="60.35"/>
  </r>
  <r>
    <s v="10 : Electric"/>
    <x v="3"/>
    <x v="1"/>
    <s v="ERES_2T317"/>
    <x v="2837"/>
    <n v="1193.883"/>
    <n v="146.51"/>
  </r>
  <r>
    <s v="10 : Electric"/>
    <x v="3"/>
    <x v="1"/>
    <s v="ERES_2T317"/>
    <x v="2838"/>
    <n v="828.625"/>
    <n v="96.97"/>
  </r>
  <r>
    <s v="10 : Electric"/>
    <x v="3"/>
    <x v="1"/>
    <s v="ERES_2T317"/>
    <x v="7573"/>
    <n v="370.10700000000003"/>
    <n v="44.87"/>
  </r>
  <r>
    <s v="10 : Electric"/>
    <x v="3"/>
    <x v="1"/>
    <s v="ERES_2T317"/>
    <x v="2839"/>
    <n v="2581.915"/>
    <n v="313.61"/>
  </r>
  <r>
    <s v="10 : Electric"/>
    <x v="3"/>
    <x v="1"/>
    <s v="ERES_2T317"/>
    <x v="2840"/>
    <n v="351.34500000000003"/>
    <n v="40.630000000000003"/>
  </r>
  <r>
    <s v="10 : Electric"/>
    <x v="3"/>
    <x v="1"/>
    <s v="ERES_2T317"/>
    <x v="8711"/>
    <n v="1538.9970000000001"/>
    <n v="191.19"/>
  </r>
  <r>
    <s v="10 : Electric"/>
    <x v="3"/>
    <x v="1"/>
    <s v="ERES_2T317"/>
    <x v="2841"/>
    <n v="685.15899999999999"/>
    <n v="85.03"/>
  </r>
  <r>
    <s v="10 : Electric"/>
    <x v="3"/>
    <x v="1"/>
    <s v="ERES_2T317"/>
    <x v="2842"/>
    <n v="534.58100000000002"/>
    <n v="67.81"/>
  </r>
  <r>
    <s v="10 : Electric"/>
    <x v="3"/>
    <x v="1"/>
    <s v="ERES_2T317"/>
    <x v="2843"/>
    <n v="512.24300000000005"/>
    <n v="60.73"/>
  </r>
  <r>
    <s v="10 : Electric"/>
    <x v="3"/>
    <x v="1"/>
    <s v="ERES_2T317"/>
    <x v="2844"/>
    <n v="708.46699999999998"/>
    <n v="85.8"/>
  </r>
  <r>
    <s v="10 : Electric"/>
    <x v="3"/>
    <x v="1"/>
    <s v="ERES_2T317"/>
    <x v="7574"/>
    <n v="1704.8440000000001"/>
    <n v="205.5"/>
  </r>
  <r>
    <s v="10 : Electric"/>
    <x v="3"/>
    <x v="1"/>
    <s v="ERES_2T317"/>
    <x v="2845"/>
    <n v="1754.2460000000001"/>
    <n v="208.28"/>
  </r>
  <r>
    <s v="10 : Electric"/>
    <x v="3"/>
    <x v="1"/>
    <s v="ERES_2T317"/>
    <x v="2846"/>
    <n v="2017.02"/>
    <n v="251.64"/>
  </r>
  <r>
    <s v="10 : Electric"/>
    <x v="3"/>
    <x v="1"/>
    <s v="ERES_2T317"/>
    <x v="2847"/>
    <n v="794.00199999999995"/>
    <n v="100.5"/>
  </r>
  <r>
    <s v="10 : Electric"/>
    <x v="3"/>
    <x v="1"/>
    <s v="ERES_2T317"/>
    <x v="2848"/>
    <n v="594.71799999999996"/>
    <n v="74.37"/>
  </r>
  <r>
    <s v="10 : Electric"/>
    <x v="3"/>
    <x v="1"/>
    <s v="ERES_2T317"/>
    <x v="2849"/>
    <n v="696.66899999999998"/>
    <n v="83.4"/>
  </r>
  <r>
    <s v="10 : Electric"/>
    <x v="3"/>
    <x v="1"/>
    <s v="ERES_2T317"/>
    <x v="2850"/>
    <n v="2590.4630000000002"/>
    <n v="322.83"/>
  </r>
  <r>
    <s v="10 : Electric"/>
    <x v="3"/>
    <x v="1"/>
    <s v="ERES_2T317"/>
    <x v="2851"/>
    <n v="1225.5160000000001"/>
    <n v="146.74"/>
  </r>
  <r>
    <s v="10 : Electric"/>
    <x v="3"/>
    <x v="1"/>
    <s v="ERES_2T317"/>
    <x v="2852"/>
    <n v="567.21100000000001"/>
    <n v="67.42"/>
  </r>
  <r>
    <s v="10 : Electric"/>
    <x v="3"/>
    <x v="1"/>
    <s v="ERES_2T317"/>
    <x v="7575"/>
    <n v="1114.511"/>
    <n v="132"/>
  </r>
  <r>
    <s v="10 : Electric"/>
    <x v="3"/>
    <x v="1"/>
    <s v="ERES_2T317"/>
    <x v="2853"/>
    <n v="1801.8030000000001"/>
    <n v="214.22"/>
  </r>
  <r>
    <s v="10 : Electric"/>
    <x v="3"/>
    <x v="1"/>
    <s v="ERES_2T317"/>
    <x v="2854"/>
    <n v="2313.0309999999999"/>
    <n v="279.02"/>
  </r>
  <r>
    <s v="10 : Electric"/>
    <x v="3"/>
    <x v="1"/>
    <s v="ERES_2T317"/>
    <x v="2855"/>
    <n v="1797.85"/>
    <n v="216.68"/>
  </r>
  <r>
    <s v="10 : Electric"/>
    <x v="3"/>
    <x v="1"/>
    <s v="ERES_2T317"/>
    <x v="2856"/>
    <n v="560.59"/>
    <n v="70.150000000000006"/>
  </r>
  <r>
    <s v="10 : Electric"/>
    <x v="3"/>
    <x v="1"/>
    <s v="ERES_2T317"/>
    <x v="2857"/>
    <n v="578.37699999999995"/>
    <n v="70.7"/>
  </r>
  <r>
    <s v="10 : Electric"/>
    <x v="3"/>
    <x v="1"/>
    <s v="ERES_2T317"/>
    <x v="2858"/>
    <n v="690.82100000000003"/>
    <n v="84.59"/>
  </r>
  <r>
    <s v="10 : Electric"/>
    <x v="3"/>
    <x v="1"/>
    <s v="ERES_2T317"/>
    <x v="2859"/>
    <n v="933.05700000000002"/>
    <n v="118.37"/>
  </r>
  <r>
    <s v="10 : Electric"/>
    <x v="3"/>
    <x v="1"/>
    <s v="ERES_2T317"/>
    <x v="2860"/>
    <n v="558.66899999999998"/>
    <n v="68.84"/>
  </r>
  <r>
    <s v="10 : Electric"/>
    <x v="3"/>
    <x v="1"/>
    <s v="ERES_2T317"/>
    <x v="2861"/>
    <n v="641.654"/>
    <n v="77.39"/>
  </r>
  <r>
    <s v="10 : Electric"/>
    <x v="3"/>
    <x v="1"/>
    <s v="ERES_2T317"/>
    <x v="7576"/>
    <n v="2406.9760000000001"/>
    <n v="285.51"/>
  </r>
  <r>
    <s v="10 : Electric"/>
    <x v="3"/>
    <x v="1"/>
    <s v="ERES_2T317"/>
    <x v="2862"/>
    <n v="2369.5259999999998"/>
    <n v="288.08999999999997"/>
  </r>
  <r>
    <s v="10 : Electric"/>
    <x v="3"/>
    <x v="1"/>
    <s v="ERES_2T317"/>
    <x v="7577"/>
    <n v="688.85699999999997"/>
    <n v="79.3"/>
  </r>
  <r>
    <s v="10 : Electric"/>
    <x v="3"/>
    <x v="1"/>
    <s v="ERES_2T317"/>
    <x v="7578"/>
    <n v="199.48400000000001"/>
    <n v="24.9"/>
  </r>
  <r>
    <s v="10 : Electric"/>
    <x v="3"/>
    <x v="1"/>
    <s v="ERES_2T317"/>
    <x v="2863"/>
    <n v="2279.402"/>
    <n v="262.06"/>
  </r>
  <r>
    <s v="10 : Electric"/>
    <x v="3"/>
    <x v="1"/>
    <s v="ERES_2T317"/>
    <x v="2864"/>
    <n v="550.40099999999995"/>
    <n v="66.290000000000006"/>
  </r>
  <r>
    <s v="10 : Electric"/>
    <x v="3"/>
    <x v="1"/>
    <s v="ERES_2T317"/>
    <x v="7579"/>
    <n v="481.74700000000001"/>
    <n v="60.39"/>
  </r>
  <r>
    <s v="10 : Electric"/>
    <x v="3"/>
    <x v="1"/>
    <s v="ERES_2T317"/>
    <x v="2865"/>
    <n v="2289.2249999999999"/>
    <n v="276.82"/>
  </r>
  <r>
    <s v="10 : Electric"/>
    <x v="3"/>
    <x v="1"/>
    <s v="ERES_2T317"/>
    <x v="7580"/>
    <n v="2198.9740000000002"/>
    <n v="281.5"/>
  </r>
  <r>
    <s v="10 : Electric"/>
    <x v="3"/>
    <x v="1"/>
    <s v="ERES_2T317"/>
    <x v="2866"/>
    <n v="1169.509"/>
    <n v="146.47"/>
  </r>
  <r>
    <s v="10 : Electric"/>
    <x v="3"/>
    <x v="1"/>
    <s v="ERES_2T317"/>
    <x v="2867"/>
    <n v="3323.7539999999999"/>
    <n v="428.86"/>
  </r>
  <r>
    <s v="10 : Electric"/>
    <x v="3"/>
    <x v="1"/>
    <s v="ERES_2T317"/>
    <x v="7581"/>
    <n v="1002.053"/>
    <n v="119.92"/>
  </r>
  <r>
    <s v="10 : Electric"/>
    <x v="3"/>
    <x v="1"/>
    <s v="ERES_2T317"/>
    <x v="2869"/>
    <n v="1645.6110000000001"/>
    <n v="190.12"/>
  </r>
  <r>
    <s v="10 : Electric"/>
    <x v="3"/>
    <x v="1"/>
    <s v="ERES_2T317"/>
    <x v="2870"/>
    <n v="237.697"/>
    <n v="28.35"/>
  </r>
  <r>
    <s v="10 : Electric"/>
    <x v="3"/>
    <x v="1"/>
    <s v="ERES_2T317"/>
    <x v="2871"/>
    <n v="537.37599999999998"/>
    <n v="63.95"/>
  </r>
  <r>
    <s v="10 : Electric"/>
    <x v="3"/>
    <x v="1"/>
    <s v="ERES_2T317"/>
    <x v="2872"/>
    <n v="994.18700000000001"/>
    <n v="123.77"/>
  </r>
  <r>
    <s v="10 : Electric"/>
    <x v="3"/>
    <x v="1"/>
    <s v="ERES_2T317"/>
    <x v="2873"/>
    <n v="576.71900000000005"/>
    <n v="70.680000000000007"/>
  </r>
  <r>
    <s v="10 : Electric"/>
    <x v="3"/>
    <x v="1"/>
    <s v="ERES_2T317"/>
    <x v="2875"/>
    <n v="2250.1889999999999"/>
    <n v="274.64999999999998"/>
  </r>
  <r>
    <s v="10 : Electric"/>
    <x v="3"/>
    <x v="1"/>
    <s v="ERES_2T317"/>
    <x v="2877"/>
    <n v="2482.2150000000001"/>
    <n v="311.26"/>
  </r>
  <r>
    <s v="10 : Electric"/>
    <x v="3"/>
    <x v="1"/>
    <s v="ERES_2T317"/>
    <x v="2878"/>
    <n v="2864.5369999999998"/>
    <n v="346.38"/>
  </r>
  <r>
    <s v="10 : Electric"/>
    <x v="3"/>
    <x v="1"/>
    <s v="ERES_2T317"/>
    <x v="7583"/>
    <n v="1236.393"/>
    <n v="148.30000000000001"/>
  </r>
  <r>
    <s v="10 : Electric"/>
    <x v="3"/>
    <x v="1"/>
    <s v="ERES_2T317"/>
    <x v="2879"/>
    <n v="1791.0940000000001"/>
    <n v="213.42"/>
  </r>
  <r>
    <s v="10 : Electric"/>
    <x v="3"/>
    <x v="1"/>
    <s v="ERES_2T317"/>
    <x v="7584"/>
    <n v="1375.86"/>
    <n v="167.76"/>
  </r>
  <r>
    <s v="10 : Electric"/>
    <x v="3"/>
    <x v="1"/>
    <s v="ERES_2T317"/>
    <x v="2880"/>
    <n v="344.80399999999997"/>
    <n v="39.979999999999997"/>
  </r>
  <r>
    <s v="10 : Electric"/>
    <x v="3"/>
    <x v="1"/>
    <s v="ERES_2T317"/>
    <x v="2881"/>
    <n v="788.67899999999997"/>
    <n v="100.19"/>
  </r>
  <r>
    <s v="10 : Electric"/>
    <x v="3"/>
    <x v="1"/>
    <s v="ERES_2T317"/>
    <x v="2882"/>
    <n v="722.66899999999998"/>
    <n v="88.39"/>
  </r>
  <r>
    <s v="10 : Electric"/>
    <x v="3"/>
    <x v="1"/>
    <s v="ERES_2T317"/>
    <x v="7585"/>
    <n v="430.73700000000002"/>
    <n v="51.5"/>
  </r>
  <r>
    <s v="10 : Electric"/>
    <x v="3"/>
    <x v="1"/>
    <s v="ERES_2T317"/>
    <x v="2883"/>
    <n v="691.17700000000002"/>
    <n v="86.78"/>
  </r>
  <r>
    <s v="10 : Electric"/>
    <x v="3"/>
    <x v="1"/>
    <s v="ERES_2T317"/>
    <x v="2884"/>
    <n v="255.958"/>
    <n v="31.09"/>
  </r>
  <r>
    <s v="10 : Electric"/>
    <x v="3"/>
    <x v="1"/>
    <s v="ERES_2T317"/>
    <x v="2885"/>
    <n v="667.03700000000003"/>
    <n v="80.87"/>
  </r>
  <r>
    <s v="10 : Electric"/>
    <x v="3"/>
    <x v="1"/>
    <s v="ERES_2T317"/>
    <x v="2886"/>
    <n v="902.29200000000003"/>
    <n v="109.73"/>
  </r>
  <r>
    <s v="10 : Electric"/>
    <x v="3"/>
    <x v="1"/>
    <s v="ERES_2T317"/>
    <x v="7586"/>
    <n v="2559.9459999999999"/>
    <n v="305.83999999999997"/>
  </r>
  <r>
    <s v="10 : Electric"/>
    <x v="3"/>
    <x v="1"/>
    <s v="ERES_2T317"/>
    <x v="2887"/>
    <n v="3626.5279999999998"/>
    <n v="444.83"/>
  </r>
  <r>
    <s v="10 : Electric"/>
    <x v="3"/>
    <x v="1"/>
    <s v="ERES_2T317"/>
    <x v="7587"/>
    <n v="969.38"/>
    <n v="109.63"/>
  </r>
  <r>
    <s v="10 : Electric"/>
    <x v="3"/>
    <x v="1"/>
    <s v="ERES_2T317"/>
    <x v="2888"/>
    <n v="1768.617"/>
    <n v="216.42"/>
  </r>
  <r>
    <s v="10 : Electric"/>
    <x v="3"/>
    <x v="1"/>
    <s v="ERES_2T317"/>
    <x v="2889"/>
    <n v="1116.9290000000001"/>
    <n v="137.62"/>
  </r>
  <r>
    <s v="10 : Electric"/>
    <x v="3"/>
    <x v="1"/>
    <s v="ERES_2T317"/>
    <x v="2890"/>
    <n v="1864.4359999999999"/>
    <n v="224.77"/>
  </r>
  <r>
    <s v="10 : Electric"/>
    <x v="3"/>
    <x v="1"/>
    <s v="ERES_2T317"/>
    <x v="7588"/>
    <n v="1820.961"/>
    <n v="211.46"/>
  </r>
  <r>
    <s v="10 : Electric"/>
    <x v="3"/>
    <x v="1"/>
    <s v="ERES_2T317"/>
    <x v="7589"/>
    <n v="914.73599999999999"/>
    <n v="113.45"/>
  </r>
  <r>
    <s v="10 : Electric"/>
    <x v="3"/>
    <x v="1"/>
    <s v="ERES_2T317"/>
    <x v="2891"/>
    <n v="1525.047"/>
    <n v="183.37"/>
  </r>
  <r>
    <s v="10 : Electric"/>
    <x v="3"/>
    <x v="1"/>
    <s v="ERES_2T317"/>
    <x v="7590"/>
    <n v="1458.374"/>
    <n v="174.73"/>
  </r>
  <r>
    <s v="10 : Electric"/>
    <x v="3"/>
    <x v="1"/>
    <s v="ERES_2T317"/>
    <x v="2893"/>
    <n v="244.62799999999999"/>
    <n v="29.6"/>
  </r>
  <r>
    <s v="10 : Electric"/>
    <x v="3"/>
    <x v="1"/>
    <s v="ERES_2T317"/>
    <x v="2894"/>
    <n v="2368.143"/>
    <n v="296.02"/>
  </r>
  <r>
    <s v="10 : Electric"/>
    <x v="3"/>
    <x v="1"/>
    <s v="ERES_2T317"/>
    <x v="2895"/>
    <n v="477.589"/>
    <n v="57.92"/>
  </r>
  <r>
    <s v="10 : Electric"/>
    <x v="3"/>
    <x v="1"/>
    <s v="ERES_2T317"/>
    <x v="7591"/>
    <n v="547.43499999999995"/>
    <n v="69.59"/>
  </r>
  <r>
    <s v="10 : Electric"/>
    <x v="3"/>
    <x v="1"/>
    <s v="ERES_2T317"/>
    <x v="2896"/>
    <n v="4270.3779999999997"/>
    <n v="503.56"/>
  </r>
  <r>
    <s v="10 : Electric"/>
    <x v="3"/>
    <x v="1"/>
    <s v="ERES_2T317"/>
    <x v="2897"/>
    <n v="3230.183"/>
    <n v="391.47"/>
  </r>
  <r>
    <s v="10 : Electric"/>
    <x v="3"/>
    <x v="1"/>
    <s v="ERES_2T317"/>
    <x v="2898"/>
    <n v="451.25599999999997"/>
    <n v="54.07"/>
  </r>
  <r>
    <s v="10 : Electric"/>
    <x v="3"/>
    <x v="1"/>
    <s v="ERES_2T317"/>
    <x v="2899"/>
    <n v="762.43200000000002"/>
    <n v="91.65"/>
  </r>
  <r>
    <s v="10 : Electric"/>
    <x v="3"/>
    <x v="1"/>
    <s v="ERES_2T317"/>
    <x v="2900"/>
    <n v="3219.4259999999999"/>
    <n v="398.88"/>
  </r>
  <r>
    <s v="10 : Electric"/>
    <x v="3"/>
    <x v="1"/>
    <s v="ERES_2T317"/>
    <x v="2901"/>
    <n v="753.89499999999998"/>
    <n v="88.94"/>
  </r>
  <r>
    <s v="10 : Electric"/>
    <x v="3"/>
    <x v="1"/>
    <s v="ERES_2T317"/>
    <x v="2902"/>
    <n v="975.75199999999995"/>
    <n v="118.31"/>
  </r>
  <r>
    <s v="10 : Electric"/>
    <x v="3"/>
    <x v="1"/>
    <s v="ERES_2T317"/>
    <x v="2903"/>
    <n v="6483.5680000000002"/>
    <n v="812.46"/>
  </r>
  <r>
    <s v="10 : Electric"/>
    <x v="3"/>
    <x v="1"/>
    <s v="ERES_2T317"/>
    <x v="7592"/>
    <n v="624.86800000000005"/>
    <n v="76.28"/>
  </r>
  <r>
    <s v="10 : Electric"/>
    <x v="3"/>
    <x v="1"/>
    <s v="ERES_2T317"/>
    <x v="2904"/>
    <n v="1174.029"/>
    <n v="149.13"/>
  </r>
  <r>
    <s v="10 : Electric"/>
    <x v="3"/>
    <x v="1"/>
    <s v="ERES_2T317"/>
    <x v="2905"/>
    <n v="1190.345"/>
    <n v="144.91999999999999"/>
  </r>
  <r>
    <s v="10 : Electric"/>
    <x v="3"/>
    <x v="1"/>
    <s v="ERES_2T317"/>
    <x v="2906"/>
    <n v="717.75699999999995"/>
    <n v="88.45"/>
  </r>
  <r>
    <s v="10 : Electric"/>
    <x v="3"/>
    <x v="1"/>
    <s v="ERES_2T317"/>
    <x v="7593"/>
    <n v="491.04599999999999"/>
    <n v="59.37"/>
  </r>
  <r>
    <s v="10 : Electric"/>
    <x v="3"/>
    <x v="1"/>
    <s v="ERES_2T317"/>
    <x v="2907"/>
    <n v="503.79"/>
    <n v="60.23"/>
  </r>
  <r>
    <s v="10 : Electric"/>
    <x v="3"/>
    <x v="1"/>
    <s v="ERES_2T317"/>
    <x v="2908"/>
    <n v="1838.6980000000001"/>
    <n v="214.51"/>
  </r>
  <r>
    <s v="10 : Electric"/>
    <x v="3"/>
    <x v="1"/>
    <s v="ERES_2T317"/>
    <x v="7594"/>
    <n v="2106.2840000000001"/>
    <n v="248.8"/>
  </r>
  <r>
    <s v="10 : Electric"/>
    <x v="3"/>
    <x v="1"/>
    <s v="ERES_2T317"/>
    <x v="2909"/>
    <n v="1058.922"/>
    <n v="123.57"/>
  </r>
  <r>
    <s v="10 : Electric"/>
    <x v="3"/>
    <x v="1"/>
    <s v="ERES_2T317"/>
    <x v="2910"/>
    <n v="1179.0709999999999"/>
    <n v="143.07"/>
  </r>
  <r>
    <s v="10 : Electric"/>
    <x v="3"/>
    <x v="1"/>
    <s v="ERES_2T317"/>
    <x v="2911"/>
    <n v="439.09199999999998"/>
    <n v="53.55"/>
  </r>
  <r>
    <s v="10 : Electric"/>
    <x v="3"/>
    <x v="1"/>
    <s v="ERES_2T317"/>
    <x v="2912"/>
    <n v="956.44"/>
    <n v="111.06"/>
  </r>
  <r>
    <s v="10 : Electric"/>
    <x v="3"/>
    <x v="1"/>
    <s v="ERES_2T317"/>
    <x v="2913"/>
    <n v="408.82900000000001"/>
    <n v="50.77"/>
  </r>
  <r>
    <s v="10 : Electric"/>
    <x v="3"/>
    <x v="1"/>
    <s v="ERES_2T317"/>
    <x v="2914"/>
    <n v="198.25399999999999"/>
    <n v="25.34"/>
  </r>
  <r>
    <s v="10 : Electric"/>
    <x v="3"/>
    <x v="1"/>
    <s v="ERES_2T317"/>
    <x v="2915"/>
    <n v="596.99"/>
    <n v="75.38"/>
  </r>
  <r>
    <s v="10 : Electric"/>
    <x v="3"/>
    <x v="1"/>
    <s v="ERES_2T317"/>
    <x v="2916"/>
    <n v="586.93399999999997"/>
    <n v="73.3"/>
  </r>
  <r>
    <s v="10 : Electric"/>
    <x v="3"/>
    <x v="1"/>
    <s v="ERES_2T317"/>
    <x v="7595"/>
    <n v="1741.348"/>
    <n v="203.38"/>
  </r>
  <r>
    <s v="10 : Electric"/>
    <x v="3"/>
    <x v="1"/>
    <s v="ERES_2T317"/>
    <x v="2917"/>
    <n v="962.80700000000002"/>
    <n v="113.56"/>
  </r>
  <r>
    <s v="10 : Electric"/>
    <x v="3"/>
    <x v="1"/>
    <s v="ERES_2T317"/>
    <x v="2918"/>
    <n v="546.78700000000003"/>
    <n v="66.650000000000006"/>
  </r>
  <r>
    <s v="10 : Electric"/>
    <x v="3"/>
    <x v="1"/>
    <s v="ERES_2T317"/>
    <x v="2919"/>
    <n v="1412.0239999999999"/>
    <n v="175.83"/>
  </r>
  <r>
    <s v="10 : Electric"/>
    <x v="3"/>
    <x v="1"/>
    <s v="ERES_2T317"/>
    <x v="2920"/>
    <n v="1627.213"/>
    <n v="199.93"/>
  </r>
  <r>
    <s v="10 : Electric"/>
    <x v="3"/>
    <x v="1"/>
    <s v="ERES_2T317"/>
    <x v="2921"/>
    <n v="530.12800000000004"/>
    <n v="65.319999999999993"/>
  </r>
  <r>
    <s v="10 : Electric"/>
    <x v="3"/>
    <x v="1"/>
    <s v="ERES_2T317"/>
    <x v="7596"/>
    <n v="679.71799999999996"/>
    <n v="84.6"/>
  </r>
  <r>
    <s v="10 : Electric"/>
    <x v="3"/>
    <x v="1"/>
    <s v="ERES_2T317"/>
    <x v="2922"/>
    <n v="397.61700000000002"/>
    <n v="49.6"/>
  </r>
  <r>
    <s v="10 : Electric"/>
    <x v="3"/>
    <x v="1"/>
    <s v="ERES_2T317"/>
    <x v="2923"/>
    <n v="491.08600000000001"/>
    <n v="59.76"/>
  </r>
  <r>
    <s v="10 : Electric"/>
    <x v="3"/>
    <x v="1"/>
    <s v="ERES_2T317"/>
    <x v="2924"/>
    <n v="2322.6419999999998"/>
    <n v="284.69"/>
  </r>
  <r>
    <s v="10 : Electric"/>
    <x v="3"/>
    <x v="1"/>
    <s v="ERES_2T317"/>
    <x v="7597"/>
    <n v="980.96699999999998"/>
    <n v="119.64"/>
  </r>
  <r>
    <s v="10 : Electric"/>
    <x v="3"/>
    <x v="1"/>
    <s v="ERES_2T317"/>
    <x v="2925"/>
    <n v="154.96899999999999"/>
    <n v="19.3"/>
  </r>
  <r>
    <s v="10 : Electric"/>
    <x v="3"/>
    <x v="1"/>
    <s v="ERES_2T317"/>
    <x v="2926"/>
    <n v="647.49"/>
    <n v="81.19"/>
  </r>
  <r>
    <s v="10 : Electric"/>
    <x v="3"/>
    <x v="1"/>
    <s v="ERES_2T317"/>
    <x v="2927"/>
    <n v="1165.1859999999999"/>
    <n v="140.44"/>
  </r>
  <r>
    <s v="10 : Electric"/>
    <x v="3"/>
    <x v="1"/>
    <s v="ERES_2T317"/>
    <x v="2928"/>
    <n v="2053.1680000000001"/>
    <n v="248.83"/>
  </r>
  <r>
    <s v="10 : Electric"/>
    <x v="3"/>
    <x v="1"/>
    <s v="ERES_2T317"/>
    <x v="2929"/>
    <n v="1527.2739999999999"/>
    <n v="192.94"/>
  </r>
  <r>
    <s v="10 : Electric"/>
    <x v="3"/>
    <x v="1"/>
    <s v="ERES_2T317"/>
    <x v="2930"/>
    <n v="564.15800000000002"/>
    <n v="68.599999999999994"/>
  </r>
  <r>
    <s v="10 : Electric"/>
    <x v="3"/>
    <x v="1"/>
    <s v="ERES_2T317"/>
    <x v="2931"/>
    <n v="2238.6799999999998"/>
    <n v="272.93"/>
  </r>
  <r>
    <s v="10 : Electric"/>
    <x v="3"/>
    <x v="1"/>
    <s v="ERES_2T317"/>
    <x v="2932"/>
    <n v="835.08799999999997"/>
    <n v="105.09"/>
  </r>
  <r>
    <s v="10 : Electric"/>
    <x v="3"/>
    <x v="1"/>
    <s v="ERES_2T317"/>
    <x v="2933"/>
    <n v="733.72799999999995"/>
    <n v="89.25"/>
  </r>
  <r>
    <s v="10 : Electric"/>
    <x v="3"/>
    <x v="1"/>
    <s v="ERES_2T317"/>
    <x v="2934"/>
    <n v="3012.2339999999999"/>
    <n v="365.89"/>
  </r>
  <r>
    <s v="10 : Electric"/>
    <x v="3"/>
    <x v="1"/>
    <s v="ERES_2T317"/>
    <x v="2935"/>
    <n v="777.42399999999998"/>
    <n v="96.49"/>
  </r>
  <r>
    <s v="10 : Electric"/>
    <x v="3"/>
    <x v="1"/>
    <s v="ERES_2T317"/>
    <x v="7598"/>
    <n v="947.98199999999997"/>
    <n v="112.44"/>
  </r>
  <r>
    <s v="10 : Electric"/>
    <x v="3"/>
    <x v="1"/>
    <s v="ERES_2T317"/>
    <x v="2936"/>
    <n v="1815.41"/>
    <n v="233.15"/>
  </r>
  <r>
    <s v="10 : Electric"/>
    <x v="3"/>
    <x v="1"/>
    <s v="ERES_2T317"/>
    <x v="2937"/>
    <n v="2363.1039999999998"/>
    <n v="282.58999999999997"/>
  </r>
  <r>
    <s v="10 : Electric"/>
    <x v="3"/>
    <x v="1"/>
    <s v="ERES_2T317"/>
    <x v="2938"/>
    <n v="1702.2370000000001"/>
    <n v="208.62"/>
  </r>
  <r>
    <s v="10 : Electric"/>
    <x v="3"/>
    <x v="1"/>
    <s v="ERES_2T317"/>
    <x v="7599"/>
    <n v="1263.74"/>
    <n v="155.86000000000001"/>
  </r>
  <r>
    <s v="10 : Electric"/>
    <x v="3"/>
    <x v="1"/>
    <s v="ERES_2T317"/>
    <x v="2939"/>
    <n v="873.99599999999998"/>
    <n v="100.96"/>
  </r>
  <r>
    <s v="10 : Electric"/>
    <x v="3"/>
    <x v="1"/>
    <s v="ERES_2T317"/>
    <x v="7600"/>
    <n v="2129.6990000000001"/>
    <n v="261.02"/>
  </r>
  <r>
    <s v="10 : Electric"/>
    <x v="3"/>
    <x v="1"/>
    <s v="ERES_2T317"/>
    <x v="2940"/>
    <n v="557.54499999999996"/>
    <n v="67.42"/>
  </r>
  <r>
    <s v="10 : Electric"/>
    <x v="3"/>
    <x v="1"/>
    <s v="ERES_2T317"/>
    <x v="2941"/>
    <n v="2380.65"/>
    <n v="289.67"/>
  </r>
  <r>
    <s v="10 : Electric"/>
    <x v="3"/>
    <x v="1"/>
    <s v="ERES_2T317"/>
    <x v="2942"/>
    <n v="1281.9469999999999"/>
    <n v="154.80000000000001"/>
  </r>
  <r>
    <s v="10 : Electric"/>
    <x v="3"/>
    <x v="1"/>
    <s v="ERES_2T317"/>
    <x v="2943"/>
    <n v="1918.546"/>
    <n v="239.4"/>
  </r>
  <r>
    <s v="10 : Electric"/>
    <x v="3"/>
    <x v="1"/>
    <s v="ERES_2T317"/>
    <x v="2944"/>
    <n v="1394.9280000000001"/>
    <n v="166.26"/>
  </r>
  <r>
    <s v="10 : Electric"/>
    <x v="3"/>
    <x v="1"/>
    <s v="ERES_2T317"/>
    <x v="2945"/>
    <n v="1736.53"/>
    <n v="213.07"/>
  </r>
  <r>
    <s v="10 : Electric"/>
    <x v="3"/>
    <x v="1"/>
    <s v="ERES_2T317"/>
    <x v="7601"/>
    <n v="308.084"/>
    <n v="38.67"/>
  </r>
  <r>
    <s v="10 : Electric"/>
    <x v="3"/>
    <x v="1"/>
    <s v="ERES_2T317"/>
    <x v="2946"/>
    <n v="1443.204"/>
    <n v="172.99"/>
  </r>
  <r>
    <s v="10 : Electric"/>
    <x v="3"/>
    <x v="1"/>
    <s v="ERES_2T317"/>
    <x v="7602"/>
    <n v="548.59299999999996"/>
    <n v="65.209999999999994"/>
  </r>
  <r>
    <s v="10 : Electric"/>
    <x v="3"/>
    <x v="1"/>
    <s v="ERES_2T317"/>
    <x v="2947"/>
    <n v="927.03"/>
    <n v="109.31"/>
  </r>
  <r>
    <s v="10 : Electric"/>
    <x v="3"/>
    <x v="1"/>
    <s v="ERES_2T317"/>
    <x v="2948"/>
    <n v="590.52800000000002"/>
    <n v="72.64"/>
  </r>
  <r>
    <s v="10 : Electric"/>
    <x v="3"/>
    <x v="1"/>
    <s v="ERES_2T317"/>
    <x v="2949"/>
    <n v="1432.413"/>
    <n v="173.29"/>
  </r>
  <r>
    <s v="10 : Electric"/>
    <x v="3"/>
    <x v="1"/>
    <s v="ERES_2T317"/>
    <x v="2950"/>
    <n v="1513.703"/>
    <n v="182.77"/>
  </r>
  <r>
    <s v="10 : Electric"/>
    <x v="3"/>
    <x v="1"/>
    <s v="ERES_2T317"/>
    <x v="7603"/>
    <n v="598.59"/>
    <n v="72.89"/>
  </r>
  <r>
    <s v="10 : Electric"/>
    <x v="3"/>
    <x v="1"/>
    <s v="ERES_2T317"/>
    <x v="7604"/>
    <n v="886.99699999999996"/>
    <n v="107.27"/>
  </r>
  <r>
    <s v="10 : Electric"/>
    <x v="3"/>
    <x v="1"/>
    <s v="ERES_2T317"/>
    <x v="2951"/>
    <n v="749.16200000000003"/>
    <n v="87.32"/>
  </r>
  <r>
    <s v="10 : Electric"/>
    <x v="3"/>
    <x v="1"/>
    <s v="ERES_2T317"/>
    <x v="7605"/>
    <n v="1233.472"/>
    <n v="154.22999999999999"/>
  </r>
  <r>
    <s v="10 : Electric"/>
    <x v="3"/>
    <x v="1"/>
    <s v="ERES_2T317"/>
    <x v="2952"/>
    <n v="774.05100000000004"/>
    <n v="92.57"/>
  </r>
  <r>
    <s v="10 : Electric"/>
    <x v="3"/>
    <x v="1"/>
    <s v="ERES_2T317"/>
    <x v="2953"/>
    <n v="325.04899999999998"/>
    <n v="40.9"/>
  </r>
  <r>
    <s v="10 : Electric"/>
    <x v="3"/>
    <x v="1"/>
    <s v="ERES_2T317"/>
    <x v="2954"/>
    <n v="777.64800000000002"/>
    <n v="93.07"/>
  </r>
  <r>
    <s v="10 : Electric"/>
    <x v="3"/>
    <x v="1"/>
    <s v="ERES_2T317"/>
    <x v="2955"/>
    <n v="526.61599999999999"/>
    <n v="64.67"/>
  </r>
  <r>
    <s v="10 : Electric"/>
    <x v="3"/>
    <x v="1"/>
    <s v="ERES_2T317"/>
    <x v="2956"/>
    <n v="397.38799999999998"/>
    <n v="49.74"/>
  </r>
  <r>
    <s v="10 : Electric"/>
    <x v="3"/>
    <x v="1"/>
    <s v="ERES_2T317"/>
    <x v="2957"/>
    <n v="606.92200000000003"/>
    <n v="73.23"/>
  </r>
  <r>
    <s v="10 : Electric"/>
    <x v="3"/>
    <x v="1"/>
    <s v="ERES_2T317"/>
    <x v="2958"/>
    <n v="2454.2860000000001"/>
    <n v="297.45"/>
  </r>
  <r>
    <s v="10 : Electric"/>
    <x v="3"/>
    <x v="1"/>
    <s v="ERES_2T317"/>
    <x v="7606"/>
    <n v="3365.5430000000001"/>
    <n v="413.22"/>
  </r>
  <r>
    <s v="10 : Electric"/>
    <x v="3"/>
    <x v="1"/>
    <s v="ERES_2T317"/>
    <x v="2959"/>
    <n v="2292.0590000000002"/>
    <n v="284.61"/>
  </r>
  <r>
    <s v="10 : Electric"/>
    <x v="3"/>
    <x v="1"/>
    <s v="ERES_2T317"/>
    <x v="2960"/>
    <n v="2478.6849999999999"/>
    <n v="301.45"/>
  </r>
  <r>
    <s v="10 : Electric"/>
    <x v="3"/>
    <x v="1"/>
    <s v="ERES_2T317"/>
    <x v="7607"/>
    <n v="666.49599999999998"/>
    <n v="84.13"/>
  </r>
  <r>
    <s v="10 : Electric"/>
    <x v="3"/>
    <x v="1"/>
    <s v="ERES_2T317"/>
    <x v="7608"/>
    <n v="492.80500000000001"/>
    <n v="57.84"/>
  </r>
  <r>
    <s v="10 : Electric"/>
    <x v="3"/>
    <x v="1"/>
    <s v="ERES_2T317"/>
    <x v="2961"/>
    <n v="718.83900000000006"/>
    <n v="87.43"/>
  </r>
  <r>
    <s v="10 : Electric"/>
    <x v="3"/>
    <x v="1"/>
    <s v="ERES_2T317"/>
    <x v="7609"/>
    <n v="1233.0029999999999"/>
    <n v="151.91"/>
  </r>
  <r>
    <s v="10 : Electric"/>
    <x v="3"/>
    <x v="1"/>
    <s v="ERES_2T317"/>
    <x v="2962"/>
    <n v="1016.968"/>
    <n v="123.42"/>
  </r>
  <r>
    <s v="10 : Electric"/>
    <x v="3"/>
    <x v="1"/>
    <s v="ERES_2T317"/>
    <x v="7610"/>
    <n v="1413.078"/>
    <n v="170.53"/>
  </r>
  <r>
    <s v="10 : Electric"/>
    <x v="3"/>
    <x v="1"/>
    <s v="ERES_2T317"/>
    <x v="2963"/>
    <n v="973.83199999999999"/>
    <n v="115.83"/>
  </r>
  <r>
    <s v="10 : Electric"/>
    <x v="3"/>
    <x v="1"/>
    <s v="ERES_2T317"/>
    <x v="2964"/>
    <n v="1930.8050000000001"/>
    <n v="224.35"/>
  </r>
  <r>
    <s v="10 : Electric"/>
    <x v="3"/>
    <x v="1"/>
    <s v="ERES_2T317"/>
    <x v="7611"/>
    <n v="838.77099999999996"/>
    <n v="102.36"/>
  </r>
  <r>
    <s v="10 : Electric"/>
    <x v="3"/>
    <x v="1"/>
    <s v="ERES_2T317"/>
    <x v="2965"/>
    <n v="1680.9939999999999"/>
    <n v="213.75"/>
  </r>
  <r>
    <s v="10 : Electric"/>
    <x v="3"/>
    <x v="1"/>
    <s v="ERES_2T317"/>
    <x v="2966"/>
    <n v="4577.5150000000003"/>
    <n v="569.79"/>
  </r>
  <r>
    <s v="10 : Electric"/>
    <x v="3"/>
    <x v="1"/>
    <s v="ERES_2T317"/>
    <x v="2967"/>
    <n v="1399.29"/>
    <n v="171.2"/>
  </r>
  <r>
    <s v="10 : Electric"/>
    <x v="3"/>
    <x v="1"/>
    <s v="ERES_2T317"/>
    <x v="2968"/>
    <n v="1318.2139999999999"/>
    <n v="156.91"/>
  </r>
  <r>
    <s v="10 : Electric"/>
    <x v="3"/>
    <x v="1"/>
    <s v="ERES_2T317"/>
    <x v="2969"/>
    <n v="845.87"/>
    <n v="105.17"/>
  </r>
  <r>
    <s v="10 : Electric"/>
    <x v="3"/>
    <x v="1"/>
    <s v="ERES_2T317"/>
    <x v="2970"/>
    <n v="660.54300000000001"/>
    <n v="80.27"/>
  </r>
  <r>
    <s v="10 : Electric"/>
    <x v="3"/>
    <x v="1"/>
    <s v="ERES_2T317"/>
    <x v="7612"/>
    <n v="1531.152"/>
    <n v="188.84"/>
  </r>
  <r>
    <s v="10 : Electric"/>
    <x v="3"/>
    <x v="1"/>
    <s v="ERES_2T317"/>
    <x v="7613"/>
    <n v="1115.287"/>
    <n v="136.4"/>
  </r>
  <r>
    <s v="10 : Electric"/>
    <x v="3"/>
    <x v="1"/>
    <s v="ERES_2T317"/>
    <x v="2971"/>
    <n v="1946.7280000000001"/>
    <n v="263.77999999999997"/>
  </r>
  <r>
    <s v="10 : Electric"/>
    <x v="3"/>
    <x v="1"/>
    <s v="ERES_2T317"/>
    <x v="2972"/>
    <n v="1020.985"/>
    <n v="126.89"/>
  </r>
  <r>
    <s v="10 : Electric"/>
    <x v="3"/>
    <x v="1"/>
    <s v="ERES_2T317"/>
    <x v="2973"/>
    <n v="2128.5050000000001"/>
    <n v="254.88"/>
  </r>
  <r>
    <s v="10 : Electric"/>
    <x v="3"/>
    <x v="1"/>
    <s v="ERES_2T317"/>
    <x v="2974"/>
    <n v="643.63199999999995"/>
    <n v="78.75"/>
  </r>
  <r>
    <s v="10 : Electric"/>
    <x v="3"/>
    <x v="1"/>
    <s v="ERES_2T317"/>
    <x v="2975"/>
    <n v="1441.32"/>
    <n v="174.98"/>
  </r>
  <r>
    <s v="10 : Electric"/>
    <x v="3"/>
    <x v="1"/>
    <s v="ERES_2T317"/>
    <x v="2976"/>
    <n v="812.31299999999999"/>
    <n v="98.89"/>
  </r>
  <r>
    <s v="10 : Electric"/>
    <x v="3"/>
    <x v="1"/>
    <s v="ERES_2T317"/>
    <x v="2977"/>
    <n v="2229.0169999999998"/>
    <n v="269.02"/>
  </r>
  <r>
    <s v="10 : Electric"/>
    <x v="3"/>
    <x v="1"/>
    <s v="ERES_2T317"/>
    <x v="2978"/>
    <n v="303.54300000000001"/>
    <n v="37.44"/>
  </r>
  <r>
    <s v="10 : Electric"/>
    <x v="3"/>
    <x v="1"/>
    <s v="ERES_2T317"/>
    <x v="2979"/>
    <n v="379.84399999999999"/>
    <n v="46.75"/>
  </r>
  <r>
    <s v="10 : Electric"/>
    <x v="3"/>
    <x v="1"/>
    <s v="ERES_2T317"/>
    <x v="7614"/>
    <n v="845.68399999999997"/>
    <n v="106.84"/>
  </r>
  <r>
    <s v="10 : Electric"/>
    <x v="3"/>
    <x v="1"/>
    <s v="ERES_2T317"/>
    <x v="2980"/>
    <n v="1738.14"/>
    <n v="211.34"/>
  </r>
  <r>
    <s v="10 : Electric"/>
    <x v="3"/>
    <x v="1"/>
    <s v="ERES_2T317"/>
    <x v="2981"/>
    <n v="1353.4369999999999"/>
    <n v="174.3"/>
  </r>
  <r>
    <s v="10 : Electric"/>
    <x v="3"/>
    <x v="1"/>
    <s v="ERES_2T317"/>
    <x v="2982"/>
    <n v="1263.1010000000001"/>
    <n v="152.06"/>
  </r>
  <r>
    <s v="10 : Electric"/>
    <x v="3"/>
    <x v="1"/>
    <s v="ERES_2T317"/>
    <x v="2983"/>
    <n v="1184.4960000000001"/>
    <n v="148.06"/>
  </r>
  <r>
    <s v="10 : Electric"/>
    <x v="3"/>
    <x v="1"/>
    <s v="ERES_2T317"/>
    <x v="2984"/>
    <n v="660.88099999999997"/>
    <n v="78.680000000000007"/>
  </r>
  <r>
    <s v="10 : Electric"/>
    <x v="3"/>
    <x v="1"/>
    <s v="ERES_2T317"/>
    <x v="2985"/>
    <n v="915.42200000000003"/>
    <n v="114.91"/>
  </r>
  <r>
    <s v="10 : Electric"/>
    <x v="3"/>
    <x v="1"/>
    <s v="ERES_2T317"/>
    <x v="2986"/>
    <n v="1142.0309999999999"/>
    <n v="133.72999999999999"/>
  </r>
  <r>
    <s v="10 : Electric"/>
    <x v="3"/>
    <x v="1"/>
    <s v="ERES_2T317"/>
    <x v="2987"/>
    <n v="2376.2919999999999"/>
    <n v="303.22000000000003"/>
  </r>
  <r>
    <s v="10 : Electric"/>
    <x v="3"/>
    <x v="1"/>
    <s v="ERES_2T317"/>
    <x v="2988"/>
    <n v="1468.6089999999999"/>
    <n v="177.39"/>
  </r>
  <r>
    <s v="10 : Electric"/>
    <x v="3"/>
    <x v="1"/>
    <s v="ERES_2T317"/>
    <x v="2989"/>
    <n v="1802.7349999999999"/>
    <n v="218.79"/>
  </r>
  <r>
    <s v="10 : Electric"/>
    <x v="3"/>
    <x v="1"/>
    <s v="ERES_2T317"/>
    <x v="2991"/>
    <n v="1991.663"/>
    <n v="237.69"/>
  </r>
  <r>
    <s v="10 : Electric"/>
    <x v="3"/>
    <x v="1"/>
    <s v="ERES_2T317"/>
    <x v="2992"/>
    <n v="1237.5119999999999"/>
    <n v="148.91999999999999"/>
  </r>
  <r>
    <s v="10 : Electric"/>
    <x v="3"/>
    <x v="1"/>
    <s v="ERES_2T317"/>
    <x v="2993"/>
    <n v="1345.3810000000001"/>
    <n v="162.87"/>
  </r>
  <r>
    <s v="10 : Electric"/>
    <x v="3"/>
    <x v="1"/>
    <s v="ERES_2T317"/>
    <x v="2994"/>
    <n v="665.197"/>
    <n v="79.75"/>
  </r>
  <r>
    <s v="10 : Electric"/>
    <x v="3"/>
    <x v="1"/>
    <s v="ERES_2T317"/>
    <x v="7615"/>
    <n v="388.10500000000002"/>
    <n v="47.46"/>
  </r>
  <r>
    <s v="10 : Electric"/>
    <x v="3"/>
    <x v="1"/>
    <s v="ERES_2T317"/>
    <x v="2995"/>
    <n v="1018.337"/>
    <n v="127.45"/>
  </r>
  <r>
    <s v="10 : Electric"/>
    <x v="3"/>
    <x v="1"/>
    <s v="ERES_2T317"/>
    <x v="2996"/>
    <n v="920.88400000000001"/>
    <n v="112.45"/>
  </r>
  <r>
    <s v="10 : Electric"/>
    <x v="3"/>
    <x v="1"/>
    <s v="ERES_2T317"/>
    <x v="2997"/>
    <n v="2157.7280000000001"/>
    <n v="258.54000000000002"/>
  </r>
  <r>
    <s v="10 : Electric"/>
    <x v="3"/>
    <x v="1"/>
    <s v="ERES_2T317"/>
    <x v="2998"/>
    <n v="2097.2040000000002"/>
    <n v="254.89"/>
  </r>
  <r>
    <s v="10 : Electric"/>
    <x v="3"/>
    <x v="1"/>
    <s v="ERES_2T317"/>
    <x v="2999"/>
    <n v="775.41499999999996"/>
    <n v="97.82"/>
  </r>
  <r>
    <s v="10 : Electric"/>
    <x v="3"/>
    <x v="1"/>
    <s v="ERES_2T317"/>
    <x v="3000"/>
    <n v="1421.894"/>
    <n v="179.26"/>
  </r>
  <r>
    <s v="10 : Electric"/>
    <x v="3"/>
    <x v="1"/>
    <s v="ERES_2T317"/>
    <x v="3001"/>
    <n v="773.24699999999996"/>
    <n v="96.37"/>
  </r>
  <r>
    <s v="10 : Electric"/>
    <x v="3"/>
    <x v="1"/>
    <s v="ERES_2T317"/>
    <x v="7616"/>
    <n v="756.62699999999995"/>
    <n v="92.89"/>
  </r>
  <r>
    <s v="10 : Electric"/>
    <x v="3"/>
    <x v="1"/>
    <s v="ERES_2T317"/>
    <x v="3002"/>
    <n v="1914.4780000000001"/>
    <n v="230.88"/>
  </r>
  <r>
    <s v="10 : Electric"/>
    <x v="3"/>
    <x v="1"/>
    <s v="ERES_2T317"/>
    <x v="3003"/>
    <n v="1973.1849999999999"/>
    <n v="239.04"/>
  </r>
  <r>
    <s v="10 : Electric"/>
    <x v="3"/>
    <x v="1"/>
    <s v="ERES_2T317"/>
    <x v="3004"/>
    <n v="887.78899999999999"/>
    <n v="109.67"/>
  </r>
  <r>
    <s v="10 : Electric"/>
    <x v="3"/>
    <x v="1"/>
    <s v="ERES_2T317"/>
    <x v="3005"/>
    <n v="1116.2909999999999"/>
    <n v="136.49"/>
  </r>
  <r>
    <s v="10 : Electric"/>
    <x v="3"/>
    <x v="1"/>
    <s v="ERES_2T317"/>
    <x v="7617"/>
    <n v="1021.6369999999999"/>
    <n v="123.18"/>
  </r>
  <r>
    <s v="10 : Electric"/>
    <x v="3"/>
    <x v="1"/>
    <s v="ERES_2T317"/>
    <x v="3006"/>
    <n v="2420.2950000000001"/>
    <n v="290.67"/>
  </r>
  <r>
    <s v="10 : Electric"/>
    <x v="3"/>
    <x v="1"/>
    <s v="ERES_2T317"/>
    <x v="3007"/>
    <n v="547.87199999999996"/>
    <n v="66.17"/>
  </r>
  <r>
    <s v="10 : Electric"/>
    <x v="3"/>
    <x v="1"/>
    <s v="ERES_2T317"/>
    <x v="3008"/>
    <n v="676.678"/>
    <n v="83.16"/>
  </r>
  <r>
    <s v="10 : Electric"/>
    <x v="3"/>
    <x v="1"/>
    <s v="ERES_2T317"/>
    <x v="7618"/>
    <n v="566.85299999999995"/>
    <n v="70.98"/>
  </r>
  <r>
    <s v="10 : Electric"/>
    <x v="3"/>
    <x v="1"/>
    <s v="ERES_2T317"/>
    <x v="7619"/>
    <n v="1835.431"/>
    <n v="227.49"/>
  </r>
  <r>
    <s v="10 : Electric"/>
    <x v="3"/>
    <x v="1"/>
    <s v="ERES_2T317"/>
    <x v="3009"/>
    <n v="1022.5170000000001"/>
    <n v="124.53"/>
  </r>
  <r>
    <s v="10 : Electric"/>
    <x v="3"/>
    <x v="1"/>
    <s v="ERES_2T317"/>
    <x v="7620"/>
    <n v="424.58600000000001"/>
    <n v="52.36"/>
  </r>
  <r>
    <s v="10 : Electric"/>
    <x v="3"/>
    <x v="1"/>
    <s v="ERES_2T317"/>
    <x v="3010"/>
    <n v="1388.4480000000001"/>
    <n v="172.88"/>
  </r>
  <r>
    <s v="10 : Electric"/>
    <x v="3"/>
    <x v="1"/>
    <s v="ERES_2T317"/>
    <x v="3011"/>
    <n v="1159.453"/>
    <n v="135.36000000000001"/>
  </r>
  <r>
    <s v="10 : Electric"/>
    <x v="3"/>
    <x v="1"/>
    <s v="ERES_2T317"/>
    <x v="3012"/>
    <n v="438.92"/>
    <n v="51.33"/>
  </r>
  <r>
    <s v="10 : Electric"/>
    <x v="3"/>
    <x v="1"/>
    <s v="ERES_2T317"/>
    <x v="7621"/>
    <n v="2003.326"/>
    <n v="240.47"/>
  </r>
  <r>
    <s v="10 : Electric"/>
    <x v="3"/>
    <x v="1"/>
    <s v="ERES_2T317"/>
    <x v="7622"/>
    <n v="1172.692"/>
    <n v="141.38999999999999"/>
  </r>
  <r>
    <s v="10 : Electric"/>
    <x v="3"/>
    <x v="1"/>
    <s v="ERES_2T317"/>
    <x v="3013"/>
    <n v="1002.5650000000001"/>
    <n v="122.37"/>
  </r>
  <r>
    <s v="10 : Electric"/>
    <x v="3"/>
    <x v="1"/>
    <s v="ERES_2T317"/>
    <x v="3014"/>
    <n v="1728.2170000000001"/>
    <n v="210.67"/>
  </r>
  <r>
    <s v="10 : Electric"/>
    <x v="3"/>
    <x v="1"/>
    <s v="ERES_2T317"/>
    <x v="7623"/>
    <n v="1451.386"/>
    <n v="181.17"/>
  </r>
  <r>
    <s v="10 : Electric"/>
    <x v="3"/>
    <x v="1"/>
    <s v="ERES_2T317"/>
    <x v="7624"/>
    <n v="1457.914"/>
    <n v="180.78"/>
  </r>
  <r>
    <s v="10 : Electric"/>
    <x v="3"/>
    <x v="1"/>
    <s v="ERES_2T317"/>
    <x v="3015"/>
    <n v="799.52"/>
    <n v="96.98"/>
  </r>
  <r>
    <s v="10 : Electric"/>
    <x v="3"/>
    <x v="1"/>
    <s v="ERES_2T317"/>
    <x v="3016"/>
    <n v="482.75400000000002"/>
    <n v="57.91"/>
  </r>
  <r>
    <s v="10 : Electric"/>
    <x v="3"/>
    <x v="1"/>
    <s v="ERES_2T317"/>
    <x v="7625"/>
    <n v="1236.4970000000001"/>
    <n v="139.71"/>
  </r>
  <r>
    <s v="10 : Electric"/>
    <x v="3"/>
    <x v="1"/>
    <s v="ERES_2T317"/>
    <x v="3017"/>
    <n v="1006.064"/>
    <n v="125.85"/>
  </r>
  <r>
    <s v="10 : Electric"/>
    <x v="3"/>
    <x v="1"/>
    <s v="ERES_2T317"/>
    <x v="3018"/>
    <n v="2062.672"/>
    <n v="249.83"/>
  </r>
  <r>
    <s v="10 : Electric"/>
    <x v="3"/>
    <x v="1"/>
    <s v="ERES_2T317"/>
    <x v="3019"/>
    <n v="1361.8030000000001"/>
    <n v="166.49"/>
  </r>
  <r>
    <s v="10 : Electric"/>
    <x v="3"/>
    <x v="1"/>
    <s v="ERES_2T317"/>
    <x v="7626"/>
    <n v="645.41800000000001"/>
    <n v="78.31"/>
  </r>
  <r>
    <s v="10 : Electric"/>
    <x v="3"/>
    <x v="1"/>
    <s v="ERES_2T317"/>
    <x v="8712"/>
    <n v="1466.2170000000001"/>
    <n v="179.87"/>
  </r>
  <r>
    <s v="10 : Electric"/>
    <x v="3"/>
    <x v="1"/>
    <s v="ERES_2T317"/>
    <x v="3020"/>
    <n v="1262.6500000000001"/>
    <n v="160.41999999999999"/>
  </r>
  <r>
    <s v="10 : Electric"/>
    <x v="3"/>
    <x v="1"/>
    <s v="ERES_2T317"/>
    <x v="7627"/>
    <n v="1157.5360000000001"/>
    <n v="144.29"/>
  </r>
  <r>
    <s v="10 : Electric"/>
    <x v="3"/>
    <x v="1"/>
    <s v="ERES_2T317"/>
    <x v="3021"/>
    <n v="1213.511"/>
    <n v="148.85"/>
  </r>
  <r>
    <s v="10 : Electric"/>
    <x v="3"/>
    <x v="1"/>
    <s v="ERES_2T317"/>
    <x v="3022"/>
    <n v="769.41"/>
    <n v="97.85"/>
  </r>
  <r>
    <s v="10 : Electric"/>
    <x v="3"/>
    <x v="1"/>
    <s v="ERES_2T317"/>
    <x v="3023"/>
    <n v="283.42700000000002"/>
    <n v="36.340000000000003"/>
  </r>
  <r>
    <s v="10 : Electric"/>
    <x v="3"/>
    <x v="1"/>
    <s v="ERES_2T317"/>
    <x v="3024"/>
    <n v="2428.0419999999999"/>
    <n v="301.01"/>
  </r>
  <r>
    <s v="10 : Electric"/>
    <x v="3"/>
    <x v="1"/>
    <s v="ERES_2T317"/>
    <x v="7628"/>
    <n v="260.68299999999999"/>
    <n v="32.369999999999997"/>
  </r>
  <r>
    <s v="10 : Electric"/>
    <x v="3"/>
    <x v="1"/>
    <s v="ERES_2T317"/>
    <x v="3025"/>
    <n v="1640.019"/>
    <n v="197.17"/>
  </r>
  <r>
    <s v="10 : Electric"/>
    <x v="3"/>
    <x v="1"/>
    <s v="ERES_2T317"/>
    <x v="7629"/>
    <n v="795.96500000000003"/>
    <n v="98.55"/>
  </r>
  <r>
    <s v="10 : Electric"/>
    <x v="3"/>
    <x v="1"/>
    <s v="ERES_2T317"/>
    <x v="3026"/>
    <n v="1181.5509999999999"/>
    <n v="143.28"/>
  </r>
  <r>
    <s v="10 : Electric"/>
    <x v="3"/>
    <x v="1"/>
    <s v="ERES_2T317"/>
    <x v="3027"/>
    <n v="686.44100000000003"/>
    <n v="84.4"/>
  </r>
  <r>
    <s v="10 : Electric"/>
    <x v="3"/>
    <x v="1"/>
    <s v="ERES_2T317"/>
    <x v="7630"/>
    <n v="2248.34"/>
    <n v="284.98"/>
  </r>
  <r>
    <s v="10 : Electric"/>
    <x v="3"/>
    <x v="1"/>
    <s v="ERES_2T317"/>
    <x v="3028"/>
    <n v="1530.6379999999999"/>
    <n v="189.11"/>
  </r>
  <r>
    <s v="10 : Electric"/>
    <x v="3"/>
    <x v="1"/>
    <s v="ERES_2T317"/>
    <x v="3029"/>
    <n v="1578.8879999999999"/>
    <n v="184.64"/>
  </r>
  <r>
    <s v="10 : Electric"/>
    <x v="3"/>
    <x v="1"/>
    <s v="ERES_2T317"/>
    <x v="7631"/>
    <n v="687.45799999999997"/>
    <n v="81.34"/>
  </r>
  <r>
    <s v="10 : Electric"/>
    <x v="3"/>
    <x v="1"/>
    <s v="ERES_2T317"/>
    <x v="3030"/>
    <n v="1190.2739999999999"/>
    <n v="147.03"/>
  </r>
  <r>
    <s v="10 : Electric"/>
    <x v="3"/>
    <x v="1"/>
    <s v="ERES_2T317"/>
    <x v="7632"/>
    <n v="839.37900000000002"/>
    <n v="102.48"/>
  </r>
  <r>
    <s v="10 : Electric"/>
    <x v="3"/>
    <x v="1"/>
    <s v="ERES_2T317"/>
    <x v="7633"/>
    <n v="1536.0440000000001"/>
    <n v="188.66"/>
  </r>
  <r>
    <s v="10 : Electric"/>
    <x v="3"/>
    <x v="1"/>
    <s v="ERES_2T317"/>
    <x v="3031"/>
    <n v="383.02199999999999"/>
    <n v="45.97"/>
  </r>
  <r>
    <s v="10 : Electric"/>
    <x v="3"/>
    <x v="1"/>
    <s v="ERES_2T317"/>
    <x v="3032"/>
    <n v="1464.819"/>
    <n v="170.82"/>
  </r>
  <r>
    <s v="10 : Electric"/>
    <x v="3"/>
    <x v="1"/>
    <s v="ERES_2T317"/>
    <x v="3033"/>
    <n v="2389.0340000000001"/>
    <n v="297.19"/>
  </r>
  <r>
    <s v="10 : Electric"/>
    <x v="3"/>
    <x v="1"/>
    <s v="ERES_2T317"/>
    <x v="3034"/>
    <n v="1385.2750000000001"/>
    <n v="167.99"/>
  </r>
  <r>
    <s v="10 : Electric"/>
    <x v="3"/>
    <x v="1"/>
    <s v="ERES_2T317"/>
    <x v="3035"/>
    <n v="1529.835"/>
    <n v="175.71"/>
  </r>
  <r>
    <s v="10 : Electric"/>
    <x v="3"/>
    <x v="1"/>
    <s v="ERES_2T317"/>
    <x v="3036"/>
    <n v="953.99199999999996"/>
    <n v="115.27"/>
  </r>
  <r>
    <s v="10 : Electric"/>
    <x v="3"/>
    <x v="1"/>
    <s v="ERES_2T317"/>
    <x v="3037"/>
    <n v="3316.7959999999998"/>
    <n v="406.71"/>
  </r>
  <r>
    <s v="10 : Electric"/>
    <x v="3"/>
    <x v="1"/>
    <s v="ERES_2T317"/>
    <x v="3038"/>
    <n v="950.51700000000005"/>
    <n v="116.47"/>
  </r>
  <r>
    <s v="10 : Electric"/>
    <x v="3"/>
    <x v="1"/>
    <s v="ERES_2T317"/>
    <x v="3039"/>
    <n v="1207.502"/>
    <n v="154.94"/>
  </r>
  <r>
    <s v="10 : Electric"/>
    <x v="3"/>
    <x v="1"/>
    <s v="ERES_2T317"/>
    <x v="3040"/>
    <n v="1163.4929999999999"/>
    <n v="140.34"/>
  </r>
  <r>
    <s v="10 : Electric"/>
    <x v="3"/>
    <x v="1"/>
    <s v="ERES_2T317"/>
    <x v="8713"/>
    <n v="1221.1780000000001"/>
    <n v="148.36000000000001"/>
  </r>
  <r>
    <s v="10 : Electric"/>
    <x v="3"/>
    <x v="1"/>
    <s v="ERES_2T317"/>
    <x v="3041"/>
    <n v="2158.0970000000002"/>
    <n v="256.17"/>
  </r>
  <r>
    <s v="10 : Electric"/>
    <x v="3"/>
    <x v="1"/>
    <s v="ERES_2T317"/>
    <x v="3042"/>
    <n v="1816.873"/>
    <n v="221.51"/>
  </r>
  <r>
    <s v="10 : Electric"/>
    <x v="3"/>
    <x v="1"/>
    <s v="ERES_2T317"/>
    <x v="3043"/>
    <n v="822.88099999999997"/>
    <n v="99.6"/>
  </r>
  <r>
    <s v="10 : Electric"/>
    <x v="3"/>
    <x v="1"/>
    <s v="ERES_2T317"/>
    <x v="7634"/>
    <n v="1921.567"/>
    <n v="233.33"/>
  </r>
  <r>
    <s v="10 : Electric"/>
    <x v="3"/>
    <x v="1"/>
    <s v="ERES_2T317"/>
    <x v="7635"/>
    <n v="1143.547"/>
    <n v="137.22999999999999"/>
  </r>
  <r>
    <s v="10 : Electric"/>
    <x v="3"/>
    <x v="1"/>
    <s v="ERES_2T317"/>
    <x v="3044"/>
    <n v="563.55899999999997"/>
    <n v="67.02"/>
  </r>
  <r>
    <s v="10 : Electric"/>
    <x v="3"/>
    <x v="1"/>
    <s v="ERES_2T317"/>
    <x v="3045"/>
    <n v="1667.9359999999999"/>
    <n v="204.66"/>
  </r>
  <r>
    <s v="10 : Electric"/>
    <x v="3"/>
    <x v="1"/>
    <s v="ERES_2T317"/>
    <x v="7636"/>
    <n v="1859.943"/>
    <n v="242.57"/>
  </r>
  <r>
    <s v="10 : Electric"/>
    <x v="3"/>
    <x v="1"/>
    <s v="ERES_2T317"/>
    <x v="3046"/>
    <n v="588.19399999999996"/>
    <n v="71.63"/>
  </r>
  <r>
    <s v="10 : Electric"/>
    <x v="3"/>
    <x v="1"/>
    <s v="ERES_2T317"/>
    <x v="3047"/>
    <n v="568.94299999999998"/>
    <n v="69.89"/>
  </r>
  <r>
    <s v="10 : Electric"/>
    <x v="3"/>
    <x v="1"/>
    <s v="ERES_2T317"/>
    <x v="3048"/>
    <n v="1152.1110000000001"/>
    <n v="135.96"/>
  </r>
  <r>
    <s v="10 : Electric"/>
    <x v="3"/>
    <x v="1"/>
    <s v="ERES_2T317"/>
    <x v="3049"/>
    <n v="1092.7370000000001"/>
    <n v="135.5"/>
  </r>
  <r>
    <s v="10 : Electric"/>
    <x v="3"/>
    <x v="1"/>
    <s v="ERES_2T317"/>
    <x v="3050"/>
    <n v="1287.059"/>
    <n v="156.22999999999999"/>
  </r>
  <r>
    <s v="10 : Electric"/>
    <x v="3"/>
    <x v="1"/>
    <s v="ERES_2T317"/>
    <x v="7637"/>
    <n v="681.24699999999996"/>
    <n v="83.08"/>
  </r>
  <r>
    <s v="10 : Electric"/>
    <x v="3"/>
    <x v="1"/>
    <s v="ERES_2T317"/>
    <x v="3051"/>
    <n v="1712.8510000000001"/>
    <n v="216.46"/>
  </r>
  <r>
    <s v="10 : Electric"/>
    <x v="3"/>
    <x v="1"/>
    <s v="ERES_2T317"/>
    <x v="3052"/>
    <n v="728.65"/>
    <n v="89.13"/>
  </r>
  <r>
    <s v="10 : Electric"/>
    <x v="3"/>
    <x v="1"/>
    <s v="ERES_2T317"/>
    <x v="7638"/>
    <n v="433.19299999999998"/>
    <n v="54.14"/>
  </r>
  <r>
    <s v="10 : Electric"/>
    <x v="3"/>
    <x v="1"/>
    <s v="ERES_2T317"/>
    <x v="3053"/>
    <n v="1182.99"/>
    <n v="154.97999999999999"/>
  </r>
  <r>
    <s v="10 : Electric"/>
    <x v="3"/>
    <x v="1"/>
    <s v="ERES_2T317"/>
    <x v="3054"/>
    <n v="1167.665"/>
    <n v="148.57"/>
  </r>
  <r>
    <s v="10 : Electric"/>
    <x v="3"/>
    <x v="1"/>
    <s v="ERES_2T317"/>
    <x v="3055"/>
    <n v="270.14400000000001"/>
    <n v="33.56"/>
  </r>
  <r>
    <s v="10 : Electric"/>
    <x v="3"/>
    <x v="1"/>
    <s v="ERES_2T317"/>
    <x v="3056"/>
    <n v="644.17499999999995"/>
    <n v="81.19"/>
  </r>
  <r>
    <s v="10 : Electric"/>
    <x v="3"/>
    <x v="1"/>
    <s v="ERES_2T317"/>
    <x v="3057"/>
    <n v="1309.329"/>
    <n v="164.32"/>
  </r>
  <r>
    <s v="10 : Electric"/>
    <x v="3"/>
    <x v="1"/>
    <s v="ERES_2T317"/>
    <x v="3058"/>
    <n v="1260.607"/>
    <n v="150.74"/>
  </r>
  <r>
    <s v="10 : Electric"/>
    <x v="3"/>
    <x v="1"/>
    <s v="ERES_2T317"/>
    <x v="3059"/>
    <n v="664.91600000000005"/>
    <n v="82.36"/>
  </r>
  <r>
    <s v="10 : Electric"/>
    <x v="3"/>
    <x v="1"/>
    <s v="ERES_2T317"/>
    <x v="3060"/>
    <n v="1753.2860000000001"/>
    <n v="213.02"/>
  </r>
  <r>
    <s v="10 : Electric"/>
    <x v="3"/>
    <x v="1"/>
    <s v="ERES_2T317"/>
    <x v="3061"/>
    <n v="321.17599999999999"/>
    <n v="38.26"/>
  </r>
  <r>
    <s v="10 : Electric"/>
    <x v="3"/>
    <x v="1"/>
    <s v="ERES_2T317"/>
    <x v="7639"/>
    <n v="1063.873"/>
    <n v="132.26"/>
  </r>
  <r>
    <s v="10 : Electric"/>
    <x v="3"/>
    <x v="1"/>
    <s v="ERES_2T317"/>
    <x v="3062"/>
    <n v="651.08799999999997"/>
    <n v="78.39"/>
  </r>
  <r>
    <s v="10 : Electric"/>
    <x v="3"/>
    <x v="1"/>
    <s v="ERES_2T317"/>
    <x v="3063"/>
    <n v="3932.9349999999999"/>
    <n v="473.88"/>
  </r>
  <r>
    <s v="10 : Electric"/>
    <x v="3"/>
    <x v="1"/>
    <s v="ERES_2T317"/>
    <x v="3064"/>
    <n v="2346.761"/>
    <n v="294.33999999999997"/>
  </r>
  <r>
    <s v="10 : Electric"/>
    <x v="3"/>
    <x v="1"/>
    <s v="ERES_2T317"/>
    <x v="7640"/>
    <n v="297.291"/>
    <n v="37.39"/>
  </r>
  <r>
    <s v="10 : Electric"/>
    <x v="3"/>
    <x v="1"/>
    <s v="ERES_2T317"/>
    <x v="3065"/>
    <n v="922.16200000000003"/>
    <n v="109.63"/>
  </r>
  <r>
    <s v="10 : Electric"/>
    <x v="3"/>
    <x v="1"/>
    <s v="ERES_2T317"/>
    <x v="7641"/>
    <n v="1002.57"/>
    <n v="121.01"/>
  </r>
  <r>
    <s v="10 : Electric"/>
    <x v="3"/>
    <x v="1"/>
    <s v="ERES_2T317"/>
    <x v="7642"/>
    <n v="275.959"/>
    <n v="34.82"/>
  </r>
  <r>
    <s v="10 : Electric"/>
    <x v="3"/>
    <x v="1"/>
    <s v="ERES_2T317"/>
    <x v="7643"/>
    <n v="1118.288"/>
    <n v="134.49"/>
  </r>
  <r>
    <s v="10 : Electric"/>
    <x v="3"/>
    <x v="1"/>
    <s v="ERES_2T317"/>
    <x v="7644"/>
    <n v="1151.5409999999999"/>
    <n v="140.22"/>
  </r>
  <r>
    <s v="10 : Electric"/>
    <x v="3"/>
    <x v="1"/>
    <s v="ERES_2T317"/>
    <x v="3066"/>
    <n v="2831.607"/>
    <n v="348.33"/>
  </r>
  <r>
    <s v="10 : Electric"/>
    <x v="3"/>
    <x v="1"/>
    <s v="ERES_2T317"/>
    <x v="3067"/>
    <n v="1586.3720000000001"/>
    <n v="194.23"/>
  </r>
  <r>
    <s v="10 : Electric"/>
    <x v="3"/>
    <x v="1"/>
    <s v="ERES_2T317"/>
    <x v="3068"/>
    <n v="675.98400000000004"/>
    <n v="82.76"/>
  </r>
  <r>
    <s v="10 : Electric"/>
    <x v="3"/>
    <x v="1"/>
    <s v="ERES_2T317"/>
    <x v="3069"/>
    <n v="475.28"/>
    <n v="57.34"/>
  </r>
  <r>
    <s v="10 : Electric"/>
    <x v="3"/>
    <x v="1"/>
    <s v="ERES_2T317"/>
    <x v="7645"/>
    <n v="1029.7919999999999"/>
    <n v="131.41"/>
  </r>
  <r>
    <s v="10 : Electric"/>
    <x v="3"/>
    <x v="1"/>
    <s v="ERES_2T317"/>
    <x v="3070"/>
    <n v="696.86099999999999"/>
    <n v="84.46"/>
  </r>
  <r>
    <s v="10 : Electric"/>
    <x v="3"/>
    <x v="1"/>
    <s v="ERES_2T317"/>
    <x v="3071"/>
    <n v="659.87400000000002"/>
    <n v="80.62"/>
  </r>
  <r>
    <s v="10 : Electric"/>
    <x v="3"/>
    <x v="1"/>
    <s v="ERES_2T317"/>
    <x v="3072"/>
    <n v="451.73"/>
    <n v="55.97"/>
  </r>
  <r>
    <s v="10 : Electric"/>
    <x v="3"/>
    <x v="1"/>
    <s v="ERES_2T317"/>
    <x v="3073"/>
    <n v="2311.1179999999999"/>
    <n v="291.49"/>
  </r>
  <r>
    <s v="10 : Electric"/>
    <x v="3"/>
    <x v="1"/>
    <s v="ERES_2T317"/>
    <x v="3074"/>
    <n v="349.81400000000002"/>
    <n v="43.11"/>
  </r>
  <r>
    <s v="10 : Electric"/>
    <x v="3"/>
    <x v="1"/>
    <s v="ERES_2T317"/>
    <x v="8714"/>
    <n v="2080.2869999999998"/>
    <n v="251.74"/>
  </r>
  <r>
    <s v="10 : Electric"/>
    <x v="3"/>
    <x v="1"/>
    <s v="ERES_2T317"/>
    <x v="7646"/>
    <n v="545.23500000000001"/>
    <n v="64.8"/>
  </r>
  <r>
    <s v="10 : Electric"/>
    <x v="3"/>
    <x v="1"/>
    <s v="ERES_2T317"/>
    <x v="3075"/>
    <n v="1988.7829999999999"/>
    <n v="241.71"/>
  </r>
  <r>
    <s v="10 : Electric"/>
    <x v="3"/>
    <x v="1"/>
    <s v="ERES_2T317"/>
    <x v="3077"/>
    <n v="2745.5050000000001"/>
    <n v="341.65"/>
  </r>
  <r>
    <s v="10 : Electric"/>
    <x v="3"/>
    <x v="1"/>
    <s v="ERES_2T317"/>
    <x v="3078"/>
    <n v="595.68799999999999"/>
    <n v="74.81"/>
  </r>
  <r>
    <s v="10 : Electric"/>
    <x v="3"/>
    <x v="1"/>
    <s v="ERES_2T317"/>
    <x v="3079"/>
    <n v="719.41700000000003"/>
    <n v="82.46"/>
  </r>
  <r>
    <s v="10 : Electric"/>
    <x v="3"/>
    <x v="1"/>
    <s v="ERES_2T317"/>
    <x v="7647"/>
    <n v="857.19799999999998"/>
    <n v="108.41"/>
  </r>
  <r>
    <s v="10 : Electric"/>
    <x v="3"/>
    <x v="1"/>
    <s v="ERES_2T317"/>
    <x v="3080"/>
    <n v="4552.3389999999999"/>
    <n v="548.17999999999995"/>
  </r>
  <r>
    <s v="10 : Electric"/>
    <x v="3"/>
    <x v="1"/>
    <s v="ERES_2T317"/>
    <x v="3081"/>
    <n v="408.779"/>
    <n v="48.2"/>
  </r>
  <r>
    <s v="10 : Electric"/>
    <x v="3"/>
    <x v="1"/>
    <s v="ERES_2T317"/>
    <x v="7648"/>
    <n v="5412.5439999999999"/>
    <n v="649.03"/>
  </r>
  <r>
    <s v="10 : Electric"/>
    <x v="3"/>
    <x v="1"/>
    <s v="ERES_2T317"/>
    <x v="7649"/>
    <n v="721.26599999999996"/>
    <n v="83.05"/>
  </r>
  <r>
    <s v="10 : Electric"/>
    <x v="3"/>
    <x v="1"/>
    <s v="ERES_2T317"/>
    <x v="3082"/>
    <n v="1031.191"/>
    <n v="125.38"/>
  </r>
  <r>
    <s v="10 : Electric"/>
    <x v="3"/>
    <x v="1"/>
    <s v="ERES_2T317"/>
    <x v="7650"/>
    <n v="2999.2869999999998"/>
    <n v="350.68"/>
  </r>
  <r>
    <s v="10 : Electric"/>
    <x v="3"/>
    <x v="1"/>
    <s v="ERES_2T317"/>
    <x v="3083"/>
    <n v="928.71900000000005"/>
    <n v="113.97"/>
  </r>
  <r>
    <s v="10 : Electric"/>
    <x v="3"/>
    <x v="1"/>
    <s v="ERES_2T317"/>
    <x v="3084"/>
    <n v="483.70699999999999"/>
    <n v="61.58"/>
  </r>
  <r>
    <s v="10 : Electric"/>
    <x v="3"/>
    <x v="1"/>
    <s v="ERES_2T317"/>
    <x v="3085"/>
    <n v="1093.6769999999999"/>
    <n v="133.21"/>
  </r>
  <r>
    <s v="10 : Electric"/>
    <x v="3"/>
    <x v="1"/>
    <s v="ERES_2T317"/>
    <x v="3086"/>
    <n v="2974.8040000000001"/>
    <n v="328.55"/>
  </r>
  <r>
    <s v="10 : Electric"/>
    <x v="3"/>
    <x v="1"/>
    <s v="ERES_2T317"/>
    <x v="3087"/>
    <n v="507.23700000000002"/>
    <n v="62.79"/>
  </r>
  <r>
    <s v="10 : Electric"/>
    <x v="3"/>
    <x v="1"/>
    <s v="ERES_2T317"/>
    <x v="3088"/>
    <n v="957.08500000000004"/>
    <n v="118.75"/>
  </r>
  <r>
    <s v="10 : Electric"/>
    <x v="3"/>
    <x v="1"/>
    <s v="ERES_2T317"/>
    <x v="3089"/>
    <n v="693.99300000000005"/>
    <n v="82.24"/>
  </r>
  <r>
    <s v="10 : Electric"/>
    <x v="3"/>
    <x v="1"/>
    <s v="ERES_2T317"/>
    <x v="7651"/>
    <n v="814.53700000000003"/>
    <n v="102.89"/>
  </r>
  <r>
    <s v="10 : Electric"/>
    <x v="3"/>
    <x v="1"/>
    <s v="ERES_2T317"/>
    <x v="3090"/>
    <n v="1404.607"/>
    <n v="171.1"/>
  </r>
  <r>
    <s v="10 : Electric"/>
    <x v="3"/>
    <x v="1"/>
    <s v="ERES_2T317"/>
    <x v="3091"/>
    <n v="672.8"/>
    <n v="81.66"/>
  </r>
  <r>
    <s v="10 : Electric"/>
    <x v="3"/>
    <x v="1"/>
    <s v="ERES_2T317"/>
    <x v="3092"/>
    <n v="35.4"/>
    <n v="4.29"/>
  </r>
  <r>
    <s v="10 : Electric"/>
    <x v="3"/>
    <x v="1"/>
    <s v="ERES_2T317"/>
    <x v="3093"/>
    <n v="1495.9110000000001"/>
    <n v="176.25"/>
  </r>
  <r>
    <s v="10 : Electric"/>
    <x v="3"/>
    <x v="1"/>
    <s v="ERES_2T317"/>
    <x v="3094"/>
    <n v="995.09400000000005"/>
    <n v="122.7"/>
  </r>
  <r>
    <s v="10 : Electric"/>
    <x v="3"/>
    <x v="1"/>
    <s v="ERES_2T317"/>
    <x v="3095"/>
    <n v="1121.942"/>
    <n v="131.33000000000001"/>
  </r>
  <r>
    <s v="10 : Electric"/>
    <x v="3"/>
    <x v="1"/>
    <s v="ERES_2T317"/>
    <x v="3096"/>
    <n v="1249.768"/>
    <n v="150.87"/>
  </r>
  <r>
    <s v="10 : Electric"/>
    <x v="3"/>
    <x v="1"/>
    <s v="ERES_2T317"/>
    <x v="3097"/>
    <n v="2038.723"/>
    <n v="250.21"/>
  </r>
  <r>
    <s v="10 : Electric"/>
    <x v="3"/>
    <x v="1"/>
    <s v="ERES_2T317"/>
    <x v="7652"/>
    <n v="2148.2640000000001"/>
    <n v="254.18"/>
  </r>
  <r>
    <s v="10 : Electric"/>
    <x v="3"/>
    <x v="1"/>
    <s v="ERES_2T317"/>
    <x v="3098"/>
    <n v="2668.6010000000001"/>
    <n v="325.14"/>
  </r>
  <r>
    <s v="10 : Electric"/>
    <x v="3"/>
    <x v="1"/>
    <s v="ERES_2T317"/>
    <x v="3099"/>
    <n v="297.69"/>
    <n v="35.15"/>
  </r>
  <r>
    <s v="10 : Electric"/>
    <x v="3"/>
    <x v="1"/>
    <s v="ERES_2T317"/>
    <x v="3100"/>
    <n v="468.93799999999999"/>
    <n v="57.24"/>
  </r>
  <r>
    <s v="10 : Electric"/>
    <x v="3"/>
    <x v="1"/>
    <s v="ERES_2T317"/>
    <x v="7653"/>
    <n v="1407.751"/>
    <n v="173.12"/>
  </r>
  <r>
    <s v="10 : Electric"/>
    <x v="3"/>
    <x v="1"/>
    <s v="ERES_2T317"/>
    <x v="3101"/>
    <n v="298.67899999999997"/>
    <n v="35.200000000000003"/>
  </r>
  <r>
    <s v="10 : Electric"/>
    <x v="3"/>
    <x v="1"/>
    <s v="ERES_2T317"/>
    <x v="3102"/>
    <n v="977.56"/>
    <n v="117.22"/>
  </r>
  <r>
    <s v="10 : Electric"/>
    <x v="3"/>
    <x v="1"/>
    <s v="ERES_2T317"/>
    <x v="7654"/>
    <n v="2487.6379999999999"/>
    <n v="323.48"/>
  </r>
  <r>
    <s v="10 : Electric"/>
    <x v="3"/>
    <x v="1"/>
    <s v="ERES_2T317"/>
    <x v="7655"/>
    <n v="559.86199999999997"/>
    <n v="69.2"/>
  </r>
  <r>
    <s v="10 : Electric"/>
    <x v="3"/>
    <x v="1"/>
    <s v="ERES_2T317"/>
    <x v="3103"/>
    <n v="1913.068"/>
    <n v="222.57"/>
  </r>
  <r>
    <s v="10 : Electric"/>
    <x v="3"/>
    <x v="1"/>
    <s v="ERES_2T317"/>
    <x v="3104"/>
    <n v="1071.3309999999999"/>
    <n v="141.69999999999999"/>
  </r>
  <r>
    <s v="10 : Electric"/>
    <x v="3"/>
    <x v="1"/>
    <s v="ERES_2T317"/>
    <x v="3105"/>
    <n v="657.49300000000005"/>
    <n v="82.9"/>
  </r>
  <r>
    <s v="10 : Electric"/>
    <x v="3"/>
    <x v="1"/>
    <s v="ERES_2T317"/>
    <x v="3106"/>
    <n v="411.84100000000001"/>
    <n v="49.42"/>
  </r>
  <r>
    <s v="10 : Electric"/>
    <x v="3"/>
    <x v="1"/>
    <s v="ERES_2T317"/>
    <x v="3107"/>
    <n v="1618.46"/>
    <n v="196.46"/>
  </r>
  <r>
    <s v="10 : Electric"/>
    <x v="3"/>
    <x v="1"/>
    <s v="ERES_2T317"/>
    <x v="7656"/>
    <n v="573.74800000000005"/>
    <n v="67.28"/>
  </r>
  <r>
    <s v="10 : Electric"/>
    <x v="3"/>
    <x v="1"/>
    <s v="ERES_2T317"/>
    <x v="3108"/>
    <n v="1504.7750000000001"/>
    <n v="186.48"/>
  </r>
  <r>
    <s v="10 : Electric"/>
    <x v="3"/>
    <x v="1"/>
    <s v="ERES_2T317"/>
    <x v="7657"/>
    <n v="884.93399999999997"/>
    <n v="106.83"/>
  </r>
  <r>
    <s v="10 : Electric"/>
    <x v="3"/>
    <x v="1"/>
    <s v="ERES_2T317"/>
    <x v="8715"/>
    <n v="408.28699999999998"/>
    <n v="52.69"/>
  </r>
  <r>
    <s v="10 : Electric"/>
    <x v="3"/>
    <x v="1"/>
    <s v="ERES_2T317"/>
    <x v="3109"/>
    <n v="1390.144"/>
    <n v="166.02"/>
  </r>
  <r>
    <s v="10 : Electric"/>
    <x v="3"/>
    <x v="1"/>
    <s v="ERES_2T317"/>
    <x v="7658"/>
    <n v="2037.479"/>
    <n v="253.48"/>
  </r>
  <r>
    <s v="10 : Electric"/>
    <x v="3"/>
    <x v="1"/>
    <s v="ERES_2T317"/>
    <x v="7659"/>
    <n v="759.60599999999999"/>
    <n v="99.44"/>
  </r>
  <r>
    <s v="10 : Electric"/>
    <x v="3"/>
    <x v="1"/>
    <s v="ERES_2T317"/>
    <x v="3110"/>
    <n v="1286.058"/>
    <n v="154.41"/>
  </r>
  <r>
    <s v="10 : Electric"/>
    <x v="3"/>
    <x v="1"/>
    <s v="ERES_2T317"/>
    <x v="3111"/>
    <n v="586.07899999999995"/>
    <n v="71.81"/>
  </r>
  <r>
    <s v="10 : Electric"/>
    <x v="3"/>
    <x v="1"/>
    <s v="ERES_2T317"/>
    <x v="3112"/>
    <n v="1103.6579999999999"/>
    <n v="133.49"/>
  </r>
  <r>
    <s v="10 : Electric"/>
    <x v="3"/>
    <x v="1"/>
    <s v="ERES_2T317"/>
    <x v="3113"/>
    <n v="792.68"/>
    <n v="95.58"/>
  </r>
  <r>
    <s v="10 : Electric"/>
    <x v="3"/>
    <x v="1"/>
    <s v="ERES_2T317"/>
    <x v="7660"/>
    <n v="1144.297"/>
    <n v="132.58000000000001"/>
  </r>
  <r>
    <s v="10 : Electric"/>
    <x v="3"/>
    <x v="1"/>
    <s v="ERES_2T317"/>
    <x v="3114"/>
    <n v="1552.345"/>
    <n v="191.82"/>
  </r>
  <r>
    <s v="10 : Electric"/>
    <x v="3"/>
    <x v="1"/>
    <s v="ERES_2T317"/>
    <x v="3115"/>
    <n v="830.30100000000004"/>
    <n v="102.29"/>
  </r>
  <r>
    <s v="10 : Electric"/>
    <x v="3"/>
    <x v="1"/>
    <s v="ERES_2T317"/>
    <x v="3116"/>
    <n v="673.22699999999998"/>
    <n v="82.43"/>
  </r>
  <r>
    <s v="10 : Electric"/>
    <x v="3"/>
    <x v="1"/>
    <s v="ERES_2T317"/>
    <x v="3117"/>
    <n v="1022.046"/>
    <n v="128.08000000000001"/>
  </r>
  <r>
    <s v="10 : Electric"/>
    <x v="3"/>
    <x v="1"/>
    <s v="ERES_2T317"/>
    <x v="3118"/>
    <n v="739.70299999999997"/>
    <n v="88.88"/>
  </r>
  <r>
    <s v="10 : Electric"/>
    <x v="3"/>
    <x v="1"/>
    <s v="ERES_2T317"/>
    <x v="3119"/>
    <n v="1074.5170000000001"/>
    <n v="128.72999999999999"/>
  </r>
  <r>
    <s v="10 : Electric"/>
    <x v="3"/>
    <x v="1"/>
    <s v="ERES_2T317"/>
    <x v="3120"/>
    <n v="1195.8679999999999"/>
    <n v="146.35"/>
  </r>
  <r>
    <s v="10 : Electric"/>
    <x v="3"/>
    <x v="1"/>
    <s v="ERES_2T317"/>
    <x v="3121"/>
    <n v="1535.5820000000001"/>
    <n v="186.83"/>
  </r>
  <r>
    <s v="10 : Electric"/>
    <x v="3"/>
    <x v="1"/>
    <s v="ERES_2T317"/>
    <x v="3122"/>
    <n v="1537.982"/>
    <n v="189.52"/>
  </r>
  <r>
    <s v="10 : Electric"/>
    <x v="3"/>
    <x v="1"/>
    <s v="ERES_2T317"/>
    <x v="3123"/>
    <n v="616.19899999999996"/>
    <n v="74.36"/>
  </r>
  <r>
    <s v="10 : Electric"/>
    <x v="3"/>
    <x v="1"/>
    <s v="ERES_2T317"/>
    <x v="3124"/>
    <n v="1239.682"/>
    <n v="149.21"/>
  </r>
  <r>
    <s v="10 : Electric"/>
    <x v="3"/>
    <x v="1"/>
    <s v="ERES_2T317"/>
    <x v="7661"/>
    <n v="2168.953"/>
    <n v="262.29000000000002"/>
  </r>
  <r>
    <s v="10 : Electric"/>
    <x v="3"/>
    <x v="1"/>
    <s v="ERES_2T317"/>
    <x v="7662"/>
    <n v="857.42499999999995"/>
    <n v="102.08"/>
  </r>
  <r>
    <s v="10 : Electric"/>
    <x v="3"/>
    <x v="1"/>
    <s v="ERES_2T317"/>
    <x v="3125"/>
    <n v="2904.4270000000001"/>
    <n v="349.74"/>
  </r>
  <r>
    <s v="10 : Electric"/>
    <x v="3"/>
    <x v="1"/>
    <s v="ERES_2T317"/>
    <x v="7663"/>
    <n v="588.32600000000002"/>
    <n v="73.58"/>
  </r>
  <r>
    <s v="10 : Electric"/>
    <x v="3"/>
    <x v="1"/>
    <s v="ERES_2T317"/>
    <x v="3126"/>
    <n v="416.35300000000001"/>
    <n v="50.98"/>
  </r>
  <r>
    <s v="10 : Electric"/>
    <x v="3"/>
    <x v="1"/>
    <s v="ERES_2T317"/>
    <x v="7664"/>
    <n v="775.94299999999998"/>
    <n v="98.3"/>
  </r>
  <r>
    <s v="10 : Electric"/>
    <x v="3"/>
    <x v="1"/>
    <s v="ERES_2T317"/>
    <x v="7665"/>
    <n v="881.89300000000003"/>
    <n v="106.22"/>
  </r>
  <r>
    <s v="10 : Electric"/>
    <x v="3"/>
    <x v="1"/>
    <s v="ERES_2T317"/>
    <x v="3127"/>
    <n v="2912.0590000000002"/>
    <n v="364.05"/>
  </r>
  <r>
    <s v="10 : Electric"/>
    <x v="3"/>
    <x v="1"/>
    <s v="ERES_2T317"/>
    <x v="3128"/>
    <n v="3119.6770000000001"/>
    <n v="373.37"/>
  </r>
  <r>
    <s v="10 : Electric"/>
    <x v="3"/>
    <x v="1"/>
    <s v="ERES_2T317"/>
    <x v="7666"/>
    <n v="2911.8679999999999"/>
    <n v="346.4"/>
  </r>
  <r>
    <s v="10 : Electric"/>
    <x v="3"/>
    <x v="1"/>
    <s v="ERES_2T317"/>
    <x v="3129"/>
    <n v="779.08299999999997"/>
    <n v="96.88"/>
  </r>
  <r>
    <s v="10 : Electric"/>
    <x v="3"/>
    <x v="1"/>
    <s v="ERES_2T317"/>
    <x v="3130"/>
    <n v="835.01599999999996"/>
    <n v="104.56"/>
  </r>
  <r>
    <s v="10 : Electric"/>
    <x v="3"/>
    <x v="1"/>
    <s v="ERES_2T317"/>
    <x v="3131"/>
    <n v="1583.154"/>
    <n v="187.6"/>
  </r>
  <r>
    <s v="10 : Electric"/>
    <x v="3"/>
    <x v="1"/>
    <s v="ERES_2T317"/>
    <x v="3132"/>
    <n v="1521.325"/>
    <n v="184.61"/>
  </r>
  <r>
    <s v="10 : Electric"/>
    <x v="3"/>
    <x v="1"/>
    <s v="ERES_2T317"/>
    <x v="3133"/>
    <n v="482.28800000000001"/>
    <n v="58.55"/>
  </r>
  <r>
    <s v="10 : Electric"/>
    <x v="3"/>
    <x v="1"/>
    <s v="ERES_2T317"/>
    <x v="3134"/>
    <n v="623.37"/>
    <n v="77.14"/>
  </r>
  <r>
    <s v="10 : Electric"/>
    <x v="3"/>
    <x v="1"/>
    <s v="ERES_2T317"/>
    <x v="3135"/>
    <n v="2367.38"/>
    <n v="293.94"/>
  </r>
  <r>
    <s v="10 : Electric"/>
    <x v="3"/>
    <x v="1"/>
    <s v="ERES_2T317"/>
    <x v="3136"/>
    <n v="1899.922"/>
    <n v="229.63"/>
  </r>
  <r>
    <s v="10 : Electric"/>
    <x v="3"/>
    <x v="1"/>
    <s v="ERES_2T317"/>
    <x v="3137"/>
    <n v="1464.9570000000001"/>
    <n v="175.96"/>
  </r>
  <r>
    <s v="10 : Electric"/>
    <x v="3"/>
    <x v="1"/>
    <s v="ERES_2T317"/>
    <x v="3138"/>
    <n v="303.05500000000001"/>
    <n v="37.119999999999997"/>
  </r>
  <r>
    <s v="10 : Electric"/>
    <x v="3"/>
    <x v="1"/>
    <s v="ERES_2T317"/>
    <x v="3139"/>
    <n v="1782.577"/>
    <n v="223.35"/>
  </r>
  <r>
    <s v="10 : Electric"/>
    <x v="3"/>
    <x v="1"/>
    <s v="ERES_2T317"/>
    <x v="3140"/>
    <n v="330.18099999999998"/>
    <n v="38.93"/>
  </r>
  <r>
    <s v="10 : Electric"/>
    <x v="3"/>
    <x v="1"/>
    <s v="ERES_2T317"/>
    <x v="3141"/>
    <n v="1177.453"/>
    <n v="149.22999999999999"/>
  </r>
  <r>
    <s v="10 : Electric"/>
    <x v="3"/>
    <x v="1"/>
    <s v="ERES_2T317"/>
    <x v="7667"/>
    <n v="1399.2670000000001"/>
    <n v="170.54"/>
  </r>
  <r>
    <s v="10 : Electric"/>
    <x v="3"/>
    <x v="1"/>
    <s v="ERES_2T317"/>
    <x v="3142"/>
    <n v="1314.104"/>
    <n v="159.26"/>
  </r>
  <r>
    <s v="10 : Electric"/>
    <x v="3"/>
    <x v="1"/>
    <s v="ERES_2T317"/>
    <x v="7668"/>
    <n v="340.99599999999998"/>
    <n v="42.16"/>
  </r>
  <r>
    <s v="10 : Electric"/>
    <x v="3"/>
    <x v="1"/>
    <s v="ERES_2T317"/>
    <x v="3143"/>
    <n v="439.30099999999999"/>
    <n v="53.76"/>
  </r>
  <r>
    <s v="10 : Electric"/>
    <x v="3"/>
    <x v="1"/>
    <s v="ERES_2T317"/>
    <x v="7669"/>
    <n v="1590.66"/>
    <n v="194.41"/>
  </r>
  <r>
    <s v="10 : Electric"/>
    <x v="3"/>
    <x v="1"/>
    <s v="ERES_2T317"/>
    <x v="3144"/>
    <n v="1871.9480000000001"/>
    <n v="214.82"/>
  </r>
  <r>
    <s v="10 : Electric"/>
    <x v="3"/>
    <x v="1"/>
    <s v="ERES_2T317"/>
    <x v="3146"/>
    <n v="1913.6089999999999"/>
    <n v="233.02"/>
  </r>
  <r>
    <s v="10 : Electric"/>
    <x v="3"/>
    <x v="1"/>
    <s v="ERES_2T317"/>
    <x v="7670"/>
    <n v="1682.943"/>
    <n v="198.88"/>
  </r>
  <r>
    <s v="10 : Electric"/>
    <x v="3"/>
    <x v="1"/>
    <s v="ERES_2T317"/>
    <x v="7671"/>
    <n v="1984.14"/>
    <n v="235.61"/>
  </r>
  <r>
    <s v="10 : Electric"/>
    <x v="3"/>
    <x v="1"/>
    <s v="ERES_2T317"/>
    <x v="7672"/>
    <n v="2312.873"/>
    <n v="277.77999999999997"/>
  </r>
  <r>
    <s v="10 : Electric"/>
    <x v="3"/>
    <x v="1"/>
    <s v="ERES_2T317"/>
    <x v="3147"/>
    <n v="429.01900000000001"/>
    <n v="50.86"/>
  </r>
  <r>
    <s v="10 : Electric"/>
    <x v="3"/>
    <x v="1"/>
    <s v="ERES_2T317"/>
    <x v="3148"/>
    <n v="610.02800000000002"/>
    <n v="74.34"/>
  </r>
  <r>
    <s v="10 : Electric"/>
    <x v="3"/>
    <x v="1"/>
    <s v="ERES_2T317"/>
    <x v="3149"/>
    <n v="1276.895"/>
    <n v="150.55000000000001"/>
  </r>
  <r>
    <s v="10 : Electric"/>
    <x v="3"/>
    <x v="1"/>
    <s v="ERES_2T317"/>
    <x v="3150"/>
    <n v="891.42600000000004"/>
    <n v="107.65"/>
  </r>
  <r>
    <s v="10 : Electric"/>
    <x v="3"/>
    <x v="1"/>
    <s v="ERES_2T317"/>
    <x v="3151"/>
    <n v="534.79499999999996"/>
    <n v="64.459999999999994"/>
  </r>
  <r>
    <s v="10 : Electric"/>
    <x v="3"/>
    <x v="1"/>
    <s v="ERES_2T317"/>
    <x v="7673"/>
    <n v="701.67700000000002"/>
    <n v="87.68"/>
  </r>
  <r>
    <s v="10 : Electric"/>
    <x v="3"/>
    <x v="1"/>
    <s v="ERES_2T317"/>
    <x v="3153"/>
    <n v="3283.0050000000001"/>
    <n v="402.34"/>
  </r>
  <r>
    <s v="10 : Electric"/>
    <x v="3"/>
    <x v="1"/>
    <s v="ERES_2T317"/>
    <x v="3154"/>
    <n v="3724.098"/>
    <n v="446.27"/>
  </r>
  <r>
    <s v="10 : Electric"/>
    <x v="3"/>
    <x v="1"/>
    <s v="ERES_2T317"/>
    <x v="7674"/>
    <n v="1042.1600000000001"/>
    <n v="129.77000000000001"/>
  </r>
  <r>
    <s v="10 : Electric"/>
    <x v="3"/>
    <x v="1"/>
    <s v="ERES_2T317"/>
    <x v="7675"/>
    <n v="1754.6489999999999"/>
    <n v="208.99"/>
  </r>
  <r>
    <s v="10 : Electric"/>
    <x v="3"/>
    <x v="1"/>
    <s v="ERES_2T317"/>
    <x v="7676"/>
    <n v="725.90200000000004"/>
    <n v="91.28"/>
  </r>
  <r>
    <s v="10 : Electric"/>
    <x v="3"/>
    <x v="1"/>
    <s v="ERES_2T317"/>
    <x v="3155"/>
    <n v="797.45299999999997"/>
    <n v="96.61"/>
  </r>
  <r>
    <s v="10 : Electric"/>
    <x v="3"/>
    <x v="1"/>
    <s v="ERES_2T317"/>
    <x v="3156"/>
    <n v="1712.4269999999999"/>
    <n v="205.61"/>
  </r>
  <r>
    <s v="10 : Electric"/>
    <x v="3"/>
    <x v="1"/>
    <s v="ERES_2T317"/>
    <x v="3157"/>
    <n v="764.31799999999998"/>
    <n v="93.59"/>
  </r>
  <r>
    <s v="10 : Electric"/>
    <x v="3"/>
    <x v="1"/>
    <s v="ERES_2T317"/>
    <x v="7677"/>
    <n v="546.38599999999997"/>
    <n v="69.23"/>
  </r>
  <r>
    <s v="10 : Electric"/>
    <x v="3"/>
    <x v="1"/>
    <s v="ERES_2T317"/>
    <x v="3158"/>
    <n v="1091.059"/>
    <n v="129.63999999999999"/>
  </r>
  <r>
    <s v="10 : Electric"/>
    <x v="3"/>
    <x v="1"/>
    <s v="ERES_2T317"/>
    <x v="3159"/>
    <n v="275.60500000000002"/>
    <n v="33.58"/>
  </r>
  <r>
    <s v="10 : Electric"/>
    <x v="3"/>
    <x v="1"/>
    <s v="ERES_2T317"/>
    <x v="7678"/>
    <n v="144.85"/>
    <n v="17.309999999999999"/>
  </r>
  <r>
    <s v="10 : Electric"/>
    <x v="3"/>
    <x v="1"/>
    <s v="ERES_2T317"/>
    <x v="3160"/>
    <n v="1361.7919999999999"/>
    <n v="166.94"/>
  </r>
  <r>
    <s v="10 : Electric"/>
    <x v="3"/>
    <x v="1"/>
    <s v="ERES_2T317"/>
    <x v="3161"/>
    <n v="2189.6709999999998"/>
    <n v="267.63"/>
  </r>
  <r>
    <s v="10 : Electric"/>
    <x v="3"/>
    <x v="1"/>
    <s v="ERES_2T317"/>
    <x v="7679"/>
    <n v="1538.8789999999999"/>
    <n v="188.66"/>
  </r>
  <r>
    <s v="10 : Electric"/>
    <x v="3"/>
    <x v="1"/>
    <s v="ERES_2T317"/>
    <x v="7680"/>
    <n v="578.17200000000003"/>
    <n v="67.56"/>
  </r>
  <r>
    <s v="10 : Electric"/>
    <x v="3"/>
    <x v="1"/>
    <s v="ERES_2T317"/>
    <x v="3162"/>
    <n v="528.22"/>
    <n v="63.04"/>
  </r>
  <r>
    <s v="10 : Electric"/>
    <x v="3"/>
    <x v="1"/>
    <s v="ERES_2T317"/>
    <x v="3163"/>
    <n v="950.38499999999999"/>
    <n v="117.85"/>
  </r>
  <r>
    <s v="10 : Electric"/>
    <x v="3"/>
    <x v="1"/>
    <s v="ERES_2T317"/>
    <x v="3164"/>
    <n v="1405.817"/>
    <n v="172.28"/>
  </r>
  <r>
    <s v="10 : Electric"/>
    <x v="3"/>
    <x v="1"/>
    <s v="ERES_2T317"/>
    <x v="3165"/>
    <n v="1085.4739999999999"/>
    <n v="127.12"/>
  </r>
  <r>
    <s v="10 : Electric"/>
    <x v="3"/>
    <x v="1"/>
    <s v="ERES_2T317"/>
    <x v="3166"/>
    <n v="537.57899999999995"/>
    <n v="63.51"/>
  </r>
  <r>
    <s v="10 : Electric"/>
    <x v="3"/>
    <x v="1"/>
    <s v="ERES_2T317"/>
    <x v="3167"/>
    <n v="582.51199999999994"/>
    <n v="71.069999999999993"/>
  </r>
  <r>
    <s v="10 : Electric"/>
    <x v="3"/>
    <x v="1"/>
    <s v="ERES_2T317"/>
    <x v="3168"/>
    <n v="450.512"/>
    <n v="55.89"/>
  </r>
  <r>
    <s v="10 : Electric"/>
    <x v="3"/>
    <x v="1"/>
    <s v="ERES_2T317"/>
    <x v="3169"/>
    <n v="1839.2059999999999"/>
    <n v="225.1"/>
  </r>
  <r>
    <s v="10 : Electric"/>
    <x v="3"/>
    <x v="1"/>
    <s v="ERES_2T317"/>
    <x v="7681"/>
    <n v="3092.4830000000002"/>
    <n v="348.4"/>
  </r>
  <r>
    <s v="10 : Electric"/>
    <x v="3"/>
    <x v="1"/>
    <s v="ERES_2T317"/>
    <x v="3170"/>
    <n v="1104.7139999999999"/>
    <n v="133.85"/>
  </r>
  <r>
    <s v="10 : Electric"/>
    <x v="3"/>
    <x v="1"/>
    <s v="ERES_2T317"/>
    <x v="3171"/>
    <n v="2762.7139999999999"/>
    <n v="374.57"/>
  </r>
  <r>
    <s v="10 : Electric"/>
    <x v="3"/>
    <x v="1"/>
    <s v="ERES_2T317"/>
    <x v="3172"/>
    <n v="1746.15"/>
    <n v="215.64"/>
  </r>
  <r>
    <s v="10 : Electric"/>
    <x v="3"/>
    <x v="1"/>
    <s v="ERES_2T317"/>
    <x v="3173"/>
    <n v="1344.3050000000001"/>
    <n v="154.43"/>
  </r>
  <r>
    <s v="10 : Electric"/>
    <x v="3"/>
    <x v="1"/>
    <s v="ERES_2T317"/>
    <x v="3174"/>
    <n v="2061.8159999999998"/>
    <n v="244.75"/>
  </r>
  <r>
    <s v="10 : Electric"/>
    <x v="3"/>
    <x v="1"/>
    <s v="ERES_2T317"/>
    <x v="3175"/>
    <n v="989.67200000000003"/>
    <n v="119.85"/>
  </r>
  <r>
    <s v="10 : Electric"/>
    <x v="3"/>
    <x v="1"/>
    <s v="ERES_2T317"/>
    <x v="3176"/>
    <n v="1102.1130000000001"/>
    <n v="135.30000000000001"/>
  </r>
  <r>
    <s v="10 : Electric"/>
    <x v="3"/>
    <x v="1"/>
    <s v="ERES_2T317"/>
    <x v="3177"/>
    <n v="2506.0329999999999"/>
    <n v="305.24"/>
  </r>
  <r>
    <s v="10 : Electric"/>
    <x v="3"/>
    <x v="1"/>
    <s v="ERES_2T317"/>
    <x v="3178"/>
    <n v="214.572"/>
    <n v="26.03"/>
  </r>
  <r>
    <s v="10 : Electric"/>
    <x v="3"/>
    <x v="1"/>
    <s v="ERES_2T317"/>
    <x v="3179"/>
    <n v="1006.505"/>
    <n v="122.07"/>
  </r>
  <r>
    <s v="10 : Electric"/>
    <x v="3"/>
    <x v="1"/>
    <s v="ERES_2T317"/>
    <x v="3180"/>
    <n v="2290.3069999999998"/>
    <n v="293.87"/>
  </r>
  <r>
    <s v="10 : Electric"/>
    <x v="3"/>
    <x v="1"/>
    <s v="ERES_2T317"/>
    <x v="3181"/>
    <n v="1971.6849999999999"/>
    <n v="239.43"/>
  </r>
  <r>
    <s v="10 : Electric"/>
    <x v="3"/>
    <x v="1"/>
    <s v="ERES_2T317"/>
    <x v="3182"/>
    <n v="286.62400000000002"/>
    <n v="35.880000000000003"/>
  </r>
  <r>
    <s v="10 : Electric"/>
    <x v="3"/>
    <x v="1"/>
    <s v="ERES_2T317"/>
    <x v="3183"/>
    <n v="798.87599999999998"/>
    <n v="98.25"/>
  </r>
  <r>
    <s v="10 : Electric"/>
    <x v="3"/>
    <x v="1"/>
    <s v="ERES_2T317"/>
    <x v="3184"/>
    <n v="1317.8869999999999"/>
    <n v="161.44"/>
  </r>
  <r>
    <s v="10 : Electric"/>
    <x v="3"/>
    <x v="1"/>
    <s v="ERES_2T317"/>
    <x v="7682"/>
    <n v="275.95600000000002"/>
    <n v="33.42"/>
  </r>
  <r>
    <s v="10 : Electric"/>
    <x v="3"/>
    <x v="1"/>
    <s v="ERES_2T317"/>
    <x v="3185"/>
    <n v="1228.644"/>
    <n v="150.22999999999999"/>
  </r>
  <r>
    <s v="10 : Electric"/>
    <x v="3"/>
    <x v="1"/>
    <s v="ERES_2T317"/>
    <x v="3186"/>
    <n v="732.38400000000001"/>
    <n v="91.84"/>
  </r>
  <r>
    <s v="10 : Electric"/>
    <x v="3"/>
    <x v="1"/>
    <s v="ERES_2T317"/>
    <x v="7683"/>
    <n v="1228.6849999999999"/>
    <n v="150.47"/>
  </r>
  <r>
    <s v="10 : Electric"/>
    <x v="3"/>
    <x v="1"/>
    <s v="ERES_2T317"/>
    <x v="3187"/>
    <n v="141.12200000000001"/>
    <n v="17.149999999999999"/>
  </r>
  <r>
    <s v="10 : Electric"/>
    <x v="3"/>
    <x v="1"/>
    <s v="ERES_2T317"/>
    <x v="3188"/>
    <n v="679.495"/>
    <n v="82.73"/>
  </r>
  <r>
    <s v="10 : Electric"/>
    <x v="3"/>
    <x v="1"/>
    <s v="ERES_2T317"/>
    <x v="3189"/>
    <n v="3459.9920000000002"/>
    <n v="430.44"/>
  </r>
  <r>
    <s v="10 : Electric"/>
    <x v="3"/>
    <x v="1"/>
    <s v="ERES_2T317"/>
    <x v="7684"/>
    <n v="1048.3430000000001"/>
    <n v="128.63999999999999"/>
  </r>
  <r>
    <s v="10 : Electric"/>
    <x v="3"/>
    <x v="1"/>
    <s v="ERES_2T317"/>
    <x v="3190"/>
    <n v="1305.6279999999999"/>
    <n v="160.35"/>
  </r>
  <r>
    <s v="10 : Electric"/>
    <x v="3"/>
    <x v="1"/>
    <s v="ERES_2T317"/>
    <x v="7685"/>
    <n v="1295.8620000000001"/>
    <n v="163.92"/>
  </r>
  <r>
    <s v="10 : Electric"/>
    <x v="3"/>
    <x v="1"/>
    <s v="ERES_2T317"/>
    <x v="3191"/>
    <n v="924.226"/>
    <n v="116.84"/>
  </r>
  <r>
    <s v="10 : Electric"/>
    <x v="3"/>
    <x v="1"/>
    <s v="ERES_2T317"/>
    <x v="7686"/>
    <n v="425.23700000000002"/>
    <n v="50.66"/>
  </r>
  <r>
    <s v="10 : Electric"/>
    <x v="3"/>
    <x v="1"/>
    <s v="ERES_2T317"/>
    <x v="3192"/>
    <n v="1710.759"/>
    <n v="218.84"/>
  </r>
  <r>
    <s v="10 : Electric"/>
    <x v="3"/>
    <x v="1"/>
    <s v="ERES_2T317"/>
    <x v="3193"/>
    <n v="432.221"/>
    <n v="53.91"/>
  </r>
  <r>
    <s v="10 : Electric"/>
    <x v="3"/>
    <x v="1"/>
    <s v="ERES_2T317"/>
    <x v="3194"/>
    <n v="1624.558"/>
    <n v="181.99"/>
  </r>
  <r>
    <s v="10 : Electric"/>
    <x v="3"/>
    <x v="1"/>
    <s v="ERES_2T317"/>
    <x v="7687"/>
    <n v="456.99799999999999"/>
    <n v="55.01"/>
  </r>
  <r>
    <s v="10 : Electric"/>
    <x v="3"/>
    <x v="1"/>
    <s v="ERES_2T317"/>
    <x v="7688"/>
    <n v="2310.85"/>
    <n v="290.56"/>
  </r>
  <r>
    <s v="10 : Electric"/>
    <x v="3"/>
    <x v="1"/>
    <s v="ERES_2T317"/>
    <x v="3195"/>
    <n v="2791.1570000000002"/>
    <n v="339.87"/>
  </r>
  <r>
    <s v="10 : Electric"/>
    <x v="3"/>
    <x v="1"/>
    <s v="ERES_2T317"/>
    <x v="7689"/>
    <n v="1503.7380000000001"/>
    <n v="185.09"/>
  </r>
  <r>
    <s v="10 : Electric"/>
    <x v="3"/>
    <x v="1"/>
    <s v="ERES_2T317"/>
    <x v="3196"/>
    <n v="1257.2239999999999"/>
    <n v="153.69999999999999"/>
  </r>
  <r>
    <s v="10 : Electric"/>
    <x v="3"/>
    <x v="1"/>
    <s v="ERES_2T317"/>
    <x v="3197"/>
    <n v="1364.548"/>
    <n v="166.48"/>
  </r>
  <r>
    <s v="10 : Electric"/>
    <x v="3"/>
    <x v="1"/>
    <s v="ERES_2T317"/>
    <x v="3198"/>
    <n v="2139.038"/>
    <n v="255.78"/>
  </r>
  <r>
    <s v="10 : Electric"/>
    <x v="3"/>
    <x v="1"/>
    <s v="ERES_2T317"/>
    <x v="7690"/>
    <n v="253.98400000000001"/>
    <n v="31"/>
  </r>
  <r>
    <s v="10 : Electric"/>
    <x v="3"/>
    <x v="1"/>
    <s v="ERES_2T317"/>
    <x v="3199"/>
    <n v="1030.175"/>
    <n v="125.17"/>
  </r>
  <r>
    <s v="10 : Electric"/>
    <x v="3"/>
    <x v="1"/>
    <s v="ERES_2T317"/>
    <x v="7691"/>
    <n v="1208.403"/>
    <n v="140.56"/>
  </r>
  <r>
    <s v="10 : Electric"/>
    <x v="3"/>
    <x v="1"/>
    <s v="ERES_2T317"/>
    <x v="3200"/>
    <n v="992.13599999999997"/>
    <n v="122.04"/>
  </r>
  <r>
    <s v="10 : Electric"/>
    <x v="3"/>
    <x v="1"/>
    <s v="ERES_2T317"/>
    <x v="3201"/>
    <n v="890.048"/>
    <n v="98.62"/>
  </r>
  <r>
    <s v="10 : Electric"/>
    <x v="3"/>
    <x v="1"/>
    <s v="ERES_2T317"/>
    <x v="3202"/>
    <n v="1434.6469999999999"/>
    <n v="177.74"/>
  </r>
  <r>
    <s v="10 : Electric"/>
    <x v="3"/>
    <x v="1"/>
    <s v="ERES_2T317"/>
    <x v="3203"/>
    <n v="864.56100000000004"/>
    <n v="107.94"/>
  </r>
  <r>
    <s v="10 : Electric"/>
    <x v="3"/>
    <x v="1"/>
    <s v="ERES_2T317"/>
    <x v="3204"/>
    <n v="473.84"/>
    <n v="58.63"/>
  </r>
  <r>
    <s v="10 : Electric"/>
    <x v="3"/>
    <x v="1"/>
    <s v="ERES_2T317"/>
    <x v="3205"/>
    <n v="2817.098"/>
    <n v="337.84"/>
  </r>
  <r>
    <s v="10 : Electric"/>
    <x v="3"/>
    <x v="1"/>
    <s v="ERES_2T317"/>
    <x v="3206"/>
    <n v="1355.5450000000001"/>
    <n v="166.85"/>
  </r>
  <r>
    <s v="10 : Electric"/>
    <x v="3"/>
    <x v="1"/>
    <s v="ERES_2T317"/>
    <x v="3207"/>
    <n v="897.81500000000005"/>
    <n v="109.46"/>
  </r>
  <r>
    <s v="10 : Electric"/>
    <x v="3"/>
    <x v="1"/>
    <s v="ERES_2T317"/>
    <x v="7692"/>
    <n v="861.01900000000001"/>
    <n v="104.76"/>
  </r>
  <r>
    <s v="10 : Electric"/>
    <x v="3"/>
    <x v="1"/>
    <s v="ERES_2T317"/>
    <x v="3208"/>
    <n v="445.10399999999998"/>
    <n v="54.38"/>
  </r>
  <r>
    <s v="10 : Electric"/>
    <x v="3"/>
    <x v="1"/>
    <s v="ERES_2T317"/>
    <x v="3209"/>
    <n v="938.09199999999998"/>
    <n v="112.14"/>
  </r>
  <r>
    <s v="10 : Electric"/>
    <x v="3"/>
    <x v="1"/>
    <s v="ERES_2T317"/>
    <x v="3210"/>
    <n v="1669.3579999999999"/>
    <n v="199.43"/>
  </r>
  <r>
    <s v="10 : Electric"/>
    <x v="3"/>
    <x v="1"/>
    <s v="ERES_2T317"/>
    <x v="7693"/>
    <n v="912.92399999999998"/>
    <n v="102.78"/>
  </r>
  <r>
    <s v="10 : Electric"/>
    <x v="3"/>
    <x v="1"/>
    <s v="ERES_2T317"/>
    <x v="3211"/>
    <n v="771.49800000000005"/>
    <n v="92.38"/>
  </r>
  <r>
    <s v="10 : Electric"/>
    <x v="3"/>
    <x v="1"/>
    <s v="ERES_2T317"/>
    <x v="3212"/>
    <n v="1018.44"/>
    <n v="121.94"/>
  </r>
  <r>
    <s v="10 : Electric"/>
    <x v="3"/>
    <x v="1"/>
    <s v="ERES_2T317"/>
    <x v="3213"/>
    <n v="501.09800000000001"/>
    <n v="62.1"/>
  </r>
  <r>
    <s v="10 : Electric"/>
    <x v="3"/>
    <x v="1"/>
    <s v="ERES_2T317"/>
    <x v="3214"/>
    <n v="2869.0540000000001"/>
    <n v="346.73"/>
  </r>
  <r>
    <s v="10 : Electric"/>
    <x v="3"/>
    <x v="1"/>
    <s v="ERES_2T317"/>
    <x v="3215"/>
    <n v="641.89300000000003"/>
    <n v="77.3"/>
  </r>
  <r>
    <s v="10 : Electric"/>
    <x v="3"/>
    <x v="1"/>
    <s v="ERES_2T317"/>
    <x v="3216"/>
    <n v="1857.9"/>
    <n v="229.38"/>
  </r>
  <r>
    <s v="10 : Electric"/>
    <x v="3"/>
    <x v="1"/>
    <s v="ERES_2T317"/>
    <x v="3217"/>
    <n v="1540.825"/>
    <n v="194.26"/>
  </r>
  <r>
    <s v="10 : Electric"/>
    <x v="3"/>
    <x v="1"/>
    <s v="ERES_2T317"/>
    <x v="3218"/>
    <n v="2326.3719999999998"/>
    <n v="282.51"/>
  </r>
  <r>
    <s v="10 : Electric"/>
    <x v="3"/>
    <x v="1"/>
    <s v="ERES_2T317"/>
    <x v="3219"/>
    <n v="273.38200000000001"/>
    <n v="32.409999999999997"/>
  </r>
  <r>
    <s v="10 : Electric"/>
    <x v="3"/>
    <x v="1"/>
    <s v="ERES_2T317"/>
    <x v="3220"/>
    <n v="1285.77"/>
    <n v="158.81"/>
  </r>
  <r>
    <s v="10 : Electric"/>
    <x v="3"/>
    <x v="1"/>
    <s v="ERES_2T317"/>
    <x v="7694"/>
    <n v="1358.3620000000001"/>
    <n v="168.03"/>
  </r>
  <r>
    <s v="10 : Electric"/>
    <x v="3"/>
    <x v="1"/>
    <s v="ERES_2T317"/>
    <x v="3221"/>
    <n v="464.85700000000003"/>
    <n v="56.95"/>
  </r>
  <r>
    <s v="10 : Electric"/>
    <x v="3"/>
    <x v="1"/>
    <s v="ERES_2T317"/>
    <x v="3222"/>
    <n v="475.90699999999998"/>
    <n v="60.09"/>
  </r>
  <r>
    <s v="10 : Electric"/>
    <x v="3"/>
    <x v="1"/>
    <s v="ERES_2T317"/>
    <x v="3223"/>
    <n v="1819.452"/>
    <n v="223.38"/>
  </r>
  <r>
    <s v="10 : Electric"/>
    <x v="3"/>
    <x v="1"/>
    <s v="ERES_2T317"/>
    <x v="3224"/>
    <n v="2304.2570000000001"/>
    <n v="252.78"/>
  </r>
  <r>
    <s v="10 : Electric"/>
    <x v="3"/>
    <x v="1"/>
    <s v="ERES_2T317"/>
    <x v="7695"/>
    <n v="632.34699999999998"/>
    <n v="75.430000000000007"/>
  </r>
  <r>
    <s v="10 : Electric"/>
    <x v="3"/>
    <x v="1"/>
    <s v="ERES_2T317"/>
    <x v="3225"/>
    <n v="1408.683"/>
    <n v="173.09"/>
  </r>
  <r>
    <s v="10 : Electric"/>
    <x v="3"/>
    <x v="1"/>
    <s v="ERES_2T317"/>
    <x v="3226"/>
    <n v="592.61800000000005"/>
    <n v="71.849999999999994"/>
  </r>
  <r>
    <s v="10 : Electric"/>
    <x v="3"/>
    <x v="1"/>
    <s v="ERES_2T317"/>
    <x v="3227"/>
    <n v="767.09400000000005"/>
    <n v="90.4"/>
  </r>
  <r>
    <s v="10 : Electric"/>
    <x v="3"/>
    <x v="1"/>
    <s v="ERES_2T317"/>
    <x v="3228"/>
    <n v="1466.903"/>
    <n v="176.62"/>
  </r>
  <r>
    <s v="10 : Electric"/>
    <x v="3"/>
    <x v="1"/>
    <s v="ERES_2T317"/>
    <x v="3229"/>
    <n v="89.144000000000005"/>
    <n v="10.85"/>
  </r>
  <r>
    <s v="10 : Electric"/>
    <x v="3"/>
    <x v="1"/>
    <s v="ERES_2T317"/>
    <x v="3230"/>
    <n v="711.21600000000001"/>
    <n v="88.45"/>
  </r>
  <r>
    <s v="10 : Electric"/>
    <x v="3"/>
    <x v="1"/>
    <s v="ERES_2T317"/>
    <x v="3231"/>
    <n v="1256.703"/>
    <n v="153.12"/>
  </r>
  <r>
    <s v="10 : Electric"/>
    <x v="3"/>
    <x v="1"/>
    <s v="ERES_2T317"/>
    <x v="7696"/>
    <n v="937.30600000000004"/>
    <n v="110.85"/>
  </r>
  <r>
    <s v="10 : Electric"/>
    <x v="3"/>
    <x v="1"/>
    <s v="ERES_2T317"/>
    <x v="3232"/>
    <n v="486.45299999999997"/>
    <n v="59.04"/>
  </r>
  <r>
    <s v="10 : Electric"/>
    <x v="3"/>
    <x v="1"/>
    <s v="ERES_2T317"/>
    <x v="3233"/>
    <n v="2364.143"/>
    <n v="292.95999999999998"/>
  </r>
  <r>
    <s v="10 : Electric"/>
    <x v="3"/>
    <x v="1"/>
    <s v="ERES_2T317"/>
    <x v="3234"/>
    <n v="258.87700000000001"/>
    <n v="31.92"/>
  </r>
  <r>
    <s v="10 : Electric"/>
    <x v="3"/>
    <x v="1"/>
    <s v="ERES_2T317"/>
    <x v="7697"/>
    <n v="603.30100000000004"/>
    <n v="72.92"/>
  </r>
  <r>
    <s v="10 : Electric"/>
    <x v="3"/>
    <x v="1"/>
    <s v="ERES_2T317"/>
    <x v="3235"/>
    <n v="1154.231"/>
    <n v="136.24"/>
  </r>
  <r>
    <s v="10 : Electric"/>
    <x v="3"/>
    <x v="1"/>
    <s v="ERES_2T317"/>
    <x v="7698"/>
    <n v="949.97400000000005"/>
    <n v="112.92"/>
  </r>
  <r>
    <s v="10 : Electric"/>
    <x v="3"/>
    <x v="1"/>
    <s v="ERES_2T317"/>
    <x v="3236"/>
    <n v="974.55"/>
    <n v="122.27"/>
  </r>
  <r>
    <s v="10 : Electric"/>
    <x v="3"/>
    <x v="1"/>
    <s v="ERES_2T317"/>
    <x v="3237"/>
    <n v="942.50300000000004"/>
    <n v="109.76"/>
  </r>
  <r>
    <s v="10 : Electric"/>
    <x v="3"/>
    <x v="1"/>
    <s v="ERES_2T317"/>
    <x v="7699"/>
    <n v="272.13400000000001"/>
    <n v="32.619999999999997"/>
  </r>
  <r>
    <s v="10 : Electric"/>
    <x v="3"/>
    <x v="1"/>
    <s v="ERES_2T317"/>
    <x v="7700"/>
    <n v="1604"/>
    <n v="198.33"/>
  </r>
  <r>
    <s v="10 : Electric"/>
    <x v="3"/>
    <x v="1"/>
    <s v="ERES_2T317"/>
    <x v="3238"/>
    <n v="1134.068"/>
    <n v="140.33000000000001"/>
  </r>
  <r>
    <s v="10 : Electric"/>
    <x v="3"/>
    <x v="1"/>
    <s v="ERES_2T317"/>
    <x v="3239"/>
    <n v="1004.369"/>
    <n v="120.27"/>
  </r>
  <r>
    <s v="10 : Electric"/>
    <x v="3"/>
    <x v="1"/>
    <s v="ERES_2T317"/>
    <x v="3240"/>
    <n v="203.34299999999999"/>
    <n v="24.51"/>
  </r>
  <r>
    <s v="10 : Electric"/>
    <x v="3"/>
    <x v="1"/>
    <s v="ERES_2T317"/>
    <x v="3241"/>
    <n v="744.60299999999995"/>
    <n v="88.49"/>
  </r>
  <r>
    <s v="10 : Electric"/>
    <x v="3"/>
    <x v="1"/>
    <s v="ERES_2T317"/>
    <x v="3242"/>
    <n v="609.05399999999997"/>
    <n v="74.400000000000006"/>
  </r>
  <r>
    <s v="10 : Electric"/>
    <x v="3"/>
    <x v="1"/>
    <s v="ERES_2T317"/>
    <x v="3243"/>
    <n v="325.52300000000002"/>
    <n v="40.21"/>
  </r>
  <r>
    <s v="10 : Electric"/>
    <x v="3"/>
    <x v="1"/>
    <s v="ERES_2T317"/>
    <x v="3244"/>
    <n v="371.245"/>
    <n v="44.71"/>
  </r>
  <r>
    <s v="10 : Electric"/>
    <x v="3"/>
    <x v="1"/>
    <s v="ERES_2T317"/>
    <x v="3245"/>
    <n v="460.642"/>
    <n v="54.95"/>
  </r>
  <r>
    <s v="10 : Electric"/>
    <x v="3"/>
    <x v="1"/>
    <s v="ERES_2T317"/>
    <x v="3246"/>
    <n v="670.68899999999996"/>
    <n v="79.209999999999994"/>
  </r>
  <r>
    <s v="10 : Electric"/>
    <x v="3"/>
    <x v="1"/>
    <s v="ERES_2T317"/>
    <x v="3247"/>
    <n v="3217.364"/>
    <n v="388.26"/>
  </r>
  <r>
    <s v="10 : Electric"/>
    <x v="3"/>
    <x v="1"/>
    <s v="ERES_2T317"/>
    <x v="3248"/>
    <n v="268.69499999999999"/>
    <n v="33"/>
  </r>
  <r>
    <s v="10 : Electric"/>
    <x v="3"/>
    <x v="1"/>
    <s v="ERES_2T317"/>
    <x v="7701"/>
    <n v="1080.4549999999999"/>
    <n v="131.1"/>
  </r>
  <r>
    <s v="10 : Electric"/>
    <x v="3"/>
    <x v="1"/>
    <s v="ERES_2T317"/>
    <x v="7702"/>
    <n v="552.07899999999995"/>
    <n v="70.709999999999994"/>
  </r>
  <r>
    <s v="10 : Electric"/>
    <x v="3"/>
    <x v="1"/>
    <s v="ERES_2T317"/>
    <x v="3249"/>
    <n v="3769.6950000000002"/>
    <n v="461.6"/>
  </r>
  <r>
    <s v="10 : Electric"/>
    <x v="3"/>
    <x v="1"/>
    <s v="ERES_2T317"/>
    <x v="3250"/>
    <n v="443.916"/>
    <n v="53.93"/>
  </r>
  <r>
    <s v="10 : Electric"/>
    <x v="3"/>
    <x v="1"/>
    <s v="ERES_2T317"/>
    <x v="7703"/>
    <n v="2278.37"/>
    <n v="290.18"/>
  </r>
  <r>
    <s v="10 : Electric"/>
    <x v="3"/>
    <x v="1"/>
    <s v="ERES_2T317"/>
    <x v="3251"/>
    <n v="817.95299999999997"/>
    <n v="98.5"/>
  </r>
  <r>
    <s v="10 : Electric"/>
    <x v="3"/>
    <x v="1"/>
    <s v="ERES_2T317"/>
    <x v="3252"/>
    <n v="596.34100000000001"/>
    <n v="73.25"/>
  </r>
  <r>
    <s v="10 : Electric"/>
    <x v="3"/>
    <x v="1"/>
    <s v="ERES_2T317"/>
    <x v="3253"/>
    <n v="3554.4989999999998"/>
    <n v="434.65"/>
  </r>
  <r>
    <s v="10 : Electric"/>
    <x v="3"/>
    <x v="1"/>
    <s v="ERES_2T317"/>
    <x v="7704"/>
    <n v="1738.8230000000001"/>
    <n v="210.18"/>
  </r>
  <r>
    <s v="10 : Electric"/>
    <x v="3"/>
    <x v="1"/>
    <s v="ERES_2T317"/>
    <x v="3254"/>
    <n v="693.79899999999998"/>
    <n v="84.78"/>
  </r>
  <r>
    <s v="10 : Electric"/>
    <x v="3"/>
    <x v="1"/>
    <s v="ERES_2T317"/>
    <x v="7705"/>
    <n v="875.37800000000004"/>
    <n v="107.5"/>
  </r>
  <r>
    <s v="10 : Electric"/>
    <x v="3"/>
    <x v="1"/>
    <s v="ERES_2T317"/>
    <x v="3255"/>
    <n v="700.21500000000003"/>
    <n v="84.48"/>
  </r>
  <r>
    <s v="10 : Electric"/>
    <x v="3"/>
    <x v="1"/>
    <s v="ERES_2T317"/>
    <x v="7706"/>
    <n v="1118.069"/>
    <n v="138.75"/>
  </r>
  <r>
    <s v="10 : Electric"/>
    <x v="3"/>
    <x v="1"/>
    <s v="ERES_2T317"/>
    <x v="3256"/>
    <n v="1466.6089999999999"/>
    <n v="188.23"/>
  </r>
  <r>
    <s v="10 : Electric"/>
    <x v="3"/>
    <x v="1"/>
    <s v="ERES_2T317"/>
    <x v="7707"/>
    <n v="353.01799999999997"/>
    <n v="44.22"/>
  </r>
  <r>
    <s v="10 : Electric"/>
    <x v="3"/>
    <x v="1"/>
    <s v="ERES_2T317"/>
    <x v="3257"/>
    <n v="788.46600000000001"/>
    <n v="97.6"/>
  </r>
  <r>
    <s v="10 : Electric"/>
    <x v="3"/>
    <x v="1"/>
    <s v="ERES_2T317"/>
    <x v="3258"/>
    <n v="1892.7429999999999"/>
    <n v="232.04"/>
  </r>
  <r>
    <s v="10 : Electric"/>
    <x v="3"/>
    <x v="1"/>
    <s v="ERES_2T317"/>
    <x v="3259"/>
    <n v="854.81299999999999"/>
    <n v="103.8"/>
  </r>
  <r>
    <s v="10 : Electric"/>
    <x v="3"/>
    <x v="1"/>
    <s v="ERES_2T317"/>
    <x v="3260"/>
    <n v="1282.7149999999999"/>
    <n v="160.93"/>
  </r>
  <r>
    <s v="10 : Electric"/>
    <x v="3"/>
    <x v="1"/>
    <s v="ERES_2T317"/>
    <x v="7708"/>
    <n v="331.18700000000001"/>
    <n v="41.45"/>
  </r>
  <r>
    <s v="10 : Electric"/>
    <x v="3"/>
    <x v="1"/>
    <s v="ERES_2T317"/>
    <x v="3261"/>
    <n v="2188.029"/>
    <n v="268.52999999999997"/>
  </r>
  <r>
    <s v="10 : Electric"/>
    <x v="3"/>
    <x v="1"/>
    <s v="ERES_2T317"/>
    <x v="8716"/>
    <n v="508.34199999999998"/>
    <n v="61.32"/>
  </r>
  <r>
    <s v="10 : Electric"/>
    <x v="3"/>
    <x v="1"/>
    <s v="ERES_2T317"/>
    <x v="3262"/>
    <n v="980.18"/>
    <n v="120.35"/>
  </r>
  <r>
    <s v="10 : Electric"/>
    <x v="3"/>
    <x v="1"/>
    <s v="ERES_2T317"/>
    <x v="7709"/>
    <n v="470.721"/>
    <n v="58.11"/>
  </r>
  <r>
    <s v="10 : Electric"/>
    <x v="3"/>
    <x v="1"/>
    <s v="ERES_2T317"/>
    <x v="7710"/>
    <n v="174.63900000000001"/>
    <n v="21.79"/>
  </r>
  <r>
    <s v="10 : Electric"/>
    <x v="3"/>
    <x v="1"/>
    <s v="ERES_2T317"/>
    <x v="3263"/>
    <n v="1039.508"/>
    <n v="126.88"/>
  </r>
  <r>
    <s v="10 : Electric"/>
    <x v="3"/>
    <x v="1"/>
    <s v="ERES_2T317"/>
    <x v="7711"/>
    <n v="407.50099999999998"/>
    <n v="47.68"/>
  </r>
  <r>
    <s v="10 : Electric"/>
    <x v="3"/>
    <x v="1"/>
    <s v="ERES_2T317"/>
    <x v="3264"/>
    <n v="324.46300000000002"/>
    <n v="40.74"/>
  </r>
  <r>
    <s v="10 : Electric"/>
    <x v="3"/>
    <x v="1"/>
    <s v="ERES_2T317"/>
    <x v="7712"/>
    <n v="422.79700000000003"/>
    <n v="53.73"/>
  </r>
  <r>
    <s v="10 : Electric"/>
    <x v="3"/>
    <x v="1"/>
    <s v="ERES_2T317"/>
    <x v="3265"/>
    <n v="1145.405"/>
    <n v="141.86000000000001"/>
  </r>
  <r>
    <s v="10 : Electric"/>
    <x v="3"/>
    <x v="1"/>
    <s v="ERES_2T317"/>
    <x v="3266"/>
    <n v="1987.47"/>
    <n v="245.15"/>
  </r>
  <r>
    <s v="10 : Electric"/>
    <x v="3"/>
    <x v="1"/>
    <s v="ERES_2T317"/>
    <x v="3267"/>
    <n v="852.95100000000002"/>
    <n v="107.49"/>
  </r>
  <r>
    <s v="10 : Electric"/>
    <x v="3"/>
    <x v="1"/>
    <s v="ERES_2T317"/>
    <x v="3268"/>
    <n v="414.81799999999998"/>
    <n v="51.61"/>
  </r>
  <r>
    <s v="10 : Electric"/>
    <x v="3"/>
    <x v="1"/>
    <s v="ERES_2T317"/>
    <x v="3269"/>
    <n v="745.26599999999996"/>
    <n v="90.05"/>
  </r>
  <r>
    <s v="10 : Electric"/>
    <x v="3"/>
    <x v="1"/>
    <s v="ERES_2T317"/>
    <x v="3270"/>
    <n v="815.60699999999997"/>
    <n v="98.29"/>
  </r>
  <r>
    <s v="10 : Electric"/>
    <x v="3"/>
    <x v="1"/>
    <s v="ERES_2T317"/>
    <x v="3271"/>
    <n v="819.29100000000005"/>
    <n v="101.52"/>
  </r>
  <r>
    <s v="10 : Electric"/>
    <x v="3"/>
    <x v="1"/>
    <s v="ERES_2T317"/>
    <x v="7713"/>
    <n v="1128.3440000000001"/>
    <n v="139.85"/>
  </r>
  <r>
    <s v="10 : Electric"/>
    <x v="3"/>
    <x v="1"/>
    <s v="ERES_2T317"/>
    <x v="7714"/>
    <n v="1154.672"/>
    <n v="138.09"/>
  </r>
  <r>
    <s v="10 : Electric"/>
    <x v="3"/>
    <x v="1"/>
    <s v="ERES_2T317"/>
    <x v="3272"/>
    <n v="415.87900000000002"/>
    <n v="49.84"/>
  </r>
  <r>
    <s v="10 : Electric"/>
    <x v="3"/>
    <x v="1"/>
    <s v="ERES_2T317"/>
    <x v="3273"/>
    <n v="774.95399999999995"/>
    <n v="93.53"/>
  </r>
  <r>
    <s v="10 : Electric"/>
    <x v="3"/>
    <x v="1"/>
    <s v="ERES_2T317"/>
    <x v="7715"/>
    <n v="364.399"/>
    <n v="47.38"/>
  </r>
  <r>
    <s v="10 : Electric"/>
    <x v="3"/>
    <x v="1"/>
    <s v="ERES_2T317"/>
    <x v="8717"/>
    <n v="2047.866"/>
    <n v="242.14"/>
  </r>
  <r>
    <s v="10 : Electric"/>
    <x v="3"/>
    <x v="1"/>
    <s v="ERES_2T317"/>
    <x v="3275"/>
    <n v="799.80399999999997"/>
    <n v="97.06"/>
  </r>
  <r>
    <s v="10 : Electric"/>
    <x v="3"/>
    <x v="1"/>
    <s v="ERES_2T317"/>
    <x v="3276"/>
    <n v="1553.7550000000001"/>
    <n v="183.01"/>
  </r>
  <r>
    <s v="10 : Electric"/>
    <x v="3"/>
    <x v="1"/>
    <s v="ERES_2T317"/>
    <x v="3277"/>
    <n v="1566.56"/>
    <n v="187.96"/>
  </r>
  <r>
    <s v="10 : Electric"/>
    <x v="3"/>
    <x v="1"/>
    <s v="ERES_2T317"/>
    <x v="7716"/>
    <n v="751.40099999999995"/>
    <n v="90.69"/>
  </r>
  <r>
    <s v="10 : Electric"/>
    <x v="3"/>
    <x v="1"/>
    <s v="ERES_2T317"/>
    <x v="7717"/>
    <n v="1127.204"/>
    <n v="131.05000000000001"/>
  </r>
  <r>
    <s v="10 : Electric"/>
    <x v="3"/>
    <x v="1"/>
    <s v="ERES_2T317"/>
    <x v="3278"/>
    <n v="1688.6610000000001"/>
    <n v="208.71"/>
  </r>
  <r>
    <s v="10 : Electric"/>
    <x v="3"/>
    <x v="1"/>
    <s v="ERES_2T317"/>
    <x v="3279"/>
    <n v="537.173"/>
    <n v="65.53"/>
  </r>
  <r>
    <s v="10 : Electric"/>
    <x v="3"/>
    <x v="1"/>
    <s v="ERES_2T317"/>
    <x v="3280"/>
    <n v="2207.1799999999998"/>
    <n v="270.47000000000003"/>
  </r>
  <r>
    <s v="10 : Electric"/>
    <x v="3"/>
    <x v="1"/>
    <s v="ERES_2T317"/>
    <x v="7718"/>
    <n v="1500.0419999999999"/>
    <n v="180.37"/>
  </r>
  <r>
    <s v="10 : Electric"/>
    <x v="3"/>
    <x v="1"/>
    <s v="ERES_2T317"/>
    <x v="3281"/>
    <n v="940.81500000000005"/>
    <n v="115.61"/>
  </r>
  <r>
    <s v="10 : Electric"/>
    <x v="3"/>
    <x v="1"/>
    <s v="ERES_2T317"/>
    <x v="3282"/>
    <n v="2402.0189999999998"/>
    <n v="301.77999999999997"/>
  </r>
  <r>
    <s v="10 : Electric"/>
    <x v="3"/>
    <x v="1"/>
    <s v="ERES_2T317"/>
    <x v="7719"/>
    <n v="982.12900000000002"/>
    <n v="120.42"/>
  </r>
  <r>
    <s v="10 : Electric"/>
    <x v="3"/>
    <x v="1"/>
    <s v="ERES_2T317"/>
    <x v="7720"/>
    <n v="717.05499999999995"/>
    <n v="86.15"/>
  </r>
  <r>
    <s v="10 : Electric"/>
    <x v="3"/>
    <x v="1"/>
    <s v="ERES_2T317"/>
    <x v="3283"/>
    <n v="1936.375"/>
    <n v="237.26"/>
  </r>
  <r>
    <s v="10 : Electric"/>
    <x v="3"/>
    <x v="1"/>
    <s v="ERES_2T317"/>
    <x v="7721"/>
    <n v="1306.1379999999999"/>
    <n v="158.18"/>
  </r>
  <r>
    <s v="10 : Electric"/>
    <x v="3"/>
    <x v="1"/>
    <s v="ERES_2T317"/>
    <x v="3284"/>
    <n v="174.72300000000001"/>
    <n v="22.16"/>
  </r>
  <r>
    <s v="10 : Electric"/>
    <x v="3"/>
    <x v="1"/>
    <s v="ERES_2T317"/>
    <x v="3285"/>
    <n v="1726.7260000000001"/>
    <n v="219.94"/>
  </r>
  <r>
    <s v="10 : Electric"/>
    <x v="3"/>
    <x v="1"/>
    <s v="ERES_2T317"/>
    <x v="3286"/>
    <n v="936.12599999999998"/>
    <n v="120.08"/>
  </r>
  <r>
    <s v="10 : Electric"/>
    <x v="3"/>
    <x v="1"/>
    <s v="ERES_2T317"/>
    <x v="3287"/>
    <n v="1571.864"/>
    <n v="184.17"/>
  </r>
  <r>
    <s v="10 : Electric"/>
    <x v="3"/>
    <x v="1"/>
    <s v="ERES_2T317"/>
    <x v="7722"/>
    <n v="347.12299999999999"/>
    <n v="41.9"/>
  </r>
  <r>
    <s v="10 : Electric"/>
    <x v="3"/>
    <x v="1"/>
    <s v="ERES_2T317"/>
    <x v="7723"/>
    <n v="1086.268"/>
    <n v="130.06"/>
  </r>
  <r>
    <s v="10 : Electric"/>
    <x v="3"/>
    <x v="1"/>
    <s v="ERES_2T317"/>
    <x v="7724"/>
    <n v="372.02300000000002"/>
    <n v="46.89"/>
  </r>
  <r>
    <s v="10 : Electric"/>
    <x v="3"/>
    <x v="1"/>
    <s v="ERES_2T317"/>
    <x v="7725"/>
    <n v="584.94000000000005"/>
    <n v="70.72"/>
  </r>
  <r>
    <s v="10 : Electric"/>
    <x v="3"/>
    <x v="1"/>
    <s v="ERES_2T317"/>
    <x v="3288"/>
    <n v="1007.419"/>
    <n v="117.63"/>
  </r>
  <r>
    <s v="10 : Electric"/>
    <x v="3"/>
    <x v="1"/>
    <s v="ERES_2T317"/>
    <x v="3289"/>
    <n v="443.39400000000001"/>
    <n v="55.35"/>
  </r>
  <r>
    <s v="10 : Electric"/>
    <x v="3"/>
    <x v="1"/>
    <s v="ERES_2T317"/>
    <x v="3290"/>
    <n v="1019.874"/>
    <n v="125.7"/>
  </r>
  <r>
    <s v="10 : Electric"/>
    <x v="3"/>
    <x v="1"/>
    <s v="ERES_2T317"/>
    <x v="3291"/>
    <n v="2674.0390000000002"/>
    <n v="334.47"/>
  </r>
  <r>
    <s v="10 : Electric"/>
    <x v="3"/>
    <x v="1"/>
    <s v="ERES_2T317"/>
    <x v="3292"/>
    <n v="3981.607"/>
    <n v="471.6"/>
  </r>
  <r>
    <s v="10 : Electric"/>
    <x v="3"/>
    <x v="1"/>
    <s v="ERES_2T317"/>
    <x v="3293"/>
    <n v="1023.617"/>
    <n v="124.46"/>
  </r>
  <r>
    <s v="10 : Electric"/>
    <x v="3"/>
    <x v="1"/>
    <s v="ERES_2T317"/>
    <x v="3294"/>
    <n v="966.97"/>
    <n v="107.09"/>
  </r>
  <r>
    <s v="10 : Electric"/>
    <x v="3"/>
    <x v="1"/>
    <s v="ERES_2T317"/>
    <x v="3295"/>
    <n v="340.524"/>
    <n v="42.45"/>
  </r>
  <r>
    <s v="10 : Electric"/>
    <x v="3"/>
    <x v="1"/>
    <s v="ERES_2T317"/>
    <x v="3296"/>
    <n v="733.41899999999998"/>
    <n v="89.95"/>
  </r>
  <r>
    <s v="10 : Electric"/>
    <x v="3"/>
    <x v="1"/>
    <s v="ERES_2T317"/>
    <x v="3297"/>
    <n v="1856.7090000000001"/>
    <n v="227.36"/>
  </r>
  <r>
    <s v="10 : Electric"/>
    <x v="3"/>
    <x v="1"/>
    <s v="ERES_2T317"/>
    <x v="7726"/>
    <n v="1729.357"/>
    <n v="209.65"/>
  </r>
  <r>
    <s v="10 : Electric"/>
    <x v="3"/>
    <x v="1"/>
    <s v="ERES_2T317"/>
    <x v="7727"/>
    <n v="732.67100000000005"/>
    <n v="93.57"/>
  </r>
  <r>
    <s v="10 : Electric"/>
    <x v="3"/>
    <x v="1"/>
    <s v="ERES_2T317"/>
    <x v="3298"/>
    <n v="925.29600000000005"/>
    <n v="113.92"/>
  </r>
  <r>
    <s v="10 : Electric"/>
    <x v="3"/>
    <x v="1"/>
    <s v="ERES_2T317"/>
    <x v="7728"/>
    <n v="252.41399999999999"/>
    <n v="30.08"/>
  </r>
  <r>
    <s v="10 : Electric"/>
    <x v="3"/>
    <x v="1"/>
    <s v="ERES_2T317"/>
    <x v="3299"/>
    <n v="2071.1030000000001"/>
    <n v="252.07"/>
  </r>
  <r>
    <s v="10 : Electric"/>
    <x v="3"/>
    <x v="1"/>
    <s v="ERES_2T317"/>
    <x v="8718"/>
    <n v="1324.769"/>
    <n v="160.88"/>
  </r>
  <r>
    <s v="10 : Electric"/>
    <x v="3"/>
    <x v="1"/>
    <s v="ERES_2T317"/>
    <x v="3300"/>
    <n v="1045.7570000000001"/>
    <n v="128.65"/>
  </r>
  <r>
    <s v="10 : Electric"/>
    <x v="3"/>
    <x v="1"/>
    <s v="ERES_2T317"/>
    <x v="3301"/>
    <n v="403.58699999999999"/>
    <n v="47.87"/>
  </r>
  <r>
    <s v="10 : Electric"/>
    <x v="3"/>
    <x v="1"/>
    <s v="ERES_2T317"/>
    <x v="3302"/>
    <n v="994.81200000000001"/>
    <n v="119.33"/>
  </r>
  <r>
    <s v="10 : Electric"/>
    <x v="3"/>
    <x v="1"/>
    <s v="ERES_2T317"/>
    <x v="3303"/>
    <n v="810.64400000000001"/>
    <n v="97.85"/>
  </r>
  <r>
    <s v="10 : Electric"/>
    <x v="3"/>
    <x v="1"/>
    <s v="ERES_2T317"/>
    <x v="7729"/>
    <n v="1051.345"/>
    <n v="128.93"/>
  </r>
  <r>
    <s v="10 : Electric"/>
    <x v="3"/>
    <x v="1"/>
    <s v="ERES_2T317"/>
    <x v="3304"/>
    <n v="2802.2429999999999"/>
    <n v="350.89"/>
  </r>
  <r>
    <s v="10 : Electric"/>
    <x v="3"/>
    <x v="1"/>
    <s v="ERES_2T317"/>
    <x v="3305"/>
    <n v="943.32799999999997"/>
    <n v="116.82"/>
  </r>
  <r>
    <s v="10 : Electric"/>
    <x v="3"/>
    <x v="1"/>
    <s v="ERES_2T317"/>
    <x v="7730"/>
    <n v="577.41499999999996"/>
    <n v="71.650000000000006"/>
  </r>
  <r>
    <s v="10 : Electric"/>
    <x v="3"/>
    <x v="1"/>
    <s v="ERES_2T317"/>
    <x v="3306"/>
    <n v="877.25400000000002"/>
    <n v="107.55"/>
  </r>
  <r>
    <s v="10 : Electric"/>
    <x v="3"/>
    <x v="1"/>
    <s v="ERES_2T317"/>
    <x v="3307"/>
    <n v="2520.3119999999999"/>
    <n v="309.64"/>
  </r>
  <r>
    <s v="10 : Electric"/>
    <x v="3"/>
    <x v="1"/>
    <s v="ERES_2T317"/>
    <x v="3308"/>
    <n v="84.194000000000003"/>
    <n v="10.37"/>
  </r>
  <r>
    <s v="10 : Electric"/>
    <x v="3"/>
    <x v="1"/>
    <s v="ERES_2T317"/>
    <x v="7731"/>
    <n v="1359.4590000000001"/>
    <n v="168.94"/>
  </r>
  <r>
    <s v="10 : Electric"/>
    <x v="3"/>
    <x v="1"/>
    <s v="ERES_2T317"/>
    <x v="7732"/>
    <n v="2023.789"/>
    <n v="232.44"/>
  </r>
  <r>
    <s v="10 : Electric"/>
    <x v="3"/>
    <x v="1"/>
    <s v="ERES_2T317"/>
    <x v="3309"/>
    <n v="810.625"/>
    <n v="96.74"/>
  </r>
  <r>
    <s v="10 : Electric"/>
    <x v="3"/>
    <x v="1"/>
    <s v="ERES_2T317"/>
    <x v="3310"/>
    <n v="342.58499999999998"/>
    <n v="42.16"/>
  </r>
  <r>
    <s v="10 : Electric"/>
    <x v="3"/>
    <x v="1"/>
    <s v="ERES_2T317"/>
    <x v="3311"/>
    <n v="1522.3230000000001"/>
    <n v="184.82"/>
  </r>
  <r>
    <s v="10 : Electric"/>
    <x v="3"/>
    <x v="1"/>
    <s v="ERES_2T317"/>
    <x v="3312"/>
    <n v="1104.2650000000001"/>
    <n v="132.30000000000001"/>
  </r>
  <r>
    <s v="10 : Electric"/>
    <x v="3"/>
    <x v="1"/>
    <s v="ERES_2T317"/>
    <x v="3313"/>
    <n v="553.005"/>
    <n v="66.739999999999995"/>
  </r>
  <r>
    <s v="10 : Electric"/>
    <x v="3"/>
    <x v="1"/>
    <s v="ERES_2T317"/>
    <x v="3314"/>
    <n v="376.76499999999999"/>
    <n v="45.29"/>
  </r>
  <r>
    <s v="10 : Electric"/>
    <x v="3"/>
    <x v="1"/>
    <s v="ERES_2T317"/>
    <x v="3315"/>
    <n v="639.572"/>
    <n v="78.14"/>
  </r>
  <r>
    <s v="10 : Electric"/>
    <x v="3"/>
    <x v="1"/>
    <s v="ERES_2T317"/>
    <x v="3316"/>
    <n v="1134.31"/>
    <n v="140.41999999999999"/>
  </r>
  <r>
    <s v="10 : Electric"/>
    <x v="3"/>
    <x v="1"/>
    <s v="ERES_2T317"/>
    <x v="3317"/>
    <n v="576.51900000000001"/>
    <n v="67.89"/>
  </r>
  <r>
    <s v="10 : Electric"/>
    <x v="3"/>
    <x v="1"/>
    <s v="ERES_2T317"/>
    <x v="7733"/>
    <n v="1532.5550000000001"/>
    <n v="177.24"/>
  </r>
  <r>
    <s v="10 : Electric"/>
    <x v="3"/>
    <x v="1"/>
    <s v="ERES_2T317"/>
    <x v="3318"/>
    <n v="1737.8979999999999"/>
    <n v="221.25"/>
  </r>
  <r>
    <s v="10 : Electric"/>
    <x v="3"/>
    <x v="1"/>
    <s v="ERES_2T317"/>
    <x v="3319"/>
    <n v="1462.463"/>
    <n v="178.44"/>
  </r>
  <r>
    <s v="10 : Electric"/>
    <x v="3"/>
    <x v="1"/>
    <s v="ERES_2T317"/>
    <x v="3320"/>
    <n v="1017.361"/>
    <n v="123.35"/>
  </r>
  <r>
    <s v="10 : Electric"/>
    <x v="3"/>
    <x v="1"/>
    <s v="ERES_2T317"/>
    <x v="3321"/>
    <n v="1873.8"/>
    <n v="220.67"/>
  </r>
  <r>
    <s v="10 : Electric"/>
    <x v="3"/>
    <x v="1"/>
    <s v="ERES_2T317"/>
    <x v="7734"/>
    <n v="852.34900000000005"/>
    <n v="105.52"/>
  </r>
  <r>
    <s v="10 : Electric"/>
    <x v="3"/>
    <x v="1"/>
    <s v="ERES_2T317"/>
    <x v="3322"/>
    <n v="2105.15"/>
    <n v="248.97"/>
  </r>
  <r>
    <s v="10 : Electric"/>
    <x v="3"/>
    <x v="1"/>
    <s v="ERES_2T317"/>
    <x v="3323"/>
    <n v="598.66099999999994"/>
    <n v="73.41"/>
  </r>
  <r>
    <s v="10 : Electric"/>
    <x v="3"/>
    <x v="1"/>
    <s v="ERES_2T317"/>
    <x v="3324"/>
    <n v="323.40800000000002"/>
    <n v="40.799999999999997"/>
  </r>
  <r>
    <s v="10 : Electric"/>
    <x v="3"/>
    <x v="1"/>
    <s v="ERES_2T317"/>
    <x v="3325"/>
    <n v="2100.5"/>
    <n v="252.94"/>
  </r>
  <r>
    <s v="10 : Electric"/>
    <x v="3"/>
    <x v="1"/>
    <s v="ERES_2T317"/>
    <x v="3326"/>
    <n v="697.05499999999995"/>
    <n v="84.77"/>
  </r>
  <r>
    <s v="10 : Electric"/>
    <x v="3"/>
    <x v="1"/>
    <s v="ERES_2T317"/>
    <x v="3327"/>
    <n v="989.56899999999996"/>
    <n v="118.72"/>
  </r>
  <r>
    <s v="10 : Electric"/>
    <x v="3"/>
    <x v="1"/>
    <s v="ERES_2T317"/>
    <x v="3328"/>
    <n v="743.08900000000006"/>
    <n v="92.24"/>
  </r>
  <r>
    <s v="10 : Electric"/>
    <x v="3"/>
    <x v="1"/>
    <s v="ERES_2T317"/>
    <x v="7735"/>
    <n v="2093.0540000000001"/>
    <n v="251.98"/>
  </r>
  <r>
    <s v="10 : Electric"/>
    <x v="3"/>
    <x v="1"/>
    <s v="ERES_2T317"/>
    <x v="3329"/>
    <n v="521.11099999999999"/>
    <n v="62.9"/>
  </r>
  <r>
    <s v="10 : Electric"/>
    <x v="3"/>
    <x v="1"/>
    <s v="ERES_2T317"/>
    <x v="3330"/>
    <n v="269.22399999999999"/>
    <n v="30.67"/>
  </r>
  <r>
    <s v="10 : Electric"/>
    <x v="3"/>
    <x v="1"/>
    <s v="ERES_2T317"/>
    <x v="7736"/>
    <n v="1205.4680000000001"/>
    <n v="145.96"/>
  </r>
  <r>
    <s v="10 : Electric"/>
    <x v="3"/>
    <x v="1"/>
    <s v="ERES_2T317"/>
    <x v="3332"/>
    <n v="1260.634"/>
    <n v="150.26"/>
  </r>
  <r>
    <s v="10 : Electric"/>
    <x v="3"/>
    <x v="1"/>
    <s v="ERES_2T317"/>
    <x v="3333"/>
    <n v="607.62099999999998"/>
    <n v="72.510000000000005"/>
  </r>
  <r>
    <s v="10 : Electric"/>
    <x v="3"/>
    <x v="1"/>
    <s v="ERES_2T317"/>
    <x v="3334"/>
    <n v="522.75"/>
    <n v="65.239999999999995"/>
  </r>
  <r>
    <s v="10 : Electric"/>
    <x v="3"/>
    <x v="1"/>
    <s v="ERES_2T317"/>
    <x v="7737"/>
    <n v="624.87400000000002"/>
    <n v="74.83"/>
  </r>
  <r>
    <s v="10 : Electric"/>
    <x v="3"/>
    <x v="1"/>
    <s v="ERES_2T317"/>
    <x v="7738"/>
    <n v="1288.4380000000001"/>
    <n v="156.41999999999999"/>
  </r>
  <r>
    <s v="10 : Electric"/>
    <x v="3"/>
    <x v="1"/>
    <s v="ERES_2T317"/>
    <x v="7739"/>
    <m/>
    <n v="0"/>
  </r>
  <r>
    <s v="10 : Electric"/>
    <x v="3"/>
    <x v="1"/>
    <s v="ERES_2T317"/>
    <x v="7740"/>
    <n v="913.39700000000005"/>
    <n v="111.28"/>
  </r>
  <r>
    <s v="10 : Electric"/>
    <x v="3"/>
    <x v="1"/>
    <s v="ERES_2T317"/>
    <x v="7741"/>
    <n v="1092.7070000000001"/>
    <n v="122.59"/>
  </r>
  <r>
    <s v="10 : Electric"/>
    <x v="3"/>
    <x v="1"/>
    <s v="ERES_2T317"/>
    <x v="3335"/>
    <n v="583.46199999999999"/>
    <n v="71.83"/>
  </r>
  <r>
    <s v="10 : Electric"/>
    <x v="3"/>
    <x v="1"/>
    <s v="ERES_2T317"/>
    <x v="3336"/>
    <n v="475.59"/>
    <n v="59.74"/>
  </r>
  <r>
    <s v="10 : Electric"/>
    <x v="3"/>
    <x v="1"/>
    <s v="ERES_2T317"/>
    <x v="3337"/>
    <n v="934.78399999999999"/>
    <n v="113.34"/>
  </r>
  <r>
    <s v="10 : Electric"/>
    <x v="3"/>
    <x v="1"/>
    <s v="ERES_2T317"/>
    <x v="3338"/>
    <n v="400.81099999999998"/>
    <n v="48.83"/>
  </r>
  <r>
    <s v="10 : Electric"/>
    <x v="3"/>
    <x v="1"/>
    <s v="ERES_2T317"/>
    <x v="3339"/>
    <n v="1109.712"/>
    <n v="134.61000000000001"/>
  </r>
  <r>
    <s v="10 : Electric"/>
    <x v="3"/>
    <x v="1"/>
    <s v="ERES_2T317"/>
    <x v="7742"/>
    <n v="757.95399999999995"/>
    <n v="90.32"/>
  </r>
  <r>
    <s v="10 : Electric"/>
    <x v="3"/>
    <x v="1"/>
    <s v="ERES_2T317"/>
    <x v="3340"/>
    <n v="959.44799999999998"/>
    <n v="115.7"/>
  </r>
  <r>
    <s v="10 : Electric"/>
    <x v="3"/>
    <x v="1"/>
    <s v="ERES_2T317"/>
    <x v="3341"/>
    <n v="1478.462"/>
    <n v="181.76"/>
  </r>
  <r>
    <s v="10 : Electric"/>
    <x v="3"/>
    <x v="1"/>
    <s v="ERES_2T317"/>
    <x v="3342"/>
    <n v="576.9"/>
    <n v="70.260000000000005"/>
  </r>
  <r>
    <s v="10 : Electric"/>
    <x v="3"/>
    <x v="1"/>
    <s v="ERES_2T317"/>
    <x v="7743"/>
    <n v="521.22299999999996"/>
    <n v="62.36"/>
  </r>
  <r>
    <s v="10 : Electric"/>
    <x v="3"/>
    <x v="1"/>
    <s v="ERES_2T317"/>
    <x v="7744"/>
    <n v="574.72799999999995"/>
    <n v="70.12"/>
  </r>
  <r>
    <s v="10 : Electric"/>
    <x v="3"/>
    <x v="1"/>
    <s v="ERES_2T317"/>
    <x v="7745"/>
    <n v="1595.482"/>
    <n v="176.98"/>
  </r>
  <r>
    <s v="10 : Electric"/>
    <x v="3"/>
    <x v="1"/>
    <s v="ERES_2T317"/>
    <x v="3343"/>
    <n v="1116.4739999999999"/>
    <n v="137.29"/>
  </r>
  <r>
    <s v="10 : Electric"/>
    <x v="3"/>
    <x v="1"/>
    <s v="ERES_2T317"/>
    <x v="3344"/>
    <n v="300.11599999999999"/>
    <n v="36.94"/>
  </r>
  <r>
    <s v="10 : Electric"/>
    <x v="3"/>
    <x v="1"/>
    <s v="ERES_2T317"/>
    <x v="3345"/>
    <n v="1963.7570000000001"/>
    <n v="237.59"/>
  </r>
  <r>
    <s v="10 : Electric"/>
    <x v="3"/>
    <x v="1"/>
    <s v="ERES_2T317"/>
    <x v="7746"/>
    <n v="1072.269"/>
    <n v="138.08000000000001"/>
  </r>
  <r>
    <s v="10 : Electric"/>
    <x v="3"/>
    <x v="1"/>
    <s v="ERES_2T317"/>
    <x v="3346"/>
    <n v="827.46100000000001"/>
    <n v="100.86"/>
  </r>
  <r>
    <s v="10 : Electric"/>
    <x v="3"/>
    <x v="1"/>
    <s v="ERES_2T317"/>
    <x v="3347"/>
    <n v="954.976"/>
    <n v="117.22"/>
  </r>
  <r>
    <s v="10 : Electric"/>
    <x v="3"/>
    <x v="1"/>
    <s v="ERES_2T317"/>
    <x v="3348"/>
    <n v="1446.3910000000001"/>
    <n v="171.91"/>
  </r>
  <r>
    <s v="10 : Electric"/>
    <x v="3"/>
    <x v="1"/>
    <s v="ERES_2T317"/>
    <x v="7747"/>
    <n v="774.05799999999999"/>
    <n v="95.65"/>
  </r>
  <r>
    <s v="10 : Electric"/>
    <x v="3"/>
    <x v="1"/>
    <s v="ERES_2T317"/>
    <x v="3349"/>
    <n v="1762.077"/>
    <n v="210.89"/>
  </r>
  <r>
    <s v="10 : Electric"/>
    <x v="3"/>
    <x v="1"/>
    <s v="ERES_2T317"/>
    <x v="7748"/>
    <n v="1009.174"/>
    <n v="123.8"/>
  </r>
  <r>
    <s v="10 : Electric"/>
    <x v="3"/>
    <x v="1"/>
    <s v="ERES_2T317"/>
    <x v="7749"/>
    <n v="1642.9780000000001"/>
    <n v="199.93"/>
  </r>
  <r>
    <s v="10 : Electric"/>
    <x v="3"/>
    <x v="1"/>
    <s v="ERES_2T317"/>
    <x v="8719"/>
    <n v="1817.586"/>
    <n v="206.34"/>
  </r>
  <r>
    <s v="10 : Electric"/>
    <x v="3"/>
    <x v="1"/>
    <s v="ERES_2T317"/>
    <x v="3350"/>
    <n v="881.71199999999999"/>
    <n v="102.97"/>
  </r>
  <r>
    <s v="10 : Electric"/>
    <x v="3"/>
    <x v="1"/>
    <s v="ERES_2T317"/>
    <x v="3351"/>
    <n v="2452.0340000000001"/>
    <n v="291.52"/>
  </r>
  <r>
    <s v="10 : Electric"/>
    <x v="3"/>
    <x v="1"/>
    <s v="ERES_2T317"/>
    <x v="3352"/>
    <n v="3836.92"/>
    <n v="469.3"/>
  </r>
  <r>
    <s v="10 : Electric"/>
    <x v="3"/>
    <x v="1"/>
    <s v="ERES_2T317"/>
    <x v="7750"/>
    <n v="561.33799999999997"/>
    <n v="68.760000000000005"/>
  </r>
  <r>
    <s v="10 : Electric"/>
    <x v="3"/>
    <x v="1"/>
    <s v="ERES_2T317"/>
    <x v="3353"/>
    <n v="1239.846"/>
    <n v="151.58000000000001"/>
  </r>
  <r>
    <s v="10 : Electric"/>
    <x v="3"/>
    <x v="1"/>
    <s v="ERES_2T317"/>
    <x v="3354"/>
    <n v="1427.2449999999999"/>
    <n v="167.99"/>
  </r>
  <r>
    <s v="10 : Electric"/>
    <x v="3"/>
    <x v="1"/>
    <s v="ERES_2T317"/>
    <x v="3355"/>
    <n v="657.31500000000005"/>
    <n v="81.56"/>
  </r>
  <r>
    <s v="10 : Electric"/>
    <x v="3"/>
    <x v="1"/>
    <s v="ERES_2T317"/>
    <x v="3356"/>
    <n v="937.39300000000003"/>
    <n v="113.91"/>
  </r>
  <r>
    <s v="10 : Electric"/>
    <x v="3"/>
    <x v="1"/>
    <s v="ERES_2T317"/>
    <x v="3358"/>
    <n v="1193.7819999999999"/>
    <n v="148.46"/>
  </r>
  <r>
    <s v="10 : Electric"/>
    <x v="3"/>
    <x v="1"/>
    <s v="ERES_2T317"/>
    <x v="3359"/>
    <n v="1004.2190000000001"/>
    <n v="122.37"/>
  </r>
  <r>
    <s v="10 : Electric"/>
    <x v="3"/>
    <x v="1"/>
    <s v="ERES_2T317"/>
    <x v="3360"/>
    <n v="1749.297"/>
    <n v="213.29"/>
  </r>
  <r>
    <s v="10 : Electric"/>
    <x v="3"/>
    <x v="1"/>
    <s v="ERES_2T317"/>
    <x v="3361"/>
    <n v="2574.0030000000002"/>
    <n v="307.67"/>
  </r>
  <r>
    <s v="10 : Electric"/>
    <x v="3"/>
    <x v="1"/>
    <s v="ERES_2T317"/>
    <x v="7751"/>
    <n v="674.37199999999996"/>
    <n v="80.680000000000007"/>
  </r>
  <r>
    <s v="10 : Electric"/>
    <x v="3"/>
    <x v="1"/>
    <s v="ERES_2T317"/>
    <x v="3362"/>
    <n v="1484.1669999999999"/>
    <n v="175.19"/>
  </r>
  <r>
    <s v="10 : Electric"/>
    <x v="3"/>
    <x v="1"/>
    <s v="ERES_2T317"/>
    <x v="3363"/>
    <n v="655.27200000000005"/>
    <n v="79.430000000000007"/>
  </r>
  <r>
    <s v="10 : Electric"/>
    <x v="3"/>
    <x v="1"/>
    <s v="ERES_2T317"/>
    <x v="3364"/>
    <n v="3544.2979999999998"/>
    <n v="441.8"/>
  </r>
  <r>
    <s v="10 : Electric"/>
    <x v="3"/>
    <x v="1"/>
    <s v="ERES_2T317"/>
    <x v="3365"/>
    <n v="799.83399999999995"/>
    <n v="99.47"/>
  </r>
  <r>
    <s v="10 : Electric"/>
    <x v="3"/>
    <x v="1"/>
    <s v="ERES_2T317"/>
    <x v="7752"/>
    <n v="1767.336"/>
    <n v="210.67"/>
  </r>
  <r>
    <s v="10 : Electric"/>
    <x v="3"/>
    <x v="1"/>
    <s v="ERES_2T317"/>
    <x v="3366"/>
    <n v="1033.8969999999999"/>
    <n v="121.5"/>
  </r>
  <r>
    <s v="10 : Electric"/>
    <x v="3"/>
    <x v="1"/>
    <s v="ERES_2T317"/>
    <x v="3367"/>
    <n v="1187.701"/>
    <n v="132.97"/>
  </r>
  <r>
    <s v="10 : Electric"/>
    <x v="3"/>
    <x v="1"/>
    <s v="ERES_2T317"/>
    <x v="7753"/>
    <n v="1047.701"/>
    <n v="127.29"/>
  </r>
  <r>
    <s v="10 : Electric"/>
    <x v="3"/>
    <x v="1"/>
    <s v="ERES_2T317"/>
    <x v="3369"/>
    <n v="737.678"/>
    <n v="89.36"/>
  </r>
  <r>
    <s v="10 : Electric"/>
    <x v="3"/>
    <x v="1"/>
    <s v="ERES_2T317"/>
    <x v="3370"/>
    <n v="970.59299999999996"/>
    <n v="116.96"/>
  </r>
  <r>
    <s v="10 : Electric"/>
    <x v="3"/>
    <x v="1"/>
    <s v="ERES_2T317"/>
    <x v="3371"/>
    <n v="612.36599999999999"/>
    <n v="76.17"/>
  </r>
  <r>
    <s v="10 : Electric"/>
    <x v="3"/>
    <x v="1"/>
    <s v="ERES_2T317"/>
    <x v="7754"/>
    <n v="361.589"/>
    <n v="44.8"/>
  </r>
  <r>
    <s v="10 : Electric"/>
    <x v="3"/>
    <x v="1"/>
    <s v="ERES_2T317"/>
    <x v="3373"/>
    <n v="2371.9749999999999"/>
    <n v="286.45"/>
  </r>
  <r>
    <s v="10 : Electric"/>
    <x v="3"/>
    <x v="1"/>
    <s v="ERES_2T317"/>
    <x v="3375"/>
    <n v="331.68700000000001"/>
    <n v="40.1"/>
  </r>
  <r>
    <s v="10 : Electric"/>
    <x v="3"/>
    <x v="1"/>
    <s v="ERES_2T317"/>
    <x v="3376"/>
    <n v="1093.192"/>
    <n v="132.84"/>
  </r>
  <r>
    <s v="10 : Electric"/>
    <x v="3"/>
    <x v="1"/>
    <s v="ERES_2T317"/>
    <x v="3377"/>
    <n v="321.72000000000003"/>
    <n v="39.89"/>
  </r>
  <r>
    <s v="10 : Electric"/>
    <x v="3"/>
    <x v="1"/>
    <s v="ERES_2T317"/>
    <x v="3378"/>
    <n v="1454.943"/>
    <n v="177.25"/>
  </r>
  <r>
    <s v="10 : Electric"/>
    <x v="3"/>
    <x v="1"/>
    <s v="ERES_2T317"/>
    <x v="7755"/>
    <n v="539.88400000000001"/>
    <n v="69.849999999999994"/>
  </r>
  <r>
    <s v="10 : Electric"/>
    <x v="3"/>
    <x v="1"/>
    <s v="ERES_2T317"/>
    <x v="8720"/>
    <n v="1332.65"/>
    <n v="159.59"/>
  </r>
  <r>
    <s v="10 : Electric"/>
    <x v="3"/>
    <x v="1"/>
    <s v="ERES_2T317"/>
    <x v="3379"/>
    <n v="2651.9319999999998"/>
    <n v="325.16000000000003"/>
  </r>
  <r>
    <s v="10 : Electric"/>
    <x v="3"/>
    <x v="1"/>
    <s v="ERES_2T317"/>
    <x v="7756"/>
    <n v="2024.9749999999999"/>
    <n v="247.38"/>
  </r>
  <r>
    <s v="10 : Electric"/>
    <x v="3"/>
    <x v="1"/>
    <s v="ERES_2T317"/>
    <x v="3380"/>
    <n v="1688.0889999999999"/>
    <n v="198.42"/>
  </r>
  <r>
    <s v="10 : Electric"/>
    <x v="3"/>
    <x v="1"/>
    <s v="ERES_2T317"/>
    <x v="7757"/>
    <n v="1071.0650000000001"/>
    <n v="131.81"/>
  </r>
  <r>
    <s v="10 : Electric"/>
    <x v="3"/>
    <x v="1"/>
    <s v="ERES_2T317"/>
    <x v="3381"/>
    <n v="1804.329"/>
    <n v="228.24"/>
  </r>
  <r>
    <s v="10 : Electric"/>
    <x v="3"/>
    <x v="1"/>
    <s v="ERES_2T317"/>
    <x v="3382"/>
    <n v="709.75800000000004"/>
    <n v="79.88"/>
  </r>
  <r>
    <s v="10 : Electric"/>
    <x v="3"/>
    <x v="1"/>
    <s v="ERES_2T317"/>
    <x v="3383"/>
    <n v="1615.586"/>
    <n v="196.19"/>
  </r>
  <r>
    <s v="10 : Electric"/>
    <x v="3"/>
    <x v="1"/>
    <s v="ERES_2T317"/>
    <x v="7758"/>
    <n v="944.53099999999995"/>
    <n v="114.8"/>
  </r>
  <r>
    <s v="10 : Electric"/>
    <x v="3"/>
    <x v="1"/>
    <s v="ERES_2T317"/>
    <x v="3384"/>
    <n v="1913.383"/>
    <n v="226.73"/>
  </r>
  <r>
    <s v="10 : Electric"/>
    <x v="3"/>
    <x v="1"/>
    <s v="ERES_2T317"/>
    <x v="3385"/>
    <n v="536.14800000000002"/>
    <n v="64.290000000000006"/>
  </r>
  <r>
    <s v="10 : Electric"/>
    <x v="3"/>
    <x v="1"/>
    <s v="ERES_2T317"/>
    <x v="3386"/>
    <n v="2239.357"/>
    <n v="263.86"/>
  </r>
  <r>
    <s v="10 : Electric"/>
    <x v="3"/>
    <x v="1"/>
    <s v="ERES_2T317"/>
    <x v="3387"/>
    <n v="927.46600000000001"/>
    <n v="114.83"/>
  </r>
  <r>
    <s v="10 : Electric"/>
    <x v="3"/>
    <x v="1"/>
    <s v="ERES_2T317"/>
    <x v="3388"/>
    <n v="579.97699999999998"/>
    <n v="71.5"/>
  </r>
  <r>
    <s v="10 : Electric"/>
    <x v="3"/>
    <x v="1"/>
    <s v="ERES_2T317"/>
    <x v="7759"/>
    <n v="669.85400000000004"/>
    <n v="85.63"/>
  </r>
  <r>
    <s v="10 : Electric"/>
    <x v="3"/>
    <x v="1"/>
    <s v="ERES_2T317"/>
    <x v="8721"/>
    <n v="3198.2530000000002"/>
    <n v="384.17"/>
  </r>
  <r>
    <s v="10 : Electric"/>
    <x v="3"/>
    <x v="1"/>
    <s v="ERES_2T317"/>
    <x v="3389"/>
    <n v="1043.27"/>
    <n v="125.29"/>
  </r>
  <r>
    <s v="10 : Electric"/>
    <x v="3"/>
    <x v="1"/>
    <s v="ERES_2T317"/>
    <x v="7760"/>
    <n v="391.36599999999999"/>
    <n v="44.12"/>
  </r>
  <r>
    <s v="10 : Electric"/>
    <x v="3"/>
    <x v="1"/>
    <s v="ERES_2T317"/>
    <x v="7761"/>
    <n v="233.02500000000001"/>
    <n v="28.47"/>
  </r>
  <r>
    <s v="10 : Electric"/>
    <x v="3"/>
    <x v="1"/>
    <s v="ERES_2T317"/>
    <x v="3391"/>
    <n v="1773.1079999999999"/>
    <n v="210.36"/>
  </r>
  <r>
    <s v="10 : Electric"/>
    <x v="3"/>
    <x v="1"/>
    <s v="ERES_2T317"/>
    <x v="3392"/>
    <n v="600.71400000000006"/>
    <n v="73.650000000000006"/>
  </r>
  <r>
    <s v="10 : Electric"/>
    <x v="3"/>
    <x v="1"/>
    <s v="ERES_2T317"/>
    <x v="3393"/>
    <n v="929.22299999999996"/>
    <n v="116.19"/>
  </r>
  <r>
    <s v="10 : Electric"/>
    <x v="3"/>
    <x v="1"/>
    <s v="ERES_2T317"/>
    <x v="3394"/>
    <n v="1156.7750000000001"/>
    <n v="134.53"/>
  </r>
  <r>
    <s v="10 : Electric"/>
    <x v="3"/>
    <x v="1"/>
    <s v="ERES_2T317"/>
    <x v="3395"/>
    <n v="2433.87"/>
    <n v="276.32"/>
  </r>
  <r>
    <s v="10 : Electric"/>
    <x v="3"/>
    <x v="1"/>
    <s v="ERES_2T317"/>
    <x v="3396"/>
    <n v="1989.722"/>
    <n v="228.42"/>
  </r>
  <r>
    <s v="10 : Electric"/>
    <x v="3"/>
    <x v="1"/>
    <s v="ERES_2T317"/>
    <x v="7762"/>
    <n v="1322.633"/>
    <n v="161.18"/>
  </r>
  <r>
    <s v="10 : Electric"/>
    <x v="3"/>
    <x v="1"/>
    <s v="ERES_2T317"/>
    <x v="3397"/>
    <n v="3376.1779999999999"/>
    <n v="405.56"/>
  </r>
  <r>
    <s v="10 : Electric"/>
    <x v="3"/>
    <x v="1"/>
    <s v="ERES_2T317"/>
    <x v="3398"/>
    <n v="716.51599999999996"/>
    <n v="89.03"/>
  </r>
  <r>
    <s v="10 : Electric"/>
    <x v="3"/>
    <x v="1"/>
    <s v="ERES_2T317"/>
    <x v="3399"/>
    <n v="593.05799999999999"/>
    <n v="73.2"/>
  </r>
  <r>
    <s v="10 : Electric"/>
    <x v="3"/>
    <x v="1"/>
    <s v="ERES_2T317"/>
    <x v="7763"/>
    <n v="536.73699999999997"/>
    <n v="64.89"/>
  </r>
  <r>
    <s v="10 : Electric"/>
    <x v="3"/>
    <x v="1"/>
    <s v="ERES_2T317"/>
    <x v="7764"/>
    <n v="1506.547"/>
    <n v="183.13"/>
  </r>
  <r>
    <s v="10 : Electric"/>
    <x v="3"/>
    <x v="1"/>
    <s v="ERES_2T317"/>
    <x v="7765"/>
    <n v="1524.258"/>
    <n v="184.65"/>
  </r>
  <r>
    <s v="10 : Electric"/>
    <x v="3"/>
    <x v="1"/>
    <s v="ERES_2T317"/>
    <x v="3400"/>
    <n v="1426.864"/>
    <n v="171.39"/>
  </r>
  <r>
    <s v="10 : Electric"/>
    <x v="3"/>
    <x v="1"/>
    <s v="ERES_2T317"/>
    <x v="3401"/>
    <n v="430.96699999999998"/>
    <n v="52.81"/>
  </r>
  <r>
    <s v="10 : Electric"/>
    <x v="3"/>
    <x v="1"/>
    <s v="ERES_2T317"/>
    <x v="3402"/>
    <n v="403.14800000000002"/>
    <n v="48.85"/>
  </r>
  <r>
    <s v="10 : Electric"/>
    <x v="3"/>
    <x v="1"/>
    <s v="ERES_2T317"/>
    <x v="3403"/>
    <n v="462.05099999999999"/>
    <n v="55.97"/>
  </r>
  <r>
    <s v="10 : Electric"/>
    <x v="3"/>
    <x v="1"/>
    <s v="ERES_2T317"/>
    <x v="7766"/>
    <n v="1271.335"/>
    <n v="153.29"/>
  </r>
  <r>
    <s v="10 : Electric"/>
    <x v="3"/>
    <x v="1"/>
    <s v="ERES_2T317"/>
    <x v="3404"/>
    <n v="1343.502"/>
    <n v="165.06"/>
  </r>
  <r>
    <s v="10 : Electric"/>
    <x v="3"/>
    <x v="1"/>
    <s v="ERES_2T317"/>
    <x v="3405"/>
    <n v="454.05700000000002"/>
    <n v="58.93"/>
  </r>
  <r>
    <s v="10 : Electric"/>
    <x v="3"/>
    <x v="1"/>
    <s v="ERES_2T317"/>
    <x v="3406"/>
    <n v="2175.3270000000002"/>
    <n v="262.18"/>
  </r>
  <r>
    <s v="10 : Electric"/>
    <x v="3"/>
    <x v="1"/>
    <s v="ERES_2T317"/>
    <x v="3407"/>
    <n v="846.30899999999997"/>
    <n v="106.6"/>
  </r>
  <r>
    <s v="10 : Electric"/>
    <x v="3"/>
    <x v="1"/>
    <s v="ERES_2T317"/>
    <x v="3408"/>
    <n v="609.93899999999996"/>
    <n v="74.349999999999994"/>
  </r>
  <r>
    <s v="10 : Electric"/>
    <x v="3"/>
    <x v="1"/>
    <s v="ERES_2T317"/>
    <x v="3409"/>
    <n v="1561.6279999999999"/>
    <n v="201.02"/>
  </r>
  <r>
    <s v="10 : Electric"/>
    <x v="3"/>
    <x v="1"/>
    <s v="ERES_2T317"/>
    <x v="7767"/>
    <n v="1114.2919999999999"/>
    <n v="131.34"/>
  </r>
  <r>
    <s v="10 : Electric"/>
    <x v="3"/>
    <x v="1"/>
    <s v="ERES_2T317"/>
    <x v="3410"/>
    <n v="689.28099999999995"/>
    <n v="85.16"/>
  </r>
  <r>
    <s v="10 : Electric"/>
    <x v="3"/>
    <x v="1"/>
    <s v="ERES_2T317"/>
    <x v="3411"/>
    <n v="1959.43"/>
    <n v="245.38"/>
  </r>
  <r>
    <s v="10 : Electric"/>
    <x v="3"/>
    <x v="1"/>
    <s v="ERES_2T317"/>
    <x v="7768"/>
    <n v="644.38800000000003"/>
    <n v="80.959999999999994"/>
  </r>
  <r>
    <s v="10 : Electric"/>
    <x v="3"/>
    <x v="1"/>
    <s v="ERES_2T317"/>
    <x v="3412"/>
    <n v="1456.5029999999999"/>
    <n v="177.92"/>
  </r>
  <r>
    <s v="10 : Electric"/>
    <x v="3"/>
    <x v="1"/>
    <s v="ERES_2T317"/>
    <x v="3413"/>
    <n v="1572.6320000000001"/>
    <n v="199.17"/>
  </r>
  <r>
    <s v="10 : Electric"/>
    <x v="3"/>
    <x v="1"/>
    <s v="ERES_2T317"/>
    <x v="3414"/>
    <n v="1276.3599999999999"/>
    <n v="151.38999999999999"/>
  </r>
  <r>
    <s v="10 : Electric"/>
    <x v="3"/>
    <x v="1"/>
    <s v="ERES_2T317"/>
    <x v="3415"/>
    <n v="625.86"/>
    <n v="78.03"/>
  </r>
  <r>
    <s v="10 : Electric"/>
    <x v="3"/>
    <x v="1"/>
    <s v="ERES_2T317"/>
    <x v="3416"/>
    <n v="181.51499999999999"/>
    <n v="21.63"/>
  </r>
  <r>
    <s v="10 : Electric"/>
    <x v="3"/>
    <x v="1"/>
    <s v="ERES_2T317"/>
    <x v="8722"/>
    <n v="1965.3430000000001"/>
    <n v="243.44"/>
  </r>
  <r>
    <s v="10 : Electric"/>
    <x v="3"/>
    <x v="1"/>
    <s v="ERES_2T317"/>
    <x v="3417"/>
    <n v="1647.316"/>
    <n v="200.75"/>
  </r>
  <r>
    <s v="10 : Electric"/>
    <x v="3"/>
    <x v="1"/>
    <s v="ERES_2T317"/>
    <x v="3418"/>
    <n v="1434.83"/>
    <n v="170.33"/>
  </r>
  <r>
    <s v="10 : Electric"/>
    <x v="3"/>
    <x v="1"/>
    <s v="ERES_2T317"/>
    <x v="3419"/>
    <n v="1093.5640000000001"/>
    <n v="134.38999999999999"/>
  </r>
  <r>
    <s v="10 : Electric"/>
    <x v="3"/>
    <x v="1"/>
    <s v="ERES_2T317"/>
    <x v="3420"/>
    <n v="1042.23"/>
    <n v="127.68"/>
  </r>
  <r>
    <s v="10 : Electric"/>
    <x v="3"/>
    <x v="1"/>
    <s v="ERES_2T317"/>
    <x v="3421"/>
    <n v="3202.1210000000001"/>
    <n v="388.35"/>
  </r>
  <r>
    <s v="10 : Electric"/>
    <x v="3"/>
    <x v="1"/>
    <s v="ERES_2T317"/>
    <x v="7769"/>
    <n v="2618.886"/>
    <n v="316.58"/>
  </r>
  <r>
    <s v="10 : Electric"/>
    <x v="3"/>
    <x v="1"/>
    <s v="ERES_2T317"/>
    <x v="3422"/>
    <n v="540.95899999999995"/>
    <n v="65.8"/>
  </r>
  <r>
    <s v="10 : Electric"/>
    <x v="3"/>
    <x v="1"/>
    <s v="ERES_2T317"/>
    <x v="3423"/>
    <n v="825.94200000000001"/>
    <n v="99.46"/>
  </r>
  <r>
    <s v="10 : Electric"/>
    <x v="3"/>
    <x v="1"/>
    <s v="ERES_2T317"/>
    <x v="7770"/>
    <n v="1257.2670000000001"/>
    <n v="153.55000000000001"/>
  </r>
  <r>
    <s v="10 : Electric"/>
    <x v="3"/>
    <x v="1"/>
    <s v="ERES_2T317"/>
    <x v="8723"/>
    <n v="2168.9050000000002"/>
    <n v="246.78"/>
  </r>
  <r>
    <s v="10 : Electric"/>
    <x v="3"/>
    <x v="1"/>
    <s v="ERES_2T317"/>
    <x v="7771"/>
    <n v="1659.7829999999999"/>
    <n v="199.19"/>
  </r>
  <r>
    <s v="10 : Electric"/>
    <x v="3"/>
    <x v="1"/>
    <s v="ERES_2T317"/>
    <x v="3424"/>
    <n v="4201.0129999999999"/>
    <n v="503.36"/>
  </r>
  <r>
    <s v="10 : Electric"/>
    <x v="3"/>
    <x v="1"/>
    <s v="ERES_2T317"/>
    <x v="3425"/>
    <n v="1456.1220000000001"/>
    <n v="174.22"/>
  </r>
  <r>
    <s v="10 : Electric"/>
    <x v="3"/>
    <x v="1"/>
    <s v="ERES_2T317"/>
    <x v="3426"/>
    <n v="858.42499999999995"/>
    <n v="100.32"/>
  </r>
  <r>
    <s v="10 : Electric"/>
    <x v="3"/>
    <x v="1"/>
    <s v="ERES_2T317"/>
    <x v="7772"/>
    <n v="403.774"/>
    <n v="49.55"/>
  </r>
  <r>
    <s v="10 : Electric"/>
    <x v="3"/>
    <x v="1"/>
    <s v="ERES_2T317"/>
    <x v="3427"/>
    <n v="629.91099999999994"/>
    <n v="77.209999999999994"/>
  </r>
  <r>
    <s v="10 : Electric"/>
    <x v="3"/>
    <x v="1"/>
    <s v="ERES_2T317"/>
    <x v="3428"/>
    <n v="413.67599999999999"/>
    <n v="53.57"/>
  </r>
  <r>
    <s v="10 : Electric"/>
    <x v="3"/>
    <x v="1"/>
    <s v="ERES_2T317"/>
    <x v="3429"/>
    <n v="813.26700000000005"/>
    <n v="97.13"/>
  </r>
  <r>
    <s v="10 : Electric"/>
    <x v="3"/>
    <x v="1"/>
    <s v="ERES_2T317"/>
    <x v="3430"/>
    <n v="1835.6610000000001"/>
    <n v="224.98"/>
  </r>
  <r>
    <s v="10 : Electric"/>
    <x v="3"/>
    <x v="1"/>
    <s v="ERES_2T317"/>
    <x v="3431"/>
    <n v="282.31"/>
    <n v="33.36"/>
  </r>
  <r>
    <s v="10 : Electric"/>
    <x v="3"/>
    <x v="1"/>
    <s v="ERES_2T317"/>
    <x v="3432"/>
    <n v="854.04600000000005"/>
    <n v="106.92"/>
  </r>
  <r>
    <s v="10 : Electric"/>
    <x v="3"/>
    <x v="1"/>
    <s v="ERES_2T317"/>
    <x v="3433"/>
    <n v="513.03200000000004"/>
    <n v="61.02"/>
  </r>
  <r>
    <s v="10 : Electric"/>
    <x v="3"/>
    <x v="1"/>
    <s v="ERES_2T317"/>
    <x v="3434"/>
    <n v="1051.8920000000001"/>
    <n v="127.79"/>
  </r>
  <r>
    <s v="10 : Electric"/>
    <x v="3"/>
    <x v="1"/>
    <s v="ERES_2T317"/>
    <x v="3435"/>
    <n v="550.83600000000001"/>
    <n v="67.930000000000007"/>
  </r>
  <r>
    <s v="10 : Electric"/>
    <x v="3"/>
    <x v="1"/>
    <s v="ERES_2T317"/>
    <x v="3436"/>
    <n v="604.06399999999996"/>
    <n v="78.83"/>
  </r>
  <r>
    <s v="10 : Electric"/>
    <x v="3"/>
    <x v="1"/>
    <s v="ERES_2T317"/>
    <x v="3437"/>
    <n v="1513.933"/>
    <n v="187.43"/>
  </r>
  <r>
    <s v="10 : Electric"/>
    <x v="3"/>
    <x v="1"/>
    <s v="ERES_2T317"/>
    <x v="3438"/>
    <n v="3816.1669999999999"/>
    <n v="465.86"/>
  </r>
  <r>
    <s v="10 : Electric"/>
    <x v="3"/>
    <x v="1"/>
    <s v="ERES_2T317"/>
    <x v="3439"/>
    <n v="3138.4769999999999"/>
    <n v="373.87"/>
  </r>
  <r>
    <s v="10 : Electric"/>
    <x v="3"/>
    <x v="1"/>
    <s v="ERES_2T317"/>
    <x v="3440"/>
    <n v="1202.9939999999999"/>
    <n v="144.88"/>
  </r>
  <r>
    <s v="10 : Electric"/>
    <x v="3"/>
    <x v="1"/>
    <s v="ERES_2T317"/>
    <x v="3441"/>
    <n v="1534.6120000000001"/>
    <n v="195.41"/>
  </r>
  <r>
    <s v="10 : Electric"/>
    <x v="3"/>
    <x v="1"/>
    <s v="ERES_2T317"/>
    <x v="3442"/>
    <n v="514.76900000000001"/>
    <n v="61.72"/>
  </r>
  <r>
    <s v="10 : Electric"/>
    <x v="3"/>
    <x v="1"/>
    <s v="ERES_2T317"/>
    <x v="3443"/>
    <n v="3778.547"/>
    <n v="458.02"/>
  </r>
  <r>
    <s v="10 : Electric"/>
    <x v="3"/>
    <x v="1"/>
    <s v="ERES_2T317"/>
    <x v="3444"/>
    <n v="379.81099999999998"/>
    <n v="45.75"/>
  </r>
  <r>
    <s v="10 : Electric"/>
    <x v="3"/>
    <x v="1"/>
    <s v="ERES_2T317"/>
    <x v="3445"/>
    <n v="290.81099999999998"/>
    <n v="35.270000000000003"/>
  </r>
  <r>
    <s v="10 : Electric"/>
    <x v="3"/>
    <x v="1"/>
    <s v="ERES_2T317"/>
    <x v="3446"/>
    <n v="1080.509"/>
    <n v="132.22999999999999"/>
  </r>
  <r>
    <s v="10 : Electric"/>
    <x v="3"/>
    <x v="1"/>
    <s v="ERES_2T317"/>
    <x v="3447"/>
    <n v="827.37599999999998"/>
    <n v="98.73"/>
  </r>
  <r>
    <s v="10 : Electric"/>
    <x v="3"/>
    <x v="1"/>
    <s v="ERES_2T317"/>
    <x v="3448"/>
    <n v="296.983"/>
    <n v="36.06"/>
  </r>
  <r>
    <s v="10 : Electric"/>
    <x v="3"/>
    <x v="1"/>
    <s v="ERES_2T317"/>
    <x v="3449"/>
    <n v="991.05399999999997"/>
    <n v="116.87"/>
  </r>
  <r>
    <s v="10 : Electric"/>
    <x v="3"/>
    <x v="1"/>
    <s v="ERES_2T317"/>
    <x v="7773"/>
    <n v="937.03"/>
    <n v="117.04"/>
  </r>
  <r>
    <s v="10 : Electric"/>
    <x v="3"/>
    <x v="1"/>
    <s v="ERES_2T317"/>
    <x v="3450"/>
    <n v="1047.4110000000001"/>
    <n v="127.78"/>
  </r>
  <r>
    <s v="10 : Electric"/>
    <x v="3"/>
    <x v="1"/>
    <s v="ERES_2T317"/>
    <x v="7774"/>
    <n v="914.99300000000005"/>
    <n v="109.22"/>
  </r>
  <r>
    <s v="10 : Electric"/>
    <x v="3"/>
    <x v="1"/>
    <s v="ERES_2T317"/>
    <x v="3451"/>
    <n v="442.55700000000002"/>
    <n v="55.43"/>
  </r>
  <r>
    <s v="10 : Electric"/>
    <x v="3"/>
    <x v="1"/>
    <s v="ERES_2T317"/>
    <x v="3452"/>
    <n v="629.798"/>
    <n v="76.66"/>
  </r>
  <r>
    <s v="10 : Electric"/>
    <x v="3"/>
    <x v="1"/>
    <s v="ERES_2T317"/>
    <x v="7775"/>
    <n v="984.68799999999999"/>
    <n v="120.78"/>
  </r>
  <r>
    <s v="10 : Electric"/>
    <x v="3"/>
    <x v="1"/>
    <s v="ERES_2T317"/>
    <x v="3453"/>
    <n v="1397.548"/>
    <n v="171.95"/>
  </r>
  <r>
    <s v="10 : Electric"/>
    <x v="3"/>
    <x v="1"/>
    <s v="ERES_2T317"/>
    <x v="7776"/>
    <n v="2909.8649999999998"/>
    <n v="351.82"/>
  </r>
  <r>
    <s v="10 : Electric"/>
    <x v="3"/>
    <x v="1"/>
    <s v="ERES_2T317"/>
    <x v="3454"/>
    <n v="467.791"/>
    <n v="56.34"/>
  </r>
  <r>
    <s v="10 : Electric"/>
    <x v="3"/>
    <x v="1"/>
    <s v="ERES_2T317"/>
    <x v="8724"/>
    <n v="640.90200000000004"/>
    <n v="74.11"/>
  </r>
  <r>
    <s v="10 : Electric"/>
    <x v="3"/>
    <x v="1"/>
    <s v="ERES_2T317"/>
    <x v="3456"/>
    <n v="2591.9259999999999"/>
    <n v="313.95999999999998"/>
  </r>
  <r>
    <s v="10 : Electric"/>
    <x v="3"/>
    <x v="1"/>
    <s v="ERES_2T317"/>
    <x v="3457"/>
    <n v="561.61400000000003"/>
    <n v="67.959999999999994"/>
  </r>
  <r>
    <s v="10 : Electric"/>
    <x v="3"/>
    <x v="1"/>
    <s v="ERES_2T317"/>
    <x v="3458"/>
    <n v="697.245"/>
    <n v="85.29"/>
  </r>
  <r>
    <s v="10 : Electric"/>
    <x v="3"/>
    <x v="1"/>
    <s v="ERES_2T317"/>
    <x v="7777"/>
    <n v="1158.3230000000001"/>
    <n v="146.86000000000001"/>
  </r>
  <r>
    <s v="10 : Electric"/>
    <x v="3"/>
    <x v="1"/>
    <s v="ERES_2T317"/>
    <x v="3459"/>
    <n v="362.25700000000001"/>
    <n v="43.79"/>
  </r>
  <r>
    <s v="10 : Electric"/>
    <x v="3"/>
    <x v="1"/>
    <s v="ERES_2T317"/>
    <x v="3460"/>
    <n v="710.21900000000005"/>
    <n v="86.29"/>
  </r>
  <r>
    <s v="10 : Electric"/>
    <x v="3"/>
    <x v="1"/>
    <s v="ERES_2T317"/>
    <x v="3461"/>
    <n v="4095.9940000000001"/>
    <n v="492.81"/>
  </r>
  <r>
    <s v="10 : Electric"/>
    <x v="3"/>
    <x v="1"/>
    <s v="ERES_2T317"/>
    <x v="3462"/>
    <n v="783.03899999999999"/>
    <n v="99.21"/>
  </r>
  <r>
    <s v="10 : Electric"/>
    <x v="3"/>
    <x v="1"/>
    <s v="ERES_2T317"/>
    <x v="3463"/>
    <n v="1596.913"/>
    <n v="190.38"/>
  </r>
  <r>
    <s v="10 : Electric"/>
    <x v="3"/>
    <x v="1"/>
    <s v="ERES_2T317"/>
    <x v="7778"/>
    <n v="884.71400000000006"/>
    <n v="99.47"/>
  </r>
  <r>
    <s v="10 : Electric"/>
    <x v="3"/>
    <x v="1"/>
    <s v="ERES_2T317"/>
    <x v="7779"/>
    <n v="3699.8629999999998"/>
    <n v="446.09"/>
  </r>
  <r>
    <s v="10 : Electric"/>
    <x v="3"/>
    <x v="1"/>
    <s v="ERES_2T317"/>
    <x v="3464"/>
    <n v="1463.63"/>
    <n v="177.87"/>
  </r>
  <r>
    <s v="10 : Electric"/>
    <x v="3"/>
    <x v="1"/>
    <s v="ERES_2T317"/>
    <x v="3465"/>
    <n v="848.62900000000002"/>
    <n v="99.09"/>
  </r>
  <r>
    <s v="10 : Electric"/>
    <x v="3"/>
    <x v="1"/>
    <s v="ERES_2T317"/>
    <x v="3466"/>
    <n v="1654.6079999999999"/>
    <n v="201.94"/>
  </r>
  <r>
    <s v="10 : Electric"/>
    <x v="3"/>
    <x v="1"/>
    <s v="ERES_2T317"/>
    <x v="3468"/>
    <n v="2407.1219999999998"/>
    <n v="291.77999999999997"/>
  </r>
  <r>
    <s v="10 : Electric"/>
    <x v="3"/>
    <x v="1"/>
    <s v="ERES_2T317"/>
    <x v="3469"/>
    <n v="1636.49"/>
    <n v="197.12"/>
  </r>
  <r>
    <s v="10 : Electric"/>
    <x v="3"/>
    <x v="1"/>
    <s v="ERES_2T317"/>
    <x v="3470"/>
    <n v="569.72799999999995"/>
    <n v="67"/>
  </r>
  <r>
    <s v="10 : Electric"/>
    <x v="3"/>
    <x v="1"/>
    <s v="ERES_2T317"/>
    <x v="3471"/>
    <n v="637.57899999999995"/>
    <n v="77.88"/>
  </r>
  <r>
    <s v="10 : Electric"/>
    <x v="3"/>
    <x v="1"/>
    <s v="ERES_2T317"/>
    <x v="3472"/>
    <n v="492.15"/>
    <n v="60.53"/>
  </r>
  <r>
    <s v="10 : Electric"/>
    <x v="3"/>
    <x v="1"/>
    <s v="ERES_2T317"/>
    <x v="3473"/>
    <n v="686.15499999999997"/>
    <n v="83.92"/>
  </r>
  <r>
    <s v="10 : Electric"/>
    <x v="3"/>
    <x v="1"/>
    <s v="ERES_2T317"/>
    <x v="3474"/>
    <n v="443.60500000000002"/>
    <n v="54.56"/>
  </r>
  <r>
    <s v="10 : Electric"/>
    <x v="3"/>
    <x v="1"/>
    <s v="ERES_2T317"/>
    <x v="3475"/>
    <n v="1364.681"/>
    <n v="165.53"/>
  </r>
  <r>
    <s v="10 : Electric"/>
    <x v="3"/>
    <x v="1"/>
    <s v="ERES_2T317"/>
    <x v="3476"/>
    <n v="746.78800000000001"/>
    <n v="94.61"/>
  </r>
  <r>
    <s v="10 : Electric"/>
    <x v="3"/>
    <x v="1"/>
    <s v="ERES_2T317"/>
    <x v="7780"/>
    <n v="1082.817"/>
    <n v="133.55000000000001"/>
  </r>
  <r>
    <s v="10 : Electric"/>
    <x v="3"/>
    <x v="1"/>
    <s v="ERES_2T317"/>
    <x v="3477"/>
    <n v="466.79"/>
    <n v="57.9"/>
  </r>
  <r>
    <s v="10 : Electric"/>
    <x v="3"/>
    <x v="1"/>
    <s v="ERES_2T317"/>
    <x v="3478"/>
    <n v="582.81799999999998"/>
    <n v="73.739999999999995"/>
  </r>
  <r>
    <s v="10 : Electric"/>
    <x v="3"/>
    <x v="1"/>
    <s v="ERES_2T317"/>
    <x v="3479"/>
    <n v="921.73800000000006"/>
    <n v="112.52"/>
  </r>
  <r>
    <s v="10 : Electric"/>
    <x v="3"/>
    <x v="1"/>
    <s v="ERES_2T317"/>
    <x v="3480"/>
    <n v="2771.1849999999999"/>
    <n v="328.89"/>
  </r>
  <r>
    <s v="10 : Electric"/>
    <x v="3"/>
    <x v="1"/>
    <s v="ERES_2T317"/>
    <x v="7781"/>
    <n v="1565.8630000000001"/>
    <n v="184.2"/>
  </r>
  <r>
    <s v="10 : Electric"/>
    <x v="3"/>
    <x v="1"/>
    <s v="ERES_2T317"/>
    <x v="7782"/>
    <n v="1010.763"/>
    <n v="123.01"/>
  </r>
  <r>
    <s v="10 : Electric"/>
    <x v="3"/>
    <x v="1"/>
    <s v="ERES_2T317"/>
    <x v="3481"/>
    <n v="1952.152"/>
    <n v="235.48"/>
  </r>
  <r>
    <s v="10 : Electric"/>
    <x v="3"/>
    <x v="1"/>
    <s v="ERES_2T317"/>
    <x v="3482"/>
    <n v="1206.213"/>
    <n v="139.4"/>
  </r>
  <r>
    <s v="10 : Electric"/>
    <x v="3"/>
    <x v="1"/>
    <s v="ERES_2T317"/>
    <x v="3483"/>
    <n v="1442.3109999999999"/>
    <n v="170.52"/>
  </r>
  <r>
    <s v="10 : Electric"/>
    <x v="3"/>
    <x v="1"/>
    <s v="ERES_2T317"/>
    <x v="3484"/>
    <n v="1063.8309999999999"/>
    <n v="129.12"/>
  </r>
  <r>
    <s v="10 : Electric"/>
    <x v="3"/>
    <x v="1"/>
    <s v="ERES_2T317"/>
    <x v="3485"/>
    <n v="509.10700000000003"/>
    <n v="63.03"/>
  </r>
  <r>
    <s v="10 : Electric"/>
    <x v="3"/>
    <x v="1"/>
    <s v="ERES_2T317"/>
    <x v="7783"/>
    <n v="1131.8679999999999"/>
    <n v="131.46"/>
  </r>
  <r>
    <s v="10 : Electric"/>
    <x v="3"/>
    <x v="1"/>
    <s v="ERES_2T317"/>
    <x v="3486"/>
    <n v="1038.452"/>
    <n v="128.03"/>
  </r>
  <r>
    <s v="10 : Electric"/>
    <x v="3"/>
    <x v="1"/>
    <s v="ERES_2T317"/>
    <x v="7784"/>
    <n v="1390.1880000000001"/>
    <n v="172.42"/>
  </r>
  <r>
    <s v="10 : Electric"/>
    <x v="3"/>
    <x v="1"/>
    <s v="ERES_2T317"/>
    <x v="3487"/>
    <n v="1313.5920000000001"/>
    <n v="162.84"/>
  </r>
  <r>
    <s v="10 : Electric"/>
    <x v="3"/>
    <x v="1"/>
    <s v="ERES_2T317"/>
    <x v="7785"/>
    <n v="1052.9960000000001"/>
    <n v="124.57"/>
  </r>
  <r>
    <s v="10 : Electric"/>
    <x v="3"/>
    <x v="1"/>
    <s v="ERES_2T317"/>
    <x v="3488"/>
    <n v="964.29"/>
    <n v="114.14"/>
  </r>
  <r>
    <s v="10 : Electric"/>
    <x v="3"/>
    <x v="1"/>
    <s v="ERES_2T317"/>
    <x v="3489"/>
    <n v="1701.8630000000001"/>
    <n v="207.18"/>
  </r>
  <r>
    <s v="10 : Electric"/>
    <x v="3"/>
    <x v="1"/>
    <s v="ERES_2T317"/>
    <x v="3490"/>
    <n v="757.56899999999996"/>
    <n v="93.56"/>
  </r>
  <r>
    <s v="10 : Electric"/>
    <x v="3"/>
    <x v="1"/>
    <s v="ERES_2T317"/>
    <x v="3491"/>
    <n v="1679.201"/>
    <n v="204.85"/>
  </r>
  <r>
    <s v="10 : Electric"/>
    <x v="3"/>
    <x v="1"/>
    <s v="ERES_2T317"/>
    <x v="3492"/>
    <n v="444.31200000000001"/>
    <n v="53.54"/>
  </r>
  <r>
    <s v="10 : Electric"/>
    <x v="3"/>
    <x v="1"/>
    <s v="ERES_2T317"/>
    <x v="3493"/>
    <n v="529.02800000000002"/>
    <n v="65.069999999999993"/>
  </r>
  <r>
    <s v="10 : Electric"/>
    <x v="3"/>
    <x v="1"/>
    <s v="ERES_2T317"/>
    <x v="7786"/>
    <n v="503.67599999999999"/>
    <n v="61.51"/>
  </r>
  <r>
    <s v="10 : Electric"/>
    <x v="3"/>
    <x v="1"/>
    <s v="ERES_2T317"/>
    <x v="3494"/>
    <n v="868.78099999999995"/>
    <n v="109.31"/>
  </r>
  <r>
    <s v="10 : Electric"/>
    <x v="3"/>
    <x v="1"/>
    <s v="ERES_2T317"/>
    <x v="7787"/>
    <n v="530.70899999999995"/>
    <n v="66.150000000000006"/>
  </r>
  <r>
    <s v="10 : Electric"/>
    <x v="3"/>
    <x v="1"/>
    <s v="ERES_2T317"/>
    <x v="3495"/>
    <n v="2320.0360000000001"/>
    <n v="277.57"/>
  </r>
  <r>
    <s v="10 : Electric"/>
    <x v="3"/>
    <x v="1"/>
    <s v="ERES_2T317"/>
    <x v="3496"/>
    <n v="1092.7919999999999"/>
    <n v="135.25"/>
  </r>
  <r>
    <s v="10 : Electric"/>
    <x v="3"/>
    <x v="1"/>
    <s v="ERES_2T317"/>
    <x v="3497"/>
    <n v="399.80900000000003"/>
    <n v="49.01"/>
  </r>
  <r>
    <s v="10 : Electric"/>
    <x v="3"/>
    <x v="1"/>
    <s v="ERES_2T317"/>
    <x v="3498"/>
    <n v="1044.6980000000001"/>
    <n v="127.59"/>
  </r>
  <r>
    <s v="10 : Electric"/>
    <x v="3"/>
    <x v="1"/>
    <s v="ERES_2T317"/>
    <x v="3499"/>
    <n v="1211.6679999999999"/>
    <n v="152.28"/>
  </r>
  <r>
    <s v="10 : Electric"/>
    <x v="3"/>
    <x v="1"/>
    <s v="ERES_2T317"/>
    <x v="3500"/>
    <n v="958.23400000000004"/>
    <n v="110.25"/>
  </r>
  <r>
    <s v="10 : Electric"/>
    <x v="3"/>
    <x v="1"/>
    <s v="ERES_2T317"/>
    <x v="3501"/>
    <n v="1238.5029999999999"/>
    <n v="146.55000000000001"/>
  </r>
  <r>
    <s v="10 : Electric"/>
    <x v="3"/>
    <x v="1"/>
    <s v="ERES_2T317"/>
    <x v="3502"/>
    <n v="537.44100000000003"/>
    <n v="66.28"/>
  </r>
  <r>
    <s v="10 : Electric"/>
    <x v="3"/>
    <x v="1"/>
    <s v="ERES_2T317"/>
    <x v="3503"/>
    <n v="491.40499999999997"/>
    <n v="59.61"/>
  </r>
  <r>
    <s v="10 : Electric"/>
    <x v="3"/>
    <x v="1"/>
    <s v="ERES_2T317"/>
    <x v="3504"/>
    <n v="494.678"/>
    <n v="60.89"/>
  </r>
  <r>
    <s v="10 : Electric"/>
    <x v="3"/>
    <x v="1"/>
    <s v="ERES_2T317"/>
    <x v="3505"/>
    <n v="257.64499999999998"/>
    <n v="32.01"/>
  </r>
  <r>
    <s v="10 : Electric"/>
    <x v="3"/>
    <x v="1"/>
    <s v="ERES_2T317"/>
    <x v="3506"/>
    <n v="331.84899999999999"/>
    <n v="46.46"/>
  </r>
  <r>
    <s v="10 : Electric"/>
    <x v="3"/>
    <x v="1"/>
    <s v="ERES_2T317"/>
    <x v="3507"/>
    <n v="817.30100000000004"/>
    <n v="100.53"/>
  </r>
  <r>
    <s v="10 : Electric"/>
    <x v="3"/>
    <x v="1"/>
    <s v="ERES_2T317"/>
    <x v="3508"/>
    <n v="2236.9760000000001"/>
    <n v="276.33"/>
  </r>
  <r>
    <s v="10 : Electric"/>
    <x v="3"/>
    <x v="1"/>
    <s v="ERES_2T317"/>
    <x v="3509"/>
    <n v="423.63299999999998"/>
    <n v="52.18"/>
  </r>
  <r>
    <s v="10 : Electric"/>
    <x v="3"/>
    <x v="1"/>
    <s v="ERES_2T317"/>
    <x v="3510"/>
    <n v="1565.8979999999999"/>
    <n v="192.98"/>
  </r>
  <r>
    <s v="10 : Electric"/>
    <x v="3"/>
    <x v="1"/>
    <s v="ERES_2T317"/>
    <x v="3511"/>
    <n v="615.45600000000002"/>
    <n v="72.16"/>
  </r>
  <r>
    <s v="10 : Electric"/>
    <x v="3"/>
    <x v="1"/>
    <s v="ERES_2T317"/>
    <x v="7788"/>
    <n v="464.82499999999999"/>
    <n v="60.21"/>
  </r>
  <r>
    <s v="10 : Electric"/>
    <x v="3"/>
    <x v="1"/>
    <s v="ERES_2T317"/>
    <x v="3512"/>
    <n v="876.74599999999998"/>
    <n v="107.67"/>
  </r>
  <r>
    <s v="10 : Electric"/>
    <x v="3"/>
    <x v="1"/>
    <s v="ERES_2T317"/>
    <x v="3513"/>
    <n v="1159.7049999999999"/>
    <n v="132.78"/>
  </r>
  <r>
    <s v="10 : Electric"/>
    <x v="3"/>
    <x v="1"/>
    <s v="ERES_2T317"/>
    <x v="3514"/>
    <n v="817.601"/>
    <n v="98.5"/>
  </r>
  <r>
    <s v="10 : Electric"/>
    <x v="3"/>
    <x v="1"/>
    <s v="ERES_2T317"/>
    <x v="3515"/>
    <n v="1203.7840000000001"/>
    <n v="150.41999999999999"/>
  </r>
  <r>
    <s v="10 : Electric"/>
    <x v="3"/>
    <x v="1"/>
    <s v="ERES_2T317"/>
    <x v="3516"/>
    <n v="1460.9839999999999"/>
    <n v="179.34"/>
  </r>
  <r>
    <s v="10 : Electric"/>
    <x v="3"/>
    <x v="1"/>
    <s v="ERES_2T317"/>
    <x v="3517"/>
    <n v="948.875"/>
    <n v="114.68"/>
  </r>
  <r>
    <s v="10 : Electric"/>
    <x v="3"/>
    <x v="1"/>
    <s v="ERES_2T317"/>
    <x v="3518"/>
    <n v="882.995"/>
    <n v="105.4"/>
  </r>
  <r>
    <s v="10 : Electric"/>
    <x v="3"/>
    <x v="1"/>
    <s v="ERES_2T317"/>
    <x v="7789"/>
    <n v="818.20699999999999"/>
    <n v="99.98"/>
  </r>
  <r>
    <s v="10 : Electric"/>
    <x v="3"/>
    <x v="1"/>
    <s v="ERES_2T317"/>
    <x v="3519"/>
    <n v="1171.682"/>
    <n v="132.22"/>
  </r>
  <r>
    <s v="10 : Electric"/>
    <x v="3"/>
    <x v="1"/>
    <s v="ERES_2T317"/>
    <x v="3520"/>
    <n v="772.78300000000002"/>
    <n v="86.43"/>
  </r>
  <r>
    <s v="10 : Electric"/>
    <x v="3"/>
    <x v="1"/>
    <s v="ERES_2T317"/>
    <x v="3521"/>
    <n v="773.601"/>
    <n v="93.1"/>
  </r>
  <r>
    <s v="10 : Electric"/>
    <x v="3"/>
    <x v="1"/>
    <s v="ERES_2T317"/>
    <x v="7790"/>
    <n v="231.27500000000001"/>
    <n v="29.44"/>
  </r>
  <r>
    <s v="10 : Electric"/>
    <x v="3"/>
    <x v="1"/>
    <s v="ERES_2T317"/>
    <x v="7791"/>
    <n v="533.52499999999998"/>
    <n v="64.349999999999994"/>
  </r>
  <r>
    <s v="10 : Electric"/>
    <x v="3"/>
    <x v="1"/>
    <s v="ERES_2T317"/>
    <x v="7792"/>
    <n v="332.971"/>
    <n v="43.57"/>
  </r>
  <r>
    <s v="10 : Electric"/>
    <x v="3"/>
    <x v="1"/>
    <s v="ERES_2T317"/>
    <x v="3523"/>
    <n v="1879.7629999999999"/>
    <n v="222.19"/>
  </r>
  <r>
    <s v="10 : Electric"/>
    <x v="3"/>
    <x v="1"/>
    <s v="ERES_2T317"/>
    <x v="3524"/>
    <n v="2290.797"/>
    <n v="288.08999999999997"/>
  </r>
  <r>
    <s v="10 : Electric"/>
    <x v="3"/>
    <x v="1"/>
    <s v="ERES_2T317"/>
    <x v="7793"/>
    <n v="925.75699999999995"/>
    <n v="115.18"/>
  </r>
  <r>
    <s v="10 : Electric"/>
    <x v="3"/>
    <x v="1"/>
    <s v="ERES_2T317"/>
    <x v="3525"/>
    <n v="1249.6969999999999"/>
    <n v="150.1"/>
  </r>
  <r>
    <s v="10 : Electric"/>
    <x v="3"/>
    <x v="1"/>
    <s v="ERES_2T317"/>
    <x v="3526"/>
    <n v="527.50699999999995"/>
    <n v="64.709999999999994"/>
  </r>
  <r>
    <s v="10 : Electric"/>
    <x v="3"/>
    <x v="1"/>
    <s v="ERES_2T317"/>
    <x v="3527"/>
    <n v="2311.0450000000001"/>
    <n v="283.33999999999997"/>
  </r>
  <r>
    <s v="10 : Electric"/>
    <x v="3"/>
    <x v="1"/>
    <s v="ERES_2T317"/>
    <x v="7794"/>
    <n v="933.08500000000004"/>
    <n v="115.91"/>
  </r>
  <r>
    <s v="10 : Electric"/>
    <x v="3"/>
    <x v="1"/>
    <s v="ERES_2T317"/>
    <x v="7795"/>
    <n v="634.59400000000005"/>
    <n v="79.67"/>
  </r>
  <r>
    <s v="10 : Electric"/>
    <x v="3"/>
    <x v="1"/>
    <s v="ERES_2T317"/>
    <x v="3528"/>
    <n v="530.32600000000002"/>
    <n v="65.39"/>
  </r>
  <r>
    <s v="10 : Electric"/>
    <x v="3"/>
    <x v="1"/>
    <s v="ERES_2T317"/>
    <x v="8725"/>
    <n v="902.63099999999997"/>
    <n v="107.78"/>
  </r>
  <r>
    <s v="10 : Electric"/>
    <x v="3"/>
    <x v="1"/>
    <s v="ERES_2T317"/>
    <x v="3529"/>
    <n v="3283"/>
    <n v="375.48"/>
  </r>
  <r>
    <s v="10 : Electric"/>
    <x v="3"/>
    <x v="1"/>
    <s v="ERES_2T317"/>
    <x v="3530"/>
    <n v="1589.41"/>
    <n v="191.19"/>
  </r>
  <r>
    <s v="10 : Electric"/>
    <x v="3"/>
    <x v="1"/>
    <s v="ERES_2T317"/>
    <x v="7796"/>
    <n v="1341.8109999999999"/>
    <n v="158.29"/>
  </r>
  <r>
    <s v="10 : Electric"/>
    <x v="3"/>
    <x v="1"/>
    <s v="ERES_2T317"/>
    <x v="3531"/>
    <n v="1922.2739999999999"/>
    <n v="233.38"/>
  </r>
  <r>
    <s v="10 : Electric"/>
    <x v="3"/>
    <x v="1"/>
    <s v="ERES_2T317"/>
    <x v="3532"/>
    <n v="575.40499999999997"/>
    <n v="67.959999999999994"/>
  </r>
  <r>
    <s v="10 : Electric"/>
    <x v="3"/>
    <x v="1"/>
    <s v="ERES_2T317"/>
    <x v="7797"/>
    <n v="1011.308"/>
    <n v="118.17"/>
  </r>
  <r>
    <s v="10 : Electric"/>
    <x v="3"/>
    <x v="1"/>
    <s v="ERES_2T317"/>
    <x v="7798"/>
    <n v="1566.12"/>
    <n v="192.16"/>
  </r>
  <r>
    <s v="10 : Electric"/>
    <x v="3"/>
    <x v="1"/>
    <s v="ERES_2T317"/>
    <x v="3533"/>
    <n v="482.30900000000003"/>
    <n v="59.52"/>
  </r>
  <r>
    <s v="10 : Electric"/>
    <x v="3"/>
    <x v="1"/>
    <s v="ERES_2T317"/>
    <x v="3534"/>
    <n v="944.41200000000003"/>
    <n v="115.92"/>
  </r>
  <r>
    <s v="10 : Electric"/>
    <x v="3"/>
    <x v="1"/>
    <s v="ERES_2T317"/>
    <x v="3535"/>
    <n v="538.66600000000005"/>
    <n v="65.95"/>
  </r>
  <r>
    <s v="10 : Electric"/>
    <x v="3"/>
    <x v="1"/>
    <s v="ERES_2T317"/>
    <x v="8726"/>
    <n v="1495.0450000000001"/>
    <n v="158.62"/>
  </r>
  <r>
    <s v="10 : Electric"/>
    <x v="3"/>
    <x v="1"/>
    <s v="ERES_2T317"/>
    <x v="3536"/>
    <n v="1095.7439999999999"/>
    <n v="131.85"/>
  </r>
  <r>
    <s v="10 : Electric"/>
    <x v="3"/>
    <x v="1"/>
    <s v="ERES_2T317"/>
    <x v="3537"/>
    <n v="1435.2280000000001"/>
    <n v="171.93"/>
  </r>
  <r>
    <s v="10 : Electric"/>
    <x v="3"/>
    <x v="1"/>
    <s v="ERES_2T317"/>
    <x v="3538"/>
    <n v="1738.8"/>
    <n v="220.63"/>
  </r>
  <r>
    <s v="10 : Electric"/>
    <x v="3"/>
    <x v="1"/>
    <s v="ERES_2T317"/>
    <x v="3539"/>
    <n v="1359.6890000000001"/>
    <n v="172.74"/>
  </r>
  <r>
    <s v="10 : Electric"/>
    <x v="3"/>
    <x v="1"/>
    <s v="ERES_2T317"/>
    <x v="3540"/>
    <n v="775.99800000000005"/>
    <n v="97.54"/>
  </r>
  <r>
    <s v="10 : Electric"/>
    <x v="3"/>
    <x v="1"/>
    <s v="ERES_2T317"/>
    <x v="3541"/>
    <n v="674.87099999999998"/>
    <n v="80.56"/>
  </r>
  <r>
    <s v="10 : Electric"/>
    <x v="3"/>
    <x v="1"/>
    <s v="ERES_2T317"/>
    <x v="7799"/>
    <n v="991.54600000000005"/>
    <n v="120.33"/>
  </r>
  <r>
    <s v="10 : Electric"/>
    <x v="3"/>
    <x v="1"/>
    <s v="ERES_2T317"/>
    <x v="3542"/>
    <n v="1473.704"/>
    <n v="180.1"/>
  </r>
  <r>
    <s v="10 : Electric"/>
    <x v="3"/>
    <x v="1"/>
    <s v="ERES_2T317"/>
    <x v="3543"/>
    <n v="651.88900000000001"/>
    <n v="80.180000000000007"/>
  </r>
  <r>
    <s v="10 : Electric"/>
    <x v="3"/>
    <x v="1"/>
    <s v="ERES_2T317"/>
    <x v="3544"/>
    <n v="1215.2550000000001"/>
    <n v="138.32"/>
  </r>
  <r>
    <s v="10 : Electric"/>
    <x v="3"/>
    <x v="1"/>
    <s v="ERES_2T317"/>
    <x v="7800"/>
    <n v="689.25599999999997"/>
    <n v="83.69"/>
  </r>
  <r>
    <s v="10 : Electric"/>
    <x v="3"/>
    <x v="1"/>
    <s v="ERES_2T317"/>
    <x v="3545"/>
    <n v="702.17399999999998"/>
    <n v="87.34"/>
  </r>
  <r>
    <s v="10 : Electric"/>
    <x v="3"/>
    <x v="1"/>
    <s v="ERES_2T317"/>
    <x v="3546"/>
    <n v="1695.088"/>
    <n v="201.77"/>
  </r>
  <r>
    <s v="10 : Electric"/>
    <x v="3"/>
    <x v="1"/>
    <s v="ERES_2T317"/>
    <x v="3547"/>
    <n v="1313.883"/>
    <n v="157.65"/>
  </r>
  <r>
    <s v="10 : Electric"/>
    <x v="3"/>
    <x v="1"/>
    <s v="ERES_2T317"/>
    <x v="3548"/>
    <n v="709.64700000000005"/>
    <n v="85.44"/>
  </r>
  <r>
    <s v="10 : Electric"/>
    <x v="3"/>
    <x v="1"/>
    <s v="ERES_2T317"/>
    <x v="3549"/>
    <n v="2137.4899999999998"/>
    <n v="254.96"/>
  </r>
  <r>
    <s v="10 : Electric"/>
    <x v="3"/>
    <x v="1"/>
    <s v="ERES_2T317"/>
    <x v="3550"/>
    <n v="292.00799999999998"/>
    <n v="33.979999999999997"/>
  </r>
  <r>
    <s v="10 : Electric"/>
    <x v="3"/>
    <x v="1"/>
    <s v="ERES_2T317"/>
    <x v="3551"/>
    <n v="1017.625"/>
    <n v="123.8"/>
  </r>
  <r>
    <s v="10 : Electric"/>
    <x v="3"/>
    <x v="1"/>
    <s v="ERES_2T317"/>
    <x v="3552"/>
    <n v="2267.9479999999999"/>
    <n v="275.3"/>
  </r>
  <r>
    <s v="10 : Electric"/>
    <x v="3"/>
    <x v="1"/>
    <s v="ERES_2T317"/>
    <x v="3553"/>
    <n v="1029.18"/>
    <n v="124.13"/>
  </r>
  <r>
    <s v="10 : Electric"/>
    <x v="3"/>
    <x v="1"/>
    <s v="ERES_2T317"/>
    <x v="3554"/>
    <n v="422.26900000000001"/>
    <n v="50.86"/>
  </r>
  <r>
    <s v="10 : Electric"/>
    <x v="3"/>
    <x v="1"/>
    <s v="ERES_2T317"/>
    <x v="3555"/>
    <n v="911.952"/>
    <n v="110.79"/>
  </r>
  <r>
    <s v="10 : Electric"/>
    <x v="3"/>
    <x v="1"/>
    <s v="ERES_2T317"/>
    <x v="3556"/>
    <n v="631.46900000000005"/>
    <n v="76.52"/>
  </r>
  <r>
    <s v="10 : Electric"/>
    <x v="3"/>
    <x v="1"/>
    <s v="ERES_2T317"/>
    <x v="3557"/>
    <n v="977.52099999999996"/>
    <n v="117.9"/>
  </r>
  <r>
    <s v="10 : Electric"/>
    <x v="3"/>
    <x v="1"/>
    <s v="ERES_2T317"/>
    <x v="3558"/>
    <n v="2093.4079999999999"/>
    <n v="257.83999999999997"/>
  </r>
  <r>
    <s v="10 : Electric"/>
    <x v="3"/>
    <x v="1"/>
    <s v="ERES_2T317"/>
    <x v="3559"/>
    <n v="2900.1759999999999"/>
    <n v="339.07"/>
  </r>
  <r>
    <s v="10 : Electric"/>
    <x v="3"/>
    <x v="1"/>
    <s v="ERES_2T317"/>
    <x v="3560"/>
    <n v="934.77"/>
    <n v="112.96"/>
  </r>
  <r>
    <s v="10 : Electric"/>
    <x v="3"/>
    <x v="1"/>
    <s v="ERES_2T317"/>
    <x v="7801"/>
    <n v="1261.3499999999999"/>
    <n v="154.58000000000001"/>
  </r>
  <r>
    <s v="10 : Electric"/>
    <x v="3"/>
    <x v="1"/>
    <s v="ERES_2T317"/>
    <x v="7802"/>
    <n v="415.517"/>
    <n v="47.59"/>
  </r>
  <r>
    <s v="10 : Electric"/>
    <x v="3"/>
    <x v="1"/>
    <s v="ERES_2T317"/>
    <x v="3561"/>
    <n v="709.18700000000001"/>
    <n v="84.03"/>
  </r>
  <r>
    <s v="10 : Electric"/>
    <x v="3"/>
    <x v="1"/>
    <s v="ERES_2T317"/>
    <x v="3562"/>
    <n v="585.53899999999999"/>
    <n v="68.150000000000006"/>
  </r>
  <r>
    <s v="10 : Electric"/>
    <x v="3"/>
    <x v="1"/>
    <s v="ERES_2T317"/>
    <x v="3563"/>
    <n v="1063.165"/>
    <n v="135.52000000000001"/>
  </r>
  <r>
    <s v="10 : Electric"/>
    <x v="3"/>
    <x v="1"/>
    <s v="ERES_2T317"/>
    <x v="3564"/>
    <n v="488.702"/>
    <n v="58.34"/>
  </r>
  <r>
    <s v="10 : Electric"/>
    <x v="3"/>
    <x v="1"/>
    <s v="ERES_2T317"/>
    <x v="7803"/>
    <n v="624.81200000000001"/>
    <n v="78.92"/>
  </r>
  <r>
    <s v="10 : Electric"/>
    <x v="3"/>
    <x v="1"/>
    <s v="ERES_2T317"/>
    <x v="3565"/>
    <n v="2459.011"/>
    <n v="281.77"/>
  </r>
  <r>
    <s v="10 : Electric"/>
    <x v="3"/>
    <x v="1"/>
    <s v="ERES_2T317"/>
    <x v="7804"/>
    <n v="284.71800000000002"/>
    <n v="36.869999999999997"/>
  </r>
  <r>
    <s v="10 : Electric"/>
    <x v="3"/>
    <x v="1"/>
    <s v="ERES_2T317"/>
    <x v="3566"/>
    <n v="662.05799999999999"/>
    <n v="79.55"/>
  </r>
  <r>
    <s v="10 : Electric"/>
    <x v="3"/>
    <x v="1"/>
    <s v="ERES_2T317"/>
    <x v="3567"/>
    <n v="311.839"/>
    <n v="37.369999999999997"/>
  </r>
  <r>
    <s v="10 : Electric"/>
    <x v="3"/>
    <x v="1"/>
    <s v="ERES_2T317"/>
    <x v="3568"/>
    <n v="712.62599999999998"/>
    <n v="85.33"/>
  </r>
  <r>
    <s v="10 : Electric"/>
    <x v="3"/>
    <x v="1"/>
    <s v="ERES_2T317"/>
    <x v="3569"/>
    <n v="1653.682"/>
    <n v="200.49"/>
  </r>
  <r>
    <s v="10 : Electric"/>
    <x v="3"/>
    <x v="1"/>
    <s v="ERES_2T317"/>
    <x v="3570"/>
    <n v="1327.2539999999999"/>
    <n v="163.29"/>
  </r>
  <r>
    <s v="10 : Electric"/>
    <x v="3"/>
    <x v="1"/>
    <s v="ERES_2T317"/>
    <x v="7805"/>
    <n v="800.95299999999997"/>
    <n v="101"/>
  </r>
  <r>
    <s v="10 : Electric"/>
    <x v="3"/>
    <x v="1"/>
    <s v="ERES_2T317"/>
    <x v="3571"/>
    <n v="1796.5509999999999"/>
    <n v="219.77"/>
  </r>
  <r>
    <s v="10 : Electric"/>
    <x v="3"/>
    <x v="1"/>
    <s v="ERES_2T317"/>
    <x v="3572"/>
    <n v="985.55399999999997"/>
    <n v="117.19"/>
  </r>
  <r>
    <s v="10 : Electric"/>
    <x v="3"/>
    <x v="1"/>
    <s v="ERES_2T317"/>
    <x v="3573"/>
    <n v="1691.6659999999999"/>
    <n v="206.21"/>
  </r>
  <r>
    <s v="10 : Electric"/>
    <x v="3"/>
    <x v="1"/>
    <s v="ERES_2T317"/>
    <x v="3574"/>
    <n v="417.529"/>
    <n v="52.95"/>
  </r>
  <r>
    <s v="10 : Electric"/>
    <x v="3"/>
    <x v="1"/>
    <s v="ERES_2T317"/>
    <x v="3575"/>
    <n v="490.99700000000001"/>
    <n v="59.95"/>
  </r>
  <r>
    <s v="10 : Electric"/>
    <x v="3"/>
    <x v="1"/>
    <s v="ERES_2T317"/>
    <x v="7806"/>
    <n v="528.66099999999994"/>
    <n v="64.52"/>
  </r>
  <r>
    <s v="10 : Electric"/>
    <x v="3"/>
    <x v="1"/>
    <s v="ERES_2T317"/>
    <x v="3576"/>
    <n v="1979.377"/>
    <n v="237.01"/>
  </r>
  <r>
    <s v="10 : Electric"/>
    <x v="3"/>
    <x v="1"/>
    <s v="ERES_2T317"/>
    <x v="3577"/>
    <n v="1569.8610000000001"/>
    <n v="191.08"/>
  </r>
  <r>
    <s v="10 : Electric"/>
    <x v="3"/>
    <x v="1"/>
    <s v="ERES_2T317"/>
    <x v="3578"/>
    <n v="1379.9059999999999"/>
    <n v="171.2"/>
  </r>
  <r>
    <s v="10 : Electric"/>
    <x v="3"/>
    <x v="1"/>
    <s v="ERES_2T317"/>
    <x v="7807"/>
    <n v="1221.3710000000001"/>
    <n v="152.44999999999999"/>
  </r>
  <r>
    <s v="10 : Electric"/>
    <x v="3"/>
    <x v="1"/>
    <s v="ERES_2T317"/>
    <x v="3579"/>
    <n v="1419.009"/>
    <n v="171.16"/>
  </r>
  <r>
    <s v="10 : Electric"/>
    <x v="3"/>
    <x v="1"/>
    <s v="ERES_2T317"/>
    <x v="3580"/>
    <n v="943.89499999999998"/>
    <n v="113.26"/>
  </r>
  <r>
    <s v="10 : Electric"/>
    <x v="3"/>
    <x v="1"/>
    <s v="ERES_2T317"/>
    <x v="3581"/>
    <n v="1163.915"/>
    <n v="148.61000000000001"/>
  </r>
  <r>
    <s v="10 : Electric"/>
    <x v="3"/>
    <x v="1"/>
    <s v="ERES_2T317"/>
    <x v="3582"/>
    <n v="-123.584"/>
    <n v="-15.54"/>
  </r>
  <r>
    <s v="10 : Electric"/>
    <x v="3"/>
    <x v="1"/>
    <s v="ERES_2T317"/>
    <x v="3583"/>
    <n v="1317.1"/>
    <n v="158.04"/>
  </r>
  <r>
    <s v="10 : Electric"/>
    <x v="3"/>
    <x v="1"/>
    <s v="ERES_2T317"/>
    <x v="3584"/>
    <n v="849.89200000000005"/>
    <n v="104.56"/>
  </r>
  <r>
    <s v="10 : Electric"/>
    <x v="3"/>
    <x v="1"/>
    <s v="ERES_2T317"/>
    <x v="8727"/>
    <n v="1723.7260000000001"/>
    <n v="207.36"/>
  </r>
  <r>
    <s v="10 : Electric"/>
    <x v="3"/>
    <x v="1"/>
    <s v="ERES_2T317"/>
    <x v="3585"/>
    <n v="3213.6880000000001"/>
    <n v="386.5"/>
  </r>
  <r>
    <s v="10 : Electric"/>
    <x v="3"/>
    <x v="1"/>
    <s v="ERES_2T317"/>
    <x v="7808"/>
    <n v="350.33600000000001"/>
    <n v="41.93"/>
  </r>
  <r>
    <s v="10 : Electric"/>
    <x v="3"/>
    <x v="1"/>
    <s v="ERES_2T317"/>
    <x v="8728"/>
    <n v="1402.1189999999999"/>
    <n v="173.24"/>
  </r>
  <r>
    <s v="10 : Electric"/>
    <x v="3"/>
    <x v="1"/>
    <s v="ERES_2T317"/>
    <x v="3586"/>
    <n v="535.58799999999997"/>
    <n v="65.84"/>
  </r>
  <r>
    <s v="10 : Electric"/>
    <x v="3"/>
    <x v="1"/>
    <s v="ERES_2T317"/>
    <x v="3587"/>
    <n v="1306.92"/>
    <n v="158.55000000000001"/>
  </r>
  <r>
    <s v="10 : Electric"/>
    <x v="3"/>
    <x v="1"/>
    <s v="ERES_2T317"/>
    <x v="3588"/>
    <n v="611.75900000000001"/>
    <n v="76.819999999999993"/>
  </r>
  <r>
    <s v="10 : Electric"/>
    <x v="3"/>
    <x v="1"/>
    <s v="ERES_2T317"/>
    <x v="3589"/>
    <n v="1599.5540000000001"/>
    <n v="190.65"/>
  </r>
  <r>
    <s v="10 : Electric"/>
    <x v="3"/>
    <x v="1"/>
    <s v="ERES_2T317"/>
    <x v="7809"/>
    <n v="1720.701"/>
    <n v="211.06"/>
  </r>
  <r>
    <s v="10 : Electric"/>
    <x v="3"/>
    <x v="1"/>
    <s v="ERES_2T317"/>
    <x v="3590"/>
    <n v="887.68899999999996"/>
    <n v="106.61"/>
  </r>
  <r>
    <s v="10 : Electric"/>
    <x v="3"/>
    <x v="1"/>
    <s v="ERES_2T317"/>
    <x v="7810"/>
    <n v="1305.9449999999999"/>
    <n v="153.4"/>
  </r>
  <r>
    <s v="10 : Electric"/>
    <x v="3"/>
    <x v="1"/>
    <s v="ERES_2T317"/>
    <x v="7811"/>
    <n v="934.66499999999996"/>
    <n v="114.48"/>
  </r>
  <r>
    <s v="10 : Electric"/>
    <x v="3"/>
    <x v="1"/>
    <s v="ERES_2T317"/>
    <x v="7812"/>
    <n v="332.53399999999999"/>
    <n v="42.9"/>
  </r>
  <r>
    <s v="10 : Electric"/>
    <x v="3"/>
    <x v="1"/>
    <s v="ERES_2T317"/>
    <x v="3591"/>
    <n v="356.98200000000003"/>
    <n v="42.85"/>
  </r>
  <r>
    <s v="10 : Electric"/>
    <x v="3"/>
    <x v="1"/>
    <s v="ERES_2T317"/>
    <x v="3592"/>
    <n v="2330.5250000000001"/>
    <n v="276.55"/>
  </r>
  <r>
    <s v="10 : Electric"/>
    <x v="3"/>
    <x v="1"/>
    <s v="ERES_2T317"/>
    <x v="3593"/>
    <n v="567.21900000000005"/>
    <n v="72.680000000000007"/>
  </r>
  <r>
    <s v="10 : Electric"/>
    <x v="3"/>
    <x v="1"/>
    <s v="ERES_2T317"/>
    <x v="3594"/>
    <n v="1369.1790000000001"/>
    <n v="165.14"/>
  </r>
  <r>
    <s v="10 : Electric"/>
    <x v="3"/>
    <x v="1"/>
    <s v="ERES_2T317"/>
    <x v="3595"/>
    <n v="1446.3019999999999"/>
    <n v="176.41"/>
  </r>
  <r>
    <s v="10 : Electric"/>
    <x v="3"/>
    <x v="1"/>
    <s v="ERES_2T317"/>
    <x v="3596"/>
    <n v="2092.5540000000001"/>
    <n v="253.48"/>
  </r>
  <r>
    <s v="10 : Electric"/>
    <x v="3"/>
    <x v="1"/>
    <s v="ERES_2T317"/>
    <x v="3597"/>
    <n v="1116.81"/>
    <n v="136.18"/>
  </r>
  <r>
    <s v="10 : Electric"/>
    <x v="3"/>
    <x v="1"/>
    <s v="ERES_2T317"/>
    <x v="3599"/>
    <n v="494.49200000000002"/>
    <n v="62.52"/>
  </r>
  <r>
    <s v="10 : Electric"/>
    <x v="3"/>
    <x v="1"/>
    <s v="ERES_2T317"/>
    <x v="3600"/>
    <n v="1852.0170000000001"/>
    <n v="223.78"/>
  </r>
  <r>
    <s v="10 : Electric"/>
    <x v="3"/>
    <x v="1"/>
    <s v="ERES_2T317"/>
    <x v="7813"/>
    <n v="2346.221"/>
    <n v="279.29000000000002"/>
  </r>
  <r>
    <s v="10 : Electric"/>
    <x v="3"/>
    <x v="1"/>
    <s v="ERES_2T317"/>
    <x v="7814"/>
    <n v="1743.8019999999999"/>
    <n v="216.56"/>
  </r>
  <r>
    <s v="10 : Electric"/>
    <x v="3"/>
    <x v="1"/>
    <s v="ERES_2T317"/>
    <x v="3601"/>
    <n v="1416.144"/>
    <n v="166.57"/>
  </r>
  <r>
    <s v="10 : Electric"/>
    <x v="3"/>
    <x v="1"/>
    <s v="ERES_2T317"/>
    <x v="7815"/>
    <n v="149.316"/>
    <n v="17.739999999999998"/>
  </r>
  <r>
    <s v="10 : Electric"/>
    <x v="3"/>
    <x v="1"/>
    <s v="ERES_2T317"/>
    <x v="7816"/>
    <n v="536.74900000000002"/>
    <n v="65.44"/>
  </r>
  <r>
    <s v="10 : Electric"/>
    <x v="3"/>
    <x v="1"/>
    <s v="ERES_2T317"/>
    <x v="3602"/>
    <n v="702.18299999999999"/>
    <n v="87.1"/>
  </r>
  <r>
    <s v="10 : Electric"/>
    <x v="3"/>
    <x v="1"/>
    <s v="ERES_2T317"/>
    <x v="3603"/>
    <n v="866.25599999999997"/>
    <n v="105.11"/>
  </r>
  <r>
    <s v="10 : Electric"/>
    <x v="3"/>
    <x v="1"/>
    <s v="ERES_2T317"/>
    <x v="3604"/>
    <n v="1859.777"/>
    <n v="226.46"/>
  </r>
  <r>
    <s v="10 : Electric"/>
    <x v="3"/>
    <x v="1"/>
    <s v="ERES_2T317"/>
    <x v="3605"/>
    <n v="1711.7819999999999"/>
    <n v="198.9"/>
  </r>
  <r>
    <s v="10 : Electric"/>
    <x v="3"/>
    <x v="1"/>
    <s v="ERES_2T317"/>
    <x v="3606"/>
    <n v="732.66300000000001"/>
    <n v="88.69"/>
  </r>
  <r>
    <s v="10 : Electric"/>
    <x v="3"/>
    <x v="1"/>
    <s v="ERES_2T317"/>
    <x v="7818"/>
    <n v="1185.9010000000001"/>
    <n v="143.18"/>
  </r>
  <r>
    <s v="10 : Electric"/>
    <x v="3"/>
    <x v="1"/>
    <s v="ERES_2T317"/>
    <x v="3607"/>
    <n v="2069.415"/>
    <n v="265.95999999999998"/>
  </r>
  <r>
    <s v="10 : Electric"/>
    <x v="3"/>
    <x v="1"/>
    <s v="ERES_2T317"/>
    <x v="3608"/>
    <n v="3813.3449999999998"/>
    <n v="465.53"/>
  </r>
  <r>
    <s v="10 : Electric"/>
    <x v="3"/>
    <x v="1"/>
    <s v="ERES_2T317"/>
    <x v="3609"/>
    <n v="730.375"/>
    <n v="96.7"/>
  </r>
  <r>
    <s v="10 : Electric"/>
    <x v="3"/>
    <x v="1"/>
    <s v="ERES_2T317"/>
    <x v="3610"/>
    <n v="1428.7929999999999"/>
    <n v="168.33"/>
  </r>
  <r>
    <s v="10 : Electric"/>
    <x v="3"/>
    <x v="1"/>
    <s v="ERES_2T317"/>
    <x v="3611"/>
    <n v="984.45399999999995"/>
    <n v="119.97"/>
  </r>
  <r>
    <s v="10 : Electric"/>
    <x v="3"/>
    <x v="1"/>
    <s v="ERES_2T317"/>
    <x v="3612"/>
    <n v="400.40300000000002"/>
    <n v="47.76"/>
  </r>
  <r>
    <s v="10 : Electric"/>
    <x v="3"/>
    <x v="1"/>
    <s v="ERES_2T317"/>
    <x v="3613"/>
    <n v="945.61900000000003"/>
    <n v="114.76"/>
  </r>
  <r>
    <s v="10 : Electric"/>
    <x v="3"/>
    <x v="1"/>
    <s v="ERES_2T317"/>
    <x v="7819"/>
    <n v="317.35000000000002"/>
    <n v="38.619999999999997"/>
  </r>
  <r>
    <s v="10 : Electric"/>
    <x v="3"/>
    <x v="1"/>
    <s v="ERES_2T317"/>
    <x v="3614"/>
    <n v="734.55499999999995"/>
    <n v="93.18"/>
  </r>
  <r>
    <s v="10 : Electric"/>
    <x v="3"/>
    <x v="1"/>
    <s v="ERES_2T317"/>
    <x v="3615"/>
    <n v="515.81200000000001"/>
    <n v="62.33"/>
  </r>
  <r>
    <s v="10 : Electric"/>
    <x v="3"/>
    <x v="1"/>
    <s v="ERES_2T317"/>
    <x v="3616"/>
    <n v="2728.2620000000002"/>
    <n v="317.85000000000002"/>
  </r>
  <r>
    <s v="10 : Electric"/>
    <x v="3"/>
    <x v="1"/>
    <s v="ERES_2T317"/>
    <x v="7820"/>
    <n v="2193.2660000000001"/>
    <n v="259.81"/>
  </r>
  <r>
    <s v="10 : Electric"/>
    <x v="3"/>
    <x v="1"/>
    <s v="ERES_2T317"/>
    <x v="3617"/>
    <n v="829.15"/>
    <n v="104.21"/>
  </r>
  <r>
    <s v="10 : Electric"/>
    <x v="3"/>
    <x v="1"/>
    <s v="ERES_2T317"/>
    <x v="7821"/>
    <n v="1011.652"/>
    <n v="128.01"/>
  </r>
  <r>
    <s v="10 : Electric"/>
    <x v="3"/>
    <x v="1"/>
    <s v="ERES_2T317"/>
    <x v="7822"/>
    <n v="1114.9349999999999"/>
    <n v="136.72999999999999"/>
  </r>
  <r>
    <s v="10 : Electric"/>
    <x v="3"/>
    <x v="1"/>
    <s v="ERES_2T317"/>
    <x v="3618"/>
    <n v="1143.9870000000001"/>
    <n v="140.19"/>
  </r>
  <r>
    <s v="10 : Electric"/>
    <x v="3"/>
    <x v="1"/>
    <s v="ERES_2T317"/>
    <x v="3619"/>
    <n v="1378.6579999999999"/>
    <n v="171.61"/>
  </r>
  <r>
    <s v="10 : Electric"/>
    <x v="3"/>
    <x v="1"/>
    <s v="ERES_2T317"/>
    <x v="3620"/>
    <n v="632.47799999999995"/>
    <n v="78.06"/>
  </r>
  <r>
    <s v="10 : Electric"/>
    <x v="3"/>
    <x v="1"/>
    <s v="ERES_2T317"/>
    <x v="3621"/>
    <n v="1249.0640000000001"/>
    <n v="144.79"/>
  </r>
  <r>
    <s v="10 : Electric"/>
    <x v="3"/>
    <x v="1"/>
    <s v="ERES_2T317"/>
    <x v="7823"/>
    <n v="1225.6610000000001"/>
    <n v="154.49"/>
  </r>
  <r>
    <s v="10 : Electric"/>
    <x v="3"/>
    <x v="1"/>
    <s v="ERES_2T317"/>
    <x v="3622"/>
    <n v="1846.0340000000001"/>
    <n v="225.84"/>
  </r>
  <r>
    <s v="10 : Electric"/>
    <x v="3"/>
    <x v="1"/>
    <s v="ERES_2T317"/>
    <x v="7824"/>
    <n v="724.69500000000005"/>
    <n v="88.04"/>
  </r>
  <r>
    <s v="10 : Electric"/>
    <x v="3"/>
    <x v="1"/>
    <s v="ERES_2T317"/>
    <x v="3624"/>
    <n v="518.07100000000003"/>
    <n v="61.65"/>
  </r>
  <r>
    <s v="10 : Electric"/>
    <x v="3"/>
    <x v="1"/>
    <s v="ERES_2T317"/>
    <x v="3625"/>
    <n v="1165.787"/>
    <n v="140.21"/>
  </r>
  <r>
    <s v="10 : Electric"/>
    <x v="3"/>
    <x v="1"/>
    <s v="ERES_2T317"/>
    <x v="3626"/>
    <n v="2364.87"/>
    <n v="285.17"/>
  </r>
  <r>
    <s v="10 : Electric"/>
    <x v="3"/>
    <x v="1"/>
    <s v="ERES_2T317"/>
    <x v="7825"/>
    <n v="773.53800000000001"/>
    <n v="94"/>
  </r>
  <r>
    <s v="10 : Electric"/>
    <x v="3"/>
    <x v="1"/>
    <s v="ERES_2T317"/>
    <x v="7826"/>
    <n v="616.69600000000003"/>
    <n v="76.19"/>
  </r>
  <r>
    <s v="10 : Electric"/>
    <x v="3"/>
    <x v="1"/>
    <s v="ERES_2T317"/>
    <x v="7827"/>
    <n v="1041.6010000000001"/>
    <n v="127.1"/>
  </r>
  <r>
    <s v="10 : Electric"/>
    <x v="3"/>
    <x v="1"/>
    <s v="ERES_2T317"/>
    <x v="3627"/>
    <n v="1337.3330000000001"/>
    <n v="157.01"/>
  </r>
  <r>
    <s v="10 : Electric"/>
    <x v="3"/>
    <x v="1"/>
    <s v="ERES_2T317"/>
    <x v="7828"/>
    <n v="1583.6179999999999"/>
    <n v="193.08"/>
  </r>
  <r>
    <s v="10 : Electric"/>
    <x v="3"/>
    <x v="1"/>
    <s v="ERES_2T317"/>
    <x v="7829"/>
    <n v="852.97699999999998"/>
    <n v="105.06"/>
  </r>
  <r>
    <s v="10 : Electric"/>
    <x v="3"/>
    <x v="1"/>
    <s v="ERES_2T317"/>
    <x v="3628"/>
    <n v="856.202"/>
    <n v="101.58"/>
  </r>
  <r>
    <s v="10 : Electric"/>
    <x v="3"/>
    <x v="1"/>
    <s v="ERES_2T317"/>
    <x v="3629"/>
    <n v="1607.5440000000001"/>
    <n v="206.92"/>
  </r>
  <r>
    <s v="10 : Electric"/>
    <x v="3"/>
    <x v="1"/>
    <s v="ERES_2T317"/>
    <x v="3630"/>
    <n v="936.43799999999999"/>
    <n v="124.33"/>
  </r>
  <r>
    <s v="10 : Electric"/>
    <x v="3"/>
    <x v="1"/>
    <s v="ERES_2T317"/>
    <x v="3631"/>
    <n v="292.65300000000002"/>
    <n v="35.979999999999997"/>
  </r>
  <r>
    <s v="10 : Electric"/>
    <x v="3"/>
    <x v="1"/>
    <s v="ERES_2T317"/>
    <x v="7830"/>
    <n v="978.24800000000005"/>
    <n v="107.52"/>
  </r>
  <r>
    <s v="10 : Electric"/>
    <x v="3"/>
    <x v="1"/>
    <s v="ERES_2T317"/>
    <x v="3633"/>
    <n v="1556.548"/>
    <n v="192.75"/>
  </r>
  <r>
    <s v="10 : Electric"/>
    <x v="3"/>
    <x v="1"/>
    <s v="ERES_2T317"/>
    <x v="3634"/>
    <n v="749.23900000000003"/>
    <n v="93.08"/>
  </r>
  <r>
    <s v="10 : Electric"/>
    <x v="3"/>
    <x v="1"/>
    <s v="ERES_2T317"/>
    <x v="7831"/>
    <n v="1185.1780000000001"/>
    <n v="151.04"/>
  </r>
  <r>
    <s v="10 : Electric"/>
    <x v="3"/>
    <x v="1"/>
    <s v="ERES_2T317"/>
    <x v="3635"/>
    <n v="391.46199999999999"/>
    <n v="48.32"/>
  </r>
  <r>
    <s v="10 : Electric"/>
    <x v="3"/>
    <x v="1"/>
    <s v="ERES_2T317"/>
    <x v="3636"/>
    <n v="2237.5100000000002"/>
    <n v="268.67"/>
  </r>
  <r>
    <s v="10 : Electric"/>
    <x v="3"/>
    <x v="1"/>
    <s v="ERES_2T317"/>
    <x v="3637"/>
    <n v="601.75400000000002"/>
    <n v="73.72"/>
  </r>
  <r>
    <s v="10 : Electric"/>
    <x v="3"/>
    <x v="1"/>
    <s v="ERES_2T317"/>
    <x v="3638"/>
    <n v="1175.414"/>
    <n v="146.47"/>
  </r>
  <r>
    <s v="10 : Electric"/>
    <x v="3"/>
    <x v="1"/>
    <s v="ERES_2T317"/>
    <x v="7832"/>
    <n v="778.45899999999995"/>
    <n v="95.02"/>
  </r>
  <r>
    <s v="10 : Electric"/>
    <x v="3"/>
    <x v="1"/>
    <s v="ERES_2T317"/>
    <x v="3639"/>
    <n v="243.827"/>
    <n v="30.14"/>
  </r>
  <r>
    <s v="10 : Electric"/>
    <x v="3"/>
    <x v="1"/>
    <s v="ERES_2T317"/>
    <x v="3640"/>
    <n v="841.37900000000002"/>
    <n v="106.56"/>
  </r>
  <r>
    <s v="10 : Electric"/>
    <x v="3"/>
    <x v="1"/>
    <s v="ERES_2T317"/>
    <x v="3641"/>
    <n v="1104.1659999999999"/>
    <n v="121.18"/>
  </r>
  <r>
    <s v="10 : Electric"/>
    <x v="3"/>
    <x v="1"/>
    <s v="ERES_2T317"/>
    <x v="3642"/>
    <n v="534.53399999999999"/>
    <n v="65.260000000000005"/>
  </r>
  <r>
    <s v="10 : Electric"/>
    <x v="3"/>
    <x v="1"/>
    <s v="ERES_2T317"/>
    <x v="7833"/>
    <n v="1349.1990000000001"/>
    <n v="166.7"/>
  </r>
  <r>
    <s v="10 : Electric"/>
    <x v="3"/>
    <x v="1"/>
    <s v="ERES_2T317"/>
    <x v="3643"/>
    <n v="2193.875"/>
    <n v="266.42"/>
  </r>
  <r>
    <s v="10 : Electric"/>
    <x v="3"/>
    <x v="1"/>
    <s v="ERES_2T317"/>
    <x v="3644"/>
    <n v="475.13900000000001"/>
    <n v="58.38"/>
  </r>
  <r>
    <s v="10 : Electric"/>
    <x v="3"/>
    <x v="1"/>
    <s v="ERES_2T317"/>
    <x v="7834"/>
    <n v="345.66899999999998"/>
    <n v="40.700000000000003"/>
  </r>
  <r>
    <s v="10 : Electric"/>
    <x v="3"/>
    <x v="1"/>
    <s v="ERES_2T317"/>
    <x v="3645"/>
    <n v="2302.585"/>
    <n v="275.18"/>
  </r>
  <r>
    <s v="10 : Electric"/>
    <x v="3"/>
    <x v="1"/>
    <s v="ERES_2T317"/>
    <x v="3646"/>
    <n v="1948.6869999999999"/>
    <n v="232.25"/>
  </r>
  <r>
    <s v="10 : Electric"/>
    <x v="3"/>
    <x v="1"/>
    <s v="ERES_2T317"/>
    <x v="3647"/>
    <n v="1116.7270000000001"/>
    <n v="139"/>
  </r>
  <r>
    <s v="10 : Electric"/>
    <x v="3"/>
    <x v="1"/>
    <s v="ERES_2T317"/>
    <x v="3648"/>
    <n v="1603.462"/>
    <n v="196.84"/>
  </r>
  <r>
    <s v="10 : Electric"/>
    <x v="3"/>
    <x v="1"/>
    <s v="ERES_2T317"/>
    <x v="3649"/>
    <n v="1778.84"/>
    <n v="214.74"/>
  </r>
  <r>
    <s v="10 : Electric"/>
    <x v="3"/>
    <x v="1"/>
    <s v="ERES_2T317"/>
    <x v="3650"/>
    <n v="640.51400000000001"/>
    <n v="77.89"/>
  </r>
  <r>
    <s v="10 : Electric"/>
    <x v="3"/>
    <x v="1"/>
    <s v="ERES_2T317"/>
    <x v="3651"/>
    <n v="1138.204"/>
    <n v="134.03"/>
  </r>
  <r>
    <s v="10 : Electric"/>
    <x v="3"/>
    <x v="1"/>
    <s v="ERES_2T317"/>
    <x v="7835"/>
    <n v="1048.46"/>
    <n v="129.47"/>
  </r>
  <r>
    <s v="10 : Electric"/>
    <x v="3"/>
    <x v="1"/>
    <s v="ERES_2T317"/>
    <x v="3653"/>
    <n v="878.79200000000003"/>
    <n v="108.67"/>
  </r>
  <r>
    <s v="10 : Electric"/>
    <x v="3"/>
    <x v="1"/>
    <s v="ERES_2T317"/>
    <x v="3654"/>
    <n v="340.33300000000003"/>
    <n v="41.86"/>
  </r>
  <r>
    <s v="10 : Electric"/>
    <x v="3"/>
    <x v="1"/>
    <s v="ERES_2T317"/>
    <x v="3655"/>
    <n v="1020.1079999999999"/>
    <n v="123.95"/>
  </r>
  <r>
    <s v="10 : Electric"/>
    <x v="3"/>
    <x v="1"/>
    <s v="ERES_2T317"/>
    <x v="3656"/>
    <n v="1341.046"/>
    <n v="159.66999999999999"/>
  </r>
  <r>
    <s v="10 : Electric"/>
    <x v="3"/>
    <x v="1"/>
    <s v="ERES_2T317"/>
    <x v="3657"/>
    <n v="1214.8340000000001"/>
    <n v="148.80000000000001"/>
  </r>
  <r>
    <s v="10 : Electric"/>
    <x v="3"/>
    <x v="1"/>
    <s v="ERES_2T317"/>
    <x v="7836"/>
    <n v="1305.7650000000001"/>
    <n v="154.24"/>
  </r>
  <r>
    <s v="10 : Electric"/>
    <x v="3"/>
    <x v="1"/>
    <s v="ERES_2T317"/>
    <x v="3658"/>
    <n v="235.51900000000001"/>
    <n v="29.18"/>
  </r>
  <r>
    <s v="10 : Electric"/>
    <x v="3"/>
    <x v="1"/>
    <s v="ERES_2T317"/>
    <x v="3659"/>
    <n v="1877.1210000000001"/>
    <n v="215.91"/>
  </r>
  <r>
    <s v="10 : Electric"/>
    <x v="3"/>
    <x v="1"/>
    <s v="ERES_2T317"/>
    <x v="3660"/>
    <n v="498.11399999999998"/>
    <n v="62.92"/>
  </r>
  <r>
    <s v="10 : Electric"/>
    <x v="3"/>
    <x v="1"/>
    <s v="ERES_2T317"/>
    <x v="7837"/>
    <n v="1733.3340000000001"/>
    <n v="207.02"/>
  </r>
  <r>
    <s v="10 : Electric"/>
    <x v="3"/>
    <x v="1"/>
    <s v="ERES_2T317"/>
    <x v="3661"/>
    <n v="554.22699999999998"/>
    <n v="67.400000000000006"/>
  </r>
  <r>
    <s v="10 : Electric"/>
    <x v="3"/>
    <x v="1"/>
    <s v="ERES_2T317"/>
    <x v="3662"/>
    <n v="972.83199999999999"/>
    <n v="117.47"/>
  </r>
  <r>
    <s v="10 : Electric"/>
    <x v="3"/>
    <x v="1"/>
    <s v="ERES_2T317"/>
    <x v="3663"/>
    <n v="2419.2379999999998"/>
    <n v="299.2"/>
  </r>
  <r>
    <s v="10 : Electric"/>
    <x v="3"/>
    <x v="1"/>
    <s v="ERES_2T317"/>
    <x v="3664"/>
    <n v="1059.2370000000001"/>
    <n v="128.43"/>
  </r>
  <r>
    <s v="10 : Electric"/>
    <x v="3"/>
    <x v="1"/>
    <s v="ERES_2T317"/>
    <x v="3665"/>
    <n v="1406.3409999999999"/>
    <n v="171.39"/>
  </r>
  <r>
    <s v="10 : Electric"/>
    <x v="3"/>
    <x v="1"/>
    <s v="ERES_2T317"/>
    <x v="3666"/>
    <n v="1545.39"/>
    <n v="190.67"/>
  </r>
  <r>
    <s v="10 : Electric"/>
    <x v="3"/>
    <x v="1"/>
    <s v="ERES_2T317"/>
    <x v="7838"/>
    <n v="251.517"/>
    <n v="32.47"/>
  </r>
  <r>
    <s v="10 : Electric"/>
    <x v="3"/>
    <x v="1"/>
    <s v="ERES_2T317"/>
    <x v="7839"/>
    <n v="316.95299999999997"/>
    <n v="39.869999999999997"/>
  </r>
  <r>
    <s v="10 : Electric"/>
    <x v="3"/>
    <x v="1"/>
    <s v="ERES_2T317"/>
    <x v="7840"/>
    <n v="595.57600000000002"/>
    <n v="73.41"/>
  </r>
  <r>
    <s v="10 : Electric"/>
    <x v="3"/>
    <x v="1"/>
    <s v="ERES_2T317"/>
    <x v="3667"/>
    <n v="3587.9639999999999"/>
    <n v="426.22"/>
  </r>
  <r>
    <s v="10 : Electric"/>
    <x v="3"/>
    <x v="1"/>
    <s v="ERES_2T317"/>
    <x v="3668"/>
    <n v="682.45399999999995"/>
    <n v="84.85"/>
  </r>
  <r>
    <s v="10 : Electric"/>
    <x v="3"/>
    <x v="1"/>
    <s v="ERES_2T317"/>
    <x v="3669"/>
    <n v="912.803"/>
    <n v="118.76"/>
  </r>
  <r>
    <s v="10 : Electric"/>
    <x v="3"/>
    <x v="1"/>
    <s v="ERES_2T317"/>
    <x v="8729"/>
    <n v="7735.9"/>
    <n v="936.9"/>
  </r>
  <r>
    <s v="10 : Electric"/>
    <x v="3"/>
    <x v="1"/>
    <s v="ERES_2T317"/>
    <x v="3670"/>
    <n v="701.63199999999995"/>
    <n v="86.33"/>
  </r>
  <r>
    <s v="10 : Electric"/>
    <x v="3"/>
    <x v="1"/>
    <s v="ERES_2T317"/>
    <x v="3671"/>
    <n v="1006.13"/>
    <n v="116.55"/>
  </r>
  <r>
    <s v="10 : Electric"/>
    <x v="3"/>
    <x v="1"/>
    <s v="ERES_2T317"/>
    <x v="3672"/>
    <n v="1054.9649999999999"/>
    <n v="132.80000000000001"/>
  </r>
  <r>
    <s v="10 : Electric"/>
    <x v="3"/>
    <x v="1"/>
    <s v="ERES_2T317"/>
    <x v="3673"/>
    <n v="1212.326"/>
    <n v="151.94"/>
  </r>
  <r>
    <s v="10 : Electric"/>
    <x v="3"/>
    <x v="1"/>
    <s v="ERES_2T317"/>
    <x v="3674"/>
    <n v="1237.365"/>
    <n v="150.72"/>
  </r>
  <r>
    <s v="10 : Electric"/>
    <x v="3"/>
    <x v="1"/>
    <s v="ERES_2T317"/>
    <x v="3675"/>
    <n v="1128.085"/>
    <n v="141.80000000000001"/>
  </r>
  <r>
    <s v="10 : Electric"/>
    <x v="3"/>
    <x v="1"/>
    <s v="ERES_2T317"/>
    <x v="7841"/>
    <n v="1288.146"/>
    <n v="155"/>
  </r>
  <r>
    <s v="10 : Electric"/>
    <x v="3"/>
    <x v="1"/>
    <s v="ERES_2T317"/>
    <x v="3676"/>
    <n v="683.39499999999998"/>
    <n v="82.55"/>
  </r>
  <r>
    <s v="10 : Electric"/>
    <x v="3"/>
    <x v="1"/>
    <s v="ERES_2T317"/>
    <x v="3677"/>
    <n v="977.827"/>
    <n v="120.87"/>
  </r>
  <r>
    <s v="10 : Electric"/>
    <x v="3"/>
    <x v="1"/>
    <s v="ERES_2T317"/>
    <x v="3678"/>
    <n v="916.86800000000005"/>
    <n v="107.96"/>
  </r>
  <r>
    <s v="10 : Electric"/>
    <x v="3"/>
    <x v="1"/>
    <s v="ERES_2T317"/>
    <x v="3679"/>
    <n v="721.35299999999995"/>
    <n v="88.81"/>
  </r>
  <r>
    <s v="10 : Electric"/>
    <x v="3"/>
    <x v="1"/>
    <s v="ERES_2T317"/>
    <x v="3680"/>
    <n v="2555.9870000000001"/>
    <n v="315.58"/>
  </r>
  <r>
    <s v="10 : Electric"/>
    <x v="3"/>
    <x v="1"/>
    <s v="ERES_2T317"/>
    <x v="3681"/>
    <n v="2411.058"/>
    <n v="289.98"/>
  </r>
  <r>
    <s v="10 : Electric"/>
    <x v="3"/>
    <x v="1"/>
    <s v="ERES_2T317"/>
    <x v="3682"/>
    <n v="2090.3119999999999"/>
    <n v="251.72"/>
  </r>
  <r>
    <s v="10 : Electric"/>
    <x v="3"/>
    <x v="1"/>
    <s v="ERES_2T317"/>
    <x v="7842"/>
    <n v="170.71100000000001"/>
    <n v="20.85"/>
  </r>
  <r>
    <s v="10 : Electric"/>
    <x v="3"/>
    <x v="1"/>
    <s v="ERES_2T317"/>
    <x v="3683"/>
    <n v="3131.79"/>
    <n v="384.42"/>
  </r>
  <r>
    <s v="10 : Electric"/>
    <x v="3"/>
    <x v="1"/>
    <s v="ERES_2T317"/>
    <x v="3684"/>
    <n v="608.72"/>
    <n v="68.83"/>
  </r>
  <r>
    <s v="10 : Electric"/>
    <x v="3"/>
    <x v="1"/>
    <s v="ERES_2T317"/>
    <x v="7843"/>
    <n v="1286.1869999999999"/>
    <n v="142.97999999999999"/>
  </r>
  <r>
    <s v="10 : Electric"/>
    <x v="3"/>
    <x v="1"/>
    <s v="ERES_2T317"/>
    <x v="7844"/>
    <n v="1166.229"/>
    <n v="139.44999999999999"/>
  </r>
  <r>
    <s v="10 : Electric"/>
    <x v="3"/>
    <x v="1"/>
    <s v="ERES_2T317"/>
    <x v="3685"/>
    <n v="685.48599999999999"/>
    <n v="84.2"/>
  </r>
  <r>
    <s v="10 : Electric"/>
    <x v="3"/>
    <x v="1"/>
    <s v="ERES_2T317"/>
    <x v="3686"/>
    <n v="884.32899999999995"/>
    <n v="108.91"/>
  </r>
  <r>
    <s v="10 : Electric"/>
    <x v="3"/>
    <x v="1"/>
    <s v="ERES_2T317"/>
    <x v="3687"/>
    <n v="407.81099999999998"/>
    <n v="49.29"/>
  </r>
  <r>
    <s v="10 : Electric"/>
    <x v="3"/>
    <x v="1"/>
    <s v="ERES_2T317"/>
    <x v="3688"/>
    <n v="577.22500000000002"/>
    <n v="70.680000000000007"/>
  </r>
  <r>
    <s v="10 : Electric"/>
    <x v="3"/>
    <x v="1"/>
    <s v="ERES_2T317"/>
    <x v="3689"/>
    <n v="750.35500000000002"/>
    <n v="91.14"/>
  </r>
  <r>
    <s v="10 : Electric"/>
    <x v="3"/>
    <x v="1"/>
    <s v="ERES_2T317"/>
    <x v="3690"/>
    <n v="131.453"/>
    <n v="15.12"/>
  </r>
  <r>
    <s v="10 : Electric"/>
    <x v="3"/>
    <x v="1"/>
    <s v="ERES_2T317"/>
    <x v="8730"/>
    <n v="322.82600000000002"/>
    <n v="40.76"/>
  </r>
  <r>
    <s v="10 : Electric"/>
    <x v="3"/>
    <x v="1"/>
    <s v="ERES_2T317"/>
    <x v="3691"/>
    <n v="896.32899999999995"/>
    <n v="108.95"/>
  </r>
  <r>
    <s v="10 : Electric"/>
    <x v="3"/>
    <x v="1"/>
    <s v="ERES_2T317"/>
    <x v="3692"/>
    <n v="212.77099999999999"/>
    <n v="26.51"/>
  </r>
  <r>
    <s v="10 : Electric"/>
    <x v="3"/>
    <x v="1"/>
    <s v="ERES_2T317"/>
    <x v="3693"/>
    <n v="933.43399999999997"/>
    <n v="112.94"/>
  </r>
  <r>
    <s v="10 : Electric"/>
    <x v="3"/>
    <x v="1"/>
    <s v="ERES_2T317"/>
    <x v="3694"/>
    <n v="942.56299999999999"/>
    <n v="113.5"/>
  </r>
  <r>
    <s v="10 : Electric"/>
    <x v="3"/>
    <x v="1"/>
    <s v="ERES_2T317"/>
    <x v="7845"/>
    <n v="2364.5639999999999"/>
    <n v="281.33999999999997"/>
  </r>
  <r>
    <s v="10 : Electric"/>
    <x v="3"/>
    <x v="1"/>
    <s v="ERES_2T317"/>
    <x v="8731"/>
    <n v="1850.4059999999999"/>
    <n v="225.9"/>
  </r>
  <r>
    <s v="10 : Electric"/>
    <x v="3"/>
    <x v="1"/>
    <s v="ERES_2T317"/>
    <x v="3695"/>
    <n v="3806.5169999999998"/>
    <n v="462.06"/>
  </r>
  <r>
    <s v="10 : Electric"/>
    <x v="3"/>
    <x v="1"/>
    <s v="ERES_2T317"/>
    <x v="3696"/>
    <n v="1722.0340000000001"/>
    <n v="204.93"/>
  </r>
  <r>
    <s v="10 : Electric"/>
    <x v="3"/>
    <x v="1"/>
    <s v="ERES_2T317"/>
    <x v="3697"/>
    <n v="983.91600000000005"/>
    <n v="118.48"/>
  </r>
  <r>
    <s v="10 : Electric"/>
    <x v="3"/>
    <x v="1"/>
    <s v="ERES_2T317"/>
    <x v="3698"/>
    <n v="1405.1220000000001"/>
    <n v="190.05"/>
  </r>
  <r>
    <s v="10 : Electric"/>
    <x v="3"/>
    <x v="1"/>
    <s v="ERES_2T317"/>
    <x v="3699"/>
    <n v="1451.23"/>
    <n v="185.94"/>
  </r>
  <r>
    <s v="10 : Electric"/>
    <x v="3"/>
    <x v="1"/>
    <s v="ERES_2T317"/>
    <x v="7846"/>
    <n v="3238.5410000000002"/>
    <n v="385.15"/>
  </r>
  <r>
    <s v="10 : Electric"/>
    <x v="3"/>
    <x v="1"/>
    <s v="ERES_2T317"/>
    <x v="3700"/>
    <n v="628.95600000000002"/>
    <n v="71.319999999999993"/>
  </r>
  <r>
    <s v="10 : Electric"/>
    <x v="3"/>
    <x v="1"/>
    <s v="ERES_2T317"/>
    <x v="3701"/>
    <n v="644.351"/>
    <n v="80.61"/>
  </r>
  <r>
    <s v="10 : Electric"/>
    <x v="3"/>
    <x v="1"/>
    <s v="ERES_2T317"/>
    <x v="3702"/>
    <n v="433.21199999999999"/>
    <n v="52.98"/>
  </r>
  <r>
    <s v="10 : Electric"/>
    <x v="3"/>
    <x v="1"/>
    <s v="ERES_2T317"/>
    <x v="3703"/>
    <n v="809.94500000000005"/>
    <n v="98.44"/>
  </r>
  <r>
    <s v="10 : Electric"/>
    <x v="3"/>
    <x v="1"/>
    <s v="ERES_2T317"/>
    <x v="3704"/>
    <n v="2215.877"/>
    <n v="272.02999999999997"/>
  </r>
  <r>
    <s v="10 : Electric"/>
    <x v="3"/>
    <x v="1"/>
    <s v="ERES_2T317"/>
    <x v="7847"/>
    <n v="2072.4409999999998"/>
    <n v="252.7"/>
  </r>
  <r>
    <s v="10 : Electric"/>
    <x v="3"/>
    <x v="1"/>
    <s v="ERES_2T317"/>
    <x v="3705"/>
    <n v="1422.3779999999999"/>
    <n v="176.37"/>
  </r>
  <r>
    <s v="10 : Electric"/>
    <x v="3"/>
    <x v="1"/>
    <s v="ERES_2T317"/>
    <x v="3706"/>
    <n v="1497.527"/>
    <n v="185.58"/>
  </r>
  <r>
    <s v="10 : Electric"/>
    <x v="3"/>
    <x v="1"/>
    <s v="ERES_2T317"/>
    <x v="3707"/>
    <n v="593.16800000000001"/>
    <n v="72.489999999999995"/>
  </r>
  <r>
    <s v="10 : Electric"/>
    <x v="3"/>
    <x v="1"/>
    <s v="ERES_2T317"/>
    <x v="7848"/>
    <n v="1648.2370000000001"/>
    <n v="195.38"/>
  </r>
  <r>
    <s v="10 : Electric"/>
    <x v="3"/>
    <x v="1"/>
    <s v="ERES_2T317"/>
    <x v="3708"/>
    <n v="1456.123"/>
    <n v="176.79"/>
  </r>
  <r>
    <s v="10 : Electric"/>
    <x v="3"/>
    <x v="1"/>
    <s v="ERES_2T317"/>
    <x v="3709"/>
    <n v="463.37700000000001"/>
    <n v="55.02"/>
  </r>
  <r>
    <s v="10 : Electric"/>
    <x v="3"/>
    <x v="1"/>
    <s v="ERES_2T317"/>
    <x v="3710"/>
    <n v="1028.7260000000001"/>
    <n v="127.99"/>
  </r>
  <r>
    <s v="10 : Electric"/>
    <x v="3"/>
    <x v="1"/>
    <s v="ERES_2T317"/>
    <x v="3711"/>
    <n v="1852.1410000000001"/>
    <n v="221.15"/>
  </r>
  <r>
    <s v="10 : Electric"/>
    <x v="3"/>
    <x v="1"/>
    <s v="ERES_2T317"/>
    <x v="3712"/>
    <n v="517.88400000000001"/>
    <n v="61.9"/>
  </r>
  <r>
    <s v="10 : Electric"/>
    <x v="3"/>
    <x v="1"/>
    <s v="ERES_2T317"/>
    <x v="3713"/>
    <n v="1824.4739999999999"/>
    <n v="219.33"/>
  </r>
  <r>
    <s v="10 : Electric"/>
    <x v="3"/>
    <x v="1"/>
    <s v="ERES_2T317"/>
    <x v="3714"/>
    <n v="1708.2260000000001"/>
    <n v="208.56"/>
  </r>
  <r>
    <s v="10 : Electric"/>
    <x v="3"/>
    <x v="1"/>
    <s v="ERES_2T317"/>
    <x v="3715"/>
    <n v="1420.248"/>
    <n v="171.93"/>
  </r>
  <r>
    <s v="10 : Electric"/>
    <x v="3"/>
    <x v="1"/>
    <s v="ERES_2T317"/>
    <x v="7849"/>
    <n v="399.41199999999998"/>
    <n v="49.52"/>
  </r>
  <r>
    <s v="10 : Electric"/>
    <x v="3"/>
    <x v="1"/>
    <s v="ERES_2T317"/>
    <x v="7850"/>
    <n v="680.40099999999995"/>
    <n v="85.51"/>
  </r>
  <r>
    <s v="10 : Electric"/>
    <x v="3"/>
    <x v="1"/>
    <s v="ERES_2T317"/>
    <x v="7851"/>
    <n v="1454.7719999999999"/>
    <n v="171.84"/>
  </r>
  <r>
    <s v="10 : Electric"/>
    <x v="3"/>
    <x v="1"/>
    <s v="ERES_2T317"/>
    <x v="3716"/>
    <n v="853.57100000000003"/>
    <n v="99.44"/>
  </r>
  <r>
    <s v="10 : Electric"/>
    <x v="3"/>
    <x v="1"/>
    <s v="ERES_2T317"/>
    <x v="3717"/>
    <n v="2153.3409999999999"/>
    <n v="260.04000000000002"/>
  </r>
  <r>
    <s v="10 : Electric"/>
    <x v="3"/>
    <x v="1"/>
    <s v="ERES_2T317"/>
    <x v="3718"/>
    <n v="3084.2370000000001"/>
    <n v="374.86"/>
  </r>
  <r>
    <s v="10 : Electric"/>
    <x v="3"/>
    <x v="1"/>
    <s v="ERES_2T317"/>
    <x v="3719"/>
    <n v="2049.3670000000002"/>
    <n v="246.97"/>
  </r>
  <r>
    <s v="10 : Electric"/>
    <x v="3"/>
    <x v="1"/>
    <s v="ERES_2T317"/>
    <x v="3720"/>
    <n v="2368.7289999999998"/>
    <n v="290.57"/>
  </r>
  <r>
    <s v="10 : Electric"/>
    <x v="3"/>
    <x v="1"/>
    <s v="ERES_2T317"/>
    <x v="7852"/>
    <n v="476.23500000000001"/>
    <n v="59.77"/>
  </r>
  <r>
    <s v="10 : Electric"/>
    <x v="3"/>
    <x v="1"/>
    <s v="ERES_2T317"/>
    <x v="3721"/>
    <n v="1046.6289999999999"/>
    <n v="123.7"/>
  </r>
  <r>
    <s v="10 : Electric"/>
    <x v="3"/>
    <x v="1"/>
    <s v="ERES_2T317"/>
    <x v="7853"/>
    <n v="675.60400000000004"/>
    <n v="83.38"/>
  </r>
  <r>
    <s v="10 : Electric"/>
    <x v="3"/>
    <x v="1"/>
    <s v="ERES_2T317"/>
    <x v="3722"/>
    <n v="810.78899999999999"/>
    <n v="102.09"/>
  </r>
  <r>
    <s v="10 : Electric"/>
    <x v="3"/>
    <x v="1"/>
    <s v="ERES_2T317"/>
    <x v="3723"/>
    <n v="358.78100000000001"/>
    <n v="43.69"/>
  </r>
  <r>
    <s v="10 : Electric"/>
    <x v="3"/>
    <x v="1"/>
    <s v="ERES_2T317"/>
    <x v="3724"/>
    <n v="620.79399999999998"/>
    <n v="75.819999999999993"/>
  </r>
  <r>
    <s v="10 : Electric"/>
    <x v="3"/>
    <x v="1"/>
    <s v="ERES_2T317"/>
    <x v="3725"/>
    <n v="1177.58"/>
    <n v="146.38999999999999"/>
  </r>
  <r>
    <s v="10 : Electric"/>
    <x v="3"/>
    <x v="1"/>
    <s v="ERES_2T317"/>
    <x v="7854"/>
    <n v="5084.0020000000004"/>
    <n v="606.87"/>
  </r>
  <r>
    <s v="10 : Electric"/>
    <x v="3"/>
    <x v="1"/>
    <s v="ERES_2T317"/>
    <x v="7855"/>
    <n v="1675.9359999999999"/>
    <n v="201.44"/>
  </r>
  <r>
    <s v="10 : Electric"/>
    <x v="3"/>
    <x v="1"/>
    <s v="ERES_2T317"/>
    <x v="3726"/>
    <n v="1031.5550000000001"/>
    <n v="127.42"/>
  </r>
  <r>
    <s v="10 : Electric"/>
    <x v="3"/>
    <x v="1"/>
    <s v="ERES_2T317"/>
    <x v="3727"/>
    <n v="1036.4169999999999"/>
    <n v="121.52"/>
  </r>
  <r>
    <s v="10 : Electric"/>
    <x v="3"/>
    <x v="1"/>
    <s v="ERES_2T317"/>
    <x v="3728"/>
    <n v="1164.798"/>
    <n v="142.80000000000001"/>
  </r>
  <r>
    <s v="10 : Electric"/>
    <x v="3"/>
    <x v="1"/>
    <s v="ERES_2T317"/>
    <x v="3729"/>
    <n v="493.24900000000002"/>
    <n v="58.29"/>
  </r>
  <r>
    <s v="10 : Electric"/>
    <x v="3"/>
    <x v="1"/>
    <s v="ERES_2T317"/>
    <x v="3730"/>
    <n v="1054.0450000000001"/>
    <n v="125.69"/>
  </r>
  <r>
    <s v="10 : Electric"/>
    <x v="3"/>
    <x v="1"/>
    <s v="ERES_2T317"/>
    <x v="3731"/>
    <n v="1554.539"/>
    <n v="188.22"/>
  </r>
  <r>
    <s v="10 : Electric"/>
    <x v="3"/>
    <x v="1"/>
    <s v="ERES_2T317"/>
    <x v="3732"/>
    <n v="2506.7040000000002"/>
    <n v="304.10000000000002"/>
  </r>
  <r>
    <s v="10 : Electric"/>
    <x v="3"/>
    <x v="1"/>
    <s v="ERES_2T317"/>
    <x v="7856"/>
    <n v="354.36099999999999"/>
    <n v="41.7"/>
  </r>
  <r>
    <s v="10 : Electric"/>
    <x v="3"/>
    <x v="1"/>
    <s v="ERES_2T317"/>
    <x v="3733"/>
    <n v="1082.1600000000001"/>
    <n v="131.78"/>
  </r>
  <r>
    <s v="10 : Electric"/>
    <x v="3"/>
    <x v="1"/>
    <s v="ERES_2T317"/>
    <x v="3735"/>
    <n v="2176.9430000000002"/>
    <n v="266.35000000000002"/>
  </r>
  <r>
    <s v="10 : Electric"/>
    <x v="3"/>
    <x v="1"/>
    <s v="ERES_2T317"/>
    <x v="3736"/>
    <n v="1301.9480000000001"/>
    <n v="160.26"/>
  </r>
  <r>
    <s v="10 : Electric"/>
    <x v="3"/>
    <x v="1"/>
    <s v="ERES_2T317"/>
    <x v="7857"/>
    <n v="1840.008"/>
    <n v="220.12"/>
  </r>
  <r>
    <s v="10 : Electric"/>
    <x v="3"/>
    <x v="1"/>
    <s v="ERES_2T317"/>
    <x v="3738"/>
    <n v="273.83800000000002"/>
    <n v="35.68"/>
  </r>
  <r>
    <s v="10 : Electric"/>
    <x v="3"/>
    <x v="1"/>
    <s v="ERES_2T317"/>
    <x v="3739"/>
    <n v="286.85500000000002"/>
    <n v="35.54"/>
  </r>
  <r>
    <s v="10 : Electric"/>
    <x v="3"/>
    <x v="1"/>
    <s v="ERES_2T317"/>
    <x v="3740"/>
    <n v="153.92099999999999"/>
    <n v="18.579999999999998"/>
  </r>
  <r>
    <s v="10 : Electric"/>
    <x v="3"/>
    <x v="1"/>
    <s v="ERES_2T317"/>
    <x v="3741"/>
    <n v="2014.1780000000001"/>
    <n v="243.68"/>
  </r>
  <r>
    <s v="10 : Electric"/>
    <x v="3"/>
    <x v="1"/>
    <s v="ERES_2T317"/>
    <x v="7858"/>
    <n v="456.238"/>
    <n v="57.41"/>
  </r>
  <r>
    <s v="10 : Electric"/>
    <x v="3"/>
    <x v="1"/>
    <s v="ERES_2T317"/>
    <x v="8732"/>
    <n v="1895.6780000000001"/>
    <n v="207.93"/>
  </r>
  <r>
    <s v="10 : Electric"/>
    <x v="3"/>
    <x v="1"/>
    <s v="ERES_2T317"/>
    <x v="3742"/>
    <n v="753.12599999999998"/>
    <n v="95.15"/>
  </r>
  <r>
    <s v="10 : Electric"/>
    <x v="3"/>
    <x v="1"/>
    <s v="ERES_2T317"/>
    <x v="3743"/>
    <n v="624.79999999999995"/>
    <n v="74.63"/>
  </r>
  <r>
    <s v="10 : Electric"/>
    <x v="3"/>
    <x v="1"/>
    <s v="ERES_2T317"/>
    <x v="3744"/>
    <n v="772.08900000000006"/>
    <n v="98.83"/>
  </r>
  <r>
    <s v="10 : Electric"/>
    <x v="3"/>
    <x v="1"/>
    <s v="ERES_2T317"/>
    <x v="3745"/>
    <n v="4286.0469999999996"/>
    <n v="517.29"/>
  </r>
  <r>
    <s v="10 : Electric"/>
    <x v="3"/>
    <x v="1"/>
    <s v="ERES_2T317"/>
    <x v="3746"/>
    <n v="528.23299999999995"/>
    <n v="65.099999999999994"/>
  </r>
  <r>
    <s v="10 : Electric"/>
    <x v="3"/>
    <x v="1"/>
    <s v="ERES_2T317"/>
    <x v="8733"/>
    <n v="2369.7660000000001"/>
    <n v="296.57"/>
  </r>
  <r>
    <s v="10 : Electric"/>
    <x v="3"/>
    <x v="1"/>
    <s v="ERES_2T317"/>
    <x v="7859"/>
    <n v="787.649"/>
    <n v="95.68"/>
  </r>
  <r>
    <s v="10 : Electric"/>
    <x v="3"/>
    <x v="1"/>
    <s v="ERES_2T317"/>
    <x v="3748"/>
    <n v="370.54500000000002"/>
    <n v="46.37"/>
  </r>
  <r>
    <s v="10 : Electric"/>
    <x v="3"/>
    <x v="1"/>
    <s v="ERES_2T317"/>
    <x v="3749"/>
    <n v="1118.78"/>
    <n v="134.12"/>
  </r>
  <r>
    <s v="10 : Electric"/>
    <x v="3"/>
    <x v="1"/>
    <s v="ERES_2T317"/>
    <x v="3750"/>
    <n v="385.67599999999999"/>
    <n v="46.77"/>
  </r>
  <r>
    <s v="10 : Electric"/>
    <x v="3"/>
    <x v="1"/>
    <s v="ERES_2T317"/>
    <x v="3751"/>
    <n v="1744.7670000000001"/>
    <n v="212.43"/>
  </r>
  <r>
    <s v="10 : Electric"/>
    <x v="3"/>
    <x v="1"/>
    <s v="ERES_2T317"/>
    <x v="3752"/>
    <n v="2190.9969999999998"/>
    <n v="265.31"/>
  </r>
  <r>
    <s v="10 : Electric"/>
    <x v="3"/>
    <x v="1"/>
    <s v="ERES_2T317"/>
    <x v="3753"/>
    <n v="777.01099999999997"/>
    <n v="93.89"/>
  </r>
  <r>
    <s v="10 : Electric"/>
    <x v="3"/>
    <x v="1"/>
    <s v="ERES_2T317"/>
    <x v="3754"/>
    <n v="728.12599999999998"/>
    <n v="89.17"/>
  </r>
  <r>
    <s v="10 : Electric"/>
    <x v="3"/>
    <x v="1"/>
    <s v="ERES_2T317"/>
    <x v="3755"/>
    <n v="1772.223"/>
    <n v="213.36"/>
  </r>
  <r>
    <s v="10 : Electric"/>
    <x v="3"/>
    <x v="1"/>
    <s v="ERES_2T317"/>
    <x v="3756"/>
    <n v="1409.7539999999999"/>
    <n v="174.45"/>
  </r>
  <r>
    <s v="10 : Electric"/>
    <x v="3"/>
    <x v="1"/>
    <s v="ERES_2T317"/>
    <x v="3757"/>
    <n v="1372.4559999999999"/>
    <n v="172.01"/>
  </r>
  <r>
    <s v="10 : Electric"/>
    <x v="3"/>
    <x v="1"/>
    <s v="ERES_2T317"/>
    <x v="3758"/>
    <n v="282.51100000000002"/>
    <n v="32.64"/>
  </r>
  <r>
    <s v="10 : Electric"/>
    <x v="3"/>
    <x v="1"/>
    <s v="ERES_2T317"/>
    <x v="7860"/>
    <n v="1075.73"/>
    <n v="142.34"/>
  </r>
  <r>
    <s v="10 : Electric"/>
    <x v="3"/>
    <x v="1"/>
    <s v="ERES_2T317"/>
    <x v="7861"/>
    <n v="1043.355"/>
    <n v="122.97"/>
  </r>
  <r>
    <s v="10 : Electric"/>
    <x v="3"/>
    <x v="1"/>
    <s v="ERES_2T317"/>
    <x v="7862"/>
    <n v="583.81299999999999"/>
    <n v="70.09"/>
  </r>
  <r>
    <s v="10 : Electric"/>
    <x v="3"/>
    <x v="1"/>
    <s v="ERES_2T317"/>
    <x v="3759"/>
    <n v="410.49200000000002"/>
    <n v="53.01"/>
  </r>
  <r>
    <s v="10 : Electric"/>
    <x v="3"/>
    <x v="1"/>
    <s v="ERES_2T317"/>
    <x v="3760"/>
    <n v="354.32"/>
    <n v="42.99"/>
  </r>
  <r>
    <s v="10 : Electric"/>
    <x v="3"/>
    <x v="1"/>
    <s v="ERES_2T317"/>
    <x v="7863"/>
    <n v="1043.739"/>
    <n v="141.82"/>
  </r>
  <r>
    <s v="10 : Electric"/>
    <x v="3"/>
    <x v="1"/>
    <s v="ERES_2T317"/>
    <x v="3761"/>
    <n v="1078.723"/>
    <n v="136.08000000000001"/>
  </r>
  <r>
    <s v="10 : Electric"/>
    <x v="3"/>
    <x v="1"/>
    <s v="ERES_2T317"/>
    <x v="3762"/>
    <n v="676.65099999999995"/>
    <n v="85.06"/>
  </r>
  <r>
    <s v="10 : Electric"/>
    <x v="3"/>
    <x v="1"/>
    <s v="ERES_2T317"/>
    <x v="3763"/>
    <n v="554.28300000000002"/>
    <n v="70.400000000000006"/>
  </r>
  <r>
    <s v="10 : Electric"/>
    <x v="3"/>
    <x v="1"/>
    <s v="ERES_2T317"/>
    <x v="7864"/>
    <n v="1100.3679999999999"/>
    <n v="132.78"/>
  </r>
  <r>
    <s v="10 : Electric"/>
    <x v="3"/>
    <x v="1"/>
    <s v="ERES_2T317"/>
    <x v="3764"/>
    <n v="612.82399999999996"/>
    <n v="74.709999999999994"/>
  </r>
  <r>
    <s v="10 : Electric"/>
    <x v="3"/>
    <x v="1"/>
    <s v="ERES_2T317"/>
    <x v="8734"/>
    <n v="1349.7260000000001"/>
    <n v="148.41"/>
  </r>
  <r>
    <s v="10 : Electric"/>
    <x v="3"/>
    <x v="1"/>
    <s v="ERES_2T317"/>
    <x v="3765"/>
    <n v="657.10199999999998"/>
    <n v="79.41"/>
  </r>
  <r>
    <s v="10 : Electric"/>
    <x v="3"/>
    <x v="1"/>
    <s v="ERES_2T317"/>
    <x v="3766"/>
    <n v="787.18899999999996"/>
    <n v="96.56"/>
  </r>
  <r>
    <s v="10 : Electric"/>
    <x v="3"/>
    <x v="1"/>
    <s v="ERES_2T317"/>
    <x v="7865"/>
    <n v="1829.5709999999999"/>
    <n v="216.59"/>
  </r>
  <r>
    <s v="10 : Electric"/>
    <x v="3"/>
    <x v="1"/>
    <s v="ERES_2T317"/>
    <x v="3767"/>
    <n v="2262.848"/>
    <n v="279.33999999999997"/>
  </r>
  <r>
    <s v="10 : Electric"/>
    <x v="3"/>
    <x v="1"/>
    <s v="ERES_2T317"/>
    <x v="7866"/>
    <n v="857.15200000000004"/>
    <n v="97.86"/>
  </r>
  <r>
    <s v="10 : Electric"/>
    <x v="3"/>
    <x v="1"/>
    <s v="ERES_2T317"/>
    <x v="3768"/>
    <n v="114.669"/>
    <n v="14.57"/>
  </r>
  <r>
    <s v="10 : Electric"/>
    <x v="3"/>
    <x v="1"/>
    <s v="ERES_2T317"/>
    <x v="3769"/>
    <n v="368.33800000000002"/>
    <n v="45.89"/>
  </r>
  <r>
    <s v="10 : Electric"/>
    <x v="3"/>
    <x v="1"/>
    <s v="ERES_2T317"/>
    <x v="3770"/>
    <n v="514.72199999999998"/>
    <n v="62.18"/>
  </r>
  <r>
    <s v="10 : Electric"/>
    <x v="3"/>
    <x v="1"/>
    <s v="ERES_2T317"/>
    <x v="3771"/>
    <n v="1740.9449999999999"/>
    <n v="214.8"/>
  </r>
  <r>
    <s v="10 : Electric"/>
    <x v="3"/>
    <x v="1"/>
    <s v="ERES_2T317"/>
    <x v="3772"/>
    <n v="893.05399999999997"/>
    <n v="106.88"/>
  </r>
  <r>
    <s v="10 : Electric"/>
    <x v="3"/>
    <x v="1"/>
    <s v="ERES_2T317"/>
    <x v="3773"/>
    <n v="1335.671"/>
    <n v="159.59"/>
  </r>
  <r>
    <s v="10 : Electric"/>
    <x v="3"/>
    <x v="1"/>
    <s v="ERES_2T317"/>
    <x v="3774"/>
    <n v="188.072"/>
    <n v="23.15"/>
  </r>
  <r>
    <s v="10 : Electric"/>
    <x v="3"/>
    <x v="1"/>
    <s v="ERES_2T317"/>
    <x v="3775"/>
    <n v="1439.4749999999999"/>
    <n v="175.86"/>
  </r>
  <r>
    <s v="10 : Electric"/>
    <x v="3"/>
    <x v="1"/>
    <s v="ERES_2T317"/>
    <x v="3777"/>
    <n v="694.649"/>
    <n v="82.34"/>
  </r>
  <r>
    <s v="10 : Electric"/>
    <x v="3"/>
    <x v="1"/>
    <s v="ERES_2T317"/>
    <x v="3778"/>
    <n v="1323.49"/>
    <n v="165.68"/>
  </r>
  <r>
    <s v="10 : Electric"/>
    <x v="3"/>
    <x v="1"/>
    <s v="ERES_2T317"/>
    <x v="3779"/>
    <n v="1236.193"/>
    <n v="155.54"/>
  </r>
  <r>
    <s v="10 : Electric"/>
    <x v="3"/>
    <x v="1"/>
    <s v="ERES_2T317"/>
    <x v="3780"/>
    <n v="883.87099999999998"/>
    <n v="108.26"/>
  </r>
  <r>
    <s v="10 : Electric"/>
    <x v="3"/>
    <x v="1"/>
    <s v="ERES_2T317"/>
    <x v="7867"/>
    <n v="989.33900000000006"/>
    <n v="124.75"/>
  </r>
  <r>
    <s v="10 : Electric"/>
    <x v="3"/>
    <x v="1"/>
    <s v="ERES_2T317"/>
    <x v="3781"/>
    <n v="738.93700000000001"/>
    <n v="88.77"/>
  </r>
  <r>
    <s v="10 : Electric"/>
    <x v="3"/>
    <x v="1"/>
    <s v="ERES_2T317"/>
    <x v="7868"/>
    <n v="1631.6379999999999"/>
    <n v="191.08"/>
  </r>
  <r>
    <s v="10 : Electric"/>
    <x v="3"/>
    <x v="1"/>
    <s v="ERES_2T317"/>
    <x v="3783"/>
    <n v="1261.1579999999999"/>
    <n v="163.36000000000001"/>
  </r>
  <r>
    <s v="10 : Electric"/>
    <x v="3"/>
    <x v="1"/>
    <s v="ERES_2T317"/>
    <x v="7869"/>
    <n v="837.46199999999999"/>
    <n v="104.66"/>
  </r>
  <r>
    <s v="10 : Electric"/>
    <x v="3"/>
    <x v="1"/>
    <s v="ERES_2T317"/>
    <x v="3784"/>
    <n v="392.608"/>
    <n v="47.7"/>
  </r>
  <r>
    <s v="10 : Electric"/>
    <x v="3"/>
    <x v="1"/>
    <s v="ERES_2T317"/>
    <x v="7870"/>
    <n v="1546.701"/>
    <n v="187.28"/>
  </r>
  <r>
    <s v="10 : Electric"/>
    <x v="3"/>
    <x v="1"/>
    <s v="ERES_2T317"/>
    <x v="7871"/>
    <n v="865.62900000000002"/>
    <n v="108.35"/>
  </r>
  <r>
    <s v="10 : Electric"/>
    <x v="3"/>
    <x v="1"/>
    <s v="ERES_2T317"/>
    <x v="7872"/>
    <n v="1390.13"/>
    <n v="162.79"/>
  </r>
  <r>
    <s v="10 : Electric"/>
    <x v="3"/>
    <x v="1"/>
    <s v="ERES_2T317"/>
    <x v="7873"/>
    <n v="663.80799999999999"/>
    <n v="81.58"/>
  </r>
  <r>
    <s v="10 : Electric"/>
    <x v="3"/>
    <x v="1"/>
    <s v="ERES_2T317"/>
    <x v="3785"/>
    <n v="1247.874"/>
    <n v="150.72"/>
  </r>
  <r>
    <s v="10 : Electric"/>
    <x v="3"/>
    <x v="1"/>
    <s v="ERES_2T317"/>
    <x v="3786"/>
    <n v="600.70699999999999"/>
    <n v="73.95"/>
  </r>
  <r>
    <s v="10 : Electric"/>
    <x v="3"/>
    <x v="1"/>
    <s v="ERES_2T317"/>
    <x v="3787"/>
    <n v="2689.877"/>
    <n v="334.43"/>
  </r>
  <r>
    <s v="10 : Electric"/>
    <x v="3"/>
    <x v="1"/>
    <s v="ERES_2T317"/>
    <x v="3788"/>
    <n v="1092.615"/>
    <n v="133.66"/>
  </r>
  <r>
    <s v="10 : Electric"/>
    <x v="3"/>
    <x v="1"/>
    <s v="ERES_2T317"/>
    <x v="3789"/>
    <n v="801.98099999999999"/>
    <n v="100.93"/>
  </r>
  <r>
    <s v="10 : Electric"/>
    <x v="3"/>
    <x v="1"/>
    <s v="ERES_2T317"/>
    <x v="8735"/>
    <n v="164.41800000000001"/>
    <n v="20.149999999999999"/>
  </r>
  <r>
    <s v="10 : Electric"/>
    <x v="3"/>
    <x v="1"/>
    <s v="ERES_2T317"/>
    <x v="3790"/>
    <n v="599.22900000000004"/>
    <n v="75.150000000000006"/>
  </r>
  <r>
    <s v="10 : Electric"/>
    <x v="3"/>
    <x v="1"/>
    <s v="ERES_2T317"/>
    <x v="3791"/>
    <n v="1368.2919999999999"/>
    <n v="167.07"/>
  </r>
  <r>
    <s v="10 : Electric"/>
    <x v="3"/>
    <x v="1"/>
    <s v="ERES_2T317"/>
    <x v="3792"/>
    <n v="2070.0529999999999"/>
    <n v="252.07"/>
  </r>
  <r>
    <s v="10 : Electric"/>
    <x v="3"/>
    <x v="1"/>
    <s v="ERES_2T317"/>
    <x v="3794"/>
    <n v="1321.164"/>
    <n v="159.09"/>
  </r>
  <r>
    <s v="10 : Electric"/>
    <x v="3"/>
    <x v="1"/>
    <s v="ERES_2T317"/>
    <x v="7874"/>
    <n v="769.5"/>
    <n v="91.64"/>
  </r>
  <r>
    <s v="10 : Electric"/>
    <x v="3"/>
    <x v="1"/>
    <s v="ERES_2T317"/>
    <x v="3795"/>
    <n v="800.52800000000002"/>
    <n v="95.26"/>
  </r>
  <r>
    <s v="10 : Electric"/>
    <x v="3"/>
    <x v="1"/>
    <s v="ERES_2T317"/>
    <x v="3796"/>
    <n v="452.54300000000001"/>
    <n v="56.36"/>
  </r>
  <r>
    <s v="10 : Electric"/>
    <x v="3"/>
    <x v="1"/>
    <s v="ERES_2T317"/>
    <x v="3797"/>
    <n v="584.69299999999998"/>
    <n v="64.75"/>
  </r>
  <r>
    <s v="10 : Electric"/>
    <x v="3"/>
    <x v="1"/>
    <s v="ERES_2T317"/>
    <x v="7875"/>
    <n v="665.09900000000005"/>
    <n v="79.849999999999994"/>
  </r>
  <r>
    <s v="10 : Electric"/>
    <x v="3"/>
    <x v="1"/>
    <s v="ERES_2T317"/>
    <x v="3798"/>
    <n v="1203.4680000000001"/>
    <n v="150.88999999999999"/>
  </r>
  <r>
    <s v="10 : Electric"/>
    <x v="3"/>
    <x v="1"/>
    <s v="ERES_2T317"/>
    <x v="3799"/>
    <n v="1120.0550000000001"/>
    <n v="136.88999999999999"/>
  </r>
  <r>
    <s v="10 : Electric"/>
    <x v="3"/>
    <x v="1"/>
    <s v="ERES_2T317"/>
    <x v="3800"/>
    <n v="611.08699999999999"/>
    <n v="75.77"/>
  </r>
  <r>
    <s v="10 : Electric"/>
    <x v="3"/>
    <x v="1"/>
    <s v="ERES_2T317"/>
    <x v="7876"/>
    <n v="873.18299999999999"/>
    <n v="98.74"/>
  </r>
  <r>
    <s v="10 : Electric"/>
    <x v="3"/>
    <x v="1"/>
    <s v="ERES_2T317"/>
    <x v="8736"/>
    <n v="5498.0330000000004"/>
    <n v="660.88"/>
  </r>
  <r>
    <s v="10 : Electric"/>
    <x v="3"/>
    <x v="1"/>
    <s v="ERES_2T317"/>
    <x v="3801"/>
    <n v="1959.52"/>
    <n v="240.2"/>
  </r>
  <r>
    <s v="10 : Electric"/>
    <x v="3"/>
    <x v="1"/>
    <s v="ERES_2T317"/>
    <x v="3802"/>
    <n v="314.13400000000001"/>
    <n v="37.630000000000003"/>
  </r>
  <r>
    <s v="10 : Electric"/>
    <x v="3"/>
    <x v="1"/>
    <s v="ERES_2T317"/>
    <x v="3803"/>
    <n v="1974.1510000000001"/>
    <n v="236.94"/>
  </r>
  <r>
    <s v="10 : Electric"/>
    <x v="3"/>
    <x v="1"/>
    <s v="ERES_2T317"/>
    <x v="3804"/>
    <n v="294.30599999999998"/>
    <n v="37.159999999999997"/>
  </r>
  <r>
    <s v="10 : Electric"/>
    <x v="3"/>
    <x v="1"/>
    <s v="ERES_2T317"/>
    <x v="7877"/>
    <n v="191.24600000000001"/>
    <n v="22.16"/>
  </r>
  <r>
    <s v="10 : Electric"/>
    <x v="3"/>
    <x v="1"/>
    <s v="ERES_2T317"/>
    <x v="3805"/>
    <n v="3035.0070000000001"/>
    <n v="362.37"/>
  </r>
  <r>
    <s v="10 : Electric"/>
    <x v="3"/>
    <x v="1"/>
    <s v="ERES_2T317"/>
    <x v="3806"/>
    <n v="746.33500000000004"/>
    <n v="94.22"/>
  </r>
  <r>
    <s v="10 : Electric"/>
    <x v="3"/>
    <x v="1"/>
    <s v="ERES_2T317"/>
    <x v="7878"/>
    <n v="547.79300000000001"/>
    <n v="65.63"/>
  </r>
  <r>
    <s v="10 : Electric"/>
    <x v="3"/>
    <x v="1"/>
    <s v="ERES_2T317"/>
    <x v="3807"/>
    <n v="477.154"/>
    <n v="59.57"/>
  </r>
  <r>
    <s v="10 : Electric"/>
    <x v="3"/>
    <x v="1"/>
    <s v="ERES_2T317"/>
    <x v="3808"/>
    <n v="821.05600000000004"/>
    <n v="96.57"/>
  </r>
  <r>
    <s v="10 : Electric"/>
    <x v="3"/>
    <x v="1"/>
    <s v="ERES_2T317"/>
    <x v="3809"/>
    <n v="4495.4809999999998"/>
    <n v="540.79999999999995"/>
  </r>
  <r>
    <s v="10 : Electric"/>
    <x v="3"/>
    <x v="1"/>
    <s v="ERES_2T317"/>
    <x v="3810"/>
    <n v="628.98299999999995"/>
    <n v="78.95"/>
  </r>
  <r>
    <s v="10 : Electric"/>
    <x v="3"/>
    <x v="1"/>
    <s v="ERES_2T317"/>
    <x v="7879"/>
    <n v="1282.4559999999999"/>
    <n v="147.93"/>
  </r>
  <r>
    <s v="10 : Electric"/>
    <x v="3"/>
    <x v="1"/>
    <s v="ERES_2T317"/>
    <x v="7880"/>
    <n v="550.98"/>
    <n v="67.84"/>
  </r>
  <r>
    <s v="10 : Electric"/>
    <x v="3"/>
    <x v="1"/>
    <s v="ERES_2T317"/>
    <x v="7881"/>
    <n v="292.10199999999998"/>
    <n v="33.380000000000003"/>
  </r>
  <r>
    <s v="10 : Electric"/>
    <x v="3"/>
    <x v="1"/>
    <s v="ERES_2T317"/>
    <x v="3811"/>
    <n v="692.30899999999997"/>
    <n v="86.71"/>
  </r>
  <r>
    <s v="10 : Electric"/>
    <x v="3"/>
    <x v="1"/>
    <s v="ERES_2T317"/>
    <x v="7882"/>
    <n v="1877.0609999999999"/>
    <n v="230.41"/>
  </r>
  <r>
    <s v="10 : Electric"/>
    <x v="3"/>
    <x v="1"/>
    <s v="ERES_2T317"/>
    <x v="3812"/>
    <n v="1021.69"/>
    <n v="121.86"/>
  </r>
  <r>
    <s v="10 : Electric"/>
    <x v="3"/>
    <x v="1"/>
    <s v="ERES_2T317"/>
    <x v="3813"/>
    <n v="566.58600000000001"/>
    <n v="68.510000000000005"/>
  </r>
  <r>
    <s v="10 : Electric"/>
    <x v="3"/>
    <x v="1"/>
    <s v="ERES_2T317"/>
    <x v="3814"/>
    <n v="1221.1780000000001"/>
    <n v="143.99"/>
  </r>
  <r>
    <s v="10 : Electric"/>
    <x v="3"/>
    <x v="1"/>
    <s v="ERES_2T317"/>
    <x v="3815"/>
    <n v="1663.0219999999999"/>
    <n v="199.59"/>
  </r>
  <r>
    <s v="10 : Electric"/>
    <x v="3"/>
    <x v="1"/>
    <s v="ERES_2T317"/>
    <x v="3816"/>
    <n v="3154.4140000000002"/>
    <n v="388.51"/>
  </r>
  <r>
    <s v="10 : Electric"/>
    <x v="3"/>
    <x v="1"/>
    <s v="ERES_2T317"/>
    <x v="3817"/>
    <n v="551.40300000000002"/>
    <n v="67.5"/>
  </r>
  <r>
    <s v="10 : Electric"/>
    <x v="3"/>
    <x v="1"/>
    <s v="ERES_2T317"/>
    <x v="3818"/>
    <n v="585.11199999999997"/>
    <n v="69.540000000000006"/>
  </r>
  <r>
    <s v="10 : Electric"/>
    <x v="3"/>
    <x v="1"/>
    <s v="ERES_2T317"/>
    <x v="7883"/>
    <n v="853.42899999999997"/>
    <n v="101.89"/>
  </r>
  <r>
    <s v="10 : Electric"/>
    <x v="3"/>
    <x v="1"/>
    <s v="ERES_2T317"/>
    <x v="7884"/>
    <n v="572.16999999999996"/>
    <n v="71.180000000000007"/>
  </r>
  <r>
    <s v="10 : Electric"/>
    <x v="3"/>
    <x v="1"/>
    <s v="ERES_2T317"/>
    <x v="3820"/>
    <n v="1870.4290000000001"/>
    <n v="227.23"/>
  </r>
  <r>
    <s v="10 : Electric"/>
    <x v="3"/>
    <x v="1"/>
    <s v="ERES_2T317"/>
    <x v="3821"/>
    <n v="329.70699999999999"/>
    <n v="40.42"/>
  </r>
  <r>
    <s v="10 : Electric"/>
    <x v="3"/>
    <x v="1"/>
    <s v="ERES_2T317"/>
    <x v="3822"/>
    <n v="1464.7539999999999"/>
    <n v="175.86"/>
  </r>
  <r>
    <s v="10 : Electric"/>
    <x v="3"/>
    <x v="1"/>
    <s v="ERES_2T317"/>
    <x v="8737"/>
    <n v="798.08199999999999"/>
    <n v="93.91"/>
  </r>
  <r>
    <s v="10 : Electric"/>
    <x v="3"/>
    <x v="1"/>
    <s v="ERES_2T317"/>
    <x v="3823"/>
    <n v="1838.5029999999999"/>
    <n v="224.13"/>
  </r>
  <r>
    <s v="10 : Electric"/>
    <x v="3"/>
    <x v="1"/>
    <s v="ERES_2T317"/>
    <x v="3824"/>
    <n v="869.83100000000002"/>
    <n v="108.75"/>
  </r>
  <r>
    <s v="10 : Electric"/>
    <x v="3"/>
    <x v="1"/>
    <s v="ERES_2T317"/>
    <x v="3825"/>
    <n v="1504.211"/>
    <n v="186.7"/>
  </r>
  <r>
    <s v="10 : Electric"/>
    <x v="3"/>
    <x v="1"/>
    <s v="ERES_2T317"/>
    <x v="7885"/>
    <n v="231.16900000000001"/>
    <n v="28.01"/>
  </r>
  <r>
    <s v="10 : Electric"/>
    <x v="3"/>
    <x v="1"/>
    <s v="ERES_2T317"/>
    <x v="3826"/>
    <n v="715.76"/>
    <n v="87.77"/>
  </r>
  <r>
    <s v="10 : Electric"/>
    <x v="3"/>
    <x v="1"/>
    <s v="ERES_2T317"/>
    <x v="7886"/>
    <n v="1749.6759999999999"/>
    <n v="208.78"/>
  </r>
  <r>
    <s v="10 : Electric"/>
    <x v="3"/>
    <x v="1"/>
    <s v="ERES_2T317"/>
    <x v="3827"/>
    <n v="2399.279"/>
    <n v="292.45"/>
  </r>
  <r>
    <s v="10 : Electric"/>
    <x v="3"/>
    <x v="1"/>
    <s v="ERES_2T317"/>
    <x v="7887"/>
    <n v="725.548"/>
    <n v="87.09"/>
  </r>
  <r>
    <s v="10 : Electric"/>
    <x v="3"/>
    <x v="1"/>
    <s v="ERES_2T317"/>
    <x v="7888"/>
    <n v="489.45800000000003"/>
    <n v="60.07"/>
  </r>
  <r>
    <s v="10 : Electric"/>
    <x v="3"/>
    <x v="1"/>
    <s v="ERES_2T317"/>
    <x v="7889"/>
    <n v="2602.3020000000001"/>
    <n v="318.58"/>
  </r>
  <r>
    <s v="10 : Electric"/>
    <x v="3"/>
    <x v="1"/>
    <s v="ERES_2T317"/>
    <x v="7890"/>
    <n v="2514.6979999999999"/>
    <n v="308.68"/>
  </r>
  <r>
    <s v="10 : Electric"/>
    <x v="3"/>
    <x v="1"/>
    <s v="ERES_2T317"/>
    <x v="3829"/>
    <n v="1179.819"/>
    <n v="148.72999999999999"/>
  </r>
  <r>
    <s v="10 : Electric"/>
    <x v="3"/>
    <x v="1"/>
    <s v="ERES_2T317"/>
    <x v="3830"/>
    <n v="2119.0320000000002"/>
    <n v="252.56"/>
  </r>
  <r>
    <s v="10 : Electric"/>
    <x v="3"/>
    <x v="1"/>
    <s v="ERES_2T317"/>
    <x v="7891"/>
    <n v="391.11200000000002"/>
    <n v="48.02"/>
  </r>
  <r>
    <s v="10 : Electric"/>
    <x v="3"/>
    <x v="1"/>
    <s v="ERES_2T317"/>
    <x v="3831"/>
    <n v="297.90499999999997"/>
    <n v="35.89"/>
  </r>
  <r>
    <s v="10 : Electric"/>
    <x v="3"/>
    <x v="1"/>
    <s v="ERES_2T317"/>
    <x v="3832"/>
    <n v="2932.4650000000001"/>
    <n v="349.88"/>
  </r>
  <r>
    <s v="10 : Electric"/>
    <x v="3"/>
    <x v="1"/>
    <s v="ERES_2T317"/>
    <x v="3833"/>
    <n v="959.78599999999994"/>
    <n v="116.8"/>
  </r>
  <r>
    <s v="10 : Electric"/>
    <x v="3"/>
    <x v="1"/>
    <s v="ERES_2T317"/>
    <x v="3834"/>
    <n v="695.17499999999995"/>
    <n v="85.04"/>
  </r>
  <r>
    <s v="10 : Electric"/>
    <x v="3"/>
    <x v="1"/>
    <s v="ERES_2T317"/>
    <x v="7892"/>
    <n v="1603.664"/>
    <n v="199.66"/>
  </r>
  <r>
    <s v="10 : Electric"/>
    <x v="3"/>
    <x v="1"/>
    <s v="ERES_2T317"/>
    <x v="3835"/>
    <n v="534.56299999999999"/>
    <n v="63.35"/>
  </r>
  <r>
    <s v="10 : Electric"/>
    <x v="3"/>
    <x v="1"/>
    <s v="ERES_2T317"/>
    <x v="7893"/>
    <n v="2006.808"/>
    <n v="252.74"/>
  </r>
  <r>
    <s v="10 : Electric"/>
    <x v="3"/>
    <x v="1"/>
    <s v="ERES_2T317"/>
    <x v="3836"/>
    <n v="1203.5709999999999"/>
    <n v="134.97999999999999"/>
  </r>
  <r>
    <s v="10 : Electric"/>
    <x v="3"/>
    <x v="1"/>
    <s v="ERES_2T317"/>
    <x v="3837"/>
    <n v="692.81500000000005"/>
    <n v="86.83"/>
  </r>
  <r>
    <s v="10 : Electric"/>
    <x v="3"/>
    <x v="1"/>
    <s v="ERES_2T317"/>
    <x v="3839"/>
    <n v="2142.4389999999999"/>
    <n v="255.76"/>
  </r>
  <r>
    <s v="10 : Electric"/>
    <x v="3"/>
    <x v="1"/>
    <s v="ERES_2T317"/>
    <x v="3841"/>
    <n v="1263.048"/>
    <n v="157.63999999999999"/>
  </r>
  <r>
    <s v="10 : Electric"/>
    <x v="3"/>
    <x v="1"/>
    <s v="ERES_2T317"/>
    <x v="3842"/>
    <n v="5360.5990000000002"/>
    <n v="655.78"/>
  </r>
  <r>
    <s v="10 : Electric"/>
    <x v="3"/>
    <x v="1"/>
    <s v="ERES_2T317"/>
    <x v="3843"/>
    <n v="854.971"/>
    <n v="100.41"/>
  </r>
  <r>
    <s v="10 : Electric"/>
    <x v="3"/>
    <x v="1"/>
    <s v="ERES_2T317"/>
    <x v="3844"/>
    <n v="524.58000000000004"/>
    <n v="64.22"/>
  </r>
  <r>
    <s v="10 : Electric"/>
    <x v="3"/>
    <x v="1"/>
    <s v="ERES_2T317"/>
    <x v="7894"/>
    <n v="1805.1790000000001"/>
    <n v="219.96"/>
  </r>
  <r>
    <s v="10 : Electric"/>
    <x v="3"/>
    <x v="1"/>
    <s v="ERES_2T317"/>
    <x v="3845"/>
    <n v="1307.1400000000001"/>
    <n v="163.57"/>
  </r>
  <r>
    <s v="10 : Electric"/>
    <x v="3"/>
    <x v="1"/>
    <s v="ERES_2T317"/>
    <x v="3846"/>
    <n v="1468.4380000000001"/>
    <n v="177.94"/>
  </r>
  <r>
    <s v="10 : Electric"/>
    <x v="3"/>
    <x v="1"/>
    <s v="ERES_2T317"/>
    <x v="3847"/>
    <n v="58.433"/>
    <n v="7"/>
  </r>
  <r>
    <s v="10 : Electric"/>
    <x v="3"/>
    <x v="1"/>
    <s v="ERES_2T317"/>
    <x v="7895"/>
    <n v="693.85299999999995"/>
    <n v="87.47"/>
  </r>
  <r>
    <s v="10 : Electric"/>
    <x v="3"/>
    <x v="1"/>
    <s v="ERES_2T317"/>
    <x v="3848"/>
    <n v="893.94299999999998"/>
    <n v="105.64"/>
  </r>
  <r>
    <s v="10 : Electric"/>
    <x v="3"/>
    <x v="1"/>
    <s v="ERES_2T317"/>
    <x v="3849"/>
    <n v="2892.0940000000001"/>
    <n v="342.18"/>
  </r>
  <r>
    <s v="10 : Electric"/>
    <x v="3"/>
    <x v="1"/>
    <s v="ERES_2T317"/>
    <x v="3850"/>
    <n v="426.07"/>
    <n v="53.41"/>
  </r>
  <r>
    <s v="10 : Electric"/>
    <x v="3"/>
    <x v="1"/>
    <s v="ERES_2T317"/>
    <x v="3851"/>
    <n v="931.89200000000005"/>
    <n v="116.27"/>
  </r>
  <r>
    <s v="10 : Electric"/>
    <x v="3"/>
    <x v="1"/>
    <s v="ERES_2T317"/>
    <x v="3852"/>
    <n v="461.84699999999998"/>
    <n v="55.92"/>
  </r>
  <r>
    <s v="10 : Electric"/>
    <x v="3"/>
    <x v="1"/>
    <s v="ERES_2T317"/>
    <x v="3853"/>
    <n v="2529.192"/>
    <n v="302.64999999999998"/>
  </r>
  <r>
    <s v="10 : Electric"/>
    <x v="3"/>
    <x v="1"/>
    <s v="ERES_2T317"/>
    <x v="7896"/>
    <n v="500.81799999999998"/>
    <n v="61.26"/>
  </r>
  <r>
    <s v="10 : Electric"/>
    <x v="3"/>
    <x v="1"/>
    <s v="ERES_2T317"/>
    <x v="3854"/>
    <n v="1498.86"/>
    <n v="178.4"/>
  </r>
  <r>
    <s v="10 : Electric"/>
    <x v="3"/>
    <x v="1"/>
    <s v="ERES_2T317"/>
    <x v="7897"/>
    <n v="862.18"/>
    <n v="108.53"/>
  </r>
  <r>
    <s v="10 : Electric"/>
    <x v="3"/>
    <x v="1"/>
    <s v="ERES_2T317"/>
    <x v="7898"/>
    <n v="469.16899999999998"/>
    <n v="56.77"/>
  </r>
  <r>
    <s v="10 : Electric"/>
    <x v="3"/>
    <x v="1"/>
    <s v="ERES_2T317"/>
    <x v="3855"/>
    <n v="1348.5360000000001"/>
    <n v="156.66"/>
  </r>
  <r>
    <s v="10 : Electric"/>
    <x v="3"/>
    <x v="1"/>
    <s v="ERES_2T317"/>
    <x v="3856"/>
    <n v="1160.079"/>
    <n v="141.31"/>
  </r>
  <r>
    <s v="10 : Electric"/>
    <x v="3"/>
    <x v="1"/>
    <s v="ERES_2T317"/>
    <x v="3857"/>
    <n v="2393.3960000000002"/>
    <n v="290.02999999999997"/>
  </r>
  <r>
    <s v="10 : Electric"/>
    <x v="3"/>
    <x v="1"/>
    <s v="ERES_2T317"/>
    <x v="7899"/>
    <n v="527.36500000000001"/>
    <n v="64.48"/>
  </r>
  <r>
    <s v="10 : Electric"/>
    <x v="3"/>
    <x v="1"/>
    <s v="ERES_2T317"/>
    <x v="7900"/>
    <n v="791.11199999999997"/>
    <n v="95.19"/>
  </r>
  <r>
    <s v="10 : Electric"/>
    <x v="3"/>
    <x v="1"/>
    <s v="ERES_2T317"/>
    <x v="3858"/>
    <n v="1469.7190000000001"/>
    <n v="179.24"/>
  </r>
  <r>
    <s v="10 : Electric"/>
    <x v="3"/>
    <x v="1"/>
    <s v="ERES_2T317"/>
    <x v="3859"/>
    <n v="487.65499999999997"/>
    <n v="58.18"/>
  </r>
  <r>
    <s v="10 : Electric"/>
    <x v="3"/>
    <x v="1"/>
    <s v="ERES_2T317"/>
    <x v="3860"/>
    <n v="1267.0809999999999"/>
    <n v="152.44"/>
  </r>
  <r>
    <s v="10 : Electric"/>
    <x v="3"/>
    <x v="1"/>
    <s v="ERES_2T317"/>
    <x v="3861"/>
    <n v="654.66"/>
    <n v="83.06"/>
  </r>
  <r>
    <s v="10 : Electric"/>
    <x v="3"/>
    <x v="1"/>
    <s v="ERES_2T317"/>
    <x v="3862"/>
    <n v="587.32299999999998"/>
    <n v="72.39"/>
  </r>
  <r>
    <s v="10 : Electric"/>
    <x v="3"/>
    <x v="1"/>
    <s v="ERES_2T317"/>
    <x v="3863"/>
    <n v="741.14499999999998"/>
    <n v="86.81"/>
  </r>
  <r>
    <s v="10 : Electric"/>
    <x v="3"/>
    <x v="1"/>
    <s v="ERES_2T317"/>
    <x v="3864"/>
    <n v="390.76299999999998"/>
    <n v="47.53"/>
  </r>
  <r>
    <s v="10 : Electric"/>
    <x v="3"/>
    <x v="1"/>
    <s v="ERES_2T317"/>
    <x v="7901"/>
    <n v="1234.0139999999999"/>
    <n v="150.16999999999999"/>
  </r>
  <r>
    <s v="10 : Electric"/>
    <x v="3"/>
    <x v="1"/>
    <s v="ERES_2T317"/>
    <x v="3865"/>
    <n v="2029.6859999999999"/>
    <n v="246.62"/>
  </r>
  <r>
    <s v="10 : Electric"/>
    <x v="3"/>
    <x v="1"/>
    <s v="ERES_2T317"/>
    <x v="7902"/>
    <n v="614.58000000000004"/>
    <n v="77.11"/>
  </r>
  <r>
    <s v="10 : Electric"/>
    <x v="3"/>
    <x v="1"/>
    <s v="ERES_2T317"/>
    <x v="3867"/>
    <n v="920.93499999999995"/>
    <n v="110.35"/>
  </r>
  <r>
    <s v="10 : Electric"/>
    <x v="3"/>
    <x v="1"/>
    <s v="ERES_2T317"/>
    <x v="3868"/>
    <n v="545.83799999999997"/>
    <n v="67.66"/>
  </r>
  <r>
    <s v="10 : Electric"/>
    <x v="3"/>
    <x v="1"/>
    <s v="ERES_2T317"/>
    <x v="7903"/>
    <n v="626.32000000000005"/>
    <n v="76.42"/>
  </r>
  <r>
    <s v="10 : Electric"/>
    <x v="3"/>
    <x v="1"/>
    <s v="ERES_2T317"/>
    <x v="8738"/>
    <n v="343.41500000000002"/>
    <n v="42.63"/>
  </r>
  <r>
    <s v="10 : Electric"/>
    <x v="3"/>
    <x v="1"/>
    <s v="ERES_2T317"/>
    <x v="3869"/>
    <n v="888.06500000000005"/>
    <n v="105.53"/>
  </r>
  <r>
    <s v="10 : Electric"/>
    <x v="3"/>
    <x v="1"/>
    <s v="ERES_2T317"/>
    <x v="3870"/>
    <n v="864.21600000000001"/>
    <n v="107.8"/>
  </r>
  <r>
    <s v="10 : Electric"/>
    <x v="3"/>
    <x v="1"/>
    <s v="ERES_2T317"/>
    <x v="3871"/>
    <n v="1422.346"/>
    <n v="170.83"/>
  </r>
  <r>
    <s v="10 : Electric"/>
    <x v="3"/>
    <x v="1"/>
    <s v="ERES_2T317"/>
    <x v="3872"/>
    <n v="1021.963"/>
    <n v="122.61"/>
  </r>
  <r>
    <s v="10 : Electric"/>
    <x v="3"/>
    <x v="1"/>
    <s v="ERES_2T317"/>
    <x v="3873"/>
    <n v="296.839"/>
    <n v="35.880000000000003"/>
  </r>
  <r>
    <s v="10 : Electric"/>
    <x v="3"/>
    <x v="1"/>
    <s v="ERES_2T317"/>
    <x v="3874"/>
    <n v="1660.4939999999999"/>
    <n v="205.18"/>
  </r>
  <r>
    <s v="10 : Electric"/>
    <x v="3"/>
    <x v="1"/>
    <s v="ERES_2T317"/>
    <x v="7904"/>
    <n v="1012.405"/>
    <n v="119.82"/>
  </r>
  <r>
    <s v="10 : Electric"/>
    <x v="3"/>
    <x v="1"/>
    <s v="ERES_2T317"/>
    <x v="3875"/>
    <n v="2054.5929999999998"/>
    <n v="248.42"/>
  </r>
  <r>
    <s v="10 : Electric"/>
    <x v="3"/>
    <x v="1"/>
    <s v="ERES_2T317"/>
    <x v="3876"/>
    <n v="3638.4639999999999"/>
    <n v="438.54"/>
  </r>
  <r>
    <s v="10 : Electric"/>
    <x v="3"/>
    <x v="1"/>
    <s v="ERES_2T317"/>
    <x v="3877"/>
    <n v="752.88800000000003"/>
    <n v="90.45"/>
  </r>
  <r>
    <s v="10 : Electric"/>
    <x v="3"/>
    <x v="1"/>
    <s v="ERES_2T317"/>
    <x v="3878"/>
    <n v="476.39400000000001"/>
    <n v="59.21"/>
  </r>
  <r>
    <s v="10 : Electric"/>
    <x v="3"/>
    <x v="1"/>
    <s v="ERES_2T317"/>
    <x v="3879"/>
    <n v="2355.5970000000002"/>
    <n v="295.68"/>
  </r>
  <r>
    <s v="10 : Electric"/>
    <x v="3"/>
    <x v="1"/>
    <s v="ERES_2T317"/>
    <x v="3880"/>
    <n v="1448.2139999999999"/>
    <n v="177.94"/>
  </r>
  <r>
    <s v="10 : Electric"/>
    <x v="3"/>
    <x v="1"/>
    <s v="ERES_2T317"/>
    <x v="3881"/>
    <n v="934.71799999999996"/>
    <n v="113.02"/>
  </r>
  <r>
    <s v="10 : Electric"/>
    <x v="3"/>
    <x v="1"/>
    <s v="ERES_2T317"/>
    <x v="7905"/>
    <n v="616.98500000000001"/>
    <n v="76.62"/>
  </r>
  <r>
    <s v="10 : Electric"/>
    <x v="3"/>
    <x v="1"/>
    <s v="ERES_2T317"/>
    <x v="7906"/>
    <n v="1802.242"/>
    <n v="219.42"/>
  </r>
  <r>
    <s v="10 : Electric"/>
    <x v="3"/>
    <x v="1"/>
    <s v="ERES_2T317"/>
    <x v="3882"/>
    <n v="782.02499999999998"/>
    <n v="95.66"/>
  </r>
  <r>
    <s v="10 : Electric"/>
    <x v="3"/>
    <x v="1"/>
    <s v="ERES_2T317"/>
    <x v="3883"/>
    <n v="3258.6149999999998"/>
    <n v="403.35"/>
  </r>
  <r>
    <s v="10 : Electric"/>
    <x v="3"/>
    <x v="1"/>
    <s v="ERES_2T317"/>
    <x v="3884"/>
    <n v="1500.268"/>
    <n v="180.65"/>
  </r>
  <r>
    <s v="10 : Electric"/>
    <x v="3"/>
    <x v="1"/>
    <s v="ERES_2T317"/>
    <x v="7907"/>
    <n v="880.36800000000005"/>
    <n v="103.77"/>
  </r>
  <r>
    <s v="10 : Electric"/>
    <x v="3"/>
    <x v="1"/>
    <s v="ERES_2T317"/>
    <x v="7908"/>
    <n v="1928.0060000000001"/>
    <n v="234.05"/>
  </r>
  <r>
    <s v="10 : Electric"/>
    <x v="3"/>
    <x v="1"/>
    <s v="ERES_2T317"/>
    <x v="3885"/>
    <n v="1295.529"/>
    <n v="157.02000000000001"/>
  </r>
  <r>
    <s v="10 : Electric"/>
    <x v="3"/>
    <x v="1"/>
    <s v="ERES_2T317"/>
    <x v="3886"/>
    <n v="651.18200000000002"/>
    <n v="78.83"/>
  </r>
  <r>
    <s v="10 : Electric"/>
    <x v="3"/>
    <x v="1"/>
    <s v="ERES_2T317"/>
    <x v="3887"/>
    <n v="530.24400000000003"/>
    <n v="63.58"/>
  </r>
  <r>
    <s v="10 : Electric"/>
    <x v="3"/>
    <x v="1"/>
    <s v="ERES_2T317"/>
    <x v="3888"/>
    <n v="1381.865"/>
    <n v="174.86"/>
  </r>
  <r>
    <s v="10 : Electric"/>
    <x v="3"/>
    <x v="1"/>
    <s v="ERES_2T317"/>
    <x v="7909"/>
    <n v="1710.2760000000001"/>
    <n v="213.67"/>
  </r>
  <r>
    <s v="10 : Electric"/>
    <x v="3"/>
    <x v="1"/>
    <s v="ERES_2T317"/>
    <x v="7910"/>
    <n v="279.57900000000001"/>
    <n v="34.17"/>
  </r>
  <r>
    <s v="10 : Electric"/>
    <x v="3"/>
    <x v="1"/>
    <s v="ERES_2T317"/>
    <x v="3889"/>
    <n v="1463.4459999999999"/>
    <n v="183.85"/>
  </r>
  <r>
    <s v="10 : Electric"/>
    <x v="3"/>
    <x v="1"/>
    <s v="ERES_2T317"/>
    <x v="3890"/>
    <n v="1230.296"/>
    <n v="137.09"/>
  </r>
  <r>
    <s v="10 : Electric"/>
    <x v="3"/>
    <x v="1"/>
    <s v="ERES_2T317"/>
    <x v="3891"/>
    <n v="652.548"/>
    <n v="79.010000000000005"/>
  </r>
  <r>
    <s v="10 : Electric"/>
    <x v="3"/>
    <x v="1"/>
    <s v="ERES_2T317"/>
    <x v="3892"/>
    <n v="1304.51"/>
    <n v="157.59"/>
  </r>
  <r>
    <s v="10 : Electric"/>
    <x v="3"/>
    <x v="1"/>
    <s v="ERES_2T317"/>
    <x v="3893"/>
    <n v="2289.33"/>
    <n v="279.58999999999997"/>
  </r>
  <r>
    <s v="10 : Electric"/>
    <x v="3"/>
    <x v="1"/>
    <s v="ERES_2T317"/>
    <x v="3894"/>
    <n v="1649.9870000000001"/>
    <n v="203.93"/>
  </r>
  <r>
    <s v="10 : Electric"/>
    <x v="3"/>
    <x v="1"/>
    <s v="ERES_2T317"/>
    <x v="3895"/>
    <n v="1594.576"/>
    <n v="191.86"/>
  </r>
  <r>
    <s v="10 : Electric"/>
    <x v="3"/>
    <x v="1"/>
    <s v="ERES_2T317"/>
    <x v="7911"/>
    <n v="815.53899999999999"/>
    <n v="101.22"/>
  </r>
  <r>
    <s v="10 : Electric"/>
    <x v="3"/>
    <x v="1"/>
    <s v="ERES_2T317"/>
    <x v="7912"/>
    <n v="1421.5139999999999"/>
    <n v="179.25"/>
  </r>
  <r>
    <s v="10 : Electric"/>
    <x v="3"/>
    <x v="1"/>
    <s v="ERES_2T317"/>
    <x v="7913"/>
    <n v="1243.1859999999999"/>
    <n v="159.57"/>
  </r>
  <r>
    <s v="10 : Electric"/>
    <x v="3"/>
    <x v="1"/>
    <s v="ERES_2T317"/>
    <x v="7914"/>
    <n v="1159.3779999999999"/>
    <n v="144.27000000000001"/>
  </r>
  <r>
    <s v="10 : Electric"/>
    <x v="3"/>
    <x v="1"/>
    <s v="ERES_2T317"/>
    <x v="3897"/>
    <n v="1814.902"/>
    <n v="234.96"/>
  </r>
  <r>
    <s v="10 : Electric"/>
    <x v="3"/>
    <x v="1"/>
    <s v="ERES_2T317"/>
    <x v="8739"/>
    <n v="899.79"/>
    <n v="108.44"/>
  </r>
  <r>
    <s v="10 : Electric"/>
    <x v="3"/>
    <x v="1"/>
    <s v="ERES_2T317"/>
    <x v="3898"/>
    <n v="1176.2339999999999"/>
    <n v="138.93"/>
  </r>
  <r>
    <s v="10 : Electric"/>
    <x v="3"/>
    <x v="1"/>
    <s v="ERES_2T317"/>
    <x v="7915"/>
    <n v="706.19799999999998"/>
    <n v="87.57"/>
  </r>
  <r>
    <s v="10 : Electric"/>
    <x v="3"/>
    <x v="1"/>
    <s v="ERES_2T317"/>
    <x v="3899"/>
    <n v="926.101"/>
    <n v="111.09"/>
  </r>
  <r>
    <s v="10 : Electric"/>
    <x v="3"/>
    <x v="1"/>
    <s v="ERES_2T317"/>
    <x v="3900"/>
    <n v="1378.556"/>
    <n v="178.05"/>
  </r>
  <r>
    <s v="10 : Electric"/>
    <x v="3"/>
    <x v="1"/>
    <s v="ERES_2T317"/>
    <x v="3901"/>
    <n v="1306.2460000000001"/>
    <n v="158.80000000000001"/>
  </r>
  <r>
    <s v="10 : Electric"/>
    <x v="3"/>
    <x v="1"/>
    <s v="ERES_2T317"/>
    <x v="3902"/>
    <n v="628.91099999999994"/>
    <n v="72.53"/>
  </r>
  <r>
    <s v="10 : Electric"/>
    <x v="3"/>
    <x v="1"/>
    <s v="ERES_2T317"/>
    <x v="7916"/>
    <n v="1065.4069999999999"/>
    <n v="131.11000000000001"/>
  </r>
  <r>
    <s v="10 : Electric"/>
    <x v="3"/>
    <x v="1"/>
    <s v="ERES_2T317"/>
    <x v="8740"/>
    <n v="1507.7370000000001"/>
    <n v="183.25"/>
  </r>
  <r>
    <s v="10 : Electric"/>
    <x v="3"/>
    <x v="1"/>
    <s v="ERES_2T317"/>
    <x v="7917"/>
    <n v="874.94100000000003"/>
    <n v="106.26"/>
  </r>
  <r>
    <s v="10 : Electric"/>
    <x v="3"/>
    <x v="1"/>
    <s v="ERES_2T317"/>
    <x v="7918"/>
    <n v="1679.4860000000001"/>
    <n v="202.79"/>
  </r>
  <r>
    <s v="10 : Electric"/>
    <x v="3"/>
    <x v="1"/>
    <s v="ERES_2T317"/>
    <x v="7919"/>
    <n v="827.80700000000002"/>
    <n v="95.75"/>
  </r>
  <r>
    <s v="10 : Electric"/>
    <x v="3"/>
    <x v="1"/>
    <s v="ERES_2T317"/>
    <x v="7920"/>
    <n v="384.37700000000001"/>
    <n v="47.33"/>
  </r>
  <r>
    <s v="10 : Electric"/>
    <x v="3"/>
    <x v="1"/>
    <s v="ERES_2T317"/>
    <x v="7921"/>
    <n v="828.50599999999997"/>
    <n v="103.05"/>
  </r>
  <r>
    <s v="10 : Electric"/>
    <x v="3"/>
    <x v="1"/>
    <s v="ERES_2T317"/>
    <x v="3903"/>
    <n v="1187.027"/>
    <n v="148.06"/>
  </r>
  <r>
    <s v="10 : Electric"/>
    <x v="3"/>
    <x v="1"/>
    <s v="ERES_2T317"/>
    <x v="7922"/>
    <n v="789.42100000000005"/>
    <n v="97.67"/>
  </r>
  <r>
    <s v="10 : Electric"/>
    <x v="3"/>
    <x v="1"/>
    <s v="ERES_2T317"/>
    <x v="7923"/>
    <n v="1191.9929999999999"/>
    <n v="142.72"/>
  </r>
  <r>
    <s v="10 : Electric"/>
    <x v="3"/>
    <x v="1"/>
    <s v="ERES_2T317"/>
    <x v="7924"/>
    <n v="2315.6840000000002"/>
    <n v="277.52"/>
  </r>
  <r>
    <s v="10 : Electric"/>
    <x v="3"/>
    <x v="1"/>
    <s v="ERES_2T317"/>
    <x v="3904"/>
    <n v="1265.932"/>
    <n v="154.18"/>
  </r>
  <r>
    <s v="10 : Electric"/>
    <x v="3"/>
    <x v="1"/>
    <s v="ERES_2T317"/>
    <x v="7925"/>
    <n v="971.71900000000005"/>
    <n v="117.17"/>
  </r>
  <r>
    <s v="10 : Electric"/>
    <x v="3"/>
    <x v="1"/>
    <s v="ERES_2T317"/>
    <x v="3905"/>
    <n v="1261.4100000000001"/>
    <n v="151.81"/>
  </r>
  <r>
    <s v="10 : Electric"/>
    <x v="3"/>
    <x v="1"/>
    <s v="ERES_2T317"/>
    <x v="7926"/>
    <n v="535.81200000000001"/>
    <n v="63.78"/>
  </r>
  <r>
    <s v="10 : Electric"/>
    <x v="3"/>
    <x v="1"/>
    <s v="ERES_2T317"/>
    <x v="3906"/>
    <n v="1387.7339999999999"/>
    <n v="177.59"/>
  </r>
  <r>
    <s v="10 : Electric"/>
    <x v="3"/>
    <x v="1"/>
    <s v="ERES_2T317"/>
    <x v="3907"/>
    <n v="466.887"/>
    <n v="58.84"/>
  </r>
  <r>
    <s v="10 : Electric"/>
    <x v="3"/>
    <x v="1"/>
    <s v="ERES_2T317"/>
    <x v="3908"/>
    <n v="1525.6310000000001"/>
    <n v="197.38"/>
  </r>
  <r>
    <s v="10 : Electric"/>
    <x v="3"/>
    <x v="1"/>
    <s v="ERES_2T317"/>
    <x v="3909"/>
    <n v="897.46"/>
    <n v="109.55"/>
  </r>
  <r>
    <s v="10 : Electric"/>
    <x v="3"/>
    <x v="1"/>
    <s v="ERES_2T317"/>
    <x v="3910"/>
    <n v="1510.182"/>
    <n v="187.1"/>
  </r>
  <r>
    <s v="10 : Electric"/>
    <x v="3"/>
    <x v="1"/>
    <s v="ERES_2T317"/>
    <x v="7927"/>
    <n v="331.16800000000001"/>
    <n v="39.64"/>
  </r>
  <r>
    <s v="10 : Electric"/>
    <x v="3"/>
    <x v="1"/>
    <s v="ERES_2T317"/>
    <x v="3911"/>
    <n v="2277.2629999999999"/>
    <n v="279.27"/>
  </r>
  <r>
    <s v="10 : Electric"/>
    <x v="3"/>
    <x v="1"/>
    <s v="ERES_2T317"/>
    <x v="3912"/>
    <n v="454.20299999999997"/>
    <n v="57.06"/>
  </r>
  <r>
    <s v="10 : Electric"/>
    <x v="3"/>
    <x v="1"/>
    <s v="ERES_2T317"/>
    <x v="3913"/>
    <n v="1237.068"/>
    <n v="148.09"/>
  </r>
  <r>
    <s v="10 : Electric"/>
    <x v="3"/>
    <x v="1"/>
    <s v="ERES_2T317"/>
    <x v="3914"/>
    <n v="777.18799999999999"/>
    <n v="100.83"/>
  </r>
  <r>
    <s v="10 : Electric"/>
    <x v="3"/>
    <x v="1"/>
    <s v="ERES_2T317"/>
    <x v="3915"/>
    <n v="650.952"/>
    <n v="78.72"/>
  </r>
  <r>
    <s v="10 : Electric"/>
    <x v="3"/>
    <x v="1"/>
    <s v="ERES_2T317"/>
    <x v="7928"/>
    <n v="680.02200000000005"/>
    <n v="83.39"/>
  </r>
  <r>
    <s v="10 : Electric"/>
    <x v="3"/>
    <x v="1"/>
    <s v="ERES_2T317"/>
    <x v="3916"/>
    <n v="1085.175"/>
    <n v="136.47999999999999"/>
  </r>
  <r>
    <s v="10 : Electric"/>
    <x v="3"/>
    <x v="1"/>
    <s v="ERES_2T317"/>
    <x v="8741"/>
    <n v="813.32600000000002"/>
    <n v="96.02"/>
  </r>
  <r>
    <s v="10 : Electric"/>
    <x v="3"/>
    <x v="1"/>
    <s v="ERES_2T317"/>
    <x v="3917"/>
    <n v="1773.3309999999999"/>
    <n v="205"/>
  </r>
  <r>
    <s v="10 : Electric"/>
    <x v="3"/>
    <x v="1"/>
    <s v="ERES_2T317"/>
    <x v="3918"/>
    <n v="2552.6419999999998"/>
    <n v="306.81"/>
  </r>
  <r>
    <s v="10 : Electric"/>
    <x v="3"/>
    <x v="1"/>
    <s v="ERES_2T317"/>
    <x v="3919"/>
    <n v="466.60700000000003"/>
    <n v="56.7"/>
  </r>
  <r>
    <s v="10 : Electric"/>
    <x v="3"/>
    <x v="1"/>
    <s v="ERES_2T317"/>
    <x v="3920"/>
    <n v="3415.9540000000002"/>
    <n v="411.6"/>
  </r>
  <r>
    <s v="10 : Electric"/>
    <x v="3"/>
    <x v="1"/>
    <s v="ERES_2T317"/>
    <x v="7929"/>
    <n v="1563.962"/>
    <n v="191.83"/>
  </r>
  <r>
    <s v="10 : Electric"/>
    <x v="3"/>
    <x v="1"/>
    <s v="ERES_2T317"/>
    <x v="3921"/>
    <n v="1806.2950000000001"/>
    <n v="222.64"/>
  </r>
  <r>
    <s v="10 : Electric"/>
    <x v="3"/>
    <x v="1"/>
    <s v="ERES_2T317"/>
    <x v="3922"/>
    <n v="2755.8009999999999"/>
    <n v="339.99"/>
  </r>
  <r>
    <s v="10 : Electric"/>
    <x v="3"/>
    <x v="1"/>
    <s v="ERES_2T317"/>
    <x v="3923"/>
    <n v="693.32600000000002"/>
    <n v="86.53"/>
  </r>
  <r>
    <s v="10 : Electric"/>
    <x v="3"/>
    <x v="1"/>
    <s v="ERES_2T317"/>
    <x v="3924"/>
    <n v="119.014"/>
    <n v="14.99"/>
  </r>
  <r>
    <s v="10 : Electric"/>
    <x v="3"/>
    <x v="1"/>
    <s v="ERES_2T317"/>
    <x v="7930"/>
    <n v="569.98699999999997"/>
    <n v="68.37"/>
  </r>
  <r>
    <s v="10 : Electric"/>
    <x v="3"/>
    <x v="1"/>
    <s v="ERES_2T317"/>
    <x v="3925"/>
    <n v="2640.0830000000001"/>
    <n v="328.71"/>
  </r>
  <r>
    <s v="10 : Electric"/>
    <x v="3"/>
    <x v="1"/>
    <s v="ERES_2T317"/>
    <x v="3926"/>
    <n v="725.61800000000005"/>
    <n v="90.62"/>
  </r>
  <r>
    <s v="10 : Electric"/>
    <x v="3"/>
    <x v="1"/>
    <s v="ERES_2T317"/>
    <x v="3927"/>
    <n v="692.56200000000001"/>
    <n v="87.33"/>
  </r>
  <r>
    <s v="10 : Electric"/>
    <x v="3"/>
    <x v="1"/>
    <s v="ERES_2T317"/>
    <x v="3928"/>
    <n v="500.803"/>
    <n v="58.3"/>
  </r>
  <r>
    <s v="10 : Electric"/>
    <x v="3"/>
    <x v="1"/>
    <s v="ERES_2T317"/>
    <x v="3929"/>
    <n v="2138.529"/>
    <n v="262.14"/>
  </r>
  <r>
    <s v="10 : Electric"/>
    <x v="3"/>
    <x v="1"/>
    <s v="ERES_2T317"/>
    <x v="3930"/>
    <n v="873.28899999999999"/>
    <n v="108.55"/>
  </r>
  <r>
    <s v="10 : Electric"/>
    <x v="3"/>
    <x v="1"/>
    <s v="ERES_2T317"/>
    <x v="3931"/>
    <n v="2880.1860000000001"/>
    <n v="341.03"/>
  </r>
  <r>
    <s v="10 : Electric"/>
    <x v="3"/>
    <x v="1"/>
    <s v="ERES_2T317"/>
    <x v="3932"/>
    <n v="479.63299999999998"/>
    <n v="57.34"/>
  </r>
  <r>
    <s v="10 : Electric"/>
    <x v="3"/>
    <x v="1"/>
    <s v="ERES_2T317"/>
    <x v="3933"/>
    <n v="580.67499999999995"/>
    <n v="70.459999999999994"/>
  </r>
  <r>
    <s v="10 : Electric"/>
    <x v="3"/>
    <x v="1"/>
    <s v="ERES_2T317"/>
    <x v="7931"/>
    <n v="2829.7469999999998"/>
    <n v="343.44"/>
  </r>
  <r>
    <s v="10 : Electric"/>
    <x v="3"/>
    <x v="1"/>
    <s v="ERES_2T317"/>
    <x v="3934"/>
    <n v="780.96199999999999"/>
    <n v="96.06"/>
  </r>
  <r>
    <s v="10 : Electric"/>
    <x v="3"/>
    <x v="1"/>
    <s v="ERES_2T317"/>
    <x v="3935"/>
    <n v="2465.348"/>
    <n v="300.01"/>
  </r>
  <r>
    <s v="10 : Electric"/>
    <x v="3"/>
    <x v="1"/>
    <s v="ERES_2T317"/>
    <x v="3936"/>
    <n v="2461.58"/>
    <n v="298.94"/>
  </r>
  <r>
    <s v="10 : Electric"/>
    <x v="3"/>
    <x v="1"/>
    <s v="ERES_2T317"/>
    <x v="3937"/>
    <n v="1060.421"/>
    <n v="128.97999999999999"/>
  </r>
  <r>
    <s v="10 : Electric"/>
    <x v="3"/>
    <x v="1"/>
    <s v="ERES_2T317"/>
    <x v="7932"/>
    <n v="737.904"/>
    <n v="89.92"/>
  </r>
  <r>
    <s v="10 : Electric"/>
    <x v="3"/>
    <x v="1"/>
    <s v="ERES_2T317"/>
    <x v="3938"/>
    <n v="1268.346"/>
    <n v="143.44"/>
  </r>
  <r>
    <s v="10 : Electric"/>
    <x v="3"/>
    <x v="1"/>
    <s v="ERES_2T317"/>
    <x v="3939"/>
    <n v="1193.8240000000001"/>
    <n v="147.1"/>
  </r>
  <r>
    <s v="10 : Electric"/>
    <x v="3"/>
    <x v="1"/>
    <s v="ERES_2T317"/>
    <x v="7933"/>
    <n v="384.084"/>
    <n v="46.53"/>
  </r>
  <r>
    <s v="10 : Electric"/>
    <x v="3"/>
    <x v="1"/>
    <s v="ERES_2T317"/>
    <x v="3940"/>
    <n v="462.29300000000001"/>
    <n v="57.43"/>
  </r>
  <r>
    <s v="10 : Electric"/>
    <x v="3"/>
    <x v="1"/>
    <s v="ERES_2T317"/>
    <x v="3941"/>
    <n v="769.13599999999997"/>
    <n v="94.23"/>
  </r>
  <r>
    <s v="10 : Electric"/>
    <x v="3"/>
    <x v="1"/>
    <s v="ERES_2T317"/>
    <x v="3942"/>
    <n v="384.12900000000002"/>
    <n v="47.17"/>
  </r>
  <r>
    <s v="10 : Electric"/>
    <x v="3"/>
    <x v="1"/>
    <s v="ERES_2T317"/>
    <x v="3943"/>
    <n v="789.096"/>
    <n v="93.64"/>
  </r>
  <r>
    <s v="10 : Electric"/>
    <x v="3"/>
    <x v="1"/>
    <s v="ERES_2T317"/>
    <x v="3944"/>
    <n v="540.86400000000003"/>
    <n v="65.62"/>
  </r>
  <r>
    <s v="10 : Electric"/>
    <x v="3"/>
    <x v="1"/>
    <s v="ERES_2T317"/>
    <x v="3946"/>
    <n v="612.98599999999999"/>
    <n v="74.34"/>
  </r>
  <r>
    <s v="10 : Electric"/>
    <x v="3"/>
    <x v="1"/>
    <s v="ERES_2T317"/>
    <x v="3947"/>
    <n v="1061.172"/>
    <n v="128.97"/>
  </r>
  <r>
    <s v="10 : Electric"/>
    <x v="3"/>
    <x v="1"/>
    <s v="ERES_2T317"/>
    <x v="7934"/>
    <n v="1270.3710000000001"/>
    <n v="154.99"/>
  </r>
  <r>
    <s v="10 : Electric"/>
    <x v="3"/>
    <x v="1"/>
    <s v="ERES_2T317"/>
    <x v="3948"/>
    <n v="927.971"/>
    <n v="107.93"/>
  </r>
  <r>
    <s v="10 : Electric"/>
    <x v="3"/>
    <x v="1"/>
    <s v="ERES_2T317"/>
    <x v="3949"/>
    <n v="356.89400000000001"/>
    <n v="42.79"/>
  </r>
  <r>
    <s v="10 : Electric"/>
    <x v="3"/>
    <x v="1"/>
    <s v="ERES_2T317"/>
    <x v="3950"/>
    <n v="562.25599999999997"/>
    <n v="68.34"/>
  </r>
  <r>
    <s v="10 : Electric"/>
    <x v="3"/>
    <x v="1"/>
    <s v="ERES_2T317"/>
    <x v="7935"/>
    <n v="2406.19"/>
    <n v="291.55"/>
  </r>
  <r>
    <s v="10 : Electric"/>
    <x v="3"/>
    <x v="1"/>
    <s v="ERES_2T317"/>
    <x v="7936"/>
    <n v="1487.6969999999999"/>
    <n v="191.93"/>
  </r>
  <r>
    <s v="10 : Electric"/>
    <x v="3"/>
    <x v="1"/>
    <s v="ERES_2T317"/>
    <x v="3951"/>
    <n v="378.51299999999998"/>
    <n v="44.97"/>
  </r>
  <r>
    <s v="10 : Electric"/>
    <x v="3"/>
    <x v="1"/>
    <s v="ERES_2T317"/>
    <x v="3952"/>
    <n v="211.07499999999999"/>
    <n v="26.58"/>
  </r>
  <r>
    <s v="10 : Electric"/>
    <x v="3"/>
    <x v="1"/>
    <s v="ERES_2T317"/>
    <x v="3954"/>
    <n v="800.2"/>
    <n v="94.23"/>
  </r>
  <r>
    <s v="10 : Electric"/>
    <x v="3"/>
    <x v="1"/>
    <s v="ERES_2T317"/>
    <x v="3955"/>
    <n v="2960.529"/>
    <n v="361.33"/>
  </r>
  <r>
    <s v="10 : Electric"/>
    <x v="3"/>
    <x v="1"/>
    <s v="ERES_2T317"/>
    <x v="3956"/>
    <n v="1347.9670000000001"/>
    <n v="164.3"/>
  </r>
  <r>
    <s v="10 : Electric"/>
    <x v="3"/>
    <x v="1"/>
    <s v="ERES_2T317"/>
    <x v="3957"/>
    <n v="528.774"/>
    <n v="63.27"/>
  </r>
  <r>
    <s v="10 : Electric"/>
    <x v="3"/>
    <x v="1"/>
    <s v="ERES_2T317"/>
    <x v="7937"/>
    <n v="1632.444"/>
    <n v="192.15"/>
  </r>
  <r>
    <s v="10 : Electric"/>
    <x v="3"/>
    <x v="1"/>
    <s v="ERES_2T317"/>
    <x v="7938"/>
    <n v="949.84100000000001"/>
    <n v="114.36"/>
  </r>
  <r>
    <s v="10 : Electric"/>
    <x v="3"/>
    <x v="1"/>
    <s v="ERES_2T317"/>
    <x v="3958"/>
    <n v="1515.8309999999999"/>
    <n v="189.39"/>
  </r>
  <r>
    <s v="10 : Electric"/>
    <x v="3"/>
    <x v="1"/>
    <s v="ERES_2T317"/>
    <x v="3959"/>
    <n v="199.72800000000001"/>
    <n v="23.36"/>
  </r>
  <r>
    <s v="10 : Electric"/>
    <x v="3"/>
    <x v="1"/>
    <s v="ERES_2T317"/>
    <x v="7939"/>
    <n v="1223.202"/>
    <n v="146.62"/>
  </r>
  <r>
    <s v="10 : Electric"/>
    <x v="3"/>
    <x v="1"/>
    <s v="ERES_2T317"/>
    <x v="3960"/>
    <n v="1462.4829999999999"/>
    <n v="180.02"/>
  </r>
  <r>
    <s v="10 : Electric"/>
    <x v="3"/>
    <x v="1"/>
    <s v="ERES_2T317"/>
    <x v="7940"/>
    <n v="1118.559"/>
    <n v="141.38999999999999"/>
  </r>
  <r>
    <s v="10 : Electric"/>
    <x v="3"/>
    <x v="1"/>
    <s v="ERES_2T317"/>
    <x v="7941"/>
    <n v="269.30700000000002"/>
    <n v="31.25"/>
  </r>
  <r>
    <s v="10 : Electric"/>
    <x v="3"/>
    <x v="1"/>
    <s v="ERES_2T317"/>
    <x v="3961"/>
    <n v="152.95599999999999"/>
    <n v="18.350000000000001"/>
  </r>
  <r>
    <s v="10 : Electric"/>
    <x v="3"/>
    <x v="1"/>
    <s v="ERES_2T317"/>
    <x v="3962"/>
    <n v="130.292"/>
    <n v="15.5"/>
  </r>
  <r>
    <s v="10 : Electric"/>
    <x v="3"/>
    <x v="1"/>
    <s v="ERES_2T317"/>
    <x v="7942"/>
    <n v="233.828"/>
    <n v="28.96"/>
  </r>
  <r>
    <s v="10 : Electric"/>
    <x v="3"/>
    <x v="1"/>
    <s v="ERES_2T317"/>
    <x v="3963"/>
    <n v="2060.739"/>
    <n v="248.24"/>
  </r>
  <r>
    <s v="10 : Electric"/>
    <x v="3"/>
    <x v="1"/>
    <s v="ERES_2T317"/>
    <x v="7943"/>
    <n v="395.24599999999998"/>
    <n v="46.81"/>
  </r>
  <r>
    <s v="10 : Electric"/>
    <x v="3"/>
    <x v="1"/>
    <s v="ERES_2T317"/>
    <x v="3964"/>
    <n v="2132.5639999999999"/>
    <n v="257.43"/>
  </r>
  <r>
    <s v="10 : Electric"/>
    <x v="3"/>
    <x v="1"/>
    <s v="ERES_2T317"/>
    <x v="7944"/>
    <n v="1190.2750000000001"/>
    <n v="149.18"/>
  </r>
  <r>
    <s v="10 : Electric"/>
    <x v="3"/>
    <x v="1"/>
    <s v="ERES_2T317"/>
    <x v="7945"/>
    <n v="359.53500000000003"/>
    <n v="44.89"/>
  </r>
  <r>
    <s v="10 : Electric"/>
    <x v="3"/>
    <x v="1"/>
    <s v="ERES_2T317"/>
    <x v="3965"/>
    <n v="1828.1959999999999"/>
    <n v="232.55"/>
  </r>
  <r>
    <s v="10 : Electric"/>
    <x v="3"/>
    <x v="1"/>
    <s v="ERES_2T317"/>
    <x v="3966"/>
    <n v="1055.298"/>
    <n v="137.56"/>
  </r>
  <r>
    <s v="10 : Electric"/>
    <x v="3"/>
    <x v="1"/>
    <s v="ERES_2T317"/>
    <x v="3967"/>
    <n v="1206.3630000000001"/>
    <n v="142.24"/>
  </r>
  <r>
    <s v="10 : Electric"/>
    <x v="3"/>
    <x v="1"/>
    <s v="ERES_2T317"/>
    <x v="3968"/>
    <n v="510.72800000000001"/>
    <n v="62.97"/>
  </r>
  <r>
    <s v="10 : Electric"/>
    <x v="3"/>
    <x v="1"/>
    <s v="ERES_2T317"/>
    <x v="3969"/>
    <n v="342.04399999999998"/>
    <n v="41.99"/>
  </r>
  <r>
    <s v="10 : Electric"/>
    <x v="3"/>
    <x v="1"/>
    <s v="ERES_2T317"/>
    <x v="7946"/>
    <n v="566.31799999999998"/>
    <n v="69.27"/>
  </r>
  <r>
    <s v="10 : Electric"/>
    <x v="3"/>
    <x v="1"/>
    <s v="ERES_2T317"/>
    <x v="7947"/>
    <n v="958.51300000000003"/>
    <n v="116.16"/>
  </r>
  <r>
    <s v="10 : Electric"/>
    <x v="3"/>
    <x v="1"/>
    <s v="ERES_2T317"/>
    <x v="3970"/>
    <n v="376.25400000000002"/>
    <n v="45.48"/>
  </r>
  <r>
    <s v="10 : Electric"/>
    <x v="3"/>
    <x v="1"/>
    <s v="ERES_2T317"/>
    <x v="3971"/>
    <n v="821.62400000000002"/>
    <n v="93.66"/>
  </r>
  <r>
    <s v="10 : Electric"/>
    <x v="3"/>
    <x v="1"/>
    <s v="ERES_2T317"/>
    <x v="7948"/>
    <n v="2359.5369999999998"/>
    <n v="285.92"/>
  </r>
  <r>
    <s v="10 : Electric"/>
    <x v="3"/>
    <x v="1"/>
    <s v="ERES_2T317"/>
    <x v="3972"/>
    <n v="965.47"/>
    <n v="113.78"/>
  </r>
  <r>
    <s v="10 : Electric"/>
    <x v="3"/>
    <x v="1"/>
    <s v="ERES_2T317"/>
    <x v="7949"/>
    <n v="2618.6489999999999"/>
    <n v="313.85000000000002"/>
  </r>
  <r>
    <s v="10 : Electric"/>
    <x v="3"/>
    <x v="1"/>
    <s v="ERES_2T317"/>
    <x v="3973"/>
    <n v="3006.0329999999999"/>
    <n v="364.63"/>
  </r>
  <r>
    <s v="10 : Electric"/>
    <x v="3"/>
    <x v="1"/>
    <s v="ERES_2T317"/>
    <x v="3974"/>
    <n v="747.16"/>
    <n v="91.67"/>
  </r>
  <r>
    <s v="10 : Electric"/>
    <x v="3"/>
    <x v="1"/>
    <s v="ERES_2T317"/>
    <x v="7950"/>
    <n v="1609.9390000000001"/>
    <n v="202.96"/>
  </r>
  <r>
    <s v="10 : Electric"/>
    <x v="3"/>
    <x v="1"/>
    <s v="ERES_2T317"/>
    <x v="3975"/>
    <n v="726.18200000000002"/>
    <n v="87.81"/>
  </r>
  <r>
    <s v="10 : Electric"/>
    <x v="3"/>
    <x v="1"/>
    <s v="ERES_2T317"/>
    <x v="3976"/>
    <n v="977.55600000000004"/>
    <n v="120.88"/>
  </r>
  <r>
    <s v="10 : Electric"/>
    <x v="3"/>
    <x v="1"/>
    <s v="ERES_2T317"/>
    <x v="3977"/>
    <n v="1008.116"/>
    <n v="117.1"/>
  </r>
  <r>
    <s v="10 : Electric"/>
    <x v="3"/>
    <x v="1"/>
    <s v="ERES_2T317"/>
    <x v="3978"/>
    <n v="1151.3599999999999"/>
    <n v="144.09"/>
  </r>
  <r>
    <s v="10 : Electric"/>
    <x v="3"/>
    <x v="1"/>
    <s v="ERES_2T317"/>
    <x v="3979"/>
    <n v="2216.0709999999999"/>
    <n v="265.08999999999997"/>
  </r>
  <r>
    <s v="10 : Electric"/>
    <x v="3"/>
    <x v="1"/>
    <s v="ERES_2T317"/>
    <x v="3980"/>
    <n v="813.428"/>
    <n v="97.65"/>
  </r>
  <r>
    <s v="10 : Electric"/>
    <x v="3"/>
    <x v="1"/>
    <s v="ERES_2T317"/>
    <x v="3981"/>
    <n v="543.798"/>
    <n v="67.73"/>
  </r>
  <r>
    <s v="10 : Electric"/>
    <x v="3"/>
    <x v="1"/>
    <s v="ERES_2T317"/>
    <x v="3982"/>
    <n v="3247.29"/>
    <n v="386.79"/>
  </r>
  <r>
    <s v="10 : Electric"/>
    <x v="3"/>
    <x v="1"/>
    <s v="ERES_2T317"/>
    <x v="7951"/>
    <n v="1015.902"/>
    <n v="122.68"/>
  </r>
  <r>
    <s v="10 : Electric"/>
    <x v="3"/>
    <x v="1"/>
    <s v="ERES_2T317"/>
    <x v="3983"/>
    <n v="794.74300000000005"/>
    <n v="92.88"/>
  </r>
  <r>
    <s v="10 : Electric"/>
    <x v="3"/>
    <x v="1"/>
    <s v="ERES_2T317"/>
    <x v="7952"/>
    <n v="2791.069"/>
    <n v="338.77"/>
  </r>
  <r>
    <s v="10 : Electric"/>
    <x v="3"/>
    <x v="1"/>
    <s v="ERES_2T317"/>
    <x v="3984"/>
    <n v="1132.1569999999999"/>
    <n v="138.03"/>
  </r>
  <r>
    <s v="10 : Electric"/>
    <x v="3"/>
    <x v="1"/>
    <s v="ERES_2T317"/>
    <x v="3985"/>
    <n v="794.16800000000001"/>
    <n v="96.46"/>
  </r>
  <r>
    <s v="10 : Electric"/>
    <x v="3"/>
    <x v="1"/>
    <s v="ERES_2T317"/>
    <x v="3986"/>
    <n v="339.53800000000001"/>
    <n v="40.299999999999997"/>
  </r>
  <r>
    <s v="10 : Electric"/>
    <x v="3"/>
    <x v="1"/>
    <s v="ERES_2T317"/>
    <x v="3987"/>
    <n v="1236.0509999999999"/>
    <n v="148.71"/>
  </r>
  <r>
    <s v="10 : Electric"/>
    <x v="3"/>
    <x v="1"/>
    <s v="ERES_2T317"/>
    <x v="3988"/>
    <n v="1582.864"/>
    <n v="190.16"/>
  </r>
  <r>
    <s v="10 : Electric"/>
    <x v="3"/>
    <x v="1"/>
    <s v="ERES_2T317"/>
    <x v="3989"/>
    <n v="2931.3939999999998"/>
    <n v="354.7"/>
  </r>
  <r>
    <s v="10 : Electric"/>
    <x v="3"/>
    <x v="1"/>
    <s v="ERES_2T317"/>
    <x v="3990"/>
    <n v="1355.2719999999999"/>
    <n v="164.85"/>
  </r>
  <r>
    <s v="10 : Electric"/>
    <x v="3"/>
    <x v="1"/>
    <s v="ERES_2T317"/>
    <x v="3991"/>
    <n v="1594.5260000000001"/>
    <n v="193.65"/>
  </r>
  <r>
    <s v="10 : Electric"/>
    <x v="3"/>
    <x v="1"/>
    <s v="ERES_2T317"/>
    <x v="3992"/>
    <n v="363.09899999999999"/>
    <n v="44.12"/>
  </r>
  <r>
    <s v="10 : Electric"/>
    <x v="3"/>
    <x v="1"/>
    <s v="ERES_2T317"/>
    <x v="7953"/>
    <n v="1330.2570000000001"/>
    <n v="163.56"/>
  </r>
  <r>
    <s v="10 : Electric"/>
    <x v="3"/>
    <x v="1"/>
    <s v="ERES_2T317"/>
    <x v="3993"/>
    <n v="1040.183"/>
    <n v="128.47"/>
  </r>
  <r>
    <s v="10 : Electric"/>
    <x v="3"/>
    <x v="1"/>
    <s v="ERES_2T317"/>
    <x v="3994"/>
    <n v="1844.874"/>
    <n v="220.49"/>
  </r>
  <r>
    <s v="10 : Electric"/>
    <x v="3"/>
    <x v="1"/>
    <s v="ERES_2T317"/>
    <x v="3995"/>
    <n v="6048.9350000000004"/>
    <n v="714.68"/>
  </r>
  <r>
    <s v="10 : Electric"/>
    <x v="3"/>
    <x v="1"/>
    <s v="ERES_2T317"/>
    <x v="3996"/>
    <n v="1544.498"/>
    <n v="202.6"/>
  </r>
  <r>
    <s v="10 : Electric"/>
    <x v="3"/>
    <x v="1"/>
    <s v="ERES_2T317"/>
    <x v="3997"/>
    <n v="1741.739"/>
    <n v="212.51"/>
  </r>
  <r>
    <s v="10 : Electric"/>
    <x v="3"/>
    <x v="1"/>
    <s v="ERES_2T317"/>
    <x v="7955"/>
    <n v="577.31600000000003"/>
    <n v="73"/>
  </r>
  <r>
    <s v="10 : Electric"/>
    <x v="3"/>
    <x v="1"/>
    <s v="ERES_2T317"/>
    <x v="7956"/>
    <n v="1060.7760000000001"/>
    <n v="128.61000000000001"/>
  </r>
  <r>
    <s v="10 : Electric"/>
    <x v="3"/>
    <x v="1"/>
    <s v="ERES_2T317"/>
    <x v="7957"/>
    <n v="1214.6769999999999"/>
    <n v="146.11000000000001"/>
  </r>
  <r>
    <s v="10 : Electric"/>
    <x v="3"/>
    <x v="1"/>
    <s v="ERES_2T317"/>
    <x v="3998"/>
    <n v="467.39"/>
    <n v="56.38"/>
  </r>
  <r>
    <s v="10 : Electric"/>
    <x v="3"/>
    <x v="1"/>
    <s v="ERES_2T317"/>
    <x v="7958"/>
    <n v="525.38800000000003"/>
    <n v="64.81"/>
  </r>
  <r>
    <s v="10 : Electric"/>
    <x v="3"/>
    <x v="1"/>
    <s v="ERES_2T317"/>
    <x v="3999"/>
    <n v="1465.259"/>
    <n v="189.26"/>
  </r>
  <r>
    <s v="10 : Electric"/>
    <x v="3"/>
    <x v="1"/>
    <s v="ERES_2T317"/>
    <x v="4000"/>
    <n v="697.45"/>
    <n v="87.44"/>
  </r>
  <r>
    <s v="10 : Electric"/>
    <x v="3"/>
    <x v="1"/>
    <s v="ERES_2T317"/>
    <x v="4001"/>
    <n v="1597.6669999999999"/>
    <n v="197.02"/>
  </r>
  <r>
    <s v="10 : Electric"/>
    <x v="3"/>
    <x v="1"/>
    <s v="ERES_2T317"/>
    <x v="4002"/>
    <n v="454.916"/>
    <n v="57.08"/>
  </r>
  <r>
    <s v="10 : Electric"/>
    <x v="3"/>
    <x v="1"/>
    <s v="ERES_2T317"/>
    <x v="4003"/>
    <n v="3399.9870000000001"/>
    <n v="382.01"/>
  </r>
  <r>
    <s v="10 : Electric"/>
    <x v="3"/>
    <x v="1"/>
    <s v="ERES_2T317"/>
    <x v="8742"/>
    <n v="784.971"/>
    <n v="93.63"/>
  </r>
  <r>
    <s v="10 : Electric"/>
    <x v="3"/>
    <x v="1"/>
    <s v="ERES_2T317"/>
    <x v="4004"/>
    <n v="543.21400000000006"/>
    <n v="63.37"/>
  </r>
  <r>
    <s v="10 : Electric"/>
    <x v="3"/>
    <x v="1"/>
    <s v="ERES_2T317"/>
    <x v="7959"/>
    <n v="1544.1990000000001"/>
    <n v="183.15"/>
  </r>
  <r>
    <s v="10 : Electric"/>
    <x v="3"/>
    <x v="1"/>
    <s v="ERES_2T317"/>
    <x v="4005"/>
    <n v="2269.4090000000001"/>
    <n v="276.75"/>
  </r>
  <r>
    <s v="10 : Electric"/>
    <x v="3"/>
    <x v="1"/>
    <s v="ERES_2T317"/>
    <x v="4006"/>
    <n v="2095.5140000000001"/>
    <n v="253.25"/>
  </r>
  <r>
    <s v="10 : Electric"/>
    <x v="3"/>
    <x v="1"/>
    <s v="ERES_2T317"/>
    <x v="4007"/>
    <n v="885.65"/>
    <n v="105.28"/>
  </r>
  <r>
    <s v="10 : Electric"/>
    <x v="3"/>
    <x v="1"/>
    <s v="ERES_2T317"/>
    <x v="4008"/>
    <n v="868.77800000000002"/>
    <n v="107.44"/>
  </r>
  <r>
    <s v="10 : Electric"/>
    <x v="3"/>
    <x v="1"/>
    <s v="ERES_2T317"/>
    <x v="4009"/>
    <n v="1441.752"/>
    <n v="175.52"/>
  </r>
  <r>
    <s v="10 : Electric"/>
    <x v="3"/>
    <x v="1"/>
    <s v="ERES_2T317"/>
    <x v="4010"/>
    <n v="462.18799999999999"/>
    <n v="56.41"/>
  </r>
  <r>
    <s v="10 : Electric"/>
    <x v="3"/>
    <x v="1"/>
    <s v="ERES_2T317"/>
    <x v="7960"/>
    <n v="1169.729"/>
    <n v="136.69"/>
  </r>
  <r>
    <s v="10 : Electric"/>
    <x v="3"/>
    <x v="1"/>
    <s v="ERES_2T317"/>
    <x v="4011"/>
    <n v="355.44099999999997"/>
    <n v="42.36"/>
  </r>
  <r>
    <s v="10 : Electric"/>
    <x v="3"/>
    <x v="1"/>
    <s v="ERES_2T317"/>
    <x v="7961"/>
    <n v="1456.644"/>
    <n v="175.37"/>
  </r>
  <r>
    <s v="10 : Electric"/>
    <x v="3"/>
    <x v="1"/>
    <s v="ERES_2T317"/>
    <x v="7962"/>
    <n v="1442.6310000000001"/>
    <n v="179.89"/>
  </r>
  <r>
    <s v="10 : Electric"/>
    <x v="3"/>
    <x v="1"/>
    <s v="ERES_2T317"/>
    <x v="4012"/>
    <n v="344.65600000000001"/>
    <n v="41.76"/>
  </r>
  <r>
    <s v="10 : Electric"/>
    <x v="3"/>
    <x v="1"/>
    <s v="ERES_2T317"/>
    <x v="4013"/>
    <n v="6165.72"/>
    <n v="738.68"/>
  </r>
  <r>
    <s v="10 : Electric"/>
    <x v="3"/>
    <x v="1"/>
    <s v="ERES_2T317"/>
    <x v="4014"/>
    <n v="960.74199999999996"/>
    <n v="119.81"/>
  </r>
  <r>
    <s v="10 : Electric"/>
    <x v="3"/>
    <x v="1"/>
    <s v="ERES_2T317"/>
    <x v="8743"/>
    <n v="3786.346"/>
    <n v="457.23"/>
  </r>
  <r>
    <s v="10 : Electric"/>
    <x v="3"/>
    <x v="1"/>
    <s v="ERES_2T317"/>
    <x v="4015"/>
    <n v="1585.9739999999999"/>
    <n v="189.95"/>
  </r>
  <r>
    <s v="10 : Electric"/>
    <x v="3"/>
    <x v="1"/>
    <s v="ERES_2T317"/>
    <x v="4016"/>
    <n v="1535.9829999999999"/>
    <n v="187.64"/>
  </r>
  <r>
    <s v="10 : Electric"/>
    <x v="3"/>
    <x v="1"/>
    <s v="ERES_2T317"/>
    <x v="4017"/>
    <n v="989.245"/>
    <n v="119.39"/>
  </r>
  <r>
    <s v="10 : Electric"/>
    <x v="3"/>
    <x v="1"/>
    <s v="ERES_2T317"/>
    <x v="4018"/>
    <n v="1137.6089999999999"/>
    <n v="130.68"/>
  </r>
  <r>
    <s v="10 : Electric"/>
    <x v="3"/>
    <x v="1"/>
    <s v="ERES_2T317"/>
    <x v="4019"/>
    <n v="2102.5929999999998"/>
    <n v="251.7"/>
  </r>
  <r>
    <s v="10 : Electric"/>
    <x v="3"/>
    <x v="1"/>
    <s v="ERES_2T317"/>
    <x v="4020"/>
    <n v="3147.4479999999999"/>
    <n v="372.13"/>
  </r>
  <r>
    <s v="10 : Electric"/>
    <x v="3"/>
    <x v="1"/>
    <s v="ERES_2T317"/>
    <x v="4021"/>
    <n v="267.68099999999998"/>
    <n v="31.72"/>
  </r>
  <r>
    <s v="10 : Electric"/>
    <x v="3"/>
    <x v="1"/>
    <s v="ERES_2T317"/>
    <x v="4022"/>
    <n v="1380.6759999999999"/>
    <n v="165.13"/>
  </r>
  <r>
    <s v="10 : Electric"/>
    <x v="3"/>
    <x v="1"/>
    <s v="ERES_2T317"/>
    <x v="4023"/>
    <n v="1871.5419999999999"/>
    <n v="226.14"/>
  </r>
  <r>
    <s v="10 : Electric"/>
    <x v="3"/>
    <x v="1"/>
    <s v="ERES_2T317"/>
    <x v="4024"/>
    <n v="2097.681"/>
    <n v="253.87"/>
  </r>
  <r>
    <s v="10 : Electric"/>
    <x v="3"/>
    <x v="1"/>
    <s v="ERES_2T317"/>
    <x v="4025"/>
    <n v="2176.8580000000002"/>
    <n v="267.32"/>
  </r>
  <r>
    <s v="10 : Electric"/>
    <x v="3"/>
    <x v="1"/>
    <s v="ERES_2T317"/>
    <x v="4026"/>
    <n v="679.61199999999997"/>
    <n v="85"/>
  </r>
  <r>
    <s v="10 : Electric"/>
    <x v="3"/>
    <x v="1"/>
    <s v="ERES_2T317"/>
    <x v="4027"/>
    <n v="825.74800000000005"/>
    <n v="100.08"/>
  </r>
  <r>
    <s v="10 : Electric"/>
    <x v="3"/>
    <x v="1"/>
    <s v="ERES_2T317"/>
    <x v="4028"/>
    <n v="250.65700000000001"/>
    <n v="28.42"/>
  </r>
  <r>
    <s v="10 : Electric"/>
    <x v="3"/>
    <x v="1"/>
    <s v="ERES_2T317"/>
    <x v="4029"/>
    <n v="467.56599999999997"/>
    <n v="60.24"/>
  </r>
  <r>
    <s v="10 : Electric"/>
    <x v="3"/>
    <x v="1"/>
    <s v="ERES_2T317"/>
    <x v="4030"/>
    <n v="841.40099999999995"/>
    <n v="102.54"/>
  </r>
  <r>
    <s v="10 : Electric"/>
    <x v="3"/>
    <x v="1"/>
    <s v="ERES_2T317"/>
    <x v="4031"/>
    <n v="2107.1640000000002"/>
    <n v="251.6"/>
  </r>
  <r>
    <s v="10 : Electric"/>
    <x v="3"/>
    <x v="1"/>
    <s v="ERES_2T317"/>
    <x v="4032"/>
    <n v="1193.2660000000001"/>
    <n v="144.52000000000001"/>
  </r>
  <r>
    <s v="10 : Electric"/>
    <x v="3"/>
    <x v="1"/>
    <s v="ERES_2T317"/>
    <x v="4033"/>
    <n v="722.66800000000001"/>
    <n v="88.16"/>
  </r>
  <r>
    <s v="10 : Electric"/>
    <x v="3"/>
    <x v="1"/>
    <s v="ERES_2T317"/>
    <x v="4034"/>
    <n v="881.84799999999996"/>
    <n v="110.6"/>
  </r>
  <r>
    <s v="10 : Electric"/>
    <x v="3"/>
    <x v="1"/>
    <s v="ERES_2T317"/>
    <x v="4035"/>
    <n v="1488.7570000000001"/>
    <n v="179.25"/>
  </r>
  <r>
    <s v="10 : Electric"/>
    <x v="3"/>
    <x v="1"/>
    <s v="ERES_2T317"/>
    <x v="4036"/>
    <n v="4183.2520000000004"/>
    <n v="509.52"/>
  </r>
  <r>
    <s v="10 : Electric"/>
    <x v="3"/>
    <x v="1"/>
    <s v="ERES_2T317"/>
    <x v="4037"/>
    <n v="365.86900000000003"/>
    <n v="45.21"/>
  </r>
  <r>
    <s v="10 : Electric"/>
    <x v="3"/>
    <x v="1"/>
    <s v="ERES_2T317"/>
    <x v="4038"/>
    <n v="350.11"/>
    <n v="41.87"/>
  </r>
  <r>
    <s v="10 : Electric"/>
    <x v="3"/>
    <x v="1"/>
    <s v="ERES_2T317"/>
    <x v="4039"/>
    <n v="2616.3510000000001"/>
    <n v="318.39"/>
  </r>
  <r>
    <s v="10 : Electric"/>
    <x v="3"/>
    <x v="1"/>
    <s v="ERES_2T317"/>
    <x v="4040"/>
    <n v="715.74800000000005"/>
    <n v="85.3"/>
  </r>
  <r>
    <s v="10 : Electric"/>
    <x v="3"/>
    <x v="1"/>
    <s v="ERES_2T317"/>
    <x v="4041"/>
    <n v="962.04399999999998"/>
    <n v="117.84"/>
  </r>
  <r>
    <s v="10 : Electric"/>
    <x v="3"/>
    <x v="1"/>
    <s v="ERES_2T317"/>
    <x v="4042"/>
    <n v="810.40200000000004"/>
    <n v="95.94"/>
  </r>
  <r>
    <s v="10 : Electric"/>
    <x v="3"/>
    <x v="1"/>
    <s v="ERES_2T317"/>
    <x v="4043"/>
    <n v="1922.8009999999999"/>
    <n v="233.21"/>
  </r>
  <r>
    <s v="10 : Electric"/>
    <x v="3"/>
    <x v="1"/>
    <s v="ERES_2T317"/>
    <x v="7963"/>
    <n v="520.93799999999999"/>
    <n v="63.35"/>
  </r>
  <r>
    <s v="10 : Electric"/>
    <x v="3"/>
    <x v="1"/>
    <s v="ERES_2T317"/>
    <x v="4044"/>
    <n v="665.86699999999996"/>
    <n v="85.14"/>
  </r>
  <r>
    <s v="10 : Electric"/>
    <x v="3"/>
    <x v="1"/>
    <s v="ERES_2T317"/>
    <x v="4045"/>
    <n v="1595.146"/>
    <n v="191.58"/>
  </r>
  <r>
    <s v="10 : Electric"/>
    <x v="3"/>
    <x v="1"/>
    <s v="ERES_2T317"/>
    <x v="4046"/>
    <n v="809.154"/>
    <n v="99.63"/>
  </r>
  <r>
    <s v="10 : Electric"/>
    <x v="3"/>
    <x v="1"/>
    <s v="ERES_2T317"/>
    <x v="4047"/>
    <n v="492.89"/>
    <n v="60.2"/>
  </r>
  <r>
    <s v="10 : Electric"/>
    <x v="3"/>
    <x v="1"/>
    <s v="ERES_2T317"/>
    <x v="4048"/>
    <n v="1974.204"/>
    <n v="245.97"/>
  </r>
  <r>
    <s v="10 : Electric"/>
    <x v="3"/>
    <x v="1"/>
    <s v="ERES_2T317"/>
    <x v="4049"/>
    <n v="3784.1970000000001"/>
    <n v="460.69"/>
  </r>
  <r>
    <s v="10 : Electric"/>
    <x v="3"/>
    <x v="1"/>
    <s v="ERES_2T317"/>
    <x v="4050"/>
    <n v="1290.604"/>
    <n v="155.53"/>
  </r>
  <r>
    <s v="10 : Electric"/>
    <x v="3"/>
    <x v="1"/>
    <s v="ERES_2T317"/>
    <x v="4051"/>
    <n v="1576.8620000000001"/>
    <n v="195.6"/>
  </r>
  <r>
    <s v="10 : Electric"/>
    <x v="3"/>
    <x v="1"/>
    <s v="ERES_2T317"/>
    <x v="7964"/>
    <n v="859.58500000000004"/>
    <n v="106.42"/>
  </r>
  <r>
    <s v="10 : Electric"/>
    <x v="3"/>
    <x v="1"/>
    <s v="ERES_2T317"/>
    <x v="4053"/>
    <n v="473.99"/>
    <n v="58.67"/>
  </r>
  <r>
    <s v="10 : Electric"/>
    <x v="3"/>
    <x v="1"/>
    <s v="ERES_2T317"/>
    <x v="7965"/>
    <n v="1306.9280000000001"/>
    <n v="152.75"/>
  </r>
  <r>
    <s v="10 : Electric"/>
    <x v="3"/>
    <x v="1"/>
    <s v="ERES_2T317"/>
    <x v="8744"/>
    <n v="909.70799999999997"/>
    <n v="109.39"/>
  </r>
  <r>
    <s v="10 : Electric"/>
    <x v="3"/>
    <x v="1"/>
    <s v="ERES_2T317"/>
    <x v="4054"/>
    <n v="752.00300000000004"/>
    <n v="88.62"/>
  </r>
  <r>
    <s v="10 : Electric"/>
    <x v="3"/>
    <x v="1"/>
    <s v="ERES_2T317"/>
    <x v="4055"/>
    <n v="551.83100000000002"/>
    <n v="66.77"/>
  </r>
  <r>
    <s v="10 : Electric"/>
    <x v="3"/>
    <x v="1"/>
    <s v="ERES_2T317"/>
    <x v="4056"/>
    <n v="495.274"/>
    <n v="62.58"/>
  </r>
  <r>
    <s v="10 : Electric"/>
    <x v="3"/>
    <x v="1"/>
    <s v="ERES_2T317"/>
    <x v="4057"/>
    <n v="1921.654"/>
    <n v="231.65"/>
  </r>
  <r>
    <s v="10 : Electric"/>
    <x v="3"/>
    <x v="1"/>
    <s v="ERES_2T317"/>
    <x v="4058"/>
    <n v="1102.3230000000001"/>
    <n v="127.21"/>
  </r>
  <r>
    <s v="10 : Electric"/>
    <x v="3"/>
    <x v="1"/>
    <s v="ERES_2T317"/>
    <x v="4059"/>
    <n v="1253.0640000000001"/>
    <n v="155.30000000000001"/>
  </r>
  <r>
    <s v="10 : Electric"/>
    <x v="3"/>
    <x v="1"/>
    <s v="ERES_2T317"/>
    <x v="7966"/>
    <n v="438.86099999999999"/>
    <n v="53.71"/>
  </r>
  <r>
    <s v="10 : Electric"/>
    <x v="3"/>
    <x v="1"/>
    <s v="ERES_2T317"/>
    <x v="4060"/>
    <n v="900.49699999999996"/>
    <n v="112.17"/>
  </r>
  <r>
    <s v="10 : Electric"/>
    <x v="3"/>
    <x v="1"/>
    <s v="ERES_2T317"/>
    <x v="7967"/>
    <n v="1108.7280000000001"/>
    <n v="138.18"/>
  </r>
  <r>
    <s v="10 : Electric"/>
    <x v="3"/>
    <x v="1"/>
    <s v="ERES_2T317"/>
    <x v="4061"/>
    <n v="1278.1980000000001"/>
    <n v="149.81"/>
  </r>
  <r>
    <s v="10 : Electric"/>
    <x v="3"/>
    <x v="1"/>
    <s v="ERES_2T317"/>
    <x v="4062"/>
    <n v="303"/>
    <n v="36.880000000000003"/>
  </r>
  <r>
    <s v="10 : Electric"/>
    <x v="3"/>
    <x v="1"/>
    <s v="ERES_2T317"/>
    <x v="7968"/>
    <n v="1531.883"/>
    <n v="187.22"/>
  </r>
  <r>
    <s v="10 : Electric"/>
    <x v="3"/>
    <x v="1"/>
    <s v="ERES_2T317"/>
    <x v="4063"/>
    <n v="758.72199999999998"/>
    <n v="90.65"/>
  </r>
  <r>
    <s v="10 : Electric"/>
    <x v="3"/>
    <x v="1"/>
    <s v="ERES_2T317"/>
    <x v="4064"/>
    <n v="1658.5409999999999"/>
    <n v="199.15"/>
  </r>
  <r>
    <s v="10 : Electric"/>
    <x v="3"/>
    <x v="1"/>
    <s v="ERES_2T317"/>
    <x v="4065"/>
    <n v="665.51"/>
    <n v="82.07"/>
  </r>
  <r>
    <s v="10 : Electric"/>
    <x v="3"/>
    <x v="1"/>
    <s v="ERES_2T317"/>
    <x v="4066"/>
    <n v="716.33100000000002"/>
    <n v="91.89"/>
  </r>
  <r>
    <s v="10 : Electric"/>
    <x v="3"/>
    <x v="1"/>
    <s v="ERES_2T317"/>
    <x v="4067"/>
    <n v="1645.7070000000001"/>
    <n v="198.93"/>
  </r>
  <r>
    <s v="10 : Electric"/>
    <x v="3"/>
    <x v="1"/>
    <s v="ERES_2T317"/>
    <x v="4068"/>
    <n v="1189.451"/>
    <n v="141.33000000000001"/>
  </r>
  <r>
    <s v="10 : Electric"/>
    <x v="3"/>
    <x v="1"/>
    <s v="ERES_2T317"/>
    <x v="4069"/>
    <n v="1713.5139999999999"/>
    <n v="206.63"/>
  </r>
  <r>
    <s v="10 : Electric"/>
    <x v="3"/>
    <x v="1"/>
    <s v="ERES_2T317"/>
    <x v="7969"/>
    <n v="1843.222"/>
    <n v="227.58"/>
  </r>
  <r>
    <s v="10 : Electric"/>
    <x v="3"/>
    <x v="1"/>
    <s v="ERES_2T317"/>
    <x v="4070"/>
    <n v="1117.0309999999999"/>
    <n v="141.30000000000001"/>
  </r>
  <r>
    <s v="10 : Electric"/>
    <x v="3"/>
    <x v="1"/>
    <s v="ERES_2T317"/>
    <x v="4071"/>
    <n v="344.142"/>
    <n v="42"/>
  </r>
  <r>
    <s v="10 : Electric"/>
    <x v="3"/>
    <x v="1"/>
    <s v="ERES_2T317"/>
    <x v="7970"/>
    <n v="616.90200000000004"/>
    <n v="75.41"/>
  </r>
  <r>
    <s v="10 : Electric"/>
    <x v="3"/>
    <x v="1"/>
    <s v="ERES_2T317"/>
    <x v="4072"/>
    <n v="617.87199999999996"/>
    <n v="73.91"/>
  </r>
  <r>
    <s v="10 : Electric"/>
    <x v="3"/>
    <x v="1"/>
    <s v="ERES_2T317"/>
    <x v="4073"/>
    <n v="2381.9839999999999"/>
    <n v="295.29000000000002"/>
  </r>
  <r>
    <s v="10 : Electric"/>
    <x v="3"/>
    <x v="1"/>
    <s v="ERES_2T317"/>
    <x v="7971"/>
    <n v="670.25300000000004"/>
    <n v="83.39"/>
  </r>
  <r>
    <s v="10 : Electric"/>
    <x v="3"/>
    <x v="1"/>
    <s v="ERES_2T317"/>
    <x v="4074"/>
    <n v="99.992000000000004"/>
    <n v="12"/>
  </r>
  <r>
    <s v="10 : Electric"/>
    <x v="3"/>
    <x v="1"/>
    <s v="ERES_2T317"/>
    <x v="8745"/>
    <n v="1761.12"/>
    <n v="212.56"/>
  </r>
  <r>
    <s v="10 : Electric"/>
    <x v="3"/>
    <x v="1"/>
    <s v="ERES_2T317"/>
    <x v="4075"/>
    <n v="1895.181"/>
    <n v="236.54"/>
  </r>
  <r>
    <s v="10 : Electric"/>
    <x v="3"/>
    <x v="1"/>
    <s v="ERES_2T317"/>
    <x v="4076"/>
    <n v="2639.1680000000001"/>
    <n v="311.17"/>
  </r>
  <r>
    <s v="10 : Electric"/>
    <x v="3"/>
    <x v="1"/>
    <s v="ERES_2T317"/>
    <x v="4079"/>
    <n v="1854.5039999999999"/>
    <n v="222.86"/>
  </r>
  <r>
    <s v="10 : Electric"/>
    <x v="3"/>
    <x v="1"/>
    <s v="ERES_2T317"/>
    <x v="4080"/>
    <n v="576.95500000000004"/>
    <n v="67.319999999999993"/>
  </r>
  <r>
    <s v="10 : Electric"/>
    <x v="3"/>
    <x v="1"/>
    <s v="ERES_2T317"/>
    <x v="4081"/>
    <n v="797.54200000000003"/>
    <n v="85.9"/>
  </r>
  <r>
    <s v="10 : Electric"/>
    <x v="3"/>
    <x v="1"/>
    <s v="ERES_2T317"/>
    <x v="4082"/>
    <n v="1197.4939999999999"/>
    <n v="154.37"/>
  </r>
  <r>
    <s v="10 : Electric"/>
    <x v="3"/>
    <x v="1"/>
    <s v="ERES_2T317"/>
    <x v="4083"/>
    <n v="1606.521"/>
    <n v="188.54"/>
  </r>
  <r>
    <s v="10 : Electric"/>
    <x v="3"/>
    <x v="1"/>
    <s v="ERES_2T317"/>
    <x v="4084"/>
    <n v="1331.923"/>
    <n v="158.53"/>
  </r>
  <r>
    <s v="10 : Electric"/>
    <x v="3"/>
    <x v="1"/>
    <s v="ERES_2T317"/>
    <x v="4085"/>
    <n v="336.79599999999999"/>
    <n v="40.31"/>
  </r>
  <r>
    <s v="10 : Electric"/>
    <x v="3"/>
    <x v="1"/>
    <s v="ERES_2T317"/>
    <x v="4086"/>
    <n v="4055.2220000000002"/>
    <n v="484.52"/>
  </r>
  <r>
    <s v="10 : Electric"/>
    <x v="3"/>
    <x v="1"/>
    <s v="ERES_2T317"/>
    <x v="4087"/>
    <n v="390.97800000000001"/>
    <n v="47.23"/>
  </r>
  <r>
    <s v="10 : Electric"/>
    <x v="3"/>
    <x v="1"/>
    <s v="ERES_2T317"/>
    <x v="7972"/>
    <n v="1330.1849999999999"/>
    <n v="161.79"/>
  </r>
  <r>
    <s v="10 : Electric"/>
    <x v="3"/>
    <x v="1"/>
    <s v="ERES_2T317"/>
    <x v="4088"/>
    <n v="832.88300000000004"/>
    <n v="104.86"/>
  </r>
  <r>
    <s v="10 : Electric"/>
    <x v="3"/>
    <x v="1"/>
    <s v="ERES_2T317"/>
    <x v="4089"/>
    <n v="1295.537"/>
    <n v="159.47999999999999"/>
  </r>
  <r>
    <s v="10 : Electric"/>
    <x v="3"/>
    <x v="1"/>
    <s v="ERES_2T317"/>
    <x v="4090"/>
    <n v="1381.789"/>
    <n v="154.81"/>
  </r>
  <r>
    <s v="10 : Electric"/>
    <x v="3"/>
    <x v="1"/>
    <s v="ERES_2T317"/>
    <x v="4091"/>
    <n v="762.98400000000004"/>
    <n v="92.64"/>
  </r>
  <r>
    <s v="10 : Electric"/>
    <x v="3"/>
    <x v="1"/>
    <s v="ERES_2T317"/>
    <x v="4092"/>
    <n v="3591.3649999999998"/>
    <n v="429.36"/>
  </r>
  <r>
    <s v="10 : Electric"/>
    <x v="3"/>
    <x v="1"/>
    <s v="ERES_2T317"/>
    <x v="4093"/>
    <n v="2969.6239999999998"/>
    <n v="361.45"/>
  </r>
  <r>
    <s v="10 : Electric"/>
    <x v="3"/>
    <x v="1"/>
    <s v="ERES_2T317"/>
    <x v="4094"/>
    <n v="282.99099999999999"/>
    <n v="32.83"/>
  </r>
  <r>
    <s v="10 : Electric"/>
    <x v="3"/>
    <x v="1"/>
    <s v="ERES_2T317"/>
    <x v="4095"/>
    <n v="1590.94"/>
    <n v="192.64"/>
  </r>
  <r>
    <s v="10 : Electric"/>
    <x v="3"/>
    <x v="1"/>
    <s v="ERES_2T317"/>
    <x v="4096"/>
    <n v="1009.052"/>
    <n v="123.79"/>
  </r>
  <r>
    <s v="10 : Electric"/>
    <x v="3"/>
    <x v="1"/>
    <s v="ERES_2T317"/>
    <x v="7973"/>
    <n v="495.74799999999999"/>
    <n v="59.54"/>
  </r>
  <r>
    <s v="10 : Electric"/>
    <x v="3"/>
    <x v="1"/>
    <s v="ERES_2T317"/>
    <x v="4097"/>
    <n v="626.60400000000004"/>
    <n v="75.73"/>
  </r>
  <r>
    <s v="10 : Electric"/>
    <x v="3"/>
    <x v="1"/>
    <s v="ERES_2T317"/>
    <x v="4098"/>
    <n v="1045.9179999999999"/>
    <n v="125.38"/>
  </r>
  <r>
    <s v="10 : Electric"/>
    <x v="3"/>
    <x v="1"/>
    <s v="ERES_2T317"/>
    <x v="7974"/>
    <n v="637.54399999999998"/>
    <n v="80.11"/>
  </r>
  <r>
    <s v="10 : Electric"/>
    <x v="3"/>
    <x v="1"/>
    <s v="ERES_2T317"/>
    <x v="7975"/>
    <n v="780.71900000000005"/>
    <n v="98.82"/>
  </r>
  <r>
    <s v="10 : Electric"/>
    <x v="3"/>
    <x v="1"/>
    <s v="ERES_2T317"/>
    <x v="4099"/>
    <n v="671.89400000000001"/>
    <n v="81.56"/>
  </r>
  <r>
    <s v="10 : Electric"/>
    <x v="3"/>
    <x v="1"/>
    <s v="ERES_2T317"/>
    <x v="4100"/>
    <n v="1745.049"/>
    <n v="208.92"/>
  </r>
  <r>
    <s v="10 : Electric"/>
    <x v="3"/>
    <x v="1"/>
    <s v="ERES_2T317"/>
    <x v="4101"/>
    <n v="600.24199999999996"/>
    <n v="75.52"/>
  </r>
  <r>
    <s v="10 : Electric"/>
    <x v="3"/>
    <x v="1"/>
    <s v="ERES_2T317"/>
    <x v="4102"/>
    <n v="1271.4590000000001"/>
    <n v="155.77000000000001"/>
  </r>
  <r>
    <s v="10 : Electric"/>
    <x v="3"/>
    <x v="1"/>
    <s v="ERES_2T317"/>
    <x v="4103"/>
    <n v="1660.501"/>
    <n v="200.82"/>
  </r>
  <r>
    <s v="10 : Electric"/>
    <x v="3"/>
    <x v="1"/>
    <s v="ERES_2T317"/>
    <x v="4104"/>
    <n v="903.18399999999997"/>
    <n v="115.12"/>
  </r>
  <r>
    <s v="10 : Electric"/>
    <x v="3"/>
    <x v="1"/>
    <s v="ERES_2T317"/>
    <x v="4105"/>
    <n v="1113.0650000000001"/>
    <n v="132.13999999999999"/>
  </r>
  <r>
    <s v="10 : Electric"/>
    <x v="3"/>
    <x v="1"/>
    <s v="ERES_2T317"/>
    <x v="4106"/>
    <n v="1094.829"/>
    <n v="132.65"/>
  </r>
  <r>
    <s v="10 : Electric"/>
    <x v="3"/>
    <x v="1"/>
    <s v="ERES_2T317"/>
    <x v="4107"/>
    <n v="1266.27"/>
    <n v="156.58000000000001"/>
  </r>
  <r>
    <s v="10 : Electric"/>
    <x v="3"/>
    <x v="1"/>
    <s v="ERES_2T317"/>
    <x v="4108"/>
    <n v="2158.5949999999998"/>
    <n v="265.26"/>
  </r>
  <r>
    <s v="10 : Electric"/>
    <x v="3"/>
    <x v="1"/>
    <s v="ERES_2T317"/>
    <x v="4109"/>
    <n v="1707.857"/>
    <n v="207.8"/>
  </r>
  <r>
    <s v="10 : Electric"/>
    <x v="3"/>
    <x v="1"/>
    <s v="ERES_2T317"/>
    <x v="4110"/>
    <n v="361.55900000000003"/>
    <n v="43.98"/>
  </r>
  <r>
    <s v="10 : Electric"/>
    <x v="3"/>
    <x v="1"/>
    <s v="ERES_2T317"/>
    <x v="4111"/>
    <n v="1043.8019999999999"/>
    <n v="123.3"/>
  </r>
  <r>
    <s v="10 : Electric"/>
    <x v="3"/>
    <x v="1"/>
    <s v="ERES_2T317"/>
    <x v="8746"/>
    <n v="2310.5030000000002"/>
    <n v="276.2"/>
  </r>
  <r>
    <s v="10 : Electric"/>
    <x v="3"/>
    <x v="1"/>
    <s v="ERES_2T317"/>
    <x v="4112"/>
    <n v="1557.194"/>
    <n v="186.65"/>
  </r>
  <r>
    <s v="10 : Electric"/>
    <x v="3"/>
    <x v="1"/>
    <s v="ERES_2T317"/>
    <x v="7976"/>
    <n v="346.87400000000002"/>
    <n v="42.19"/>
  </r>
  <r>
    <s v="10 : Electric"/>
    <x v="3"/>
    <x v="1"/>
    <s v="ERES_2T317"/>
    <x v="4113"/>
    <n v="2143.241"/>
    <n v="264.25"/>
  </r>
  <r>
    <s v="10 : Electric"/>
    <x v="3"/>
    <x v="1"/>
    <s v="ERES_2T317"/>
    <x v="8747"/>
    <n v="1805.97"/>
    <n v="218.68"/>
  </r>
  <r>
    <s v="10 : Electric"/>
    <x v="3"/>
    <x v="1"/>
    <s v="ERES_2T317"/>
    <x v="4114"/>
    <n v="3119.0990000000002"/>
    <n v="355.8"/>
  </r>
  <r>
    <s v="10 : Electric"/>
    <x v="3"/>
    <x v="1"/>
    <s v="ERES_2T317"/>
    <x v="4115"/>
    <n v="907.65499999999997"/>
    <n v="107.62"/>
  </r>
  <r>
    <s v="10 : Electric"/>
    <x v="3"/>
    <x v="1"/>
    <s v="ERES_2T317"/>
    <x v="4116"/>
    <n v="1521.4929999999999"/>
    <n v="192.98"/>
  </r>
  <r>
    <s v="10 : Electric"/>
    <x v="3"/>
    <x v="1"/>
    <s v="ERES_2T317"/>
    <x v="4117"/>
    <n v="1103.3820000000001"/>
    <n v="134.9"/>
  </r>
  <r>
    <s v="10 : Electric"/>
    <x v="3"/>
    <x v="1"/>
    <s v="ERES_2T317"/>
    <x v="4118"/>
    <n v="1181.2139999999999"/>
    <n v="142.93"/>
  </r>
  <r>
    <s v="10 : Electric"/>
    <x v="3"/>
    <x v="1"/>
    <s v="ERES_2T317"/>
    <x v="4119"/>
    <n v="521.26300000000003"/>
    <n v="63.62"/>
  </r>
  <r>
    <s v="10 : Electric"/>
    <x v="3"/>
    <x v="1"/>
    <s v="ERES_2T317"/>
    <x v="4120"/>
    <n v="387.17899999999997"/>
    <n v="45.57"/>
  </r>
  <r>
    <s v="10 : Electric"/>
    <x v="3"/>
    <x v="1"/>
    <s v="ERES_2T317"/>
    <x v="7977"/>
    <n v="346.23899999999998"/>
    <n v="41.1"/>
  </r>
  <r>
    <s v="10 : Electric"/>
    <x v="3"/>
    <x v="1"/>
    <s v="ERES_2T317"/>
    <x v="7978"/>
    <n v="726.774"/>
    <n v="96.88"/>
  </r>
  <r>
    <s v="10 : Electric"/>
    <x v="3"/>
    <x v="1"/>
    <s v="ERES_2T317"/>
    <x v="4121"/>
    <n v="1859.65"/>
    <n v="221.28"/>
  </r>
  <r>
    <s v="10 : Electric"/>
    <x v="3"/>
    <x v="1"/>
    <s v="ERES_2T317"/>
    <x v="4122"/>
    <n v="905.31600000000003"/>
    <n v="109.88"/>
  </r>
  <r>
    <s v="10 : Electric"/>
    <x v="3"/>
    <x v="1"/>
    <s v="ERES_2T317"/>
    <x v="4123"/>
    <n v="406.59300000000002"/>
    <n v="50.48"/>
  </r>
  <r>
    <s v="10 : Electric"/>
    <x v="3"/>
    <x v="1"/>
    <s v="ERES_2T317"/>
    <x v="7979"/>
    <n v="237.16499999999999"/>
    <n v="28.76"/>
  </r>
  <r>
    <s v="10 : Electric"/>
    <x v="3"/>
    <x v="1"/>
    <s v="ERES_2T317"/>
    <x v="4124"/>
    <n v="687.74699999999996"/>
    <n v="83.01"/>
  </r>
  <r>
    <s v="10 : Electric"/>
    <x v="3"/>
    <x v="1"/>
    <s v="ERES_2T317"/>
    <x v="4125"/>
    <n v="2129.1759999999999"/>
    <n v="261.17"/>
  </r>
  <r>
    <s v="10 : Electric"/>
    <x v="3"/>
    <x v="1"/>
    <s v="ERES_2T317"/>
    <x v="7980"/>
    <n v="937.09400000000005"/>
    <n v="116.53"/>
  </r>
  <r>
    <s v="10 : Electric"/>
    <x v="3"/>
    <x v="1"/>
    <s v="ERES_2T317"/>
    <x v="4126"/>
    <n v="587.21699999999998"/>
    <n v="71.040000000000006"/>
  </r>
  <r>
    <s v="10 : Electric"/>
    <x v="3"/>
    <x v="1"/>
    <s v="ERES_2T317"/>
    <x v="4127"/>
    <n v="414.38600000000002"/>
    <n v="51.77"/>
  </r>
  <r>
    <s v="10 : Electric"/>
    <x v="3"/>
    <x v="1"/>
    <s v="ERES_2T317"/>
    <x v="8748"/>
    <n v="2846.0630000000001"/>
    <n v="341.57"/>
  </r>
  <r>
    <s v="10 : Electric"/>
    <x v="3"/>
    <x v="1"/>
    <s v="ERES_2T317"/>
    <x v="4128"/>
    <n v="1087.711"/>
    <n v="131.30000000000001"/>
  </r>
  <r>
    <s v="10 : Electric"/>
    <x v="3"/>
    <x v="1"/>
    <s v="ERES_2T317"/>
    <x v="7981"/>
    <n v="3659.9690000000001"/>
    <n v="425.29"/>
  </r>
  <r>
    <s v="10 : Electric"/>
    <x v="3"/>
    <x v="1"/>
    <s v="ERES_2T317"/>
    <x v="7982"/>
    <n v="568.07299999999998"/>
    <n v="69.459999999999994"/>
  </r>
  <r>
    <s v="10 : Electric"/>
    <x v="3"/>
    <x v="1"/>
    <s v="ERES_2T317"/>
    <x v="4129"/>
    <n v="346.63499999999999"/>
    <n v="42.12"/>
  </r>
  <r>
    <s v="10 : Electric"/>
    <x v="3"/>
    <x v="1"/>
    <s v="ERES_2T317"/>
    <x v="4130"/>
    <n v="844.601"/>
    <n v="103.12"/>
  </r>
  <r>
    <s v="10 : Electric"/>
    <x v="3"/>
    <x v="1"/>
    <s v="ERES_2T317"/>
    <x v="7983"/>
    <n v="351.613"/>
    <n v="43.51"/>
  </r>
  <r>
    <s v="10 : Electric"/>
    <x v="3"/>
    <x v="1"/>
    <s v="ERES_2T317"/>
    <x v="4131"/>
    <n v="4852.9489999999996"/>
    <n v="588.54999999999995"/>
  </r>
  <r>
    <s v="10 : Electric"/>
    <x v="3"/>
    <x v="1"/>
    <s v="ERES_2T317"/>
    <x v="4132"/>
    <n v="1058.6420000000001"/>
    <n v="122.05"/>
  </r>
  <r>
    <s v="10 : Electric"/>
    <x v="3"/>
    <x v="1"/>
    <s v="ERES_2T317"/>
    <x v="4133"/>
    <n v="668.07100000000003"/>
    <n v="83.37"/>
  </r>
  <r>
    <s v="10 : Electric"/>
    <x v="3"/>
    <x v="1"/>
    <s v="ERES_2T317"/>
    <x v="4134"/>
    <n v="880.67499999999995"/>
    <n v="107.56"/>
  </r>
  <r>
    <s v="10 : Electric"/>
    <x v="3"/>
    <x v="1"/>
    <s v="ERES_2T317"/>
    <x v="4135"/>
    <n v="2853.5239999999999"/>
    <n v="345.67"/>
  </r>
  <r>
    <s v="10 : Electric"/>
    <x v="3"/>
    <x v="1"/>
    <s v="ERES_2T317"/>
    <x v="4136"/>
    <n v="1053.7070000000001"/>
    <n v="127.71"/>
  </r>
  <r>
    <s v="10 : Electric"/>
    <x v="3"/>
    <x v="1"/>
    <s v="ERES_2T317"/>
    <x v="4137"/>
    <n v="1706.7950000000001"/>
    <n v="225.14"/>
  </r>
  <r>
    <s v="10 : Electric"/>
    <x v="3"/>
    <x v="1"/>
    <s v="ERES_2T317"/>
    <x v="4138"/>
    <n v="1526.8720000000001"/>
    <n v="183.73"/>
  </r>
  <r>
    <s v="10 : Electric"/>
    <x v="3"/>
    <x v="1"/>
    <s v="ERES_2T317"/>
    <x v="4139"/>
    <n v="660.87199999999996"/>
    <n v="78.099999999999994"/>
  </r>
  <r>
    <s v="10 : Electric"/>
    <x v="3"/>
    <x v="1"/>
    <s v="ERES_2T317"/>
    <x v="4140"/>
    <n v="1303.5999999999999"/>
    <n v="156.88999999999999"/>
  </r>
  <r>
    <s v="10 : Electric"/>
    <x v="3"/>
    <x v="1"/>
    <s v="ERES_2T317"/>
    <x v="4141"/>
    <n v="497.58600000000001"/>
    <n v="58.95"/>
  </r>
  <r>
    <s v="10 : Electric"/>
    <x v="3"/>
    <x v="1"/>
    <s v="ERES_2T317"/>
    <x v="8749"/>
    <n v="562.40700000000004"/>
    <n v="66.150000000000006"/>
  </r>
  <r>
    <s v="10 : Electric"/>
    <x v="3"/>
    <x v="1"/>
    <s v="ERES_2T317"/>
    <x v="7984"/>
    <n v="256.589"/>
    <n v="30.04"/>
  </r>
  <r>
    <s v="10 : Electric"/>
    <x v="3"/>
    <x v="1"/>
    <s v="ERES_2T317"/>
    <x v="4143"/>
    <n v="647.51"/>
    <n v="86.81"/>
  </r>
  <r>
    <s v="10 : Electric"/>
    <x v="3"/>
    <x v="1"/>
    <s v="ERES_2T317"/>
    <x v="4144"/>
    <n v="1303.758"/>
    <n v="162.09"/>
  </r>
  <r>
    <s v="10 : Electric"/>
    <x v="3"/>
    <x v="1"/>
    <s v="ERES_2T317"/>
    <x v="4145"/>
    <n v="1363.8689999999999"/>
    <n v="158.38"/>
  </r>
  <r>
    <s v="10 : Electric"/>
    <x v="3"/>
    <x v="1"/>
    <s v="ERES_2T317"/>
    <x v="4146"/>
    <n v="310.94099999999997"/>
    <n v="38.61"/>
  </r>
  <r>
    <s v="10 : Electric"/>
    <x v="3"/>
    <x v="1"/>
    <s v="ERES_2T317"/>
    <x v="4147"/>
    <n v="1137.354"/>
    <n v="132.77000000000001"/>
  </r>
  <r>
    <s v="10 : Electric"/>
    <x v="3"/>
    <x v="1"/>
    <s v="ERES_2T317"/>
    <x v="4148"/>
    <n v="919.46699999999998"/>
    <n v="109.68"/>
  </r>
  <r>
    <s v="10 : Electric"/>
    <x v="3"/>
    <x v="1"/>
    <s v="ERES_2T317"/>
    <x v="4149"/>
    <n v="2448.8310000000001"/>
    <n v="293.45999999999998"/>
  </r>
  <r>
    <s v="10 : Electric"/>
    <x v="3"/>
    <x v="1"/>
    <s v="ERES_2T317"/>
    <x v="4150"/>
    <n v="4421.8720000000003"/>
    <n v="520.52"/>
  </r>
  <r>
    <s v="10 : Electric"/>
    <x v="3"/>
    <x v="1"/>
    <s v="ERES_2T317"/>
    <x v="7985"/>
    <n v="644.58699999999999"/>
    <n v="77.66"/>
  </r>
  <r>
    <s v="10 : Electric"/>
    <x v="3"/>
    <x v="1"/>
    <s v="ERES_2T317"/>
    <x v="7986"/>
    <n v="649.79"/>
    <n v="78.17"/>
  </r>
  <r>
    <s v="10 : Electric"/>
    <x v="3"/>
    <x v="1"/>
    <s v="ERES_2T317"/>
    <x v="8750"/>
    <n v="841.06500000000005"/>
    <n v="104.65"/>
  </r>
  <r>
    <s v="10 : Electric"/>
    <x v="3"/>
    <x v="1"/>
    <s v="ERES_2T317"/>
    <x v="4151"/>
    <n v="1519.069"/>
    <n v="186.15"/>
  </r>
  <r>
    <s v="10 : Electric"/>
    <x v="3"/>
    <x v="1"/>
    <s v="ERES_2T317"/>
    <x v="4152"/>
    <n v="1313.115"/>
    <n v="157.1"/>
  </r>
  <r>
    <s v="10 : Electric"/>
    <x v="3"/>
    <x v="1"/>
    <s v="ERES_2T317"/>
    <x v="4153"/>
    <n v="1394.048"/>
    <n v="154.63999999999999"/>
  </r>
  <r>
    <s v="10 : Electric"/>
    <x v="3"/>
    <x v="1"/>
    <s v="ERES_2T317"/>
    <x v="4154"/>
    <n v="459.97500000000002"/>
    <n v="56.9"/>
  </r>
  <r>
    <s v="10 : Electric"/>
    <x v="3"/>
    <x v="1"/>
    <s v="ERES_2T317"/>
    <x v="7987"/>
    <n v="553.54"/>
    <n v="66.930000000000007"/>
  </r>
  <r>
    <s v="10 : Electric"/>
    <x v="3"/>
    <x v="1"/>
    <s v="ERES_2T317"/>
    <x v="7988"/>
    <n v="3524.8110000000001"/>
    <n v="431.96"/>
  </r>
  <r>
    <s v="10 : Electric"/>
    <x v="3"/>
    <x v="1"/>
    <s v="ERES_2T317"/>
    <x v="4155"/>
    <n v="946.73500000000001"/>
    <n v="114.54"/>
  </r>
  <r>
    <s v="10 : Electric"/>
    <x v="3"/>
    <x v="1"/>
    <s v="ERES_2T317"/>
    <x v="4156"/>
    <n v="1484.319"/>
    <n v="173.69"/>
  </r>
  <r>
    <s v="10 : Electric"/>
    <x v="3"/>
    <x v="1"/>
    <s v="ERES_2T317"/>
    <x v="7989"/>
    <n v="1992.8820000000001"/>
    <n v="241.04"/>
  </r>
  <r>
    <s v="10 : Electric"/>
    <x v="3"/>
    <x v="1"/>
    <s v="ERES_2T317"/>
    <x v="4157"/>
    <n v="1073.3820000000001"/>
    <n v="132.5"/>
  </r>
  <r>
    <s v="10 : Electric"/>
    <x v="3"/>
    <x v="1"/>
    <s v="ERES_2T317"/>
    <x v="4158"/>
    <n v="723.57799999999997"/>
    <n v="92.45"/>
  </r>
  <r>
    <s v="10 : Electric"/>
    <x v="3"/>
    <x v="1"/>
    <s v="ERES_2T317"/>
    <x v="4159"/>
    <n v="523.50300000000004"/>
    <n v="63.92"/>
  </r>
  <r>
    <s v="10 : Electric"/>
    <x v="3"/>
    <x v="1"/>
    <s v="ERES_2T317"/>
    <x v="7990"/>
    <n v="605.26599999999996"/>
    <n v="71.95"/>
  </r>
  <r>
    <s v="10 : Electric"/>
    <x v="3"/>
    <x v="1"/>
    <s v="ERES_2T317"/>
    <x v="4160"/>
    <n v="1231.19"/>
    <n v="148.9"/>
  </r>
  <r>
    <s v="10 : Electric"/>
    <x v="3"/>
    <x v="1"/>
    <s v="ERES_2T317"/>
    <x v="4161"/>
    <n v="2597.7849999999999"/>
    <n v="315.16000000000003"/>
  </r>
  <r>
    <s v="10 : Electric"/>
    <x v="3"/>
    <x v="1"/>
    <s v="ERES_2T317"/>
    <x v="7991"/>
    <n v="1333.1690000000001"/>
    <n v="159.44999999999999"/>
  </r>
  <r>
    <s v="10 : Electric"/>
    <x v="3"/>
    <x v="1"/>
    <s v="ERES_2T317"/>
    <x v="7992"/>
    <n v="1190.5"/>
    <n v="139.46"/>
  </r>
  <r>
    <s v="10 : Electric"/>
    <x v="3"/>
    <x v="1"/>
    <s v="ERES_2T317"/>
    <x v="4162"/>
    <n v="2315.308"/>
    <n v="293.3"/>
  </r>
  <r>
    <s v="10 : Electric"/>
    <x v="3"/>
    <x v="1"/>
    <s v="ERES_2T317"/>
    <x v="4163"/>
    <n v="247.035"/>
    <n v="30.62"/>
  </r>
  <r>
    <s v="10 : Electric"/>
    <x v="3"/>
    <x v="1"/>
    <s v="ERES_2T317"/>
    <x v="4164"/>
    <n v="815.35199999999998"/>
    <n v="102.03"/>
  </r>
  <r>
    <s v="10 : Electric"/>
    <x v="3"/>
    <x v="1"/>
    <s v="ERES_2T317"/>
    <x v="4165"/>
    <n v="1243.5830000000001"/>
    <n v="150.78"/>
  </r>
  <r>
    <s v="10 : Electric"/>
    <x v="3"/>
    <x v="1"/>
    <s v="ERES_2T317"/>
    <x v="7993"/>
    <n v="1049.328"/>
    <n v="128.09"/>
  </r>
  <r>
    <s v="10 : Electric"/>
    <x v="3"/>
    <x v="1"/>
    <s v="ERES_2T317"/>
    <x v="7994"/>
    <n v="977.26"/>
    <n v="121.91"/>
  </r>
  <r>
    <s v="10 : Electric"/>
    <x v="3"/>
    <x v="1"/>
    <s v="ERES_2T317"/>
    <x v="4166"/>
    <n v="1089.557"/>
    <n v="132.85"/>
  </r>
  <r>
    <s v="10 : Electric"/>
    <x v="3"/>
    <x v="1"/>
    <s v="ERES_2T317"/>
    <x v="4167"/>
    <n v="683.57899999999995"/>
    <n v="82.55"/>
  </r>
  <r>
    <s v="10 : Electric"/>
    <x v="3"/>
    <x v="1"/>
    <s v="ERES_2T317"/>
    <x v="4168"/>
    <n v="395.13099999999997"/>
    <n v="46.46"/>
  </r>
  <r>
    <s v="10 : Electric"/>
    <x v="3"/>
    <x v="1"/>
    <s v="ERES_2T317"/>
    <x v="4169"/>
    <n v="1006.314"/>
    <n v="122.42"/>
  </r>
  <r>
    <s v="10 : Electric"/>
    <x v="3"/>
    <x v="1"/>
    <s v="ERES_2T317"/>
    <x v="4170"/>
    <n v="1641.999"/>
    <n v="188.14"/>
  </r>
  <r>
    <s v="10 : Electric"/>
    <x v="3"/>
    <x v="1"/>
    <s v="ERES_2T317"/>
    <x v="4171"/>
    <n v="901.04499999999996"/>
    <n v="108.88"/>
  </r>
  <r>
    <s v="10 : Electric"/>
    <x v="3"/>
    <x v="1"/>
    <s v="ERES_2T317"/>
    <x v="4172"/>
    <n v="1700.5260000000001"/>
    <n v="207.29"/>
  </r>
  <r>
    <s v="10 : Electric"/>
    <x v="3"/>
    <x v="1"/>
    <s v="ERES_2T317"/>
    <x v="4173"/>
    <n v="741.66099999999994"/>
    <n v="91.91"/>
  </r>
  <r>
    <s v="10 : Electric"/>
    <x v="3"/>
    <x v="1"/>
    <s v="ERES_2T317"/>
    <x v="4174"/>
    <n v="389.84"/>
    <n v="47.86"/>
  </r>
  <r>
    <s v="10 : Electric"/>
    <x v="3"/>
    <x v="1"/>
    <s v="ERES_2T317"/>
    <x v="4175"/>
    <n v="751.01300000000003"/>
    <n v="91.79"/>
  </r>
  <r>
    <s v="10 : Electric"/>
    <x v="3"/>
    <x v="1"/>
    <s v="ERES_2T317"/>
    <x v="4176"/>
    <n v="524.82100000000003"/>
    <n v="61.96"/>
  </r>
  <r>
    <s v="10 : Electric"/>
    <x v="3"/>
    <x v="1"/>
    <s v="ERES_2T317"/>
    <x v="4177"/>
    <n v="1053.6179999999999"/>
    <n v="132.94"/>
  </r>
  <r>
    <s v="10 : Electric"/>
    <x v="3"/>
    <x v="1"/>
    <s v="ERES_2T317"/>
    <x v="4178"/>
    <n v="495.49700000000001"/>
    <n v="62.65"/>
  </r>
  <r>
    <s v="10 : Electric"/>
    <x v="3"/>
    <x v="1"/>
    <s v="ERES_2T317"/>
    <x v="4179"/>
    <n v="4681.0450000000001"/>
    <n v="548.80999999999995"/>
  </r>
  <r>
    <s v="10 : Electric"/>
    <x v="3"/>
    <x v="1"/>
    <s v="ERES_2T317"/>
    <x v="4180"/>
    <n v="550.44500000000005"/>
    <n v="68.95"/>
  </r>
  <r>
    <s v="10 : Electric"/>
    <x v="3"/>
    <x v="1"/>
    <s v="ERES_2T317"/>
    <x v="7995"/>
    <n v="1239.751"/>
    <n v="150.71"/>
  </r>
  <r>
    <s v="10 : Electric"/>
    <x v="3"/>
    <x v="1"/>
    <s v="ERES_2T317"/>
    <x v="4181"/>
    <n v="2000.115"/>
    <n v="236.11"/>
  </r>
  <r>
    <s v="10 : Electric"/>
    <x v="3"/>
    <x v="1"/>
    <s v="ERES_2T317"/>
    <x v="4182"/>
    <n v="911.32299999999998"/>
    <n v="112.36"/>
  </r>
  <r>
    <s v="10 : Electric"/>
    <x v="3"/>
    <x v="1"/>
    <s v="ERES_2T317"/>
    <x v="7996"/>
    <n v="1805.3630000000001"/>
    <n v="210.27"/>
  </r>
  <r>
    <s v="10 : Electric"/>
    <x v="3"/>
    <x v="1"/>
    <s v="ERES_2T317"/>
    <x v="4183"/>
    <n v="935.39499999999998"/>
    <n v="112.99"/>
  </r>
  <r>
    <s v="10 : Electric"/>
    <x v="3"/>
    <x v="1"/>
    <s v="ERES_2T317"/>
    <x v="4184"/>
    <n v="1354.9880000000001"/>
    <n v="171.95"/>
  </r>
  <r>
    <s v="10 : Electric"/>
    <x v="3"/>
    <x v="1"/>
    <s v="ERES_2T317"/>
    <x v="4185"/>
    <n v="2200.605"/>
    <n v="266.14999999999998"/>
  </r>
  <r>
    <s v="10 : Electric"/>
    <x v="3"/>
    <x v="1"/>
    <s v="ERES_2T317"/>
    <x v="4186"/>
    <n v="288.71499999999997"/>
    <n v="37.119999999999997"/>
  </r>
  <r>
    <s v="10 : Electric"/>
    <x v="3"/>
    <x v="1"/>
    <s v="ERES_2T317"/>
    <x v="4187"/>
    <n v="526.54700000000003"/>
    <n v="63.64"/>
  </r>
  <r>
    <s v="10 : Electric"/>
    <x v="3"/>
    <x v="1"/>
    <s v="ERES_2T317"/>
    <x v="4188"/>
    <n v="1113.925"/>
    <n v="136.97999999999999"/>
  </r>
  <r>
    <s v="10 : Electric"/>
    <x v="3"/>
    <x v="1"/>
    <s v="ERES_2T317"/>
    <x v="4189"/>
    <n v="1984.32"/>
    <n v="246.98"/>
  </r>
  <r>
    <s v="10 : Electric"/>
    <x v="3"/>
    <x v="1"/>
    <s v="ERES_2T317"/>
    <x v="4190"/>
    <n v="1377.116"/>
    <n v="165.16"/>
  </r>
  <r>
    <s v="10 : Electric"/>
    <x v="3"/>
    <x v="1"/>
    <s v="ERES_2T317"/>
    <x v="4191"/>
    <n v="1384.549"/>
    <n v="167.73"/>
  </r>
  <r>
    <s v="10 : Electric"/>
    <x v="3"/>
    <x v="1"/>
    <s v="ERES_2T317"/>
    <x v="4192"/>
    <n v="853.28599999999994"/>
    <n v="103.92"/>
  </r>
  <r>
    <s v="10 : Electric"/>
    <x v="3"/>
    <x v="1"/>
    <s v="ERES_2T317"/>
    <x v="4193"/>
    <n v="548.30100000000004"/>
    <n v="66.72"/>
  </r>
  <r>
    <s v="10 : Electric"/>
    <x v="3"/>
    <x v="1"/>
    <s v="ERES_2T317"/>
    <x v="7997"/>
    <n v="1404.155"/>
    <n v="173.13"/>
  </r>
  <r>
    <s v="10 : Electric"/>
    <x v="3"/>
    <x v="1"/>
    <s v="ERES_2T317"/>
    <x v="4194"/>
    <n v="478.911"/>
    <n v="56.89"/>
  </r>
  <r>
    <s v="10 : Electric"/>
    <x v="3"/>
    <x v="1"/>
    <s v="ERES_2T317"/>
    <x v="4195"/>
    <n v="610.71400000000006"/>
    <n v="72.709999999999994"/>
  </r>
  <r>
    <s v="10 : Electric"/>
    <x v="3"/>
    <x v="1"/>
    <s v="ERES_2T317"/>
    <x v="7998"/>
    <n v="686.83699999999999"/>
    <n v="85.44"/>
  </r>
  <r>
    <s v="10 : Electric"/>
    <x v="3"/>
    <x v="1"/>
    <s v="ERES_2T317"/>
    <x v="4196"/>
    <n v="2286.3580000000002"/>
    <n v="278.72000000000003"/>
  </r>
  <r>
    <s v="10 : Electric"/>
    <x v="3"/>
    <x v="1"/>
    <s v="ERES_2T317"/>
    <x v="7999"/>
    <n v="367.84500000000003"/>
    <n v="44.54"/>
  </r>
  <r>
    <s v="10 : Electric"/>
    <x v="3"/>
    <x v="1"/>
    <s v="ERES_2T317"/>
    <x v="8751"/>
    <n v="2938.105"/>
    <n v="344.35"/>
  </r>
  <r>
    <s v="10 : Electric"/>
    <x v="3"/>
    <x v="1"/>
    <s v="ERES_2T317"/>
    <x v="8000"/>
    <n v="798.66800000000001"/>
    <n v="95.1"/>
  </r>
  <r>
    <s v="10 : Electric"/>
    <x v="3"/>
    <x v="1"/>
    <s v="ERES_2T317"/>
    <x v="4197"/>
    <n v="1492.32"/>
    <n v="176.31"/>
  </r>
  <r>
    <s v="10 : Electric"/>
    <x v="3"/>
    <x v="1"/>
    <s v="ERES_2T317"/>
    <x v="4198"/>
    <n v="1835.3230000000001"/>
    <n v="222.58"/>
  </r>
  <r>
    <s v="10 : Electric"/>
    <x v="3"/>
    <x v="1"/>
    <s v="ERES_2T317"/>
    <x v="4199"/>
    <n v="614.50800000000004"/>
    <n v="74.989999999999995"/>
  </r>
  <r>
    <s v="10 : Electric"/>
    <x v="3"/>
    <x v="1"/>
    <s v="ERES_2T317"/>
    <x v="4201"/>
    <n v="540.33000000000004"/>
    <n v="63.8"/>
  </r>
  <r>
    <s v="10 : Electric"/>
    <x v="3"/>
    <x v="1"/>
    <s v="ERES_2T317"/>
    <x v="4202"/>
    <n v="2948.11"/>
    <n v="356.76"/>
  </r>
  <r>
    <s v="10 : Electric"/>
    <x v="3"/>
    <x v="1"/>
    <s v="ERES_2T317"/>
    <x v="4203"/>
    <n v="418.346"/>
    <n v="50.33"/>
  </r>
  <r>
    <s v="10 : Electric"/>
    <x v="3"/>
    <x v="1"/>
    <s v="ERES_2T317"/>
    <x v="4204"/>
    <n v="703.39099999999996"/>
    <n v="84.62"/>
  </r>
  <r>
    <s v="10 : Electric"/>
    <x v="3"/>
    <x v="1"/>
    <s v="ERES_2T317"/>
    <x v="4205"/>
    <n v="852.66200000000003"/>
    <n v="106.38"/>
  </r>
  <r>
    <s v="10 : Electric"/>
    <x v="3"/>
    <x v="1"/>
    <s v="ERES_2T317"/>
    <x v="4206"/>
    <n v="349.21899999999999"/>
    <n v="45.27"/>
  </r>
  <r>
    <s v="10 : Electric"/>
    <x v="3"/>
    <x v="1"/>
    <s v="ERES_2T317"/>
    <x v="4207"/>
    <n v="1362.8240000000001"/>
    <n v="164.57"/>
  </r>
  <r>
    <s v="10 : Electric"/>
    <x v="3"/>
    <x v="1"/>
    <s v="ERES_2T317"/>
    <x v="4208"/>
    <n v="148.81800000000001"/>
    <n v="17.5"/>
  </r>
  <r>
    <s v="10 : Electric"/>
    <x v="3"/>
    <x v="1"/>
    <s v="ERES_2T317"/>
    <x v="8001"/>
    <n v="315.28500000000003"/>
    <n v="41.17"/>
  </r>
  <r>
    <s v="10 : Electric"/>
    <x v="3"/>
    <x v="1"/>
    <s v="ERES_2T317"/>
    <x v="4209"/>
    <n v="930.84500000000003"/>
    <n v="112.78"/>
  </r>
  <r>
    <s v="10 : Electric"/>
    <x v="3"/>
    <x v="1"/>
    <s v="ERES_2T317"/>
    <x v="8002"/>
    <n v="464.12700000000001"/>
    <n v="55.84"/>
  </r>
  <r>
    <s v="10 : Electric"/>
    <x v="3"/>
    <x v="1"/>
    <s v="ERES_2T317"/>
    <x v="8003"/>
    <n v="3127.1559999999999"/>
    <n v="373.55"/>
  </r>
  <r>
    <s v="10 : Electric"/>
    <x v="3"/>
    <x v="1"/>
    <s v="ERES_2T317"/>
    <x v="4210"/>
    <n v="1896.931"/>
    <n v="231.05"/>
  </r>
  <r>
    <s v="10 : Electric"/>
    <x v="3"/>
    <x v="1"/>
    <s v="ERES_2T317"/>
    <x v="4211"/>
    <n v="1781.9169999999999"/>
    <n v="217.12"/>
  </r>
  <r>
    <s v="10 : Electric"/>
    <x v="3"/>
    <x v="1"/>
    <s v="ERES_2T317"/>
    <x v="8004"/>
    <n v="2182.8130000000001"/>
    <n v="261.87"/>
  </r>
  <r>
    <s v="10 : Electric"/>
    <x v="3"/>
    <x v="1"/>
    <s v="ERES_2T317"/>
    <x v="4212"/>
    <n v="909.04"/>
    <n v="115.44"/>
  </r>
  <r>
    <s v="10 : Electric"/>
    <x v="3"/>
    <x v="1"/>
    <s v="ERES_2T317"/>
    <x v="4213"/>
    <n v="1377.241"/>
    <n v="171.86"/>
  </r>
  <r>
    <s v="10 : Electric"/>
    <x v="3"/>
    <x v="1"/>
    <s v="ERES_2T317"/>
    <x v="4214"/>
    <n v="1448.769"/>
    <n v="171.04"/>
  </r>
  <r>
    <s v="10 : Electric"/>
    <x v="3"/>
    <x v="1"/>
    <s v="ERES_2T317"/>
    <x v="4215"/>
    <n v="1071.614"/>
    <n v="132.99"/>
  </r>
  <r>
    <s v="10 : Electric"/>
    <x v="3"/>
    <x v="1"/>
    <s v="ERES_2T317"/>
    <x v="4216"/>
    <n v="723.11800000000005"/>
    <n v="90.82"/>
  </r>
  <r>
    <s v="10 : Electric"/>
    <x v="3"/>
    <x v="1"/>
    <s v="ERES_2T317"/>
    <x v="4218"/>
    <n v="1410.425"/>
    <n v="165.73"/>
  </r>
  <r>
    <s v="10 : Electric"/>
    <x v="3"/>
    <x v="1"/>
    <s v="ERES_2T317"/>
    <x v="8005"/>
    <n v="1997.847"/>
    <n v="241.08"/>
  </r>
  <r>
    <s v="10 : Electric"/>
    <x v="3"/>
    <x v="1"/>
    <s v="ERES_2T317"/>
    <x v="4219"/>
    <n v="912.19299999999998"/>
    <n v="119.86"/>
  </r>
  <r>
    <s v="10 : Electric"/>
    <x v="3"/>
    <x v="1"/>
    <s v="ERES_2T317"/>
    <x v="4220"/>
    <n v="2327.6819999999998"/>
    <n v="281.25"/>
  </r>
  <r>
    <s v="10 : Electric"/>
    <x v="3"/>
    <x v="1"/>
    <s v="ERES_2T317"/>
    <x v="4221"/>
    <n v="1940.3879999999999"/>
    <n v="235.15"/>
  </r>
  <r>
    <s v="10 : Electric"/>
    <x v="3"/>
    <x v="1"/>
    <s v="ERES_2T317"/>
    <x v="4222"/>
    <n v="808.23299999999995"/>
    <n v="99.49"/>
  </r>
  <r>
    <s v="10 : Electric"/>
    <x v="3"/>
    <x v="1"/>
    <s v="ERES_2T317"/>
    <x v="4223"/>
    <n v="662.02499999999998"/>
    <n v="77.510000000000005"/>
  </r>
  <r>
    <s v="10 : Electric"/>
    <x v="3"/>
    <x v="1"/>
    <s v="ERES_2T317"/>
    <x v="8007"/>
    <n v="1957.0740000000001"/>
    <n v="234.75"/>
  </r>
  <r>
    <s v="10 : Electric"/>
    <x v="3"/>
    <x v="1"/>
    <s v="ERES_2T317"/>
    <x v="4224"/>
    <n v="1386.8030000000001"/>
    <n v="168.48"/>
  </r>
  <r>
    <s v="10 : Electric"/>
    <x v="3"/>
    <x v="1"/>
    <s v="ERES_2T317"/>
    <x v="4225"/>
    <n v="576.25800000000004"/>
    <n v="70.680000000000007"/>
  </r>
  <r>
    <s v="10 : Electric"/>
    <x v="3"/>
    <x v="1"/>
    <s v="ERES_2T317"/>
    <x v="4226"/>
    <n v="602.87099999999998"/>
    <n v="73.14"/>
  </r>
  <r>
    <s v="10 : Electric"/>
    <x v="3"/>
    <x v="1"/>
    <s v="ERES_2T317"/>
    <x v="4227"/>
    <n v="1132.9359999999999"/>
    <n v="136.16999999999999"/>
  </r>
  <r>
    <s v="10 : Electric"/>
    <x v="3"/>
    <x v="1"/>
    <s v="ERES_2T317"/>
    <x v="4228"/>
    <n v="1097.6400000000001"/>
    <n v="136.02000000000001"/>
  </r>
  <r>
    <s v="10 : Electric"/>
    <x v="3"/>
    <x v="1"/>
    <s v="ERES_2T317"/>
    <x v="8008"/>
    <n v="759.86"/>
    <n v="90.43"/>
  </r>
  <r>
    <s v="10 : Electric"/>
    <x v="3"/>
    <x v="1"/>
    <s v="ERES_2T317"/>
    <x v="4229"/>
    <n v="761.73900000000003"/>
    <n v="92.48"/>
  </r>
  <r>
    <s v="10 : Electric"/>
    <x v="3"/>
    <x v="1"/>
    <s v="ERES_2T317"/>
    <x v="4230"/>
    <n v="1655.1010000000001"/>
    <n v="200.55"/>
  </r>
  <r>
    <s v="10 : Electric"/>
    <x v="3"/>
    <x v="1"/>
    <s v="ERES_2T317"/>
    <x v="8009"/>
    <n v="548.86599999999999"/>
    <n v="68.81"/>
  </r>
  <r>
    <s v="10 : Electric"/>
    <x v="3"/>
    <x v="1"/>
    <s v="ERES_2T317"/>
    <x v="4231"/>
    <n v="424.738"/>
    <n v="51.4"/>
  </r>
  <r>
    <s v="10 : Electric"/>
    <x v="3"/>
    <x v="1"/>
    <s v="ERES_2T317"/>
    <x v="8010"/>
    <n v="597.072"/>
    <n v="66.680000000000007"/>
  </r>
  <r>
    <s v="10 : Electric"/>
    <x v="3"/>
    <x v="1"/>
    <s v="ERES_2T317"/>
    <x v="4232"/>
    <n v="679.072"/>
    <n v="83.33"/>
  </r>
  <r>
    <s v="10 : Electric"/>
    <x v="3"/>
    <x v="1"/>
    <s v="ERES_2T317"/>
    <x v="8011"/>
    <n v="753.00400000000002"/>
    <n v="95.77"/>
  </r>
  <r>
    <s v="10 : Electric"/>
    <x v="3"/>
    <x v="1"/>
    <s v="ERES_2T317"/>
    <x v="4233"/>
    <n v="1819.751"/>
    <n v="216.58"/>
  </r>
  <r>
    <s v="10 : Electric"/>
    <x v="3"/>
    <x v="1"/>
    <s v="ERES_2T317"/>
    <x v="4234"/>
    <n v="1645.69"/>
    <n v="200.72"/>
  </r>
  <r>
    <s v="10 : Electric"/>
    <x v="3"/>
    <x v="1"/>
    <s v="ERES_2T317"/>
    <x v="8013"/>
    <n v="1167.212"/>
    <n v="140.54"/>
  </r>
  <r>
    <s v="10 : Electric"/>
    <x v="3"/>
    <x v="1"/>
    <s v="ERES_2T317"/>
    <x v="4235"/>
    <n v="2660.8389999999999"/>
    <n v="326.33"/>
  </r>
  <r>
    <s v="10 : Electric"/>
    <x v="3"/>
    <x v="1"/>
    <s v="ERES_2T317"/>
    <x v="8014"/>
    <n v="879.37699999999995"/>
    <n v="108.76"/>
  </r>
  <r>
    <s v="10 : Electric"/>
    <x v="3"/>
    <x v="1"/>
    <s v="ERES_2T317"/>
    <x v="4236"/>
    <n v="659.47199999999998"/>
    <n v="80.03"/>
  </r>
  <r>
    <s v="10 : Electric"/>
    <x v="3"/>
    <x v="1"/>
    <s v="ERES_2T317"/>
    <x v="4237"/>
    <n v="2555.6439999999998"/>
    <n v="314.17"/>
  </r>
  <r>
    <s v="10 : Electric"/>
    <x v="3"/>
    <x v="1"/>
    <s v="ERES_2T317"/>
    <x v="4238"/>
    <n v="410.5"/>
    <n v="51.07"/>
  </r>
  <r>
    <s v="10 : Electric"/>
    <x v="3"/>
    <x v="1"/>
    <s v="ERES_2T317"/>
    <x v="8015"/>
    <n v="841.51099999999997"/>
    <n v="104.21"/>
  </r>
  <r>
    <s v="10 : Electric"/>
    <x v="3"/>
    <x v="1"/>
    <s v="ERES_2T317"/>
    <x v="4239"/>
    <n v="2128.2159999999999"/>
    <n v="258.39"/>
  </r>
  <r>
    <s v="10 : Electric"/>
    <x v="3"/>
    <x v="1"/>
    <s v="ERES_2T317"/>
    <x v="4240"/>
    <n v="2414.7689999999998"/>
    <n v="286.52"/>
  </r>
  <r>
    <s v="10 : Electric"/>
    <x v="3"/>
    <x v="1"/>
    <s v="ERES_2T317"/>
    <x v="4241"/>
    <n v="283.25900000000001"/>
    <n v="34.479999999999997"/>
  </r>
  <r>
    <s v="10 : Electric"/>
    <x v="3"/>
    <x v="1"/>
    <s v="ERES_2T317"/>
    <x v="4242"/>
    <n v="595.02099999999996"/>
    <n v="75.8"/>
  </r>
  <r>
    <s v="10 : Electric"/>
    <x v="3"/>
    <x v="1"/>
    <s v="ERES_2T317"/>
    <x v="4243"/>
    <n v="866.63800000000003"/>
    <n v="101.57"/>
  </r>
  <r>
    <s v="10 : Electric"/>
    <x v="3"/>
    <x v="1"/>
    <s v="ERES_2T317"/>
    <x v="4244"/>
    <n v="1195.3309999999999"/>
    <n v="148.29"/>
  </r>
  <r>
    <s v="10 : Electric"/>
    <x v="3"/>
    <x v="1"/>
    <s v="ERES_2T317"/>
    <x v="4245"/>
    <n v="2149.0909999999999"/>
    <n v="263.06"/>
  </r>
  <r>
    <s v="10 : Electric"/>
    <x v="3"/>
    <x v="1"/>
    <s v="ERES_2T317"/>
    <x v="4246"/>
    <n v="3330.9679999999998"/>
    <n v="413.61"/>
  </r>
  <r>
    <s v="10 : Electric"/>
    <x v="3"/>
    <x v="1"/>
    <s v="ERES_2T317"/>
    <x v="4247"/>
    <n v="1377.796"/>
    <n v="171.7"/>
  </r>
  <r>
    <s v="10 : Electric"/>
    <x v="3"/>
    <x v="1"/>
    <s v="ERES_2T317"/>
    <x v="4248"/>
    <n v="815.68700000000001"/>
    <n v="100.89"/>
  </r>
  <r>
    <s v="10 : Electric"/>
    <x v="3"/>
    <x v="1"/>
    <s v="ERES_2T317"/>
    <x v="4249"/>
    <n v="986.07399999999996"/>
    <n v="121.22"/>
  </r>
  <r>
    <s v="10 : Electric"/>
    <x v="3"/>
    <x v="1"/>
    <s v="ERES_2T317"/>
    <x v="4250"/>
    <n v="1250.904"/>
    <n v="153.85"/>
  </r>
  <r>
    <s v="10 : Electric"/>
    <x v="3"/>
    <x v="1"/>
    <s v="ERES_2T317"/>
    <x v="4251"/>
    <n v="1522.1559999999999"/>
    <n v="182.55"/>
  </r>
  <r>
    <s v="10 : Electric"/>
    <x v="3"/>
    <x v="1"/>
    <s v="ERES_2T317"/>
    <x v="4252"/>
    <n v="441.072"/>
    <n v="54.41"/>
  </r>
  <r>
    <s v="10 : Electric"/>
    <x v="3"/>
    <x v="1"/>
    <s v="ERES_2T317"/>
    <x v="4253"/>
    <n v="5441.625"/>
    <n v="649.88"/>
  </r>
  <r>
    <s v="10 : Electric"/>
    <x v="3"/>
    <x v="1"/>
    <s v="ERES_2T317"/>
    <x v="4254"/>
    <n v="2360.0430000000001"/>
    <n v="295.57"/>
  </r>
  <r>
    <s v="10 : Electric"/>
    <x v="3"/>
    <x v="1"/>
    <s v="ERES_2T317"/>
    <x v="8016"/>
    <n v="740.30799999999999"/>
    <n v="90.73"/>
  </r>
  <r>
    <s v="10 : Electric"/>
    <x v="3"/>
    <x v="1"/>
    <s v="ERES_2T317"/>
    <x v="4255"/>
    <n v="346.90199999999999"/>
    <n v="41.44"/>
  </r>
  <r>
    <s v="10 : Electric"/>
    <x v="3"/>
    <x v="1"/>
    <s v="ERES_2T317"/>
    <x v="4256"/>
    <n v="1336.6379999999999"/>
    <n v="164.73"/>
  </r>
  <r>
    <s v="10 : Electric"/>
    <x v="3"/>
    <x v="1"/>
    <s v="ERES_2T317"/>
    <x v="4257"/>
    <n v="1585.7329999999999"/>
    <n v="202.77"/>
  </r>
  <r>
    <s v="10 : Electric"/>
    <x v="3"/>
    <x v="1"/>
    <s v="ERES_2T317"/>
    <x v="4258"/>
    <n v="912.71400000000006"/>
    <n v="105.61"/>
  </r>
  <r>
    <s v="10 : Electric"/>
    <x v="3"/>
    <x v="1"/>
    <s v="ERES_2T317"/>
    <x v="4259"/>
    <n v="338.96199999999999"/>
    <n v="42.68"/>
  </r>
  <r>
    <s v="10 : Electric"/>
    <x v="3"/>
    <x v="1"/>
    <s v="ERES_2T317"/>
    <x v="8017"/>
    <n v="550.92999999999995"/>
    <n v="69.66"/>
  </r>
  <r>
    <s v="10 : Electric"/>
    <x v="3"/>
    <x v="1"/>
    <s v="ERES_2T317"/>
    <x v="8018"/>
    <n v="1597.3330000000001"/>
    <n v="187.25"/>
  </r>
  <r>
    <s v="10 : Electric"/>
    <x v="3"/>
    <x v="1"/>
    <s v="ERES_2T317"/>
    <x v="4260"/>
    <n v="422.74"/>
    <n v="53.65"/>
  </r>
  <r>
    <s v="10 : Electric"/>
    <x v="3"/>
    <x v="1"/>
    <s v="ERES_2T317"/>
    <x v="4261"/>
    <n v="901.053"/>
    <n v="114.79"/>
  </r>
  <r>
    <s v="10 : Electric"/>
    <x v="3"/>
    <x v="1"/>
    <s v="ERES_2T317"/>
    <x v="8019"/>
    <n v="551.80200000000002"/>
    <n v="67.650000000000006"/>
  </r>
  <r>
    <s v="10 : Electric"/>
    <x v="3"/>
    <x v="1"/>
    <s v="ERES_2T317"/>
    <x v="4262"/>
    <n v="125.474"/>
    <n v="15.06"/>
  </r>
  <r>
    <s v="10 : Electric"/>
    <x v="3"/>
    <x v="1"/>
    <s v="ERES_2T317"/>
    <x v="4263"/>
    <n v="1336.269"/>
    <n v="163.34"/>
  </r>
  <r>
    <s v="10 : Electric"/>
    <x v="3"/>
    <x v="1"/>
    <s v="ERES_2T317"/>
    <x v="8020"/>
    <n v="442.42599999999999"/>
    <n v="52.15"/>
  </r>
  <r>
    <s v="10 : Electric"/>
    <x v="3"/>
    <x v="1"/>
    <s v="ERES_2T317"/>
    <x v="4264"/>
    <n v="1850.912"/>
    <n v="229.54"/>
  </r>
  <r>
    <s v="10 : Electric"/>
    <x v="3"/>
    <x v="1"/>
    <s v="ERES_2T317"/>
    <x v="4265"/>
    <n v="947.98599999999999"/>
    <n v="125.75"/>
  </r>
  <r>
    <s v="10 : Electric"/>
    <x v="3"/>
    <x v="1"/>
    <s v="ERES_2T317"/>
    <x v="4267"/>
    <n v="867.06899999999996"/>
    <n v="103.74"/>
  </r>
  <r>
    <s v="10 : Electric"/>
    <x v="3"/>
    <x v="1"/>
    <s v="ERES_2T317"/>
    <x v="8021"/>
    <n v="1916.5119999999999"/>
    <n v="231.37"/>
  </r>
  <r>
    <s v="10 : Electric"/>
    <x v="3"/>
    <x v="1"/>
    <s v="ERES_2T317"/>
    <x v="4269"/>
    <n v="1082.328"/>
    <n v="129.69999999999999"/>
  </r>
  <r>
    <s v="10 : Electric"/>
    <x v="3"/>
    <x v="1"/>
    <s v="ERES_2T317"/>
    <x v="8022"/>
    <n v="1648.8910000000001"/>
    <n v="193.28"/>
  </r>
  <r>
    <s v="10 : Electric"/>
    <x v="3"/>
    <x v="1"/>
    <s v="ERES_2T317"/>
    <x v="4271"/>
    <n v="841.65099999999995"/>
    <n v="108.23"/>
  </r>
  <r>
    <s v="10 : Electric"/>
    <x v="3"/>
    <x v="1"/>
    <s v="ERES_2T317"/>
    <x v="4272"/>
    <n v="174.72499999999999"/>
    <n v="21.03"/>
  </r>
  <r>
    <s v="10 : Electric"/>
    <x v="3"/>
    <x v="1"/>
    <s v="ERES_2T317"/>
    <x v="4273"/>
    <n v="1834.691"/>
    <n v="218.09"/>
  </r>
  <r>
    <s v="10 : Electric"/>
    <x v="3"/>
    <x v="1"/>
    <s v="ERES_2T317"/>
    <x v="4275"/>
    <n v="1075.95"/>
    <n v="131.65"/>
  </r>
  <r>
    <s v="10 : Electric"/>
    <x v="3"/>
    <x v="1"/>
    <s v="ERES_2T317"/>
    <x v="4276"/>
    <n v="874.77499999999998"/>
    <n v="106.7"/>
  </r>
  <r>
    <s v="10 : Electric"/>
    <x v="3"/>
    <x v="1"/>
    <s v="ERES_2T317"/>
    <x v="4277"/>
    <n v="1904.0050000000001"/>
    <n v="232.73"/>
  </r>
  <r>
    <s v="10 : Electric"/>
    <x v="3"/>
    <x v="1"/>
    <s v="ERES_2T317"/>
    <x v="4278"/>
    <n v="694.05499999999995"/>
    <n v="81.31"/>
  </r>
  <r>
    <s v="10 : Electric"/>
    <x v="3"/>
    <x v="1"/>
    <s v="ERES_2T317"/>
    <x v="8023"/>
    <n v="1726.9480000000001"/>
    <n v="204.56"/>
  </r>
  <r>
    <s v="10 : Electric"/>
    <x v="3"/>
    <x v="1"/>
    <s v="ERES_2T317"/>
    <x v="4279"/>
    <n v="775.82899999999995"/>
    <n v="94.48"/>
  </r>
  <r>
    <s v="10 : Electric"/>
    <x v="3"/>
    <x v="1"/>
    <s v="ERES_2T317"/>
    <x v="4280"/>
    <n v="768.62400000000002"/>
    <n v="97.9"/>
  </r>
  <r>
    <s v="10 : Electric"/>
    <x v="3"/>
    <x v="1"/>
    <s v="ERES_2T317"/>
    <x v="4281"/>
    <n v="940.49300000000005"/>
    <n v="109.25"/>
  </r>
  <r>
    <s v="10 : Electric"/>
    <x v="3"/>
    <x v="1"/>
    <s v="ERES_2T317"/>
    <x v="4282"/>
    <n v="1244.865"/>
    <n v="150.55000000000001"/>
  </r>
  <r>
    <s v="10 : Electric"/>
    <x v="3"/>
    <x v="1"/>
    <s v="ERES_2T317"/>
    <x v="4283"/>
    <n v="686.28"/>
    <n v="83.21"/>
  </r>
  <r>
    <s v="10 : Electric"/>
    <x v="3"/>
    <x v="1"/>
    <s v="ERES_2T317"/>
    <x v="4284"/>
    <n v="1731.0940000000001"/>
    <n v="210.92"/>
  </r>
  <r>
    <s v="10 : Electric"/>
    <x v="3"/>
    <x v="1"/>
    <s v="ERES_2T317"/>
    <x v="8024"/>
    <n v="1636.557"/>
    <n v="195.68"/>
  </r>
  <r>
    <s v="10 : Electric"/>
    <x v="3"/>
    <x v="1"/>
    <s v="ERES_2T317"/>
    <x v="4285"/>
    <n v="1001.778"/>
    <n v="119.82"/>
  </r>
  <r>
    <s v="10 : Electric"/>
    <x v="3"/>
    <x v="1"/>
    <s v="ERES_2T317"/>
    <x v="4286"/>
    <n v="177.101"/>
    <n v="21.5"/>
  </r>
  <r>
    <s v="10 : Electric"/>
    <x v="3"/>
    <x v="1"/>
    <s v="ERES_2T317"/>
    <x v="4287"/>
    <n v="830.81"/>
    <n v="102.19"/>
  </r>
  <r>
    <s v="10 : Electric"/>
    <x v="3"/>
    <x v="1"/>
    <s v="ERES_2T317"/>
    <x v="4288"/>
    <n v="437.47899999999998"/>
    <n v="54.6"/>
  </r>
  <r>
    <s v="10 : Electric"/>
    <x v="3"/>
    <x v="1"/>
    <s v="ERES_2T317"/>
    <x v="8025"/>
    <n v="1475.0730000000001"/>
    <n v="182.33"/>
  </r>
  <r>
    <s v="10 : Electric"/>
    <x v="3"/>
    <x v="1"/>
    <s v="ERES_2T317"/>
    <x v="4289"/>
    <n v="1594.681"/>
    <n v="192.35"/>
  </r>
  <r>
    <s v="10 : Electric"/>
    <x v="3"/>
    <x v="1"/>
    <s v="ERES_2T317"/>
    <x v="8027"/>
    <n v="820.62699999999995"/>
    <n v="99.16"/>
  </r>
  <r>
    <s v="10 : Electric"/>
    <x v="3"/>
    <x v="1"/>
    <s v="ERES_2T317"/>
    <x v="4290"/>
    <n v="674.76400000000001"/>
    <n v="81.52"/>
  </r>
  <r>
    <s v="10 : Electric"/>
    <x v="3"/>
    <x v="1"/>
    <s v="ERES_2T317"/>
    <x v="4291"/>
    <n v="954.37400000000002"/>
    <n v="116"/>
  </r>
  <r>
    <s v="10 : Electric"/>
    <x v="3"/>
    <x v="1"/>
    <s v="ERES_2T317"/>
    <x v="4292"/>
    <n v="588.24300000000005"/>
    <n v="76.58"/>
  </r>
  <r>
    <s v="10 : Electric"/>
    <x v="3"/>
    <x v="1"/>
    <s v="ERES_2T317"/>
    <x v="4293"/>
    <n v="706.63499999999999"/>
    <n v="84.57"/>
  </r>
  <r>
    <s v="10 : Electric"/>
    <x v="3"/>
    <x v="1"/>
    <s v="ERES_2T317"/>
    <x v="4294"/>
    <n v="1131.3420000000001"/>
    <n v="135.15"/>
  </r>
  <r>
    <s v="10 : Electric"/>
    <x v="3"/>
    <x v="1"/>
    <s v="ERES_2T317"/>
    <x v="4295"/>
    <n v="1215.193"/>
    <n v="140.88999999999999"/>
  </r>
  <r>
    <s v="10 : Electric"/>
    <x v="3"/>
    <x v="1"/>
    <s v="ERES_2T317"/>
    <x v="4296"/>
    <n v="867.84900000000005"/>
    <n v="113.89"/>
  </r>
  <r>
    <s v="10 : Electric"/>
    <x v="3"/>
    <x v="1"/>
    <s v="ERES_2T317"/>
    <x v="4297"/>
    <n v="2318.9670000000001"/>
    <n v="280.16000000000003"/>
  </r>
  <r>
    <s v="10 : Electric"/>
    <x v="3"/>
    <x v="1"/>
    <s v="ERES_2T317"/>
    <x v="4298"/>
    <n v="229.76599999999999"/>
    <n v="27.64"/>
  </r>
  <r>
    <s v="10 : Electric"/>
    <x v="3"/>
    <x v="1"/>
    <s v="ERES_2T317"/>
    <x v="4299"/>
    <n v="1232.258"/>
    <n v="144.86000000000001"/>
  </r>
  <r>
    <s v="10 : Electric"/>
    <x v="3"/>
    <x v="1"/>
    <s v="ERES_2T317"/>
    <x v="8028"/>
    <n v="803.85599999999999"/>
    <n v="97.9"/>
  </r>
  <r>
    <s v="10 : Electric"/>
    <x v="3"/>
    <x v="1"/>
    <s v="ERES_2T317"/>
    <x v="4300"/>
    <n v="471.76900000000001"/>
    <n v="57.22"/>
  </r>
  <r>
    <s v="10 : Electric"/>
    <x v="3"/>
    <x v="1"/>
    <s v="ERES_2T317"/>
    <x v="4301"/>
    <n v="2083.2840000000001"/>
    <n v="256.33"/>
  </r>
  <r>
    <s v="10 : Electric"/>
    <x v="3"/>
    <x v="1"/>
    <s v="ERES_2T317"/>
    <x v="4302"/>
    <n v="447.57499999999999"/>
    <n v="55.68"/>
  </r>
  <r>
    <s v="10 : Electric"/>
    <x v="3"/>
    <x v="1"/>
    <s v="ERES_2T317"/>
    <x v="4303"/>
    <n v="2778.1120000000001"/>
    <n v="332.52"/>
  </r>
  <r>
    <s v="10 : Electric"/>
    <x v="3"/>
    <x v="1"/>
    <s v="ERES_2T317"/>
    <x v="4304"/>
    <n v="706.99"/>
    <n v="89.64"/>
  </r>
  <r>
    <s v="10 : Electric"/>
    <x v="3"/>
    <x v="1"/>
    <s v="ERES_2T317"/>
    <x v="4305"/>
    <n v="3579.02"/>
    <n v="422"/>
  </r>
  <r>
    <s v="10 : Electric"/>
    <x v="3"/>
    <x v="1"/>
    <s v="ERES_2T317"/>
    <x v="4306"/>
    <n v="1346.114"/>
    <n v="159.1"/>
  </r>
  <r>
    <s v="10 : Electric"/>
    <x v="3"/>
    <x v="1"/>
    <s v="ERES_2T317"/>
    <x v="8029"/>
    <n v="446.053"/>
    <n v="56.7"/>
  </r>
  <r>
    <s v="10 : Electric"/>
    <x v="3"/>
    <x v="1"/>
    <s v="ERES_2T317"/>
    <x v="8030"/>
    <n v="1405.8779999999999"/>
    <n v="169.78"/>
  </r>
  <r>
    <s v="10 : Electric"/>
    <x v="3"/>
    <x v="1"/>
    <s v="ERES_2T317"/>
    <x v="8031"/>
    <n v="1506.7809999999999"/>
    <n v="183.57"/>
  </r>
  <r>
    <s v="10 : Electric"/>
    <x v="3"/>
    <x v="1"/>
    <s v="ERES_2T317"/>
    <x v="4307"/>
    <n v="1471.019"/>
    <n v="168.31"/>
  </r>
  <r>
    <s v="10 : Electric"/>
    <x v="3"/>
    <x v="1"/>
    <s v="ERES_2T317"/>
    <x v="8752"/>
    <n v="1768.876"/>
    <n v="210.82"/>
  </r>
  <r>
    <s v="10 : Electric"/>
    <x v="3"/>
    <x v="1"/>
    <s v="ERES_2T317"/>
    <x v="4308"/>
    <n v="2724.0419999999999"/>
    <n v="330.76"/>
  </r>
  <r>
    <s v="10 : Electric"/>
    <x v="3"/>
    <x v="1"/>
    <s v="ERES_2T317"/>
    <x v="4309"/>
    <n v="929.27200000000005"/>
    <n v="112.28"/>
  </r>
  <r>
    <s v="10 : Electric"/>
    <x v="3"/>
    <x v="1"/>
    <s v="ERES_2T317"/>
    <x v="8032"/>
    <n v="1379.0820000000001"/>
    <n v="162.68"/>
  </r>
  <r>
    <s v="10 : Electric"/>
    <x v="3"/>
    <x v="1"/>
    <s v="ERES_2T317"/>
    <x v="4310"/>
    <n v="1528.8219999999999"/>
    <n v="179.54"/>
  </r>
  <r>
    <s v="10 : Electric"/>
    <x v="3"/>
    <x v="1"/>
    <s v="ERES_2T317"/>
    <x v="4311"/>
    <n v="380.41699999999997"/>
    <n v="47.6"/>
  </r>
  <r>
    <s v="10 : Electric"/>
    <x v="3"/>
    <x v="1"/>
    <s v="ERES_2T317"/>
    <x v="4312"/>
    <n v="958.46500000000003"/>
    <n v="107.46"/>
  </r>
  <r>
    <s v="10 : Electric"/>
    <x v="3"/>
    <x v="1"/>
    <s v="ERES_2T317"/>
    <x v="4313"/>
    <n v="352.60399999999998"/>
    <n v="41.57"/>
  </r>
  <r>
    <s v="10 : Electric"/>
    <x v="3"/>
    <x v="1"/>
    <s v="ERES_2T317"/>
    <x v="8033"/>
    <n v="465.37400000000002"/>
    <n v="57.03"/>
  </r>
  <r>
    <s v="10 : Electric"/>
    <x v="3"/>
    <x v="1"/>
    <s v="ERES_2T317"/>
    <x v="4314"/>
    <n v="868.96"/>
    <n v="111.62"/>
  </r>
  <r>
    <s v="10 : Electric"/>
    <x v="3"/>
    <x v="1"/>
    <s v="ERES_2T317"/>
    <x v="4315"/>
    <n v="800.81799999999998"/>
    <n v="97.19"/>
  </r>
  <r>
    <s v="10 : Electric"/>
    <x v="3"/>
    <x v="1"/>
    <s v="ERES_2T317"/>
    <x v="4316"/>
    <n v="2212.422"/>
    <n v="278.43"/>
  </r>
  <r>
    <s v="10 : Electric"/>
    <x v="3"/>
    <x v="1"/>
    <s v="ERES_2T317"/>
    <x v="4317"/>
    <n v="1312.598"/>
    <n v="154.66"/>
  </r>
  <r>
    <s v="10 : Electric"/>
    <x v="3"/>
    <x v="1"/>
    <s v="ERES_2T317"/>
    <x v="8034"/>
    <n v="889.19500000000005"/>
    <n v="112.03"/>
  </r>
  <r>
    <s v="10 : Electric"/>
    <x v="3"/>
    <x v="1"/>
    <s v="ERES_2T317"/>
    <x v="4318"/>
    <n v="1228.19"/>
    <n v="153.88999999999999"/>
  </r>
  <r>
    <s v="10 : Electric"/>
    <x v="3"/>
    <x v="1"/>
    <s v="ERES_2T317"/>
    <x v="4319"/>
    <n v="288.58"/>
    <n v="35.51"/>
  </r>
  <r>
    <s v="10 : Electric"/>
    <x v="3"/>
    <x v="1"/>
    <s v="ERES_2T317"/>
    <x v="4320"/>
    <n v="1089.646"/>
    <n v="133.94999999999999"/>
  </r>
  <r>
    <s v="10 : Electric"/>
    <x v="3"/>
    <x v="1"/>
    <s v="ERES_2T317"/>
    <x v="4321"/>
    <n v="1470.489"/>
    <n v="177.83"/>
  </r>
  <r>
    <s v="10 : Electric"/>
    <x v="3"/>
    <x v="1"/>
    <s v="ERES_2T317"/>
    <x v="8035"/>
    <n v="1575.194"/>
    <n v="198.06"/>
  </r>
  <r>
    <s v="10 : Electric"/>
    <x v="3"/>
    <x v="1"/>
    <s v="ERES_2T317"/>
    <x v="4322"/>
    <n v="891.64400000000001"/>
    <n v="111.67"/>
  </r>
  <r>
    <s v="10 : Electric"/>
    <x v="3"/>
    <x v="1"/>
    <s v="ERES_2T317"/>
    <x v="4324"/>
    <n v="670.14"/>
    <n v="81.400000000000006"/>
  </r>
  <r>
    <s v="10 : Electric"/>
    <x v="3"/>
    <x v="1"/>
    <s v="ERES_2T317"/>
    <x v="8036"/>
    <n v="315.08499999999998"/>
    <n v="39.15"/>
  </r>
  <r>
    <s v="10 : Electric"/>
    <x v="3"/>
    <x v="1"/>
    <s v="ERES_2T317"/>
    <x v="4325"/>
    <n v="2743.8240000000001"/>
    <n v="333.34"/>
  </r>
  <r>
    <s v="10 : Electric"/>
    <x v="3"/>
    <x v="1"/>
    <s v="ERES_2T317"/>
    <x v="4326"/>
    <n v="2259.1779999999999"/>
    <n v="270.57"/>
  </r>
  <r>
    <s v="10 : Electric"/>
    <x v="3"/>
    <x v="1"/>
    <s v="ERES_2T317"/>
    <x v="4327"/>
    <n v="984.04200000000003"/>
    <n v="114.45"/>
  </r>
  <r>
    <s v="10 : Electric"/>
    <x v="3"/>
    <x v="1"/>
    <s v="ERES_2T317"/>
    <x v="4328"/>
    <n v="3117.2809999999999"/>
    <n v="384.69"/>
  </r>
  <r>
    <s v="10 : Electric"/>
    <x v="3"/>
    <x v="1"/>
    <s v="ERES_2T317"/>
    <x v="8753"/>
    <n v="852.726"/>
    <n v="102.69"/>
  </r>
  <r>
    <s v="10 : Electric"/>
    <x v="3"/>
    <x v="1"/>
    <s v="ERES_2T317"/>
    <x v="4329"/>
    <n v="1354.5709999999999"/>
    <n v="159.74"/>
  </r>
  <r>
    <s v="10 : Electric"/>
    <x v="3"/>
    <x v="1"/>
    <s v="ERES_2T317"/>
    <x v="4330"/>
    <n v="575.24699999999996"/>
    <n v="69.2"/>
  </r>
  <r>
    <s v="10 : Electric"/>
    <x v="3"/>
    <x v="1"/>
    <s v="ERES_2T317"/>
    <x v="4331"/>
    <n v="858.654"/>
    <n v="105.19"/>
  </r>
  <r>
    <s v="10 : Electric"/>
    <x v="3"/>
    <x v="1"/>
    <s v="ERES_2T317"/>
    <x v="4332"/>
    <n v="1551.9770000000001"/>
    <n v="194.11"/>
  </r>
  <r>
    <s v="10 : Electric"/>
    <x v="3"/>
    <x v="1"/>
    <s v="ERES_2T317"/>
    <x v="4333"/>
    <n v="1323.787"/>
    <n v="155.07"/>
  </r>
  <r>
    <s v="10 : Electric"/>
    <x v="3"/>
    <x v="1"/>
    <s v="ERES_2T317"/>
    <x v="4334"/>
    <n v="1591.0319999999999"/>
    <n v="201.96"/>
  </r>
  <r>
    <s v="10 : Electric"/>
    <x v="3"/>
    <x v="1"/>
    <s v="ERES_2T317"/>
    <x v="4335"/>
    <n v="2474.0120000000002"/>
    <n v="301.39999999999998"/>
  </r>
  <r>
    <s v="10 : Electric"/>
    <x v="3"/>
    <x v="1"/>
    <s v="ERES_2T317"/>
    <x v="8037"/>
    <n v="708.05100000000004"/>
    <n v="82.12"/>
  </r>
  <r>
    <s v="10 : Electric"/>
    <x v="3"/>
    <x v="1"/>
    <s v="ERES_2T317"/>
    <x v="8038"/>
    <n v="891.18299999999999"/>
    <n v="100.91"/>
  </r>
  <r>
    <s v="10 : Electric"/>
    <x v="3"/>
    <x v="1"/>
    <s v="ERES_2T317"/>
    <x v="4336"/>
    <n v="571.73"/>
    <n v="69.95"/>
  </r>
  <r>
    <s v="10 : Electric"/>
    <x v="3"/>
    <x v="1"/>
    <s v="ERES_2T317"/>
    <x v="4337"/>
    <n v="483.98899999999998"/>
    <n v="60.05"/>
  </r>
  <r>
    <s v="10 : Electric"/>
    <x v="3"/>
    <x v="1"/>
    <s v="ERES_2T317"/>
    <x v="4338"/>
    <n v="496.44400000000002"/>
    <n v="61.67"/>
  </r>
  <r>
    <s v="10 : Electric"/>
    <x v="3"/>
    <x v="1"/>
    <s v="ERES_2T317"/>
    <x v="4339"/>
    <n v="572.17999999999995"/>
    <n v="71.58"/>
  </r>
  <r>
    <s v="10 : Electric"/>
    <x v="3"/>
    <x v="1"/>
    <s v="ERES_2T317"/>
    <x v="8039"/>
    <n v="547.93899999999996"/>
    <n v="69.489999999999995"/>
  </r>
  <r>
    <s v="10 : Electric"/>
    <x v="3"/>
    <x v="1"/>
    <s v="ERES_2T317"/>
    <x v="8040"/>
    <n v="2338.223"/>
    <n v="280.41000000000003"/>
  </r>
  <r>
    <s v="10 : Electric"/>
    <x v="3"/>
    <x v="1"/>
    <s v="ERES_2T317"/>
    <x v="8041"/>
    <n v="385.53899999999999"/>
    <n v="45.93"/>
  </r>
  <r>
    <s v="10 : Electric"/>
    <x v="3"/>
    <x v="1"/>
    <s v="ERES_2T317"/>
    <x v="4340"/>
    <n v="683.98199999999997"/>
    <n v="82.9"/>
  </r>
  <r>
    <s v="10 : Electric"/>
    <x v="3"/>
    <x v="1"/>
    <s v="ERES_2T317"/>
    <x v="4341"/>
    <n v="385.75200000000001"/>
    <n v="47.52"/>
  </r>
  <r>
    <s v="10 : Electric"/>
    <x v="3"/>
    <x v="1"/>
    <s v="ERES_2T317"/>
    <x v="8042"/>
    <n v="445.75900000000001"/>
    <n v="52.5"/>
  </r>
  <r>
    <s v="10 : Electric"/>
    <x v="3"/>
    <x v="1"/>
    <s v="ERES_2T317"/>
    <x v="4342"/>
    <n v="1733.777"/>
    <n v="219.48"/>
  </r>
  <r>
    <s v="10 : Electric"/>
    <x v="3"/>
    <x v="1"/>
    <s v="ERES_2T317"/>
    <x v="4343"/>
    <n v="1589.9359999999999"/>
    <n v="187.47"/>
  </r>
  <r>
    <s v="10 : Electric"/>
    <x v="3"/>
    <x v="1"/>
    <s v="ERES_2T317"/>
    <x v="8043"/>
    <n v="1654.585"/>
    <n v="206.04"/>
  </r>
  <r>
    <s v="10 : Electric"/>
    <x v="3"/>
    <x v="1"/>
    <s v="ERES_2T317"/>
    <x v="8044"/>
    <n v="1758.0229999999999"/>
    <n v="220.67"/>
  </r>
  <r>
    <s v="10 : Electric"/>
    <x v="3"/>
    <x v="1"/>
    <s v="ERES_2T317"/>
    <x v="8045"/>
    <n v="640.14400000000001"/>
    <n v="80.599999999999994"/>
  </r>
  <r>
    <s v="10 : Electric"/>
    <x v="3"/>
    <x v="1"/>
    <s v="ERES_2T317"/>
    <x v="8046"/>
    <n v="1512.2639999999999"/>
    <n v="177.97"/>
  </r>
  <r>
    <s v="10 : Electric"/>
    <x v="3"/>
    <x v="1"/>
    <s v="ERES_2T317"/>
    <x v="4344"/>
    <n v="550.58600000000001"/>
    <n v="68.73"/>
  </r>
  <r>
    <s v="10 : Electric"/>
    <x v="3"/>
    <x v="1"/>
    <s v="ERES_2T317"/>
    <x v="4345"/>
    <n v="481.94"/>
    <n v="56.43"/>
  </r>
  <r>
    <s v="10 : Electric"/>
    <x v="3"/>
    <x v="1"/>
    <s v="ERES_2T317"/>
    <x v="4346"/>
    <n v="1925.5930000000001"/>
    <n v="242.07"/>
  </r>
  <r>
    <s v="10 : Electric"/>
    <x v="3"/>
    <x v="1"/>
    <s v="ERES_2T317"/>
    <x v="4347"/>
    <n v="3178.23"/>
    <n v="380.37"/>
  </r>
  <r>
    <s v="10 : Electric"/>
    <x v="3"/>
    <x v="1"/>
    <s v="ERES_2T317"/>
    <x v="4348"/>
    <n v="362.774"/>
    <n v="44.27"/>
  </r>
  <r>
    <s v="10 : Electric"/>
    <x v="3"/>
    <x v="1"/>
    <s v="ERES_2T317"/>
    <x v="4349"/>
    <n v="936.15"/>
    <n v="112.47"/>
  </r>
  <r>
    <s v="10 : Electric"/>
    <x v="3"/>
    <x v="1"/>
    <s v="ERES_2T317"/>
    <x v="4350"/>
    <n v="845.03200000000004"/>
    <n v="103.77"/>
  </r>
  <r>
    <s v="10 : Electric"/>
    <x v="3"/>
    <x v="1"/>
    <s v="ERES_2T317"/>
    <x v="4351"/>
    <n v="820.90300000000002"/>
    <n v="102.13"/>
  </r>
  <r>
    <s v="10 : Electric"/>
    <x v="3"/>
    <x v="1"/>
    <s v="ERES_2T317"/>
    <x v="4352"/>
    <n v="544.29999999999995"/>
    <n v="66.239999999999995"/>
  </r>
  <r>
    <s v="10 : Electric"/>
    <x v="3"/>
    <x v="1"/>
    <s v="ERES_2T317"/>
    <x v="4353"/>
    <n v="2149.75"/>
    <n v="266.69"/>
  </r>
  <r>
    <s v="10 : Electric"/>
    <x v="3"/>
    <x v="1"/>
    <s v="ERES_2T317"/>
    <x v="4354"/>
    <n v="1425.6759999999999"/>
    <n v="184.5"/>
  </r>
  <r>
    <s v="10 : Electric"/>
    <x v="3"/>
    <x v="1"/>
    <s v="ERES_2T317"/>
    <x v="4355"/>
    <n v="1034.6859999999999"/>
    <n v="126.5"/>
  </r>
  <r>
    <s v="10 : Electric"/>
    <x v="3"/>
    <x v="1"/>
    <s v="ERES_2T317"/>
    <x v="4356"/>
    <n v="858.74900000000002"/>
    <n v="106.91"/>
  </r>
  <r>
    <s v="10 : Electric"/>
    <x v="3"/>
    <x v="1"/>
    <s v="ERES_2T317"/>
    <x v="4357"/>
    <n v="582.23299999999995"/>
    <n v="72.489999999999995"/>
  </r>
  <r>
    <s v="10 : Electric"/>
    <x v="3"/>
    <x v="1"/>
    <s v="ERES_2T317"/>
    <x v="4358"/>
    <n v="767.60299999999995"/>
    <n v="96.21"/>
  </r>
  <r>
    <s v="10 : Electric"/>
    <x v="3"/>
    <x v="1"/>
    <s v="ERES_2T317"/>
    <x v="4359"/>
    <n v="1302.5029999999999"/>
    <n v="151.43"/>
  </r>
  <r>
    <s v="10 : Electric"/>
    <x v="3"/>
    <x v="1"/>
    <s v="ERES_2T317"/>
    <x v="4360"/>
    <n v="873.101"/>
    <n v="106.73"/>
  </r>
  <r>
    <s v="10 : Electric"/>
    <x v="3"/>
    <x v="1"/>
    <s v="ERES_2T317"/>
    <x v="8047"/>
    <n v="258.86"/>
    <n v="31.43"/>
  </r>
  <r>
    <s v="10 : Electric"/>
    <x v="3"/>
    <x v="1"/>
    <s v="ERES_2T317"/>
    <x v="8048"/>
    <n v="1509.047"/>
    <n v="183.38"/>
  </r>
  <r>
    <s v="10 : Electric"/>
    <x v="3"/>
    <x v="1"/>
    <s v="ERES_2T317"/>
    <x v="8049"/>
    <n v="1482.2139999999999"/>
    <n v="181.87"/>
  </r>
  <r>
    <s v="10 : Electric"/>
    <x v="3"/>
    <x v="1"/>
    <s v="ERES_2T317"/>
    <x v="4361"/>
    <n v="861.40300000000002"/>
    <n v="102.31"/>
  </r>
  <r>
    <s v="10 : Electric"/>
    <x v="3"/>
    <x v="1"/>
    <s v="ERES_2T317"/>
    <x v="4362"/>
    <n v="1653.761"/>
    <n v="206.36"/>
  </r>
  <r>
    <s v="10 : Electric"/>
    <x v="3"/>
    <x v="1"/>
    <s v="ERES_2T317"/>
    <x v="4363"/>
    <n v="978.42899999999997"/>
    <n v="112.35"/>
  </r>
  <r>
    <s v="10 : Electric"/>
    <x v="3"/>
    <x v="1"/>
    <s v="ERES_2T317"/>
    <x v="4364"/>
    <n v="1070.1089999999999"/>
    <n v="126.04"/>
  </r>
  <r>
    <s v="10 : Electric"/>
    <x v="3"/>
    <x v="1"/>
    <s v="ERES_2T317"/>
    <x v="4365"/>
    <n v="685.17200000000003"/>
    <n v="87.26"/>
  </r>
  <r>
    <s v="10 : Electric"/>
    <x v="3"/>
    <x v="1"/>
    <s v="ERES_2T317"/>
    <x v="4366"/>
    <n v="1308.5450000000001"/>
    <n v="159.07"/>
  </r>
  <r>
    <s v="10 : Electric"/>
    <x v="3"/>
    <x v="1"/>
    <s v="ERES_2T317"/>
    <x v="4367"/>
    <n v="954.33199999999999"/>
    <n v="115.08"/>
  </r>
  <r>
    <s v="10 : Electric"/>
    <x v="3"/>
    <x v="1"/>
    <s v="ERES_2T317"/>
    <x v="4368"/>
    <n v="454.80700000000002"/>
    <n v="56.18"/>
  </r>
  <r>
    <s v="10 : Electric"/>
    <x v="3"/>
    <x v="1"/>
    <s v="ERES_2T317"/>
    <x v="4370"/>
    <n v="695.65800000000002"/>
    <n v="83.52"/>
  </r>
  <r>
    <s v="10 : Electric"/>
    <x v="3"/>
    <x v="1"/>
    <s v="ERES_2T317"/>
    <x v="8050"/>
    <n v="592.70500000000004"/>
    <n v="71.239999999999995"/>
  </r>
  <r>
    <s v="10 : Electric"/>
    <x v="3"/>
    <x v="1"/>
    <s v="ERES_2T317"/>
    <x v="4371"/>
    <n v="993.625"/>
    <n v="118.68"/>
  </r>
  <r>
    <s v="10 : Electric"/>
    <x v="3"/>
    <x v="1"/>
    <s v="ERES_2T317"/>
    <x v="4372"/>
    <n v="348.673"/>
    <n v="42.82"/>
  </r>
  <r>
    <s v="10 : Electric"/>
    <x v="3"/>
    <x v="1"/>
    <s v="ERES_2T317"/>
    <x v="4373"/>
    <n v="1079.3140000000001"/>
    <n v="129.76"/>
  </r>
  <r>
    <s v="10 : Electric"/>
    <x v="3"/>
    <x v="1"/>
    <s v="ERES_2T317"/>
    <x v="4374"/>
    <n v="915.16800000000001"/>
    <n v="112.02"/>
  </r>
  <r>
    <s v="10 : Electric"/>
    <x v="3"/>
    <x v="1"/>
    <s v="ERES_2T317"/>
    <x v="4375"/>
    <n v="728.72299999999996"/>
    <n v="89.79"/>
  </r>
  <r>
    <s v="10 : Electric"/>
    <x v="3"/>
    <x v="1"/>
    <s v="ERES_2T317"/>
    <x v="4376"/>
    <n v="318.41899999999998"/>
    <n v="39.409999999999997"/>
  </r>
  <r>
    <s v="10 : Electric"/>
    <x v="3"/>
    <x v="1"/>
    <s v="ERES_2T317"/>
    <x v="8051"/>
    <n v="974.50199999999995"/>
    <n v="117.66"/>
  </r>
  <r>
    <s v="10 : Electric"/>
    <x v="3"/>
    <x v="1"/>
    <s v="ERES_2T317"/>
    <x v="8052"/>
    <n v="2653.5329999999999"/>
    <n v="317.81"/>
  </r>
  <r>
    <s v="10 : Electric"/>
    <x v="3"/>
    <x v="1"/>
    <s v="ERES_2T317"/>
    <x v="4377"/>
    <n v="1199.325"/>
    <n v="146.51"/>
  </r>
  <r>
    <s v="10 : Electric"/>
    <x v="3"/>
    <x v="1"/>
    <s v="ERES_2T317"/>
    <x v="4378"/>
    <n v="1012.9109999999999"/>
    <n v="121.98"/>
  </r>
  <r>
    <s v="10 : Electric"/>
    <x v="3"/>
    <x v="1"/>
    <s v="ERES_2T317"/>
    <x v="8053"/>
    <n v="725.26199999999994"/>
    <n v="92.57"/>
  </r>
  <r>
    <s v="10 : Electric"/>
    <x v="3"/>
    <x v="1"/>
    <s v="ERES_2T317"/>
    <x v="4379"/>
    <n v="151.42099999999999"/>
    <n v="18.010000000000002"/>
  </r>
  <r>
    <s v="10 : Electric"/>
    <x v="3"/>
    <x v="1"/>
    <s v="ERES_2T317"/>
    <x v="8054"/>
    <n v="657.3"/>
    <n v="79.11"/>
  </r>
  <r>
    <s v="10 : Electric"/>
    <x v="3"/>
    <x v="1"/>
    <s v="ERES_2T317"/>
    <x v="4380"/>
    <n v="3616.873"/>
    <n v="446.12"/>
  </r>
  <r>
    <s v="10 : Electric"/>
    <x v="3"/>
    <x v="1"/>
    <s v="ERES_2T317"/>
    <x v="4381"/>
    <n v="782.19299999999998"/>
    <n v="97.5"/>
  </r>
  <r>
    <s v="10 : Electric"/>
    <x v="3"/>
    <x v="1"/>
    <s v="ERES_2T317"/>
    <x v="8055"/>
    <n v="1371.6890000000001"/>
    <n v="166.94"/>
  </r>
  <r>
    <s v="10 : Electric"/>
    <x v="3"/>
    <x v="1"/>
    <s v="ERES_2T317"/>
    <x v="4382"/>
    <n v="821.79"/>
    <n v="97.62"/>
  </r>
  <r>
    <s v="10 : Electric"/>
    <x v="3"/>
    <x v="1"/>
    <s v="ERES_2T317"/>
    <x v="4383"/>
    <n v="2155.931"/>
    <n v="269.66000000000003"/>
  </r>
  <r>
    <s v="10 : Electric"/>
    <x v="3"/>
    <x v="1"/>
    <s v="ERES_2T317"/>
    <x v="4384"/>
    <n v="1602.771"/>
    <n v="185.28"/>
  </r>
  <r>
    <s v="10 : Electric"/>
    <x v="3"/>
    <x v="1"/>
    <s v="ERES_2T317"/>
    <x v="4385"/>
    <n v="1854.51"/>
    <n v="225.4"/>
  </r>
  <r>
    <s v="10 : Electric"/>
    <x v="3"/>
    <x v="1"/>
    <s v="ERES_2T317"/>
    <x v="4386"/>
    <n v="1250.3879999999999"/>
    <n v="148.21"/>
  </r>
  <r>
    <s v="10 : Electric"/>
    <x v="3"/>
    <x v="1"/>
    <s v="ERES_2T317"/>
    <x v="4387"/>
    <n v="564.35299999999995"/>
    <n v="67.39"/>
  </r>
  <r>
    <s v="10 : Electric"/>
    <x v="3"/>
    <x v="1"/>
    <s v="ERES_2T317"/>
    <x v="4388"/>
    <n v="1565.71"/>
    <n v="187.13"/>
  </r>
  <r>
    <s v="10 : Electric"/>
    <x v="3"/>
    <x v="1"/>
    <s v="ERES_2T317"/>
    <x v="4389"/>
    <n v="744.44600000000003"/>
    <n v="89.28"/>
  </r>
  <r>
    <s v="10 : Electric"/>
    <x v="3"/>
    <x v="1"/>
    <s v="ERES_2T317"/>
    <x v="4390"/>
    <n v="1473.768"/>
    <n v="176.26"/>
  </r>
  <r>
    <s v="10 : Electric"/>
    <x v="3"/>
    <x v="1"/>
    <s v="ERES_2T317"/>
    <x v="8056"/>
    <n v="604.74"/>
    <n v="72.849999999999994"/>
  </r>
  <r>
    <s v="10 : Electric"/>
    <x v="3"/>
    <x v="1"/>
    <s v="ERES_2T317"/>
    <x v="4391"/>
    <n v="1479.45"/>
    <n v="176.22"/>
  </r>
  <r>
    <s v="10 : Electric"/>
    <x v="3"/>
    <x v="1"/>
    <s v="ERES_2T317"/>
    <x v="4392"/>
    <n v="242.87799999999999"/>
    <n v="30.27"/>
  </r>
  <r>
    <s v="10 : Electric"/>
    <x v="3"/>
    <x v="1"/>
    <s v="ERES_2T317"/>
    <x v="8057"/>
    <n v="1324.6610000000001"/>
    <n v="159.86000000000001"/>
  </r>
  <r>
    <s v="10 : Electric"/>
    <x v="3"/>
    <x v="1"/>
    <s v="ERES_2T317"/>
    <x v="8058"/>
    <n v="269.64999999999998"/>
    <n v="32.5"/>
  </r>
  <r>
    <s v="10 : Electric"/>
    <x v="3"/>
    <x v="1"/>
    <s v="ERES_2T317"/>
    <x v="4393"/>
    <n v="723.75300000000004"/>
    <n v="86.58"/>
  </r>
  <r>
    <s v="10 : Electric"/>
    <x v="3"/>
    <x v="1"/>
    <s v="ERES_2T317"/>
    <x v="4394"/>
    <n v="811.65099999999995"/>
    <n v="97.78"/>
  </r>
  <r>
    <s v="10 : Electric"/>
    <x v="3"/>
    <x v="1"/>
    <s v="ERES_2T317"/>
    <x v="4395"/>
    <n v="858.00699999999995"/>
    <n v="98.86"/>
  </r>
  <r>
    <s v="10 : Electric"/>
    <x v="3"/>
    <x v="1"/>
    <s v="ERES_2T317"/>
    <x v="8754"/>
    <n v="1457.902"/>
    <n v="176.27"/>
  </r>
  <r>
    <s v="10 : Electric"/>
    <x v="3"/>
    <x v="1"/>
    <s v="ERES_2T317"/>
    <x v="4396"/>
    <n v="1389.058"/>
    <n v="169.46"/>
  </r>
  <r>
    <s v="10 : Electric"/>
    <x v="3"/>
    <x v="1"/>
    <s v="ERES_2T317"/>
    <x v="4397"/>
    <n v="631.12099999999998"/>
    <n v="78.14"/>
  </r>
  <r>
    <s v="10 : Electric"/>
    <x v="3"/>
    <x v="1"/>
    <s v="ERES_2T317"/>
    <x v="4398"/>
    <n v="1479.8040000000001"/>
    <n v="174.27"/>
  </r>
  <r>
    <s v="10 : Electric"/>
    <x v="3"/>
    <x v="1"/>
    <s v="ERES_2T317"/>
    <x v="4399"/>
    <n v="1790.827"/>
    <n v="217.47"/>
  </r>
  <r>
    <s v="10 : Electric"/>
    <x v="3"/>
    <x v="1"/>
    <s v="ERES_2T317"/>
    <x v="8059"/>
    <n v="698.12099999999998"/>
    <n v="84.04"/>
  </r>
  <r>
    <s v="10 : Electric"/>
    <x v="3"/>
    <x v="1"/>
    <s v="ERES_2T317"/>
    <x v="4400"/>
    <n v="497.05200000000002"/>
    <n v="62.51"/>
  </r>
  <r>
    <s v="10 : Electric"/>
    <x v="3"/>
    <x v="1"/>
    <s v="ERES_2T317"/>
    <x v="8060"/>
    <n v="1562.653"/>
    <n v="195.98"/>
  </r>
  <r>
    <s v="10 : Electric"/>
    <x v="3"/>
    <x v="1"/>
    <s v="ERES_2T317"/>
    <x v="4401"/>
    <n v="2732.9009999999998"/>
    <n v="327.41000000000003"/>
  </r>
  <r>
    <s v="10 : Electric"/>
    <x v="3"/>
    <x v="1"/>
    <s v="ERES_2T317"/>
    <x v="8061"/>
    <n v="1531.529"/>
    <n v="183.98"/>
  </r>
  <r>
    <s v="10 : Electric"/>
    <x v="3"/>
    <x v="1"/>
    <s v="ERES_2T317"/>
    <x v="4402"/>
    <n v="1196.4100000000001"/>
    <n v="134.6"/>
  </r>
  <r>
    <s v="10 : Electric"/>
    <x v="3"/>
    <x v="1"/>
    <s v="ERES_2T317"/>
    <x v="4403"/>
    <n v="1886.6389999999999"/>
    <n v="218.94"/>
  </r>
  <r>
    <s v="10 : Electric"/>
    <x v="3"/>
    <x v="1"/>
    <s v="ERES_2T317"/>
    <x v="4404"/>
    <n v="769.68"/>
    <n v="93.13"/>
  </r>
  <r>
    <s v="10 : Electric"/>
    <x v="3"/>
    <x v="1"/>
    <s v="ERES_2T317"/>
    <x v="4405"/>
    <n v="471.63600000000002"/>
    <n v="58.63"/>
  </r>
  <r>
    <s v="10 : Electric"/>
    <x v="3"/>
    <x v="1"/>
    <s v="ERES_2T317"/>
    <x v="4406"/>
    <n v="642.58100000000002"/>
    <n v="82.58"/>
  </r>
  <r>
    <s v="10 : Electric"/>
    <x v="3"/>
    <x v="1"/>
    <s v="ERES_2T317"/>
    <x v="8062"/>
    <n v="1899.549"/>
    <n v="223.77"/>
  </r>
  <r>
    <s v="10 : Electric"/>
    <x v="3"/>
    <x v="1"/>
    <s v="ERES_2T317"/>
    <x v="4407"/>
    <n v="2606.1509999999998"/>
    <n v="312.77"/>
  </r>
  <r>
    <s v="10 : Electric"/>
    <x v="3"/>
    <x v="1"/>
    <s v="ERES_2T317"/>
    <x v="4408"/>
    <n v="530.73299999999995"/>
    <n v="64.27"/>
  </r>
  <r>
    <s v="10 : Electric"/>
    <x v="3"/>
    <x v="1"/>
    <s v="ERES_2T317"/>
    <x v="4409"/>
    <n v="1318.05"/>
    <n v="158.97999999999999"/>
  </r>
  <r>
    <s v="10 : Electric"/>
    <x v="3"/>
    <x v="1"/>
    <s v="ERES_2T317"/>
    <x v="4410"/>
    <n v="1235.5050000000001"/>
    <n v="144.49"/>
  </r>
  <r>
    <s v="10 : Electric"/>
    <x v="3"/>
    <x v="1"/>
    <s v="ERES_2T317"/>
    <x v="4411"/>
    <n v="970.41800000000001"/>
    <n v="116.72"/>
  </r>
  <r>
    <s v="10 : Electric"/>
    <x v="3"/>
    <x v="1"/>
    <s v="ERES_2T317"/>
    <x v="4412"/>
    <n v="1755.4770000000001"/>
    <n v="203.69"/>
  </r>
  <r>
    <s v="10 : Electric"/>
    <x v="3"/>
    <x v="1"/>
    <s v="ERES_2T317"/>
    <x v="4413"/>
    <n v="1244.655"/>
    <n v="143.94999999999999"/>
  </r>
  <r>
    <s v="10 : Electric"/>
    <x v="3"/>
    <x v="1"/>
    <s v="ERES_2T317"/>
    <x v="8063"/>
    <n v="752.09400000000005"/>
    <n v="89.01"/>
  </r>
  <r>
    <s v="10 : Electric"/>
    <x v="3"/>
    <x v="1"/>
    <s v="ERES_2T317"/>
    <x v="4414"/>
    <n v="764.50199999999995"/>
    <n v="92.88"/>
  </r>
  <r>
    <s v="10 : Electric"/>
    <x v="3"/>
    <x v="1"/>
    <s v="ERES_2T317"/>
    <x v="4415"/>
    <n v="990.42899999999997"/>
    <n v="123.48"/>
  </r>
  <r>
    <s v="10 : Electric"/>
    <x v="3"/>
    <x v="1"/>
    <s v="ERES_2T317"/>
    <x v="4416"/>
    <n v="2661.9"/>
    <n v="325.95999999999998"/>
  </r>
  <r>
    <s v="10 : Electric"/>
    <x v="3"/>
    <x v="1"/>
    <s v="ERES_2T317"/>
    <x v="4417"/>
    <n v="1540.9939999999999"/>
    <n v="194.17"/>
  </r>
  <r>
    <s v="10 : Electric"/>
    <x v="3"/>
    <x v="1"/>
    <s v="ERES_2T317"/>
    <x v="8064"/>
    <n v="1267.3230000000001"/>
    <n v="151.05000000000001"/>
  </r>
  <r>
    <s v="10 : Electric"/>
    <x v="3"/>
    <x v="1"/>
    <s v="ERES_2T317"/>
    <x v="4418"/>
    <n v="2135.0030000000002"/>
    <n v="256.8"/>
  </r>
  <r>
    <s v="10 : Electric"/>
    <x v="3"/>
    <x v="1"/>
    <s v="ERES_2T317"/>
    <x v="4419"/>
    <n v="1094.1189999999999"/>
    <n v="132.44999999999999"/>
  </r>
  <r>
    <s v="10 : Electric"/>
    <x v="3"/>
    <x v="1"/>
    <s v="ERES_2T317"/>
    <x v="4420"/>
    <n v="892.54600000000005"/>
    <n v="106.89"/>
  </r>
  <r>
    <s v="10 : Electric"/>
    <x v="3"/>
    <x v="1"/>
    <s v="ERES_2T317"/>
    <x v="4421"/>
    <n v="2029.5029999999999"/>
    <n v="248.94"/>
  </r>
  <r>
    <s v="10 : Electric"/>
    <x v="3"/>
    <x v="1"/>
    <s v="ERES_2T317"/>
    <x v="4422"/>
    <n v="999.96"/>
    <n v="116.53"/>
  </r>
  <r>
    <s v="10 : Electric"/>
    <x v="3"/>
    <x v="1"/>
    <s v="ERES_2T317"/>
    <x v="4423"/>
    <n v="2101.252"/>
    <n v="266.99"/>
  </r>
  <r>
    <s v="10 : Electric"/>
    <x v="3"/>
    <x v="1"/>
    <s v="ERES_2T317"/>
    <x v="4424"/>
    <n v="656.21900000000005"/>
    <n v="82.58"/>
  </r>
  <r>
    <s v="10 : Electric"/>
    <x v="3"/>
    <x v="1"/>
    <s v="ERES_2T317"/>
    <x v="4425"/>
    <n v="945.61500000000001"/>
    <n v="120.54"/>
  </r>
  <r>
    <s v="10 : Electric"/>
    <x v="3"/>
    <x v="1"/>
    <s v="ERES_2T317"/>
    <x v="4426"/>
    <n v="632.39800000000002"/>
    <n v="76.709999999999994"/>
  </r>
  <r>
    <s v="10 : Electric"/>
    <x v="3"/>
    <x v="1"/>
    <s v="ERES_2T317"/>
    <x v="4427"/>
    <n v="914.35699999999997"/>
    <n v="113.55"/>
  </r>
  <r>
    <s v="10 : Electric"/>
    <x v="3"/>
    <x v="1"/>
    <s v="ERES_2T317"/>
    <x v="8065"/>
    <n v="1202.6120000000001"/>
    <n v="146.38999999999999"/>
  </r>
  <r>
    <s v="10 : Electric"/>
    <x v="3"/>
    <x v="1"/>
    <s v="ERES_2T317"/>
    <x v="4428"/>
    <n v="2914.895"/>
    <n v="354.12"/>
  </r>
  <r>
    <s v="10 : Electric"/>
    <x v="3"/>
    <x v="1"/>
    <s v="ERES_2T317"/>
    <x v="8066"/>
    <n v="959.98099999999999"/>
    <n v="114.84"/>
  </r>
  <r>
    <s v="10 : Electric"/>
    <x v="3"/>
    <x v="1"/>
    <s v="ERES_2T317"/>
    <x v="4430"/>
    <n v="1689.384"/>
    <n v="200.7"/>
  </r>
  <r>
    <s v="10 : Electric"/>
    <x v="3"/>
    <x v="1"/>
    <s v="ERES_2T317"/>
    <x v="4431"/>
    <n v="3708.819"/>
    <n v="423.8"/>
  </r>
  <r>
    <s v="10 : Electric"/>
    <x v="3"/>
    <x v="1"/>
    <s v="ERES_2T317"/>
    <x v="4432"/>
    <n v="256.59800000000001"/>
    <n v="32.5"/>
  </r>
  <r>
    <s v="10 : Electric"/>
    <x v="3"/>
    <x v="1"/>
    <s v="ERES_2T317"/>
    <x v="8755"/>
    <n v="2387.2170000000001"/>
    <n v="291.3"/>
  </r>
  <r>
    <s v="10 : Electric"/>
    <x v="3"/>
    <x v="1"/>
    <s v="ERES_2T317"/>
    <x v="4433"/>
    <n v="588.79200000000003"/>
    <n v="70.489999999999995"/>
  </r>
  <r>
    <s v="10 : Electric"/>
    <x v="3"/>
    <x v="1"/>
    <s v="ERES_2T317"/>
    <x v="4434"/>
    <n v="1559.009"/>
    <n v="192.75"/>
  </r>
  <r>
    <s v="10 : Electric"/>
    <x v="3"/>
    <x v="1"/>
    <s v="ERES_2T317"/>
    <x v="8067"/>
    <n v="1481.5319999999999"/>
    <n v="177.42"/>
  </r>
  <r>
    <s v="10 : Electric"/>
    <x v="3"/>
    <x v="1"/>
    <s v="ERES_2T317"/>
    <x v="4435"/>
    <n v="1169.433"/>
    <n v="143.07"/>
  </r>
  <r>
    <s v="10 : Electric"/>
    <x v="3"/>
    <x v="1"/>
    <s v="ERES_2T317"/>
    <x v="4436"/>
    <n v="235.66300000000001"/>
    <n v="30.14"/>
  </r>
  <r>
    <s v="10 : Electric"/>
    <x v="3"/>
    <x v="1"/>
    <s v="ERES_2T317"/>
    <x v="4437"/>
    <n v="1964.8779999999999"/>
    <n v="237.98"/>
  </r>
  <r>
    <s v="10 : Electric"/>
    <x v="3"/>
    <x v="1"/>
    <s v="ERES_2T317"/>
    <x v="4439"/>
    <n v="712.26199999999994"/>
    <n v="88.43"/>
  </r>
  <r>
    <s v="10 : Electric"/>
    <x v="3"/>
    <x v="1"/>
    <s v="ERES_2T317"/>
    <x v="4440"/>
    <n v="628.18799999999999"/>
    <n v="75.94"/>
  </r>
  <r>
    <s v="10 : Electric"/>
    <x v="3"/>
    <x v="1"/>
    <s v="ERES_2T317"/>
    <x v="4441"/>
    <n v="2040.4680000000001"/>
    <n v="241.2"/>
  </r>
  <r>
    <s v="10 : Electric"/>
    <x v="3"/>
    <x v="1"/>
    <s v="ERES_2T317"/>
    <x v="4442"/>
    <n v="1757.2139999999999"/>
    <n v="213.01"/>
  </r>
  <r>
    <s v="10 : Electric"/>
    <x v="3"/>
    <x v="1"/>
    <s v="ERES_2T317"/>
    <x v="4443"/>
    <n v="326.88"/>
    <n v="37.909999999999997"/>
  </r>
  <r>
    <s v="10 : Electric"/>
    <x v="3"/>
    <x v="1"/>
    <s v="ERES_2T317"/>
    <x v="4444"/>
    <n v="1153.001"/>
    <n v="141.52000000000001"/>
  </r>
  <r>
    <s v="10 : Electric"/>
    <x v="3"/>
    <x v="1"/>
    <s v="ERES_2T317"/>
    <x v="8068"/>
    <n v="710.89800000000002"/>
    <n v="88.33"/>
  </r>
  <r>
    <s v="10 : Electric"/>
    <x v="3"/>
    <x v="1"/>
    <s v="ERES_2T317"/>
    <x v="8069"/>
    <n v="1219.7370000000001"/>
    <n v="148.30000000000001"/>
  </r>
  <r>
    <s v="10 : Electric"/>
    <x v="3"/>
    <x v="1"/>
    <s v="ERES_2T317"/>
    <x v="4445"/>
    <n v="749.87400000000002"/>
    <n v="87.25"/>
  </r>
  <r>
    <s v="10 : Electric"/>
    <x v="3"/>
    <x v="1"/>
    <s v="ERES_2T317"/>
    <x v="4446"/>
    <n v="738.40800000000002"/>
    <n v="90.98"/>
  </r>
  <r>
    <s v="10 : Electric"/>
    <x v="3"/>
    <x v="1"/>
    <s v="ERES_2T317"/>
    <x v="4447"/>
    <n v="2412.7220000000002"/>
    <n v="273.26"/>
  </r>
  <r>
    <s v="10 : Electric"/>
    <x v="3"/>
    <x v="1"/>
    <s v="ERES_2T317"/>
    <x v="8070"/>
    <n v="1234.8109999999999"/>
    <n v="153.52000000000001"/>
  </r>
  <r>
    <s v="10 : Electric"/>
    <x v="3"/>
    <x v="1"/>
    <s v="ERES_2T317"/>
    <x v="4448"/>
    <n v="1415.4559999999999"/>
    <n v="174.48"/>
  </r>
  <r>
    <s v="10 : Electric"/>
    <x v="3"/>
    <x v="1"/>
    <s v="ERES_2T317"/>
    <x v="8071"/>
    <n v="678.20799999999997"/>
    <n v="84.39"/>
  </r>
  <r>
    <s v="10 : Electric"/>
    <x v="3"/>
    <x v="1"/>
    <s v="ERES_2T317"/>
    <x v="4449"/>
    <n v="202.02"/>
    <n v="25.46"/>
  </r>
  <r>
    <s v="10 : Electric"/>
    <x v="3"/>
    <x v="1"/>
    <s v="ERES_2T317"/>
    <x v="8072"/>
    <n v="1564.146"/>
    <n v="191.32"/>
  </r>
  <r>
    <s v="10 : Electric"/>
    <x v="3"/>
    <x v="1"/>
    <s v="ERES_2T317"/>
    <x v="4450"/>
    <n v="1154.9760000000001"/>
    <n v="146.97999999999999"/>
  </r>
  <r>
    <s v="10 : Electric"/>
    <x v="3"/>
    <x v="1"/>
    <s v="ERES_2T317"/>
    <x v="8073"/>
    <n v="1097.472"/>
    <n v="128.86000000000001"/>
  </r>
  <r>
    <s v="10 : Electric"/>
    <x v="3"/>
    <x v="1"/>
    <s v="ERES_2T317"/>
    <x v="4451"/>
    <n v="1531.0039999999999"/>
    <n v="186.68"/>
  </r>
  <r>
    <s v="10 : Electric"/>
    <x v="3"/>
    <x v="1"/>
    <s v="ERES_2T317"/>
    <x v="4452"/>
    <n v="458.58100000000002"/>
    <n v="55.48"/>
  </r>
  <r>
    <s v="10 : Electric"/>
    <x v="3"/>
    <x v="1"/>
    <s v="ERES_2T317"/>
    <x v="4453"/>
    <n v="752.41700000000003"/>
    <n v="91.37"/>
  </r>
  <r>
    <s v="10 : Electric"/>
    <x v="3"/>
    <x v="1"/>
    <s v="ERES_2T317"/>
    <x v="4454"/>
    <n v="985.69500000000005"/>
    <n v="123.18"/>
  </r>
  <r>
    <s v="10 : Electric"/>
    <x v="3"/>
    <x v="1"/>
    <s v="ERES_2T317"/>
    <x v="4455"/>
    <n v="4227.277"/>
    <n v="504.46"/>
  </r>
  <r>
    <s v="10 : Electric"/>
    <x v="3"/>
    <x v="1"/>
    <s v="ERES_2T317"/>
    <x v="4456"/>
    <n v="1708.5889999999999"/>
    <n v="196.9"/>
  </r>
  <r>
    <s v="10 : Electric"/>
    <x v="3"/>
    <x v="1"/>
    <s v="ERES_2T317"/>
    <x v="8074"/>
    <n v="2273.1060000000002"/>
    <n v="281.06"/>
  </r>
  <r>
    <s v="10 : Electric"/>
    <x v="3"/>
    <x v="1"/>
    <s v="ERES_2T317"/>
    <x v="4457"/>
    <n v="2173.4270000000001"/>
    <n v="257.79000000000002"/>
  </r>
  <r>
    <s v="10 : Electric"/>
    <x v="3"/>
    <x v="1"/>
    <s v="ERES_2T317"/>
    <x v="4458"/>
    <n v="534.81600000000003"/>
    <n v="69"/>
  </r>
  <r>
    <s v="10 : Electric"/>
    <x v="3"/>
    <x v="1"/>
    <s v="ERES_2T317"/>
    <x v="4459"/>
    <n v="1113.6849999999999"/>
    <n v="132.97999999999999"/>
  </r>
  <r>
    <s v="10 : Electric"/>
    <x v="3"/>
    <x v="1"/>
    <s v="ERES_2T317"/>
    <x v="4461"/>
    <n v="602.75699999999995"/>
    <n v="72.989999999999995"/>
  </r>
  <r>
    <s v="10 : Electric"/>
    <x v="3"/>
    <x v="1"/>
    <s v="ERES_2T317"/>
    <x v="4462"/>
    <n v="1115.96"/>
    <n v="133.12"/>
  </r>
  <r>
    <s v="10 : Electric"/>
    <x v="3"/>
    <x v="1"/>
    <s v="ERES_2T317"/>
    <x v="4463"/>
    <n v="1249.117"/>
    <n v="148.96"/>
  </r>
  <r>
    <s v="10 : Electric"/>
    <x v="3"/>
    <x v="1"/>
    <s v="ERES_2T317"/>
    <x v="4464"/>
    <n v="518.29200000000003"/>
    <n v="61.3"/>
  </r>
  <r>
    <s v="10 : Electric"/>
    <x v="3"/>
    <x v="1"/>
    <s v="ERES_2T317"/>
    <x v="8756"/>
    <n v="981.35299999999995"/>
    <n v="114.26"/>
  </r>
  <r>
    <s v="10 : Electric"/>
    <x v="3"/>
    <x v="1"/>
    <s v="ERES_2T317"/>
    <x v="4465"/>
    <n v="850.95699999999999"/>
    <n v="106.5"/>
  </r>
  <r>
    <s v="10 : Electric"/>
    <x v="3"/>
    <x v="1"/>
    <s v="ERES_2T317"/>
    <x v="8075"/>
    <n v="2106.4340000000002"/>
    <n v="253.73"/>
  </r>
  <r>
    <s v="10 : Electric"/>
    <x v="3"/>
    <x v="1"/>
    <s v="ERES_2T317"/>
    <x v="4466"/>
    <n v="988.84500000000003"/>
    <n v="121.06"/>
  </r>
  <r>
    <s v="10 : Electric"/>
    <x v="3"/>
    <x v="1"/>
    <s v="ERES_2T317"/>
    <x v="4467"/>
    <n v="464.09500000000003"/>
    <n v="59.49"/>
  </r>
  <r>
    <s v="10 : Electric"/>
    <x v="3"/>
    <x v="1"/>
    <s v="ERES_2T317"/>
    <x v="4468"/>
    <n v="1762.482"/>
    <n v="211.13"/>
  </r>
  <r>
    <s v="10 : Electric"/>
    <x v="3"/>
    <x v="1"/>
    <s v="ERES_2T317"/>
    <x v="4469"/>
    <n v="1451.557"/>
    <n v="184.86"/>
  </r>
  <r>
    <s v="10 : Electric"/>
    <x v="3"/>
    <x v="1"/>
    <s v="ERES_2T317"/>
    <x v="4470"/>
    <n v="612.84"/>
    <n v="73.31"/>
  </r>
  <r>
    <s v="10 : Electric"/>
    <x v="3"/>
    <x v="1"/>
    <s v="ERES_2T317"/>
    <x v="4471"/>
    <n v="834.58799999999997"/>
    <n v="96.76"/>
  </r>
  <r>
    <s v="10 : Electric"/>
    <x v="3"/>
    <x v="1"/>
    <s v="ERES_2T317"/>
    <x v="8076"/>
    <n v="1035.123"/>
    <n v="131.28"/>
  </r>
  <r>
    <s v="10 : Electric"/>
    <x v="3"/>
    <x v="1"/>
    <s v="ERES_2T317"/>
    <x v="4472"/>
    <n v="1308.4010000000001"/>
    <n v="153.52000000000001"/>
  </r>
  <r>
    <s v="10 : Electric"/>
    <x v="3"/>
    <x v="1"/>
    <s v="ERES_2T317"/>
    <x v="4473"/>
    <n v="1534.4549999999999"/>
    <n v="187.61"/>
  </r>
  <r>
    <s v="10 : Electric"/>
    <x v="3"/>
    <x v="1"/>
    <s v="ERES_2T317"/>
    <x v="4474"/>
    <n v="895.43799999999999"/>
    <n v="109.84"/>
  </r>
  <r>
    <s v="10 : Electric"/>
    <x v="3"/>
    <x v="1"/>
    <s v="ERES_2T317"/>
    <x v="8077"/>
    <n v="1076.479"/>
    <n v="134.08000000000001"/>
  </r>
  <r>
    <s v="10 : Electric"/>
    <x v="3"/>
    <x v="1"/>
    <s v="ERES_2T317"/>
    <x v="8078"/>
    <n v="1846.88"/>
    <n v="224.41"/>
  </r>
  <r>
    <s v="10 : Electric"/>
    <x v="3"/>
    <x v="1"/>
    <s v="ERES_2T317"/>
    <x v="4475"/>
    <n v="968.15899999999999"/>
    <n v="124.43"/>
  </r>
  <r>
    <s v="10 : Electric"/>
    <x v="3"/>
    <x v="1"/>
    <s v="ERES_2T317"/>
    <x v="8079"/>
    <n v="764.70799999999997"/>
    <n v="96.87"/>
  </r>
  <r>
    <s v="10 : Electric"/>
    <x v="3"/>
    <x v="1"/>
    <s v="ERES_2T317"/>
    <x v="4476"/>
    <n v="540.351"/>
    <n v="66.17"/>
  </r>
  <r>
    <s v="10 : Electric"/>
    <x v="3"/>
    <x v="1"/>
    <s v="ERES_2T317"/>
    <x v="4477"/>
    <n v="806.72900000000004"/>
    <n v="99.12"/>
  </r>
  <r>
    <s v="10 : Electric"/>
    <x v="3"/>
    <x v="1"/>
    <s v="ERES_2T317"/>
    <x v="4478"/>
    <n v="236.51400000000001"/>
    <n v="28.96"/>
  </r>
  <r>
    <s v="10 : Electric"/>
    <x v="3"/>
    <x v="1"/>
    <s v="ERES_2T317"/>
    <x v="4479"/>
    <n v="923.05499999999995"/>
    <n v="116.33"/>
  </r>
  <r>
    <s v="10 : Electric"/>
    <x v="3"/>
    <x v="1"/>
    <s v="ERES_2T317"/>
    <x v="8757"/>
    <n v="1644.8420000000001"/>
    <n v="191.74"/>
  </r>
  <r>
    <s v="10 : Electric"/>
    <x v="3"/>
    <x v="1"/>
    <s v="ERES_2T317"/>
    <x v="4480"/>
    <n v="794.77499999999998"/>
    <n v="96.27"/>
  </r>
  <r>
    <s v="10 : Electric"/>
    <x v="3"/>
    <x v="1"/>
    <s v="ERES_2T317"/>
    <x v="8080"/>
    <n v="1557.307"/>
    <n v="186.96"/>
  </r>
  <r>
    <s v="10 : Electric"/>
    <x v="3"/>
    <x v="1"/>
    <s v="ERES_2T317"/>
    <x v="8081"/>
    <n v="3552.5120000000002"/>
    <n v="431.88"/>
  </r>
  <r>
    <s v="10 : Electric"/>
    <x v="3"/>
    <x v="1"/>
    <s v="ERES_2T317"/>
    <x v="8758"/>
    <n v="1124.039"/>
    <n v="137.61000000000001"/>
  </r>
  <r>
    <s v="10 : Electric"/>
    <x v="3"/>
    <x v="1"/>
    <s v="ERES_2T317"/>
    <x v="4481"/>
    <n v="2080.11"/>
    <n v="256.33999999999997"/>
  </r>
  <r>
    <s v="10 : Electric"/>
    <x v="3"/>
    <x v="1"/>
    <s v="ERES_2T317"/>
    <x v="4482"/>
    <n v="500.31299999999999"/>
    <n v="59.37"/>
  </r>
  <r>
    <s v="10 : Electric"/>
    <x v="3"/>
    <x v="1"/>
    <s v="ERES_2T317"/>
    <x v="4483"/>
    <n v="4832.6760000000004"/>
    <n v="578.96"/>
  </r>
  <r>
    <s v="10 : Electric"/>
    <x v="3"/>
    <x v="1"/>
    <s v="ERES_2T317"/>
    <x v="8082"/>
    <n v="2543.6610000000001"/>
    <n v="309.45"/>
  </r>
  <r>
    <s v="10 : Electric"/>
    <x v="3"/>
    <x v="1"/>
    <s v="ERES_2T317"/>
    <x v="4484"/>
    <n v="816.08699999999999"/>
    <n v="101.67"/>
  </r>
  <r>
    <s v="10 : Electric"/>
    <x v="3"/>
    <x v="1"/>
    <s v="ERES_2T317"/>
    <x v="4486"/>
    <n v="1975.117"/>
    <n v="242.12"/>
  </r>
  <r>
    <s v="10 : Electric"/>
    <x v="3"/>
    <x v="1"/>
    <s v="ERES_2T317"/>
    <x v="4487"/>
    <n v="2278.0160000000001"/>
    <n v="268.37"/>
  </r>
  <r>
    <s v="10 : Electric"/>
    <x v="3"/>
    <x v="1"/>
    <s v="ERES_2T317"/>
    <x v="4488"/>
    <n v="1143.3920000000001"/>
    <n v="139.97999999999999"/>
  </r>
  <r>
    <s v="10 : Electric"/>
    <x v="3"/>
    <x v="1"/>
    <s v="ERES_2T317"/>
    <x v="4489"/>
    <n v="1181.165"/>
    <n v="142.75"/>
  </r>
  <r>
    <s v="10 : Electric"/>
    <x v="3"/>
    <x v="1"/>
    <s v="ERES_2T317"/>
    <x v="8083"/>
    <n v="441.12400000000002"/>
    <n v="54.15"/>
  </r>
  <r>
    <s v="10 : Electric"/>
    <x v="3"/>
    <x v="1"/>
    <s v="ERES_2T317"/>
    <x v="4490"/>
    <n v="725.51900000000001"/>
    <n v="86.99"/>
  </r>
  <r>
    <s v="10 : Electric"/>
    <x v="3"/>
    <x v="1"/>
    <s v="ERES_2T317"/>
    <x v="4491"/>
    <n v="1108.298"/>
    <n v="136.88999999999999"/>
  </r>
  <r>
    <s v="10 : Electric"/>
    <x v="3"/>
    <x v="1"/>
    <s v="ERES_2T317"/>
    <x v="4492"/>
    <n v="786.42499999999995"/>
    <n v="95.67"/>
  </r>
  <r>
    <s v="10 : Electric"/>
    <x v="3"/>
    <x v="1"/>
    <s v="ERES_2T317"/>
    <x v="4493"/>
    <n v="588.67399999999998"/>
    <n v="75.89"/>
  </r>
  <r>
    <s v="10 : Electric"/>
    <x v="3"/>
    <x v="1"/>
    <s v="ERES_2T317"/>
    <x v="4494"/>
    <n v="759.94"/>
    <n v="90.98"/>
  </r>
  <r>
    <s v="10 : Electric"/>
    <x v="3"/>
    <x v="1"/>
    <s v="ERES_2T317"/>
    <x v="4495"/>
    <n v="1191.4359999999999"/>
    <n v="143.58000000000001"/>
  </r>
  <r>
    <s v="10 : Electric"/>
    <x v="3"/>
    <x v="1"/>
    <s v="ERES_2T317"/>
    <x v="4496"/>
    <n v="399.15199999999999"/>
    <n v="47.98"/>
  </r>
  <r>
    <s v="10 : Electric"/>
    <x v="3"/>
    <x v="1"/>
    <s v="ERES_2T317"/>
    <x v="4497"/>
    <n v="544.51599999999996"/>
    <n v="66.040000000000006"/>
  </r>
  <r>
    <s v="10 : Electric"/>
    <x v="3"/>
    <x v="1"/>
    <s v="ERES_2T317"/>
    <x v="8084"/>
    <n v="1727.874"/>
    <n v="207.86"/>
  </r>
  <r>
    <s v="10 : Electric"/>
    <x v="3"/>
    <x v="1"/>
    <s v="ERES_2T317"/>
    <x v="4498"/>
    <n v="317.50299999999999"/>
    <n v="40.31"/>
  </r>
  <r>
    <s v="10 : Electric"/>
    <x v="3"/>
    <x v="1"/>
    <s v="ERES_2T317"/>
    <x v="4499"/>
    <n v="723.36"/>
    <n v="91.1"/>
  </r>
  <r>
    <s v="10 : Electric"/>
    <x v="3"/>
    <x v="1"/>
    <s v="ERES_2T317"/>
    <x v="4500"/>
    <n v="1856.3679999999999"/>
    <n v="218.85"/>
  </r>
  <r>
    <s v="10 : Electric"/>
    <x v="3"/>
    <x v="1"/>
    <s v="ERES_2T317"/>
    <x v="4501"/>
    <n v="1608.1980000000001"/>
    <n v="194.62"/>
  </r>
  <r>
    <s v="10 : Electric"/>
    <x v="3"/>
    <x v="1"/>
    <s v="ERES_2T317"/>
    <x v="4502"/>
    <n v="466.99200000000002"/>
    <n v="57.77"/>
  </r>
  <r>
    <s v="10 : Electric"/>
    <x v="3"/>
    <x v="1"/>
    <s v="ERES_2T317"/>
    <x v="4503"/>
    <n v="1244.5260000000001"/>
    <n v="152.84"/>
  </r>
  <r>
    <s v="10 : Electric"/>
    <x v="3"/>
    <x v="1"/>
    <s v="ERES_2T317"/>
    <x v="4504"/>
    <n v="393.339"/>
    <n v="50.36"/>
  </r>
  <r>
    <s v="10 : Electric"/>
    <x v="3"/>
    <x v="1"/>
    <s v="ERES_2T317"/>
    <x v="4505"/>
    <n v="1946.97"/>
    <n v="237.47"/>
  </r>
  <r>
    <s v="10 : Electric"/>
    <x v="3"/>
    <x v="1"/>
    <s v="ERES_2T317"/>
    <x v="8085"/>
    <n v="495.13600000000002"/>
    <n v="61.54"/>
  </r>
  <r>
    <s v="10 : Electric"/>
    <x v="3"/>
    <x v="1"/>
    <s v="ERES_2T317"/>
    <x v="4506"/>
    <n v="457.24299999999999"/>
    <n v="54.88"/>
  </r>
  <r>
    <s v="10 : Electric"/>
    <x v="3"/>
    <x v="1"/>
    <s v="ERES_2T317"/>
    <x v="4507"/>
    <n v="1442.135"/>
    <n v="171.73"/>
  </r>
  <r>
    <s v="10 : Electric"/>
    <x v="3"/>
    <x v="1"/>
    <s v="ERES_2T317"/>
    <x v="8086"/>
    <n v="1365.1990000000001"/>
    <n v="162.57"/>
  </r>
  <r>
    <s v="10 : Electric"/>
    <x v="3"/>
    <x v="1"/>
    <s v="ERES_2T317"/>
    <x v="8087"/>
    <n v="1495.4280000000001"/>
    <n v="179.36"/>
  </r>
  <r>
    <s v="10 : Electric"/>
    <x v="3"/>
    <x v="1"/>
    <s v="ERES_2T317"/>
    <x v="4508"/>
    <n v="144.06"/>
    <n v="17.39"/>
  </r>
  <r>
    <s v="10 : Electric"/>
    <x v="3"/>
    <x v="1"/>
    <s v="ERES_2T317"/>
    <x v="4509"/>
    <n v="1068.2049999999999"/>
    <n v="129.81"/>
  </r>
  <r>
    <s v="10 : Electric"/>
    <x v="3"/>
    <x v="1"/>
    <s v="ERES_2T317"/>
    <x v="4510"/>
    <n v="2286.6959999999999"/>
    <n v="298.79000000000002"/>
  </r>
  <r>
    <s v="10 : Electric"/>
    <x v="3"/>
    <x v="1"/>
    <s v="ERES_2T317"/>
    <x v="8088"/>
    <n v="1055.0150000000001"/>
    <n v="125.68"/>
  </r>
  <r>
    <s v="10 : Electric"/>
    <x v="3"/>
    <x v="1"/>
    <s v="ERES_2T317"/>
    <x v="4511"/>
    <n v="427.18"/>
    <n v="52.44"/>
  </r>
  <r>
    <s v="10 : Electric"/>
    <x v="3"/>
    <x v="1"/>
    <s v="ERES_2T317"/>
    <x v="8089"/>
    <n v="1165.6189999999999"/>
    <n v="141.28"/>
  </r>
  <r>
    <s v="10 : Electric"/>
    <x v="3"/>
    <x v="1"/>
    <s v="ERES_2T317"/>
    <x v="4512"/>
    <n v="453.685"/>
    <n v="52.96"/>
  </r>
  <r>
    <s v="10 : Electric"/>
    <x v="3"/>
    <x v="1"/>
    <s v="ERES_2T317"/>
    <x v="4513"/>
    <n v="603.08199999999999"/>
    <n v="75.36"/>
  </r>
  <r>
    <s v="10 : Electric"/>
    <x v="3"/>
    <x v="1"/>
    <s v="ERES_2T317"/>
    <x v="4514"/>
    <n v="608.03800000000001"/>
    <n v="72.209999999999994"/>
  </r>
  <r>
    <s v="10 : Electric"/>
    <x v="3"/>
    <x v="1"/>
    <s v="ERES_2T317"/>
    <x v="4515"/>
    <n v="652.62699999999995"/>
    <n v="80.89"/>
  </r>
  <r>
    <s v="10 : Electric"/>
    <x v="3"/>
    <x v="1"/>
    <s v="ERES_2T317"/>
    <x v="8090"/>
    <n v="1147.4390000000001"/>
    <n v="138.22"/>
  </r>
  <r>
    <s v="10 : Electric"/>
    <x v="3"/>
    <x v="1"/>
    <s v="ERES_2T317"/>
    <x v="4516"/>
    <n v="514.48500000000001"/>
    <n v="60.97"/>
  </r>
  <r>
    <s v="10 : Electric"/>
    <x v="3"/>
    <x v="1"/>
    <s v="ERES_2T317"/>
    <x v="8759"/>
    <n v="2632.067"/>
    <n v="317.76"/>
  </r>
  <r>
    <s v="10 : Electric"/>
    <x v="3"/>
    <x v="1"/>
    <s v="ERES_2T317"/>
    <x v="4517"/>
    <n v="2198.0889999999999"/>
    <n v="266.38"/>
  </r>
  <r>
    <s v="10 : Electric"/>
    <x v="3"/>
    <x v="1"/>
    <s v="ERES_2T317"/>
    <x v="4518"/>
    <n v="790.40499999999997"/>
    <n v="98.7"/>
  </r>
  <r>
    <s v="10 : Electric"/>
    <x v="3"/>
    <x v="1"/>
    <s v="ERES_2T317"/>
    <x v="8091"/>
    <n v="349.06900000000002"/>
    <n v="41.68"/>
  </r>
  <r>
    <s v="10 : Electric"/>
    <x v="3"/>
    <x v="1"/>
    <s v="ERES_2T317"/>
    <x v="4519"/>
    <m/>
    <n v="0"/>
  </r>
  <r>
    <s v="10 : Electric"/>
    <x v="3"/>
    <x v="1"/>
    <s v="ERES_2T317"/>
    <x v="4520"/>
    <n v="1653.5429999999999"/>
    <n v="200.33"/>
  </r>
  <r>
    <s v="10 : Electric"/>
    <x v="3"/>
    <x v="1"/>
    <s v="ERES_2T317"/>
    <x v="4521"/>
    <n v="1220.4590000000001"/>
    <n v="144.35"/>
  </r>
  <r>
    <s v="10 : Electric"/>
    <x v="3"/>
    <x v="1"/>
    <s v="ERES_2T317"/>
    <x v="8092"/>
    <n v="1739.91"/>
    <n v="203.49"/>
  </r>
  <r>
    <s v="10 : Electric"/>
    <x v="3"/>
    <x v="1"/>
    <s v="ERES_2T317"/>
    <x v="8093"/>
    <n v="662.06"/>
    <n v="81.069999999999993"/>
  </r>
  <r>
    <s v="10 : Electric"/>
    <x v="3"/>
    <x v="1"/>
    <s v="ERES_2T317"/>
    <x v="8094"/>
    <n v="1820.87"/>
    <n v="223.24"/>
  </r>
  <r>
    <s v="10 : Electric"/>
    <x v="3"/>
    <x v="1"/>
    <s v="ERES_2T317"/>
    <x v="4522"/>
    <n v="1413.797"/>
    <n v="172.65"/>
  </r>
  <r>
    <s v="10 : Electric"/>
    <x v="3"/>
    <x v="1"/>
    <s v="ERES_2T317"/>
    <x v="4523"/>
    <n v="2337.6680000000001"/>
    <n v="286.92"/>
  </r>
  <r>
    <s v="10 : Electric"/>
    <x v="3"/>
    <x v="1"/>
    <s v="ERES_2T317"/>
    <x v="4524"/>
    <n v="1165.0139999999999"/>
    <n v="140.69999999999999"/>
  </r>
  <r>
    <s v="10 : Electric"/>
    <x v="3"/>
    <x v="1"/>
    <s v="ERES_2T317"/>
    <x v="4526"/>
    <n v="713.33100000000002"/>
    <n v="83.81"/>
  </r>
  <r>
    <s v="10 : Electric"/>
    <x v="3"/>
    <x v="1"/>
    <s v="ERES_2T317"/>
    <x v="4527"/>
    <n v="914.15499999999997"/>
    <n v="111.37"/>
  </r>
  <r>
    <s v="10 : Electric"/>
    <x v="3"/>
    <x v="1"/>
    <s v="ERES_2T317"/>
    <x v="4528"/>
    <n v="1519.2650000000001"/>
    <n v="183.52"/>
  </r>
  <r>
    <s v="10 : Electric"/>
    <x v="3"/>
    <x v="1"/>
    <s v="ERES_2T317"/>
    <x v="8095"/>
    <n v="484.166"/>
    <n v="59.9"/>
  </r>
  <r>
    <s v="10 : Electric"/>
    <x v="3"/>
    <x v="1"/>
    <s v="ERES_2T317"/>
    <x v="8096"/>
    <n v="1156.8240000000001"/>
    <n v="141.72999999999999"/>
  </r>
  <r>
    <s v="10 : Electric"/>
    <x v="3"/>
    <x v="1"/>
    <s v="ERES_2T317"/>
    <x v="4529"/>
    <n v="951.375"/>
    <n v="116.39"/>
  </r>
  <r>
    <s v="10 : Electric"/>
    <x v="3"/>
    <x v="1"/>
    <s v="ERES_2T317"/>
    <x v="4530"/>
    <n v="1574.6389999999999"/>
    <n v="196.8"/>
  </r>
  <r>
    <s v="10 : Electric"/>
    <x v="3"/>
    <x v="1"/>
    <s v="ERES_2T317"/>
    <x v="8097"/>
    <n v="1033.7660000000001"/>
    <n v="133.55000000000001"/>
  </r>
  <r>
    <s v="10 : Electric"/>
    <x v="3"/>
    <x v="1"/>
    <s v="ERES_2T317"/>
    <x v="4531"/>
    <n v="1551.4870000000001"/>
    <n v="191.65"/>
  </r>
  <r>
    <s v="10 : Electric"/>
    <x v="3"/>
    <x v="1"/>
    <s v="ERES_2T317"/>
    <x v="4532"/>
    <n v="474.29899999999998"/>
    <n v="58.09"/>
  </r>
  <r>
    <s v="10 : Electric"/>
    <x v="3"/>
    <x v="1"/>
    <s v="ERES_2T317"/>
    <x v="4533"/>
    <n v="1594.076"/>
    <n v="193.15"/>
  </r>
  <r>
    <s v="10 : Electric"/>
    <x v="3"/>
    <x v="1"/>
    <s v="ERES_2T317"/>
    <x v="4534"/>
    <n v="910.79899999999998"/>
    <n v="111.2"/>
  </r>
  <r>
    <s v="10 : Electric"/>
    <x v="3"/>
    <x v="1"/>
    <s v="ERES_2T317"/>
    <x v="4535"/>
    <n v="2958.5450000000001"/>
    <n v="358.78"/>
  </r>
  <r>
    <s v="10 : Electric"/>
    <x v="3"/>
    <x v="1"/>
    <s v="ERES_2T317"/>
    <x v="4536"/>
    <n v="1643.087"/>
    <n v="204.3"/>
  </r>
  <r>
    <s v="10 : Electric"/>
    <x v="3"/>
    <x v="1"/>
    <s v="ERES_2T317"/>
    <x v="8098"/>
    <n v="1067.1859999999999"/>
    <n v="128.99"/>
  </r>
  <r>
    <s v="10 : Electric"/>
    <x v="3"/>
    <x v="1"/>
    <s v="ERES_2T317"/>
    <x v="4537"/>
    <n v="1007.384"/>
    <n v="118.77"/>
  </r>
  <r>
    <s v="10 : Electric"/>
    <x v="3"/>
    <x v="1"/>
    <s v="ERES_2T317"/>
    <x v="4538"/>
    <n v="1124.9590000000001"/>
    <n v="140.47999999999999"/>
  </r>
  <r>
    <s v="10 : Electric"/>
    <x v="3"/>
    <x v="1"/>
    <s v="ERES_2T317"/>
    <x v="4539"/>
    <n v="446.79399999999998"/>
    <n v="54.31"/>
  </r>
  <r>
    <s v="10 : Electric"/>
    <x v="3"/>
    <x v="1"/>
    <s v="ERES_2T317"/>
    <x v="4540"/>
    <n v="1219.6189999999999"/>
    <n v="144.18"/>
  </r>
  <r>
    <s v="10 : Electric"/>
    <x v="3"/>
    <x v="1"/>
    <s v="ERES_2T317"/>
    <x v="8099"/>
    <n v="1298.5440000000001"/>
    <n v="156.87"/>
  </r>
  <r>
    <s v="10 : Electric"/>
    <x v="3"/>
    <x v="1"/>
    <s v="ERES_2T317"/>
    <x v="8100"/>
    <n v="1613.4870000000001"/>
    <n v="199.16"/>
  </r>
  <r>
    <s v="10 : Electric"/>
    <x v="3"/>
    <x v="1"/>
    <s v="ERES_2T317"/>
    <x v="4541"/>
    <n v="1211.231"/>
    <n v="145.30000000000001"/>
  </r>
  <r>
    <s v="10 : Electric"/>
    <x v="3"/>
    <x v="1"/>
    <s v="ERES_2T317"/>
    <x v="4542"/>
    <n v="2617.0500000000002"/>
    <n v="310.20999999999998"/>
  </r>
  <r>
    <s v="10 : Electric"/>
    <x v="3"/>
    <x v="1"/>
    <s v="ERES_2T317"/>
    <x v="8101"/>
    <n v="363.70400000000001"/>
    <n v="43"/>
  </r>
  <r>
    <s v="10 : Electric"/>
    <x v="3"/>
    <x v="1"/>
    <s v="ERES_2T317"/>
    <x v="8102"/>
    <n v="820.47199999999998"/>
    <n v="99.67"/>
  </r>
  <r>
    <s v="10 : Electric"/>
    <x v="3"/>
    <x v="1"/>
    <s v="ERES_2T317"/>
    <x v="8760"/>
    <n v="1469.7760000000001"/>
    <n v="178.87"/>
  </r>
  <r>
    <s v="10 : Electric"/>
    <x v="3"/>
    <x v="1"/>
    <s v="ERES_2T317"/>
    <x v="4543"/>
    <n v="1641.242"/>
    <n v="202.91"/>
  </r>
  <r>
    <s v="10 : Electric"/>
    <x v="3"/>
    <x v="1"/>
    <s v="ERES_2T317"/>
    <x v="4544"/>
    <n v="771.57500000000005"/>
    <n v="95.03"/>
  </r>
  <r>
    <s v="10 : Electric"/>
    <x v="3"/>
    <x v="1"/>
    <s v="ERES_2T317"/>
    <x v="4545"/>
    <n v="2720.2109999999998"/>
    <n v="329.82"/>
  </r>
  <r>
    <s v="10 : Electric"/>
    <x v="3"/>
    <x v="1"/>
    <s v="ERES_2T317"/>
    <x v="4546"/>
    <n v="682.52300000000002"/>
    <n v="85.69"/>
  </r>
  <r>
    <s v="10 : Electric"/>
    <x v="3"/>
    <x v="1"/>
    <s v="ERES_2T317"/>
    <x v="4547"/>
    <n v="352.65899999999999"/>
    <n v="43.71"/>
  </r>
  <r>
    <s v="10 : Electric"/>
    <x v="3"/>
    <x v="1"/>
    <s v="ERES_2T317"/>
    <x v="8103"/>
    <n v="930.92399999999998"/>
    <n v="114.97"/>
  </r>
  <r>
    <s v="10 : Electric"/>
    <x v="3"/>
    <x v="1"/>
    <s v="ERES_2T317"/>
    <x v="8104"/>
    <n v="1834.614"/>
    <n v="226.63"/>
  </r>
  <r>
    <s v="10 : Electric"/>
    <x v="3"/>
    <x v="1"/>
    <s v="ERES_2T317"/>
    <x v="8105"/>
    <n v="457.09199999999998"/>
    <n v="57.51"/>
  </r>
  <r>
    <s v="10 : Electric"/>
    <x v="3"/>
    <x v="1"/>
    <s v="ERES_2T317"/>
    <x v="4548"/>
    <n v="1179.404"/>
    <n v="142.22999999999999"/>
  </r>
  <r>
    <s v="10 : Electric"/>
    <x v="3"/>
    <x v="1"/>
    <s v="ERES_2T317"/>
    <x v="4549"/>
    <n v="1666.5070000000001"/>
    <n v="200.61"/>
  </r>
  <r>
    <s v="10 : Electric"/>
    <x v="3"/>
    <x v="1"/>
    <s v="ERES_2T317"/>
    <x v="4550"/>
    <n v="994.69399999999996"/>
    <n v="115.36"/>
  </r>
  <r>
    <s v="10 : Electric"/>
    <x v="3"/>
    <x v="1"/>
    <s v="ERES_2T317"/>
    <x v="4551"/>
    <n v="2057.4659999999999"/>
    <n v="252.04"/>
  </r>
  <r>
    <s v="10 : Electric"/>
    <x v="3"/>
    <x v="1"/>
    <s v="ERES_2T317"/>
    <x v="4552"/>
    <n v="964.495"/>
    <n v="110.36"/>
  </r>
  <r>
    <s v="10 : Electric"/>
    <x v="3"/>
    <x v="1"/>
    <s v="ERES_2T317"/>
    <x v="8106"/>
    <n v="726.58299999999997"/>
    <n v="84.97"/>
  </r>
  <r>
    <s v="10 : Electric"/>
    <x v="3"/>
    <x v="1"/>
    <s v="ERES_2T317"/>
    <x v="4553"/>
    <n v="1223.521"/>
    <n v="152.38"/>
  </r>
  <r>
    <s v="10 : Electric"/>
    <x v="3"/>
    <x v="1"/>
    <s v="ERES_2T317"/>
    <x v="4554"/>
    <n v="682.54700000000003"/>
    <n v="84.97"/>
  </r>
  <r>
    <s v="10 : Electric"/>
    <x v="3"/>
    <x v="1"/>
    <s v="ERES_2T317"/>
    <x v="4555"/>
    <n v="1319.432"/>
    <n v="161.22"/>
  </r>
  <r>
    <s v="10 : Electric"/>
    <x v="3"/>
    <x v="1"/>
    <s v="ERES_2T317"/>
    <x v="4556"/>
    <n v="205.06299999999999"/>
    <n v="25.17"/>
  </r>
  <r>
    <s v="10 : Electric"/>
    <x v="3"/>
    <x v="1"/>
    <s v="ERES_2T317"/>
    <x v="4557"/>
    <n v="364.255"/>
    <n v="45.35"/>
  </r>
  <r>
    <s v="10 : Electric"/>
    <x v="3"/>
    <x v="1"/>
    <s v="ERES_2T317"/>
    <x v="4558"/>
    <n v="839.79399999999998"/>
    <n v="101.09"/>
  </r>
  <r>
    <s v="10 : Electric"/>
    <x v="3"/>
    <x v="1"/>
    <s v="ERES_2T317"/>
    <x v="4559"/>
    <n v="183.27099999999999"/>
    <n v="22.2"/>
  </r>
  <r>
    <s v="10 : Electric"/>
    <x v="3"/>
    <x v="1"/>
    <s v="ERES_2T317"/>
    <x v="4560"/>
    <n v="673.53300000000002"/>
    <n v="82.66"/>
  </r>
  <r>
    <s v="10 : Electric"/>
    <x v="3"/>
    <x v="1"/>
    <s v="ERES_2T317"/>
    <x v="4561"/>
    <n v="981.89400000000001"/>
    <n v="122.37"/>
  </r>
  <r>
    <s v="10 : Electric"/>
    <x v="3"/>
    <x v="1"/>
    <s v="ERES_2T317"/>
    <x v="4562"/>
    <n v="553.03499999999997"/>
    <n v="66.3"/>
  </r>
  <r>
    <s v="10 : Electric"/>
    <x v="3"/>
    <x v="1"/>
    <s v="ERES_2T317"/>
    <x v="4563"/>
    <n v="162.03700000000001"/>
    <n v="19.04"/>
  </r>
  <r>
    <s v="10 : Electric"/>
    <x v="3"/>
    <x v="1"/>
    <s v="ERES_2T317"/>
    <x v="4564"/>
    <n v="645.43299999999999"/>
    <n v="81.23"/>
  </r>
  <r>
    <s v="10 : Electric"/>
    <x v="3"/>
    <x v="1"/>
    <s v="ERES_2T317"/>
    <x v="4565"/>
    <n v="439.745"/>
    <n v="54.7"/>
  </r>
  <r>
    <s v="10 : Electric"/>
    <x v="3"/>
    <x v="1"/>
    <s v="ERES_2T317"/>
    <x v="4566"/>
    <n v="1989.384"/>
    <n v="240.77"/>
  </r>
  <r>
    <s v="10 : Electric"/>
    <x v="3"/>
    <x v="1"/>
    <s v="ERES_2T317"/>
    <x v="4567"/>
    <n v="2123.2820000000002"/>
    <n v="257.89999999999998"/>
  </r>
  <r>
    <s v="10 : Electric"/>
    <x v="3"/>
    <x v="1"/>
    <s v="ERES_2T317"/>
    <x v="4569"/>
    <n v="492.9"/>
    <n v="57.19"/>
  </r>
  <r>
    <s v="10 : Electric"/>
    <x v="3"/>
    <x v="1"/>
    <s v="ERES_2T317"/>
    <x v="4570"/>
    <n v="1122.05"/>
    <n v="138.41"/>
  </r>
  <r>
    <s v="10 : Electric"/>
    <x v="3"/>
    <x v="1"/>
    <s v="ERES_2T317"/>
    <x v="4571"/>
    <n v="2170.7310000000002"/>
    <n v="273.37"/>
  </r>
  <r>
    <s v="10 : Electric"/>
    <x v="3"/>
    <x v="1"/>
    <s v="ERES_2T317"/>
    <x v="4572"/>
    <n v="619.654"/>
    <n v="78.489999999999995"/>
  </r>
  <r>
    <s v="10 : Electric"/>
    <x v="3"/>
    <x v="1"/>
    <s v="ERES_2T317"/>
    <x v="4573"/>
    <n v="3463.9679999999998"/>
    <n v="421.36"/>
  </r>
  <r>
    <s v="10 : Electric"/>
    <x v="3"/>
    <x v="1"/>
    <s v="ERES_2T317"/>
    <x v="8761"/>
    <n v="759.33399999999995"/>
    <n v="93.29"/>
  </r>
  <r>
    <s v="10 : Electric"/>
    <x v="3"/>
    <x v="1"/>
    <s v="ERES_2T317"/>
    <x v="4574"/>
    <n v="691.15099999999995"/>
    <n v="83.59"/>
  </r>
  <r>
    <s v="10 : Electric"/>
    <x v="3"/>
    <x v="1"/>
    <s v="ERES_2T317"/>
    <x v="4575"/>
    <n v="1304.4269999999999"/>
    <n v="160.86000000000001"/>
  </r>
  <r>
    <s v="10 : Electric"/>
    <x v="3"/>
    <x v="1"/>
    <s v="ERES_2T317"/>
    <x v="8108"/>
    <n v="473.34199999999998"/>
    <n v="59.18"/>
  </r>
  <r>
    <s v="10 : Electric"/>
    <x v="3"/>
    <x v="1"/>
    <s v="ERES_2T317"/>
    <x v="4576"/>
    <n v="1589.0440000000001"/>
    <n v="195.03"/>
  </r>
  <r>
    <s v="10 : Electric"/>
    <x v="3"/>
    <x v="1"/>
    <s v="ERES_2T317"/>
    <x v="8109"/>
    <n v="265"/>
    <n v="31.96"/>
  </r>
  <r>
    <s v="10 : Electric"/>
    <x v="3"/>
    <x v="1"/>
    <s v="ERES_2T317"/>
    <x v="8110"/>
    <n v="1230.318"/>
    <n v="148.1"/>
  </r>
  <r>
    <s v="10 : Electric"/>
    <x v="3"/>
    <x v="1"/>
    <s v="ERES_2T317"/>
    <x v="4577"/>
    <n v="84.893000000000001"/>
    <n v="10.050000000000001"/>
  </r>
  <r>
    <s v="10 : Electric"/>
    <x v="3"/>
    <x v="1"/>
    <s v="ERES_2T317"/>
    <x v="4578"/>
    <n v="1289.56"/>
    <n v="153.24"/>
  </r>
  <r>
    <s v="10 : Electric"/>
    <x v="3"/>
    <x v="1"/>
    <s v="ERES_2T317"/>
    <x v="8762"/>
    <n v="30.766999999999999"/>
    <n v="3.92"/>
  </r>
  <r>
    <s v="10 : Electric"/>
    <x v="3"/>
    <x v="1"/>
    <s v="ERES_2T317"/>
    <x v="4579"/>
    <n v="1322.194"/>
    <n v="159.49"/>
  </r>
  <r>
    <s v="10 : Electric"/>
    <x v="3"/>
    <x v="1"/>
    <s v="ERES_2T317"/>
    <x v="4580"/>
    <n v="753.11699999999996"/>
    <n v="89.73"/>
  </r>
  <r>
    <s v="10 : Electric"/>
    <x v="3"/>
    <x v="1"/>
    <s v="ERES_2T317"/>
    <x v="4581"/>
    <n v="778.68499999999995"/>
    <n v="92.13"/>
  </r>
  <r>
    <s v="10 : Electric"/>
    <x v="3"/>
    <x v="1"/>
    <s v="ERES_2T317"/>
    <x v="4582"/>
    <n v="853.63699999999994"/>
    <n v="102.92"/>
  </r>
  <r>
    <s v="10 : Electric"/>
    <x v="3"/>
    <x v="1"/>
    <s v="ERES_2T317"/>
    <x v="8111"/>
    <n v="683.73400000000004"/>
    <n v="84.12"/>
  </r>
  <r>
    <s v="10 : Electric"/>
    <x v="3"/>
    <x v="1"/>
    <s v="ERES_2T317"/>
    <x v="4583"/>
    <n v="1014.326"/>
    <n v="123.39"/>
  </r>
  <r>
    <s v="10 : Electric"/>
    <x v="3"/>
    <x v="1"/>
    <s v="ERES_2T317"/>
    <x v="4584"/>
    <n v="776.20100000000002"/>
    <n v="97.09"/>
  </r>
  <r>
    <s v="10 : Electric"/>
    <x v="3"/>
    <x v="1"/>
    <s v="ERES_2T317"/>
    <x v="4585"/>
    <n v="339.18"/>
    <n v="41.23"/>
  </r>
  <r>
    <s v="10 : Electric"/>
    <x v="3"/>
    <x v="1"/>
    <s v="ERES_2T317"/>
    <x v="4586"/>
    <n v="2499.7750000000001"/>
    <n v="325.04000000000002"/>
  </r>
  <r>
    <s v="10 : Electric"/>
    <x v="3"/>
    <x v="1"/>
    <s v="ERES_2T317"/>
    <x v="4587"/>
    <n v="281.18099999999998"/>
    <n v="33.93"/>
  </r>
  <r>
    <s v="10 : Electric"/>
    <x v="3"/>
    <x v="1"/>
    <s v="ERES_2T317"/>
    <x v="4588"/>
    <n v="942.45"/>
    <n v="115.49"/>
  </r>
  <r>
    <s v="10 : Electric"/>
    <x v="3"/>
    <x v="1"/>
    <s v="ERES_2T317"/>
    <x v="4589"/>
    <n v="1118.1189999999999"/>
    <n v="131.86000000000001"/>
  </r>
  <r>
    <s v="10 : Electric"/>
    <x v="3"/>
    <x v="1"/>
    <s v="ERES_2T317"/>
    <x v="8112"/>
    <n v="1412.9449999999999"/>
    <n v="168.42"/>
  </r>
  <r>
    <s v="10 : Electric"/>
    <x v="3"/>
    <x v="1"/>
    <s v="ERES_2T317"/>
    <x v="4590"/>
    <n v="1031.5889999999999"/>
    <n v="128.12"/>
  </r>
  <r>
    <s v="10 : Electric"/>
    <x v="3"/>
    <x v="1"/>
    <s v="ERES_2T317"/>
    <x v="8113"/>
    <n v="3146.116"/>
    <n v="382.3"/>
  </r>
  <r>
    <s v="10 : Electric"/>
    <x v="3"/>
    <x v="1"/>
    <s v="ERES_2T317"/>
    <x v="4591"/>
    <n v="728.98500000000001"/>
    <n v="93.95"/>
  </r>
  <r>
    <s v="10 : Electric"/>
    <x v="3"/>
    <x v="1"/>
    <s v="ERES_2T317"/>
    <x v="4592"/>
    <n v="1907.124"/>
    <n v="228.01"/>
  </r>
  <r>
    <s v="10 : Electric"/>
    <x v="3"/>
    <x v="1"/>
    <s v="ERES_2T317"/>
    <x v="4593"/>
    <n v="438.815"/>
    <n v="53.89"/>
  </r>
  <r>
    <s v="10 : Electric"/>
    <x v="3"/>
    <x v="1"/>
    <s v="ERES_2T317"/>
    <x v="4594"/>
    <n v="1640.864"/>
    <n v="201.7"/>
  </r>
  <r>
    <s v="10 : Electric"/>
    <x v="3"/>
    <x v="1"/>
    <s v="ERES_2T317"/>
    <x v="8114"/>
    <n v="1933.4059999999999"/>
    <n v="230.1"/>
  </r>
  <r>
    <s v="10 : Electric"/>
    <x v="3"/>
    <x v="1"/>
    <s v="ERES_2T317"/>
    <x v="4595"/>
    <n v="532.596"/>
    <n v="64.14"/>
  </r>
  <r>
    <s v="10 : Electric"/>
    <x v="3"/>
    <x v="1"/>
    <s v="ERES_2T317"/>
    <x v="4596"/>
    <n v="483.71300000000002"/>
    <n v="58.63"/>
  </r>
  <r>
    <s v="10 : Electric"/>
    <x v="3"/>
    <x v="1"/>
    <s v="ERES_2T317"/>
    <x v="4597"/>
    <n v="593.03300000000002"/>
    <n v="74.790000000000006"/>
  </r>
  <r>
    <s v="10 : Electric"/>
    <x v="3"/>
    <x v="1"/>
    <s v="ERES_2T317"/>
    <x v="8115"/>
    <n v="1364.2819999999999"/>
    <n v="168.15"/>
  </r>
  <r>
    <s v="10 : Electric"/>
    <x v="3"/>
    <x v="1"/>
    <s v="ERES_2T317"/>
    <x v="8116"/>
    <n v="1045.07"/>
    <n v="125.57"/>
  </r>
  <r>
    <s v="10 : Electric"/>
    <x v="3"/>
    <x v="1"/>
    <s v="ERES_2T317"/>
    <x v="4598"/>
    <n v="583.34400000000005"/>
    <n v="72.09"/>
  </r>
  <r>
    <s v="10 : Electric"/>
    <x v="3"/>
    <x v="1"/>
    <s v="ERES_2T317"/>
    <x v="4599"/>
    <n v="788.60299999999995"/>
    <n v="102.65"/>
  </r>
  <r>
    <s v="10 : Electric"/>
    <x v="3"/>
    <x v="1"/>
    <s v="ERES_2T317"/>
    <x v="4600"/>
    <n v="1590.171"/>
    <n v="189.65"/>
  </r>
  <r>
    <s v="10 : Electric"/>
    <x v="3"/>
    <x v="1"/>
    <s v="ERES_2T317"/>
    <x v="8117"/>
    <n v="771.779"/>
    <n v="91.15"/>
  </r>
  <r>
    <s v="10 : Electric"/>
    <x v="3"/>
    <x v="1"/>
    <s v="ERES_2T317"/>
    <x v="8118"/>
    <n v="2055.1120000000001"/>
    <n v="245.78"/>
  </r>
  <r>
    <s v="10 : Electric"/>
    <x v="3"/>
    <x v="1"/>
    <s v="ERES_2T317"/>
    <x v="4601"/>
    <n v="1963.617"/>
    <n v="240.11"/>
  </r>
  <r>
    <s v="10 : Electric"/>
    <x v="3"/>
    <x v="1"/>
    <s v="ERES_2T317"/>
    <x v="4602"/>
    <n v="1845.5229999999999"/>
    <n v="219.33"/>
  </r>
  <r>
    <s v="10 : Electric"/>
    <x v="3"/>
    <x v="1"/>
    <s v="ERES_2T317"/>
    <x v="4603"/>
    <n v="1080.8219999999999"/>
    <n v="123.42"/>
  </r>
  <r>
    <s v="10 : Electric"/>
    <x v="3"/>
    <x v="1"/>
    <s v="ERES_2T317"/>
    <x v="4604"/>
    <n v="1127.375"/>
    <n v="138.57"/>
  </r>
  <r>
    <s v="10 : Electric"/>
    <x v="3"/>
    <x v="1"/>
    <s v="ERES_2T317"/>
    <x v="4605"/>
    <n v="3452.2570000000001"/>
    <n v="420.72"/>
  </r>
  <r>
    <s v="10 : Electric"/>
    <x v="3"/>
    <x v="1"/>
    <s v="ERES_2T317"/>
    <x v="4606"/>
    <n v="1117.3009999999999"/>
    <n v="138.84"/>
  </r>
  <r>
    <s v="10 : Electric"/>
    <x v="3"/>
    <x v="1"/>
    <s v="ERES_2T317"/>
    <x v="4607"/>
    <n v="733.54100000000005"/>
    <n v="92.02"/>
  </r>
  <r>
    <s v="10 : Electric"/>
    <x v="3"/>
    <x v="1"/>
    <s v="ERES_2T317"/>
    <x v="4608"/>
    <n v="1590.4369999999999"/>
    <n v="191.1"/>
  </r>
  <r>
    <s v="10 : Electric"/>
    <x v="3"/>
    <x v="1"/>
    <s v="ERES_2T317"/>
    <x v="8119"/>
    <n v="208.95500000000001"/>
    <n v="25.38"/>
  </r>
  <r>
    <s v="10 : Electric"/>
    <x v="3"/>
    <x v="1"/>
    <s v="ERES_2T317"/>
    <x v="8120"/>
    <n v="1089.1690000000001"/>
    <n v="134.22999999999999"/>
  </r>
  <r>
    <s v="10 : Electric"/>
    <x v="3"/>
    <x v="1"/>
    <s v="ERES_2T317"/>
    <x v="4609"/>
    <n v="2544.3310000000001"/>
    <n v="316.85000000000002"/>
  </r>
  <r>
    <s v="10 : Electric"/>
    <x v="3"/>
    <x v="1"/>
    <s v="ERES_2T317"/>
    <x v="8121"/>
    <n v="1331.5429999999999"/>
    <n v="158.72"/>
  </r>
  <r>
    <s v="10 : Electric"/>
    <x v="3"/>
    <x v="1"/>
    <s v="ERES_2T317"/>
    <x v="4610"/>
    <n v="1271.9090000000001"/>
    <n v="152.85"/>
  </r>
  <r>
    <s v="10 : Electric"/>
    <x v="3"/>
    <x v="1"/>
    <s v="ERES_2T317"/>
    <x v="4611"/>
    <n v="724.54100000000005"/>
    <n v="90.57"/>
  </r>
  <r>
    <s v="10 : Electric"/>
    <x v="3"/>
    <x v="1"/>
    <s v="ERES_2T317"/>
    <x v="8122"/>
    <n v="468.964"/>
    <n v="57.31"/>
  </r>
  <r>
    <s v="10 : Electric"/>
    <x v="3"/>
    <x v="1"/>
    <s v="ERES_2T317"/>
    <x v="4612"/>
    <n v="1313.2059999999999"/>
    <n v="164.28"/>
  </r>
  <r>
    <s v="10 : Electric"/>
    <x v="3"/>
    <x v="1"/>
    <s v="ERES_2T317"/>
    <x v="4613"/>
    <n v="1410.123"/>
    <n v="169.51"/>
  </r>
  <r>
    <s v="10 : Electric"/>
    <x v="3"/>
    <x v="1"/>
    <s v="ERES_2T317"/>
    <x v="4614"/>
    <n v="605.34"/>
    <n v="75.16"/>
  </r>
  <r>
    <s v="10 : Electric"/>
    <x v="3"/>
    <x v="1"/>
    <s v="ERES_2T317"/>
    <x v="4615"/>
    <n v="1161.797"/>
    <n v="144.99"/>
  </r>
  <r>
    <s v="10 : Electric"/>
    <x v="3"/>
    <x v="1"/>
    <s v="ERES_2T317"/>
    <x v="4616"/>
    <n v="1107.924"/>
    <n v="131.51"/>
  </r>
  <r>
    <s v="10 : Electric"/>
    <x v="3"/>
    <x v="1"/>
    <s v="ERES_2T317"/>
    <x v="4617"/>
    <n v="971.03899999999999"/>
    <n v="120.63"/>
  </r>
  <r>
    <s v="10 : Electric"/>
    <x v="3"/>
    <x v="1"/>
    <s v="ERES_2T317"/>
    <x v="4618"/>
    <n v="617.41200000000003"/>
    <n v="74.64"/>
  </r>
  <r>
    <s v="10 : Electric"/>
    <x v="3"/>
    <x v="1"/>
    <s v="ERES_2T317"/>
    <x v="4619"/>
    <n v="1126.855"/>
    <n v="144.62"/>
  </r>
  <r>
    <s v="10 : Electric"/>
    <x v="3"/>
    <x v="1"/>
    <s v="ERES_2T317"/>
    <x v="4620"/>
    <n v="313.16699999999997"/>
    <n v="37.85"/>
  </r>
  <r>
    <s v="10 : Electric"/>
    <x v="3"/>
    <x v="1"/>
    <s v="ERES_2T317"/>
    <x v="8123"/>
    <n v="749.00800000000004"/>
    <n v="84.09"/>
  </r>
  <r>
    <s v="10 : Electric"/>
    <x v="3"/>
    <x v="1"/>
    <s v="ERES_2T317"/>
    <x v="4621"/>
    <n v="674.66899999999998"/>
    <n v="77.73"/>
  </r>
  <r>
    <s v="10 : Electric"/>
    <x v="3"/>
    <x v="1"/>
    <s v="ERES_2T317"/>
    <x v="4622"/>
    <n v="538.928"/>
    <n v="67.7"/>
  </r>
  <r>
    <s v="10 : Electric"/>
    <x v="3"/>
    <x v="1"/>
    <s v="ERES_2T317"/>
    <x v="4623"/>
    <n v="812.73099999999999"/>
    <n v="100.29"/>
  </r>
  <r>
    <s v="10 : Electric"/>
    <x v="3"/>
    <x v="1"/>
    <s v="ERES_2T317"/>
    <x v="4624"/>
    <n v="776.18399999999997"/>
    <n v="95.41"/>
  </r>
  <r>
    <s v="10 : Electric"/>
    <x v="3"/>
    <x v="1"/>
    <s v="ERES_2T317"/>
    <x v="4625"/>
    <n v="1398.8019999999999"/>
    <n v="169.32"/>
  </r>
  <r>
    <s v="10 : Electric"/>
    <x v="3"/>
    <x v="1"/>
    <s v="ERES_2T317"/>
    <x v="4626"/>
    <n v="2849.2559999999999"/>
    <n v="361.96"/>
  </r>
  <r>
    <s v="10 : Electric"/>
    <x v="3"/>
    <x v="1"/>
    <s v="ERES_2T317"/>
    <x v="4627"/>
    <n v="2351.1030000000001"/>
    <n v="283.87"/>
  </r>
  <r>
    <s v="10 : Electric"/>
    <x v="3"/>
    <x v="1"/>
    <s v="ERES_2T317"/>
    <x v="4628"/>
    <n v="765.14"/>
    <n v="92.82"/>
  </r>
  <r>
    <s v="10 : Electric"/>
    <x v="3"/>
    <x v="1"/>
    <s v="ERES_2T317"/>
    <x v="4629"/>
    <n v="762.69500000000005"/>
    <n v="98.76"/>
  </r>
  <r>
    <s v="10 : Electric"/>
    <x v="3"/>
    <x v="1"/>
    <s v="ERES_2T317"/>
    <x v="4630"/>
    <n v="1075.519"/>
    <n v="128.77000000000001"/>
  </r>
  <r>
    <s v="10 : Electric"/>
    <x v="3"/>
    <x v="1"/>
    <s v="ERES_2T317"/>
    <x v="8124"/>
    <n v="844.43600000000004"/>
    <n v="101.02"/>
  </r>
  <r>
    <s v="10 : Electric"/>
    <x v="3"/>
    <x v="1"/>
    <s v="ERES_2T317"/>
    <x v="4631"/>
    <n v="807.17399999999998"/>
    <n v="106.29"/>
  </r>
  <r>
    <s v="10 : Electric"/>
    <x v="3"/>
    <x v="1"/>
    <s v="ERES_2T317"/>
    <x v="8125"/>
    <n v="688.50699999999995"/>
    <n v="84.65"/>
  </r>
  <r>
    <s v="10 : Electric"/>
    <x v="3"/>
    <x v="1"/>
    <s v="ERES_2T317"/>
    <x v="4632"/>
    <n v="2251.11"/>
    <n v="267.51"/>
  </r>
  <r>
    <s v="10 : Electric"/>
    <x v="3"/>
    <x v="1"/>
    <s v="ERES_2T317"/>
    <x v="4633"/>
    <n v="1397.836"/>
    <n v="169.64"/>
  </r>
  <r>
    <s v="10 : Electric"/>
    <x v="3"/>
    <x v="1"/>
    <s v="ERES_2T317"/>
    <x v="4634"/>
    <n v="250.68899999999999"/>
    <n v="30.3"/>
  </r>
  <r>
    <s v="10 : Electric"/>
    <x v="3"/>
    <x v="1"/>
    <s v="ERES_2T317"/>
    <x v="4635"/>
    <n v="514.48099999999999"/>
    <n v="60.51"/>
  </r>
  <r>
    <s v="10 : Electric"/>
    <x v="3"/>
    <x v="1"/>
    <s v="ERES_2T317"/>
    <x v="8126"/>
    <n v="1083.9580000000001"/>
    <n v="123.05"/>
  </r>
  <r>
    <s v="10 : Electric"/>
    <x v="3"/>
    <x v="1"/>
    <s v="ERES_2T317"/>
    <x v="4636"/>
    <n v="742.64700000000005"/>
    <n v="88.9"/>
  </r>
  <r>
    <s v="10 : Electric"/>
    <x v="3"/>
    <x v="1"/>
    <s v="ERES_2T317"/>
    <x v="8127"/>
    <n v="1569.135"/>
    <n v="193.12"/>
  </r>
  <r>
    <s v="10 : Electric"/>
    <x v="3"/>
    <x v="1"/>
    <s v="ERES_2T317"/>
    <x v="4637"/>
    <n v="701.48099999999999"/>
    <n v="84.79"/>
  </r>
  <r>
    <s v="10 : Electric"/>
    <x v="3"/>
    <x v="1"/>
    <s v="ERES_2T317"/>
    <x v="4638"/>
    <n v="918.20799999999997"/>
    <n v="108.44"/>
  </r>
  <r>
    <s v="10 : Electric"/>
    <x v="3"/>
    <x v="1"/>
    <s v="ERES_2T317"/>
    <x v="4639"/>
    <n v="3466.5079999999998"/>
    <n v="417.67"/>
  </r>
  <r>
    <s v="10 : Electric"/>
    <x v="3"/>
    <x v="1"/>
    <s v="ERES_2T317"/>
    <x v="4640"/>
    <n v="2142.9639999999999"/>
    <n v="266.08999999999997"/>
  </r>
  <r>
    <s v="10 : Electric"/>
    <x v="3"/>
    <x v="1"/>
    <s v="ERES_2T317"/>
    <x v="8128"/>
    <n v="1326.0340000000001"/>
    <n v="159.66999999999999"/>
  </r>
  <r>
    <s v="10 : Electric"/>
    <x v="3"/>
    <x v="1"/>
    <s v="ERES_2T317"/>
    <x v="4642"/>
    <n v="1789.3019999999999"/>
    <n v="221.48"/>
  </r>
  <r>
    <s v="10 : Electric"/>
    <x v="3"/>
    <x v="1"/>
    <s v="ERES_2T317"/>
    <x v="4643"/>
    <n v="1473.923"/>
    <n v="170.71"/>
  </r>
  <r>
    <s v="10 : Electric"/>
    <x v="3"/>
    <x v="1"/>
    <s v="ERES_2T317"/>
    <x v="4644"/>
    <n v="1640.348"/>
    <n v="199.07"/>
  </r>
  <r>
    <s v="10 : Electric"/>
    <x v="3"/>
    <x v="1"/>
    <s v="ERES_2T317"/>
    <x v="4645"/>
    <n v="1470.26"/>
    <n v="179.56"/>
  </r>
  <r>
    <s v="10 : Electric"/>
    <x v="3"/>
    <x v="1"/>
    <s v="ERES_2T317"/>
    <x v="4646"/>
    <n v="4786.8459999999995"/>
    <n v="579.07000000000005"/>
  </r>
  <r>
    <s v="10 : Electric"/>
    <x v="3"/>
    <x v="1"/>
    <s v="ERES_2T317"/>
    <x v="4647"/>
    <n v="5097.1610000000001"/>
    <n v="614.59"/>
  </r>
  <r>
    <s v="10 : Electric"/>
    <x v="3"/>
    <x v="1"/>
    <s v="ERES_2T317"/>
    <x v="4648"/>
    <n v="1005.244"/>
    <n v="120.87"/>
  </r>
  <r>
    <s v="10 : Electric"/>
    <x v="3"/>
    <x v="1"/>
    <s v="ERES_2T317"/>
    <x v="4649"/>
    <n v="533.59400000000005"/>
    <n v="66.47"/>
  </r>
  <r>
    <s v="10 : Electric"/>
    <x v="3"/>
    <x v="1"/>
    <s v="ERES_2T317"/>
    <x v="8129"/>
    <n v="1257.5840000000001"/>
    <n v="157.41999999999999"/>
  </r>
  <r>
    <s v="10 : Electric"/>
    <x v="3"/>
    <x v="1"/>
    <s v="ERES_2T317"/>
    <x v="4650"/>
    <n v="1410.174"/>
    <n v="169.54"/>
  </r>
  <r>
    <s v="10 : Electric"/>
    <x v="3"/>
    <x v="1"/>
    <s v="ERES_2T317"/>
    <x v="4651"/>
    <n v="1354.2159999999999"/>
    <n v="165.97"/>
  </r>
  <r>
    <s v="10 : Electric"/>
    <x v="3"/>
    <x v="1"/>
    <s v="ERES_2T317"/>
    <x v="4652"/>
    <n v="936.43899999999996"/>
    <n v="113.26"/>
  </r>
  <r>
    <s v="10 : Electric"/>
    <x v="3"/>
    <x v="1"/>
    <s v="ERES_2T317"/>
    <x v="8130"/>
    <n v="517.45299999999997"/>
    <n v="65.400000000000006"/>
  </r>
  <r>
    <s v="10 : Electric"/>
    <x v="3"/>
    <x v="1"/>
    <s v="ERES_2T317"/>
    <x v="4653"/>
    <n v="722.87099999999998"/>
    <n v="89.33"/>
  </r>
  <r>
    <s v="10 : Electric"/>
    <x v="3"/>
    <x v="1"/>
    <s v="ERES_2T317"/>
    <x v="8131"/>
    <n v="401.22800000000001"/>
    <n v="49.5"/>
  </r>
  <r>
    <s v="10 : Electric"/>
    <x v="3"/>
    <x v="1"/>
    <s v="ERES_2T317"/>
    <x v="4654"/>
    <n v="1295.24"/>
    <n v="159.4"/>
  </r>
  <r>
    <s v="10 : Electric"/>
    <x v="3"/>
    <x v="1"/>
    <s v="ERES_2T317"/>
    <x v="4655"/>
    <n v="927.18799999999999"/>
    <n v="113.37"/>
  </r>
  <r>
    <s v="10 : Electric"/>
    <x v="3"/>
    <x v="1"/>
    <s v="ERES_2T317"/>
    <x v="4656"/>
    <n v="1400.5530000000001"/>
    <n v="171.72"/>
  </r>
  <r>
    <s v="10 : Electric"/>
    <x v="3"/>
    <x v="1"/>
    <s v="ERES_2T317"/>
    <x v="4657"/>
    <n v="1067.356"/>
    <n v="128.05000000000001"/>
  </r>
  <r>
    <s v="10 : Electric"/>
    <x v="3"/>
    <x v="1"/>
    <s v="ERES_2T317"/>
    <x v="4658"/>
    <n v="1166.519"/>
    <n v="140.09"/>
  </r>
  <r>
    <s v="10 : Electric"/>
    <x v="3"/>
    <x v="1"/>
    <s v="ERES_2T317"/>
    <x v="4659"/>
    <n v="993.55600000000004"/>
    <n v="121.69"/>
  </r>
  <r>
    <s v="10 : Electric"/>
    <x v="3"/>
    <x v="1"/>
    <s v="ERES_2T317"/>
    <x v="8132"/>
    <n v="203.43199999999999"/>
    <n v="24.13"/>
  </r>
  <r>
    <s v="10 : Electric"/>
    <x v="3"/>
    <x v="1"/>
    <s v="ERES_2T317"/>
    <x v="8133"/>
    <n v="639.95799999999997"/>
    <n v="73.2"/>
  </r>
  <r>
    <s v="10 : Electric"/>
    <x v="3"/>
    <x v="1"/>
    <s v="ERES_2T317"/>
    <x v="8134"/>
    <n v="940.04399999999998"/>
    <n v="112.87"/>
  </r>
  <r>
    <s v="10 : Electric"/>
    <x v="3"/>
    <x v="1"/>
    <s v="ERES_2T317"/>
    <x v="4660"/>
    <n v="1338.346"/>
    <n v="168.81"/>
  </r>
  <r>
    <s v="10 : Electric"/>
    <x v="3"/>
    <x v="1"/>
    <s v="ERES_2T317"/>
    <x v="4661"/>
    <n v="2071.4830000000002"/>
    <n v="254.88"/>
  </r>
  <r>
    <s v="10 : Electric"/>
    <x v="3"/>
    <x v="1"/>
    <s v="ERES_2T317"/>
    <x v="8135"/>
    <n v="2089.7739999999999"/>
    <n v="251.63"/>
  </r>
  <r>
    <s v="10 : Electric"/>
    <x v="3"/>
    <x v="1"/>
    <s v="ERES_2T317"/>
    <x v="4662"/>
    <n v="1119.1849999999999"/>
    <n v="130.5"/>
  </r>
  <r>
    <s v="10 : Electric"/>
    <x v="3"/>
    <x v="1"/>
    <s v="ERES_2T317"/>
    <x v="4663"/>
    <n v="1278.67"/>
    <n v="151.99"/>
  </r>
  <r>
    <s v="10 : Electric"/>
    <x v="3"/>
    <x v="1"/>
    <s v="ERES_2T317"/>
    <x v="4664"/>
    <n v="1533.9179999999999"/>
    <n v="186.11"/>
  </r>
  <r>
    <s v="10 : Electric"/>
    <x v="3"/>
    <x v="1"/>
    <s v="ERES_2T317"/>
    <x v="4665"/>
    <n v="537.20299999999997"/>
    <n v="64.48"/>
  </r>
  <r>
    <s v="10 : Electric"/>
    <x v="3"/>
    <x v="1"/>
    <s v="ERES_2T317"/>
    <x v="4666"/>
    <n v="1662.348"/>
    <n v="200.55"/>
  </r>
  <r>
    <s v="10 : Electric"/>
    <x v="3"/>
    <x v="1"/>
    <s v="ERES_2T317"/>
    <x v="8136"/>
    <n v="263.24099999999999"/>
    <n v="31.9"/>
  </r>
  <r>
    <s v="10 : Electric"/>
    <x v="3"/>
    <x v="1"/>
    <s v="ERES_2T317"/>
    <x v="8137"/>
    <n v="1213.4369999999999"/>
    <n v="135.9"/>
  </r>
  <r>
    <s v="10 : Electric"/>
    <x v="3"/>
    <x v="1"/>
    <s v="ERES_2T317"/>
    <x v="4667"/>
    <n v="340.84800000000001"/>
    <n v="42.76"/>
  </r>
  <r>
    <s v="10 : Electric"/>
    <x v="3"/>
    <x v="1"/>
    <s v="ERES_2T317"/>
    <x v="4668"/>
    <n v="1082.2329999999999"/>
    <n v="130.47"/>
  </r>
  <r>
    <s v="10 : Electric"/>
    <x v="3"/>
    <x v="1"/>
    <s v="ERES_2T317"/>
    <x v="4669"/>
    <n v="2053.9299999999998"/>
    <n v="249.94"/>
  </r>
  <r>
    <s v="10 : Electric"/>
    <x v="3"/>
    <x v="1"/>
    <s v="ERES_2T317"/>
    <x v="8138"/>
    <n v="203.245"/>
    <n v="24.8"/>
  </r>
  <r>
    <s v="10 : Electric"/>
    <x v="3"/>
    <x v="1"/>
    <s v="ERES_2T317"/>
    <x v="4670"/>
    <n v="2442.6660000000002"/>
    <n v="293.36"/>
  </r>
  <r>
    <s v="10 : Electric"/>
    <x v="3"/>
    <x v="1"/>
    <s v="ERES_2T317"/>
    <x v="4671"/>
    <n v="1850.95"/>
    <n v="225.88"/>
  </r>
  <r>
    <s v="10 : Electric"/>
    <x v="3"/>
    <x v="1"/>
    <s v="ERES_2T317"/>
    <x v="4673"/>
    <n v="884.18499999999995"/>
    <n v="107.88"/>
  </r>
  <r>
    <s v="10 : Electric"/>
    <x v="3"/>
    <x v="1"/>
    <s v="ERES_2T317"/>
    <x v="4674"/>
    <n v="940.88599999999997"/>
    <n v="117.84"/>
  </r>
  <r>
    <s v="10 : Electric"/>
    <x v="3"/>
    <x v="1"/>
    <s v="ERES_2T317"/>
    <x v="4675"/>
    <n v="278.06200000000001"/>
    <n v="37.43"/>
  </r>
  <r>
    <s v="10 : Electric"/>
    <x v="3"/>
    <x v="1"/>
    <s v="ERES_2T317"/>
    <x v="8139"/>
    <n v="337.322"/>
    <n v="41.72"/>
  </r>
  <r>
    <s v="10 : Electric"/>
    <x v="3"/>
    <x v="1"/>
    <s v="ERES_2T317"/>
    <x v="4676"/>
    <n v="801.74199999999996"/>
    <n v="101.87"/>
  </r>
  <r>
    <s v="10 : Electric"/>
    <x v="3"/>
    <x v="1"/>
    <s v="ERES_2T317"/>
    <x v="4677"/>
    <n v="1724.1369999999999"/>
    <n v="211.08"/>
  </r>
  <r>
    <s v="10 : Electric"/>
    <x v="3"/>
    <x v="1"/>
    <s v="ERES_2T317"/>
    <x v="4678"/>
    <n v="1077.6769999999999"/>
    <n v="132.44"/>
  </r>
  <r>
    <s v="10 : Electric"/>
    <x v="3"/>
    <x v="1"/>
    <s v="ERES_2T317"/>
    <x v="4679"/>
    <n v="913.91"/>
    <n v="113.75"/>
  </r>
  <r>
    <s v="10 : Electric"/>
    <x v="3"/>
    <x v="1"/>
    <s v="ERES_2T317"/>
    <x v="4680"/>
    <n v="642.93100000000004"/>
    <n v="78.98"/>
  </r>
  <r>
    <s v="10 : Electric"/>
    <x v="3"/>
    <x v="1"/>
    <s v="ERES_2T317"/>
    <x v="4681"/>
    <n v="1370.9349999999999"/>
    <n v="155.93"/>
  </r>
  <r>
    <s v="10 : Electric"/>
    <x v="3"/>
    <x v="1"/>
    <s v="ERES_2T317"/>
    <x v="4682"/>
    <n v="631.24"/>
    <n v="77.67"/>
  </r>
  <r>
    <s v="10 : Electric"/>
    <x v="3"/>
    <x v="1"/>
    <s v="ERES_2T317"/>
    <x v="4683"/>
    <n v="695.68600000000004"/>
    <n v="85.63"/>
  </r>
  <r>
    <s v="10 : Electric"/>
    <x v="3"/>
    <x v="1"/>
    <s v="ERES_2T317"/>
    <x v="4684"/>
    <n v="1515.7059999999999"/>
    <n v="195.8"/>
  </r>
  <r>
    <s v="10 : Electric"/>
    <x v="3"/>
    <x v="1"/>
    <s v="ERES_2T317"/>
    <x v="4685"/>
    <n v="1262.587"/>
    <n v="150.31"/>
  </r>
  <r>
    <s v="10 : Electric"/>
    <x v="3"/>
    <x v="1"/>
    <s v="ERES_2T317"/>
    <x v="4686"/>
    <n v="985.25800000000004"/>
    <n v="126.44"/>
  </r>
  <r>
    <s v="10 : Electric"/>
    <x v="3"/>
    <x v="1"/>
    <s v="ERES_2T317"/>
    <x v="4688"/>
    <n v="1655.2639999999999"/>
    <n v="195.42"/>
  </r>
  <r>
    <s v="10 : Electric"/>
    <x v="3"/>
    <x v="1"/>
    <s v="ERES_2T317"/>
    <x v="4689"/>
    <n v="684.01700000000005"/>
    <n v="84.55"/>
  </r>
  <r>
    <s v="10 : Electric"/>
    <x v="3"/>
    <x v="1"/>
    <s v="ERES_2T317"/>
    <x v="8140"/>
    <n v="356.334"/>
    <n v="41.99"/>
  </r>
  <r>
    <s v="10 : Electric"/>
    <x v="3"/>
    <x v="1"/>
    <s v="ERES_2T317"/>
    <x v="4690"/>
    <n v="631.17200000000003"/>
    <n v="77.89"/>
  </r>
  <r>
    <s v="10 : Electric"/>
    <x v="3"/>
    <x v="1"/>
    <s v="ERES_2T317"/>
    <x v="4691"/>
    <n v="2804.047"/>
    <n v="338.02"/>
  </r>
  <r>
    <s v="10 : Electric"/>
    <x v="3"/>
    <x v="1"/>
    <s v="ERES_2T317"/>
    <x v="4692"/>
    <n v="922.21900000000005"/>
    <n v="113.02"/>
  </r>
  <r>
    <s v="10 : Electric"/>
    <x v="3"/>
    <x v="1"/>
    <s v="ERES_2T317"/>
    <x v="4693"/>
    <n v="1203.8050000000001"/>
    <n v="149.47999999999999"/>
  </r>
  <r>
    <s v="10 : Electric"/>
    <x v="3"/>
    <x v="1"/>
    <s v="ERES_2T317"/>
    <x v="4694"/>
    <n v="2057.5390000000002"/>
    <n v="246.65"/>
  </r>
  <r>
    <s v="10 : Electric"/>
    <x v="3"/>
    <x v="1"/>
    <s v="ERES_2T317"/>
    <x v="4695"/>
    <n v="1055.491"/>
    <n v="125.28"/>
  </r>
  <r>
    <s v="10 : Electric"/>
    <x v="3"/>
    <x v="1"/>
    <s v="ERES_2T317"/>
    <x v="8763"/>
    <n v="3498.9389999999999"/>
    <n v="431.23"/>
  </r>
  <r>
    <s v="10 : Electric"/>
    <x v="3"/>
    <x v="1"/>
    <s v="ERES_2T317"/>
    <x v="4696"/>
    <n v="1264.5989999999999"/>
    <n v="152.11000000000001"/>
  </r>
  <r>
    <s v="10 : Electric"/>
    <x v="3"/>
    <x v="1"/>
    <s v="ERES_2T317"/>
    <x v="4697"/>
    <n v="530.298"/>
    <n v="65.06"/>
  </r>
  <r>
    <s v="10 : Electric"/>
    <x v="3"/>
    <x v="1"/>
    <s v="ERES_2T317"/>
    <x v="8141"/>
    <n v="881.95899999999995"/>
    <n v="101.71"/>
  </r>
  <r>
    <s v="10 : Electric"/>
    <x v="3"/>
    <x v="1"/>
    <s v="ERES_2T317"/>
    <x v="4698"/>
    <n v="690.3"/>
    <n v="87.08"/>
  </r>
  <r>
    <s v="10 : Electric"/>
    <x v="3"/>
    <x v="1"/>
    <s v="ERES_2T317"/>
    <x v="4699"/>
    <n v="746.69100000000003"/>
    <n v="87.75"/>
  </r>
  <r>
    <s v="10 : Electric"/>
    <x v="3"/>
    <x v="1"/>
    <s v="ERES_2T317"/>
    <x v="4701"/>
    <n v="2189.1390000000001"/>
    <n v="274.81"/>
  </r>
  <r>
    <s v="10 : Electric"/>
    <x v="3"/>
    <x v="1"/>
    <s v="ERES_2T317"/>
    <x v="4702"/>
    <n v="686.83600000000001"/>
    <n v="80.42"/>
  </r>
  <r>
    <s v="10 : Electric"/>
    <x v="3"/>
    <x v="1"/>
    <s v="ERES_2T317"/>
    <x v="8142"/>
    <n v="865.23099999999999"/>
    <n v="98.21"/>
  </r>
  <r>
    <s v="10 : Electric"/>
    <x v="3"/>
    <x v="1"/>
    <s v="ERES_2T317"/>
    <x v="4703"/>
    <n v="1529.096"/>
    <n v="186.11"/>
  </r>
  <r>
    <s v="10 : Electric"/>
    <x v="3"/>
    <x v="1"/>
    <s v="ERES_2T317"/>
    <x v="4704"/>
    <n v="989.19899999999996"/>
    <n v="119.3"/>
  </r>
  <r>
    <s v="10 : Electric"/>
    <x v="3"/>
    <x v="1"/>
    <s v="ERES_2T317"/>
    <x v="4705"/>
    <n v="306.714"/>
    <n v="36.64"/>
  </r>
  <r>
    <s v="10 : Electric"/>
    <x v="3"/>
    <x v="1"/>
    <s v="ERES_2T317"/>
    <x v="4706"/>
    <n v="1453.8810000000001"/>
    <n v="177.52"/>
  </r>
  <r>
    <s v="10 : Electric"/>
    <x v="3"/>
    <x v="1"/>
    <s v="ERES_2T317"/>
    <x v="4707"/>
    <n v="2246.9250000000002"/>
    <n v="279.58999999999997"/>
  </r>
  <r>
    <s v="10 : Electric"/>
    <x v="3"/>
    <x v="1"/>
    <s v="ERES_2T317"/>
    <x v="4708"/>
    <n v="1538.499"/>
    <n v="187.75"/>
  </r>
  <r>
    <s v="10 : Electric"/>
    <x v="3"/>
    <x v="1"/>
    <s v="ERES_2T317"/>
    <x v="4709"/>
    <n v="1677.0340000000001"/>
    <n v="190.37"/>
  </r>
  <r>
    <s v="10 : Electric"/>
    <x v="3"/>
    <x v="1"/>
    <s v="ERES_2T317"/>
    <x v="4710"/>
    <n v="1246.873"/>
    <n v="151.72"/>
  </r>
  <r>
    <s v="10 : Electric"/>
    <x v="3"/>
    <x v="1"/>
    <s v="ERES_2T317"/>
    <x v="4712"/>
    <n v="908.20299999999997"/>
    <n v="108.45"/>
  </r>
  <r>
    <s v="10 : Electric"/>
    <x v="3"/>
    <x v="1"/>
    <s v="ERES_2T317"/>
    <x v="4713"/>
    <n v="1095.912"/>
    <n v="131.56"/>
  </r>
  <r>
    <s v="10 : Electric"/>
    <x v="3"/>
    <x v="1"/>
    <s v="ERES_2T317"/>
    <x v="4714"/>
    <n v="2005.769"/>
    <n v="240.05"/>
  </r>
  <r>
    <s v="10 : Electric"/>
    <x v="3"/>
    <x v="1"/>
    <s v="ERES_2T317"/>
    <x v="4715"/>
    <n v="986.52099999999996"/>
    <n v="120.98"/>
  </r>
  <r>
    <s v="10 : Electric"/>
    <x v="3"/>
    <x v="1"/>
    <s v="ERES_2T317"/>
    <x v="4716"/>
    <n v="809.35500000000002"/>
    <n v="100.08"/>
  </r>
  <r>
    <s v="10 : Electric"/>
    <x v="3"/>
    <x v="1"/>
    <s v="ERES_2T317"/>
    <x v="8143"/>
    <n v="783.26499999999999"/>
    <n v="96.14"/>
  </r>
  <r>
    <s v="10 : Electric"/>
    <x v="3"/>
    <x v="1"/>
    <s v="ERES_2T317"/>
    <x v="4717"/>
    <n v="453.43900000000002"/>
    <n v="57.69"/>
  </r>
  <r>
    <s v="10 : Electric"/>
    <x v="3"/>
    <x v="1"/>
    <s v="ERES_2T317"/>
    <x v="4718"/>
    <n v="2952.3409999999999"/>
    <n v="357.46"/>
  </r>
  <r>
    <s v="10 : Electric"/>
    <x v="3"/>
    <x v="1"/>
    <s v="ERES_2T317"/>
    <x v="4719"/>
    <n v="1253.057"/>
    <n v="147.38999999999999"/>
  </r>
  <r>
    <s v="10 : Electric"/>
    <x v="3"/>
    <x v="1"/>
    <s v="ERES_2T317"/>
    <x v="4720"/>
    <n v="630.26300000000003"/>
    <n v="76.03"/>
  </r>
  <r>
    <s v="10 : Electric"/>
    <x v="3"/>
    <x v="1"/>
    <s v="ERES_2T317"/>
    <x v="4721"/>
    <n v="619.29499999999996"/>
    <n v="75.89"/>
  </r>
  <r>
    <s v="10 : Electric"/>
    <x v="3"/>
    <x v="1"/>
    <s v="ERES_2T317"/>
    <x v="8144"/>
    <n v="723.42499999999995"/>
    <n v="84.14"/>
  </r>
  <r>
    <s v="10 : Electric"/>
    <x v="3"/>
    <x v="1"/>
    <s v="ERES_2T317"/>
    <x v="4722"/>
    <n v="1160.259"/>
    <n v="133.66999999999999"/>
  </r>
  <r>
    <s v="10 : Electric"/>
    <x v="3"/>
    <x v="1"/>
    <s v="ERES_2T317"/>
    <x v="4723"/>
    <n v="894.79399999999998"/>
    <n v="107.51"/>
  </r>
  <r>
    <s v="10 : Electric"/>
    <x v="3"/>
    <x v="1"/>
    <s v="ERES_2T317"/>
    <x v="4724"/>
    <n v="2187.8510000000001"/>
    <n v="262"/>
  </r>
  <r>
    <s v="10 : Electric"/>
    <x v="3"/>
    <x v="1"/>
    <s v="ERES_2T317"/>
    <x v="4725"/>
    <n v="1824.5329999999999"/>
    <n v="219.87"/>
  </r>
  <r>
    <s v="10 : Electric"/>
    <x v="3"/>
    <x v="1"/>
    <s v="ERES_2T317"/>
    <x v="4726"/>
    <n v="402.488"/>
    <n v="49.1"/>
  </r>
  <r>
    <s v="10 : Electric"/>
    <x v="3"/>
    <x v="1"/>
    <s v="ERES_2T317"/>
    <x v="4727"/>
    <n v="658.85900000000004"/>
    <n v="81.88"/>
  </r>
  <r>
    <s v="10 : Electric"/>
    <x v="3"/>
    <x v="1"/>
    <s v="ERES_2T317"/>
    <x v="4728"/>
    <n v="675.04600000000005"/>
    <n v="81.05"/>
  </r>
  <r>
    <s v="10 : Electric"/>
    <x v="3"/>
    <x v="1"/>
    <s v="ERES_2T317"/>
    <x v="4729"/>
    <n v="563.20500000000004"/>
    <n v="69.16"/>
  </r>
  <r>
    <s v="10 : Electric"/>
    <x v="3"/>
    <x v="1"/>
    <s v="ERES_2T317"/>
    <x v="8145"/>
    <n v="619.58199999999999"/>
    <n v="74.8"/>
  </r>
  <r>
    <s v="10 : Electric"/>
    <x v="3"/>
    <x v="1"/>
    <s v="ERES_2T317"/>
    <x v="4730"/>
    <n v="1948.374"/>
    <n v="240.4"/>
  </r>
  <r>
    <s v="10 : Electric"/>
    <x v="3"/>
    <x v="1"/>
    <s v="ERES_2T317"/>
    <x v="4731"/>
    <n v="2769.9079999999999"/>
    <n v="333.64"/>
  </r>
  <r>
    <s v="10 : Electric"/>
    <x v="3"/>
    <x v="1"/>
    <s v="ERES_2T317"/>
    <x v="4732"/>
    <n v="335.221"/>
    <n v="40.299999999999997"/>
  </r>
  <r>
    <s v="10 : Electric"/>
    <x v="3"/>
    <x v="1"/>
    <s v="ERES_2T317"/>
    <x v="4733"/>
    <n v="729.65099999999995"/>
    <n v="87.46"/>
  </r>
  <r>
    <s v="10 : Electric"/>
    <x v="3"/>
    <x v="1"/>
    <s v="ERES_2T317"/>
    <x v="4734"/>
    <n v="700.84199999999998"/>
    <n v="80.5"/>
  </r>
  <r>
    <s v="10 : Electric"/>
    <x v="3"/>
    <x v="1"/>
    <s v="ERES_2T317"/>
    <x v="4735"/>
    <n v="814.84500000000003"/>
    <n v="99.45"/>
  </r>
  <r>
    <s v="10 : Electric"/>
    <x v="3"/>
    <x v="1"/>
    <s v="ERES_2T317"/>
    <x v="8146"/>
    <n v="639.28700000000003"/>
    <n v="74"/>
  </r>
  <r>
    <s v="10 : Electric"/>
    <x v="3"/>
    <x v="1"/>
    <s v="ERES_2T317"/>
    <x v="4736"/>
    <n v="418.86"/>
    <n v="52.15"/>
  </r>
  <r>
    <s v="10 : Electric"/>
    <x v="3"/>
    <x v="1"/>
    <s v="ERES_2T317"/>
    <x v="8147"/>
    <n v="453.97300000000001"/>
    <n v="54.65"/>
  </r>
  <r>
    <s v="10 : Electric"/>
    <x v="3"/>
    <x v="1"/>
    <s v="ERES_2T317"/>
    <x v="4737"/>
    <n v="2102.35"/>
    <n v="263.14999999999998"/>
  </r>
  <r>
    <s v="10 : Electric"/>
    <x v="3"/>
    <x v="1"/>
    <s v="ERES_2T317"/>
    <x v="4738"/>
    <n v="1164.211"/>
    <n v="135.69999999999999"/>
  </r>
  <r>
    <s v="10 : Electric"/>
    <x v="3"/>
    <x v="1"/>
    <s v="ERES_2T317"/>
    <x v="4739"/>
    <n v="535.48400000000004"/>
    <n v="62.48"/>
  </r>
  <r>
    <s v="10 : Electric"/>
    <x v="3"/>
    <x v="1"/>
    <s v="ERES_2T317"/>
    <x v="8148"/>
    <n v="2987.4349999999999"/>
    <n v="366.46"/>
  </r>
  <r>
    <s v="10 : Electric"/>
    <x v="3"/>
    <x v="1"/>
    <s v="ERES_2T317"/>
    <x v="4740"/>
    <n v="356.67"/>
    <n v="44.61"/>
  </r>
  <r>
    <s v="10 : Electric"/>
    <x v="3"/>
    <x v="1"/>
    <s v="ERES_2T317"/>
    <x v="4741"/>
    <n v="2228.7950000000001"/>
    <n v="271.02"/>
  </r>
  <r>
    <s v="10 : Electric"/>
    <x v="3"/>
    <x v="1"/>
    <s v="ERES_2T317"/>
    <x v="8149"/>
    <n v="312.37"/>
    <n v="37.35"/>
  </r>
  <r>
    <s v="10 : Electric"/>
    <x v="3"/>
    <x v="1"/>
    <s v="ERES_2T317"/>
    <x v="4742"/>
    <n v="243.482"/>
    <n v="29.67"/>
  </r>
  <r>
    <s v="10 : Electric"/>
    <x v="3"/>
    <x v="1"/>
    <s v="ERES_2T317"/>
    <x v="4743"/>
    <n v="2588.6579999999999"/>
    <n v="297.68"/>
  </r>
  <r>
    <s v="10 : Electric"/>
    <x v="3"/>
    <x v="1"/>
    <s v="ERES_2T317"/>
    <x v="4744"/>
    <n v="819.69899999999996"/>
    <n v="101.02"/>
  </r>
  <r>
    <s v="10 : Electric"/>
    <x v="3"/>
    <x v="1"/>
    <s v="ERES_2T317"/>
    <x v="8150"/>
    <n v="812.22699999999998"/>
    <n v="95.65"/>
  </r>
  <r>
    <s v="10 : Electric"/>
    <x v="3"/>
    <x v="1"/>
    <s v="ERES_2T317"/>
    <x v="8151"/>
    <n v="375.74200000000002"/>
    <n v="44.8"/>
  </r>
  <r>
    <s v="10 : Electric"/>
    <x v="3"/>
    <x v="1"/>
    <s v="ERES_2T317"/>
    <x v="8152"/>
    <n v="789.077"/>
    <n v="94.94"/>
  </r>
  <r>
    <s v="10 : Electric"/>
    <x v="3"/>
    <x v="1"/>
    <s v="ERES_2T317"/>
    <x v="4745"/>
    <n v="1424.8430000000001"/>
    <n v="168.81"/>
  </r>
  <r>
    <s v="10 : Electric"/>
    <x v="3"/>
    <x v="1"/>
    <s v="ERES_2T317"/>
    <x v="4746"/>
    <n v="583.90899999999999"/>
    <n v="73.5"/>
  </r>
  <r>
    <s v="10 : Electric"/>
    <x v="3"/>
    <x v="1"/>
    <s v="ERES_2T317"/>
    <x v="4747"/>
    <n v="1365.4259999999999"/>
    <n v="163.81"/>
  </r>
  <r>
    <s v="10 : Electric"/>
    <x v="3"/>
    <x v="1"/>
    <s v="ERES_2T317"/>
    <x v="4748"/>
    <n v="754.41099999999994"/>
    <n v="96.23"/>
  </r>
  <r>
    <s v="10 : Electric"/>
    <x v="3"/>
    <x v="1"/>
    <s v="ERES_2T317"/>
    <x v="4749"/>
    <n v="498.74900000000002"/>
    <n v="61.46"/>
  </r>
  <r>
    <s v="10 : Electric"/>
    <x v="3"/>
    <x v="1"/>
    <s v="ERES_2T317"/>
    <x v="4750"/>
    <n v="1106.0119999999999"/>
    <n v="135.94"/>
  </r>
  <r>
    <s v="10 : Electric"/>
    <x v="3"/>
    <x v="1"/>
    <s v="ERES_2T317"/>
    <x v="4751"/>
    <n v="291.84399999999999"/>
    <n v="34.96"/>
  </r>
  <r>
    <s v="10 : Electric"/>
    <x v="3"/>
    <x v="1"/>
    <s v="ERES_2T317"/>
    <x v="4752"/>
    <n v="1720.8430000000001"/>
    <n v="214.14"/>
  </r>
  <r>
    <s v="10 : Electric"/>
    <x v="3"/>
    <x v="1"/>
    <s v="ERES_2T317"/>
    <x v="4753"/>
    <n v="790.03800000000001"/>
    <n v="100.66"/>
  </r>
  <r>
    <s v="10 : Electric"/>
    <x v="3"/>
    <x v="1"/>
    <s v="ERES_2T317"/>
    <x v="4754"/>
    <n v="574.70500000000004"/>
    <n v="69.430000000000007"/>
  </r>
  <r>
    <s v="10 : Electric"/>
    <x v="3"/>
    <x v="1"/>
    <s v="ERES_2T317"/>
    <x v="8153"/>
    <n v="3073.0889999999999"/>
    <n v="368.13"/>
  </r>
  <r>
    <s v="10 : Electric"/>
    <x v="3"/>
    <x v="1"/>
    <s v="ERES_2T317"/>
    <x v="4755"/>
    <n v="617.197"/>
    <n v="75.989999999999995"/>
  </r>
  <r>
    <s v="10 : Electric"/>
    <x v="3"/>
    <x v="1"/>
    <s v="ERES_2T317"/>
    <x v="4756"/>
    <n v="1476.8209999999999"/>
    <n v="184.86"/>
  </r>
  <r>
    <s v="10 : Electric"/>
    <x v="3"/>
    <x v="1"/>
    <s v="ERES_2T317"/>
    <x v="4757"/>
    <n v="570.45899999999995"/>
    <n v="69.31"/>
  </r>
  <r>
    <s v="10 : Electric"/>
    <x v="3"/>
    <x v="1"/>
    <s v="ERES_2T317"/>
    <x v="4758"/>
    <n v="322.346"/>
    <n v="39.92"/>
  </r>
  <r>
    <s v="10 : Electric"/>
    <x v="3"/>
    <x v="1"/>
    <s v="ERES_2T317"/>
    <x v="4760"/>
    <n v="1626.0340000000001"/>
    <n v="202.23"/>
  </r>
  <r>
    <s v="10 : Electric"/>
    <x v="3"/>
    <x v="1"/>
    <s v="ERES_2T317"/>
    <x v="8154"/>
    <n v="1003.755"/>
    <n v="124.78"/>
  </r>
  <r>
    <s v="10 : Electric"/>
    <x v="3"/>
    <x v="1"/>
    <s v="ERES_2T317"/>
    <x v="4761"/>
    <n v="1450.5350000000001"/>
    <n v="174.53"/>
  </r>
  <r>
    <s v="10 : Electric"/>
    <x v="3"/>
    <x v="1"/>
    <s v="ERES_2T317"/>
    <x v="4762"/>
    <n v="839.02099999999996"/>
    <n v="103.97"/>
  </r>
  <r>
    <s v="10 : Electric"/>
    <x v="3"/>
    <x v="1"/>
    <s v="ERES_2T317"/>
    <x v="4763"/>
    <n v="511.23200000000003"/>
    <n v="61.58"/>
  </r>
  <r>
    <s v="10 : Electric"/>
    <x v="3"/>
    <x v="1"/>
    <s v="ERES_2T317"/>
    <x v="4764"/>
    <n v="783.47799999999995"/>
    <n v="95.11"/>
  </r>
  <r>
    <s v="10 : Electric"/>
    <x v="3"/>
    <x v="1"/>
    <s v="ERES_2T317"/>
    <x v="4765"/>
    <n v="1856.979"/>
    <n v="229.83"/>
  </r>
  <r>
    <s v="10 : Electric"/>
    <x v="3"/>
    <x v="1"/>
    <s v="ERES_2T317"/>
    <x v="4766"/>
    <n v="518.226"/>
    <n v="62.91"/>
  </r>
  <r>
    <s v="10 : Electric"/>
    <x v="3"/>
    <x v="1"/>
    <s v="ERES_2T317"/>
    <x v="8764"/>
    <n v="1200.126"/>
    <n v="152.56"/>
  </r>
  <r>
    <s v="10 : Electric"/>
    <x v="3"/>
    <x v="1"/>
    <s v="ERES_2T317"/>
    <x v="4768"/>
    <n v="413.46300000000002"/>
    <n v="50.85"/>
  </r>
  <r>
    <s v="10 : Electric"/>
    <x v="3"/>
    <x v="1"/>
    <s v="ERES_2T317"/>
    <x v="4769"/>
    <n v="346.70100000000002"/>
    <n v="44.19"/>
  </r>
  <r>
    <s v="10 : Electric"/>
    <x v="3"/>
    <x v="1"/>
    <s v="ERES_2T317"/>
    <x v="4770"/>
    <n v="1884.6759999999999"/>
    <n v="232.41"/>
  </r>
  <r>
    <s v="10 : Electric"/>
    <x v="3"/>
    <x v="1"/>
    <s v="ERES_2T317"/>
    <x v="4771"/>
    <n v="631.63199999999995"/>
    <n v="77.239999999999995"/>
  </r>
  <r>
    <s v="10 : Electric"/>
    <x v="3"/>
    <x v="1"/>
    <s v="ERES_2T317"/>
    <x v="4772"/>
    <n v="934.77700000000004"/>
    <n v="114.06"/>
  </r>
  <r>
    <s v="10 : Electric"/>
    <x v="3"/>
    <x v="1"/>
    <s v="ERES_2T317"/>
    <x v="4773"/>
    <n v="2166.587"/>
    <n v="261.79000000000002"/>
  </r>
  <r>
    <s v="10 : Electric"/>
    <x v="3"/>
    <x v="1"/>
    <s v="ERES_2T317"/>
    <x v="4774"/>
    <n v="1414.5820000000001"/>
    <n v="166.11"/>
  </r>
  <r>
    <s v="10 : Electric"/>
    <x v="3"/>
    <x v="1"/>
    <s v="ERES_2T317"/>
    <x v="4775"/>
    <n v="814.86500000000001"/>
    <n v="94.18"/>
  </r>
  <r>
    <s v="10 : Electric"/>
    <x v="3"/>
    <x v="1"/>
    <s v="ERES_2T317"/>
    <x v="4776"/>
    <n v="1896.5329999999999"/>
    <n v="234.74"/>
  </r>
  <r>
    <s v="10 : Electric"/>
    <x v="3"/>
    <x v="1"/>
    <s v="ERES_2T317"/>
    <x v="4777"/>
    <n v="459.70400000000001"/>
    <n v="55.94"/>
  </r>
  <r>
    <s v="10 : Electric"/>
    <x v="3"/>
    <x v="1"/>
    <s v="ERES_2T317"/>
    <x v="4778"/>
    <n v="554.28399999999999"/>
    <n v="68.23"/>
  </r>
  <r>
    <s v="10 : Electric"/>
    <x v="3"/>
    <x v="1"/>
    <s v="ERES_2T317"/>
    <x v="4779"/>
    <n v="758.44100000000003"/>
    <n v="90.87"/>
  </r>
  <r>
    <s v="10 : Electric"/>
    <x v="3"/>
    <x v="1"/>
    <s v="ERES_2T317"/>
    <x v="4780"/>
    <n v="1009.5359999999999"/>
    <n v="119.49"/>
  </r>
  <r>
    <s v="10 : Electric"/>
    <x v="3"/>
    <x v="1"/>
    <s v="ERES_2T317"/>
    <x v="4781"/>
    <n v="367.73599999999999"/>
    <n v="44.56"/>
  </r>
  <r>
    <s v="10 : Electric"/>
    <x v="3"/>
    <x v="1"/>
    <s v="ERES_2T317"/>
    <x v="4782"/>
    <n v="990.53200000000004"/>
    <n v="122.41"/>
  </r>
  <r>
    <s v="10 : Electric"/>
    <x v="3"/>
    <x v="1"/>
    <s v="ERES_2T317"/>
    <x v="4783"/>
    <n v="1153.846"/>
    <n v="146.08000000000001"/>
  </r>
  <r>
    <s v="10 : Electric"/>
    <x v="3"/>
    <x v="1"/>
    <s v="ERES_2T317"/>
    <x v="4784"/>
    <n v="429.14800000000002"/>
    <n v="51.18"/>
  </r>
  <r>
    <s v="10 : Electric"/>
    <x v="3"/>
    <x v="1"/>
    <s v="ERES_2T317"/>
    <x v="4785"/>
    <n v="408.762"/>
    <n v="45.53"/>
  </r>
  <r>
    <s v="10 : Electric"/>
    <x v="3"/>
    <x v="1"/>
    <s v="ERES_2T317"/>
    <x v="4786"/>
    <n v="1875.6790000000001"/>
    <n v="229.31"/>
  </r>
  <r>
    <s v="10 : Electric"/>
    <x v="3"/>
    <x v="1"/>
    <s v="ERES_2T317"/>
    <x v="8155"/>
    <n v="619.16099999999994"/>
    <n v="71.94"/>
  </r>
  <r>
    <s v="10 : Electric"/>
    <x v="3"/>
    <x v="1"/>
    <s v="ERES_2T317"/>
    <x v="8765"/>
    <n v="3221.741"/>
    <n v="373.87"/>
  </r>
  <r>
    <s v="10 : Electric"/>
    <x v="3"/>
    <x v="1"/>
    <s v="ERES_2T317"/>
    <x v="4787"/>
    <n v="508.63"/>
    <n v="62.6"/>
  </r>
  <r>
    <s v="10 : Electric"/>
    <x v="3"/>
    <x v="1"/>
    <s v="ERES_2T317"/>
    <x v="4788"/>
    <n v="341.57799999999997"/>
    <n v="41.43"/>
  </r>
  <r>
    <s v="10 : Electric"/>
    <x v="3"/>
    <x v="1"/>
    <s v="ERES_2T317"/>
    <x v="4789"/>
    <n v="967.279"/>
    <n v="117.39"/>
  </r>
  <r>
    <s v="10 : Electric"/>
    <x v="3"/>
    <x v="1"/>
    <s v="ERES_2T317"/>
    <x v="8156"/>
    <n v="448.04399999999998"/>
    <n v="54.33"/>
  </r>
  <r>
    <s v="10 : Electric"/>
    <x v="3"/>
    <x v="1"/>
    <s v="ERES_2T317"/>
    <x v="8157"/>
    <n v="932.30399999999997"/>
    <n v="121.85"/>
  </r>
  <r>
    <s v="10 : Electric"/>
    <x v="3"/>
    <x v="1"/>
    <s v="ERES_2T317"/>
    <x v="4790"/>
    <n v="1409.4929999999999"/>
    <n v="166.82"/>
  </r>
  <r>
    <s v="10 : Electric"/>
    <x v="3"/>
    <x v="1"/>
    <s v="ERES_2T317"/>
    <x v="4791"/>
    <n v="1580.0329999999999"/>
    <n v="191.47"/>
  </r>
  <r>
    <s v="10 : Electric"/>
    <x v="3"/>
    <x v="1"/>
    <s v="ERES_2T317"/>
    <x v="4792"/>
    <n v="3228.991"/>
    <n v="387.96"/>
  </r>
  <r>
    <s v="10 : Electric"/>
    <x v="3"/>
    <x v="1"/>
    <s v="ERES_2T317"/>
    <x v="4793"/>
    <n v="295.75400000000002"/>
    <n v="35.89"/>
  </r>
  <r>
    <s v="10 : Electric"/>
    <x v="3"/>
    <x v="1"/>
    <s v="ERES_2T317"/>
    <x v="8158"/>
    <n v="1152.394"/>
    <n v="139.4"/>
  </r>
  <r>
    <s v="10 : Electric"/>
    <x v="3"/>
    <x v="1"/>
    <s v="ERES_2T317"/>
    <x v="8159"/>
    <n v="999.87599999999998"/>
    <n v="124.34"/>
  </r>
  <r>
    <s v="10 : Electric"/>
    <x v="3"/>
    <x v="1"/>
    <s v="ERES_2T317"/>
    <x v="4794"/>
    <n v="1186.2239999999999"/>
    <n v="140.63999999999999"/>
  </r>
  <r>
    <s v="10 : Electric"/>
    <x v="3"/>
    <x v="1"/>
    <s v="ERES_2T317"/>
    <x v="4795"/>
    <n v="207.03100000000001"/>
    <n v="25.66"/>
  </r>
  <r>
    <s v="10 : Electric"/>
    <x v="3"/>
    <x v="1"/>
    <s v="ERES_2T317"/>
    <x v="4796"/>
    <n v="3191.59"/>
    <n v="393.49"/>
  </r>
  <r>
    <s v="10 : Electric"/>
    <x v="3"/>
    <x v="1"/>
    <s v="ERES_2T317"/>
    <x v="4797"/>
    <n v="753.30399999999997"/>
    <n v="93.28"/>
  </r>
  <r>
    <s v="10 : Electric"/>
    <x v="3"/>
    <x v="1"/>
    <s v="ERES_2T317"/>
    <x v="4798"/>
    <n v="929.16600000000005"/>
    <n v="114.24"/>
  </r>
  <r>
    <s v="10 : Electric"/>
    <x v="3"/>
    <x v="1"/>
    <s v="ERES_2T317"/>
    <x v="8160"/>
    <n v="736.95399999999995"/>
    <n v="89.38"/>
  </r>
  <r>
    <s v="10 : Electric"/>
    <x v="3"/>
    <x v="1"/>
    <s v="ERES_2T317"/>
    <x v="8161"/>
    <n v="656.87599999999998"/>
    <n v="78.510000000000005"/>
  </r>
  <r>
    <s v="10 : Electric"/>
    <x v="3"/>
    <x v="1"/>
    <s v="ERES_2T317"/>
    <x v="4799"/>
    <n v="698.36500000000001"/>
    <n v="87.08"/>
  </r>
  <r>
    <s v="10 : Electric"/>
    <x v="3"/>
    <x v="1"/>
    <s v="ERES_2T317"/>
    <x v="4800"/>
    <n v="1560.827"/>
    <n v="186.36"/>
  </r>
  <r>
    <s v="10 : Electric"/>
    <x v="3"/>
    <x v="1"/>
    <s v="ERES_2T317"/>
    <x v="4801"/>
    <n v="706.51199999999994"/>
    <n v="85.12"/>
  </r>
  <r>
    <s v="10 : Electric"/>
    <x v="3"/>
    <x v="1"/>
    <s v="ERES_2T317"/>
    <x v="4802"/>
    <n v="1517.4110000000001"/>
    <n v="181.35"/>
  </r>
  <r>
    <s v="10 : Electric"/>
    <x v="3"/>
    <x v="1"/>
    <s v="ERES_2T317"/>
    <x v="8162"/>
    <n v="976.245"/>
    <n v="120.7"/>
  </r>
  <r>
    <s v="10 : Electric"/>
    <x v="3"/>
    <x v="1"/>
    <s v="ERES_2T317"/>
    <x v="4804"/>
    <n v="581.63699999999994"/>
    <n v="69.7"/>
  </r>
  <r>
    <s v="10 : Electric"/>
    <x v="3"/>
    <x v="1"/>
    <s v="ERES_2T317"/>
    <x v="4805"/>
    <n v="2633.4670000000001"/>
    <n v="312.89"/>
  </r>
  <r>
    <s v="10 : Electric"/>
    <x v="3"/>
    <x v="1"/>
    <s v="ERES_2T317"/>
    <x v="8163"/>
    <n v="338.58100000000002"/>
    <n v="41.47"/>
  </r>
  <r>
    <s v="10 : Electric"/>
    <x v="3"/>
    <x v="1"/>
    <s v="ERES_2T317"/>
    <x v="4806"/>
    <n v="847.38900000000001"/>
    <n v="105.52"/>
  </r>
  <r>
    <s v="10 : Electric"/>
    <x v="3"/>
    <x v="1"/>
    <s v="ERES_2T317"/>
    <x v="4807"/>
    <n v="749.57600000000002"/>
    <n v="94.76"/>
  </r>
  <r>
    <s v="10 : Electric"/>
    <x v="3"/>
    <x v="1"/>
    <s v="ERES_2T317"/>
    <x v="4808"/>
    <n v="830.15200000000004"/>
    <n v="103.53"/>
  </r>
  <r>
    <s v="10 : Electric"/>
    <x v="3"/>
    <x v="1"/>
    <s v="ERES_2T317"/>
    <x v="8164"/>
    <n v="794.36599999999999"/>
    <n v="99.23"/>
  </r>
  <r>
    <s v="10 : Electric"/>
    <x v="3"/>
    <x v="1"/>
    <s v="ERES_2T317"/>
    <x v="4809"/>
    <n v="813.375"/>
    <n v="98.05"/>
  </r>
  <r>
    <s v="10 : Electric"/>
    <x v="3"/>
    <x v="1"/>
    <s v="ERES_2T317"/>
    <x v="8165"/>
    <n v="746.37900000000002"/>
    <n v="90.66"/>
  </r>
  <r>
    <s v="10 : Electric"/>
    <x v="3"/>
    <x v="1"/>
    <s v="ERES_2T317"/>
    <x v="4810"/>
    <n v="703.77200000000005"/>
    <n v="81.95"/>
  </r>
  <r>
    <s v="10 : Electric"/>
    <x v="3"/>
    <x v="1"/>
    <s v="ERES_2T317"/>
    <x v="4811"/>
    <n v="1280.923"/>
    <n v="158.35"/>
  </r>
  <r>
    <s v="10 : Electric"/>
    <x v="3"/>
    <x v="1"/>
    <s v="ERES_2T317"/>
    <x v="4812"/>
    <n v="896.08500000000004"/>
    <n v="109.83"/>
  </r>
  <r>
    <s v="10 : Electric"/>
    <x v="3"/>
    <x v="1"/>
    <s v="ERES_2T317"/>
    <x v="4813"/>
    <n v="2251.3440000000001"/>
    <n v="279.64"/>
  </r>
  <r>
    <s v="10 : Electric"/>
    <x v="3"/>
    <x v="1"/>
    <s v="ERES_2T317"/>
    <x v="8166"/>
    <n v="2057.23"/>
    <n v="249.06"/>
  </r>
  <r>
    <s v="10 : Electric"/>
    <x v="3"/>
    <x v="1"/>
    <s v="ERES_2T317"/>
    <x v="4814"/>
    <n v="1257.9670000000001"/>
    <n v="150.16"/>
  </r>
  <r>
    <s v="10 : Electric"/>
    <x v="3"/>
    <x v="1"/>
    <s v="ERES_2T317"/>
    <x v="4815"/>
    <n v="356.47899999999998"/>
    <n v="45.14"/>
  </r>
  <r>
    <s v="10 : Electric"/>
    <x v="3"/>
    <x v="1"/>
    <s v="ERES_2T317"/>
    <x v="4816"/>
    <n v="953.03"/>
    <n v="115.08"/>
  </r>
  <r>
    <s v="10 : Electric"/>
    <x v="3"/>
    <x v="1"/>
    <s v="ERES_2T317"/>
    <x v="4817"/>
    <n v="1165.1859999999999"/>
    <n v="140.91"/>
  </r>
  <r>
    <s v="10 : Electric"/>
    <x v="3"/>
    <x v="1"/>
    <s v="ERES_2T317"/>
    <x v="4818"/>
    <n v="2152.299"/>
    <n v="262.83"/>
  </r>
  <r>
    <s v="10 : Electric"/>
    <x v="3"/>
    <x v="1"/>
    <s v="ERES_2T317"/>
    <x v="4819"/>
    <n v="472.98700000000002"/>
    <n v="57.81"/>
  </r>
  <r>
    <s v="10 : Electric"/>
    <x v="3"/>
    <x v="1"/>
    <s v="ERES_2T317"/>
    <x v="4820"/>
    <n v="533.30999999999995"/>
    <n v="64.540000000000006"/>
  </r>
  <r>
    <s v="10 : Electric"/>
    <x v="3"/>
    <x v="1"/>
    <s v="ERES_2T317"/>
    <x v="8167"/>
    <n v="1894.498"/>
    <n v="225.44"/>
  </r>
  <r>
    <s v="10 : Electric"/>
    <x v="3"/>
    <x v="1"/>
    <s v="ERES_2T317"/>
    <x v="4822"/>
    <n v="737.05600000000004"/>
    <n v="90.54"/>
  </r>
  <r>
    <s v="10 : Electric"/>
    <x v="3"/>
    <x v="1"/>
    <s v="ERES_2T317"/>
    <x v="4823"/>
    <n v="734.39300000000003"/>
    <n v="89.45"/>
  </r>
  <r>
    <s v="10 : Electric"/>
    <x v="3"/>
    <x v="1"/>
    <s v="ERES_2T317"/>
    <x v="8168"/>
    <n v="502.435"/>
    <n v="56.83"/>
  </r>
  <r>
    <s v="10 : Electric"/>
    <x v="3"/>
    <x v="1"/>
    <s v="ERES_2T317"/>
    <x v="4824"/>
    <n v="291.55399999999997"/>
    <n v="35.11"/>
  </r>
  <r>
    <s v="10 : Electric"/>
    <x v="3"/>
    <x v="1"/>
    <s v="ERES_2T317"/>
    <x v="4825"/>
    <n v="878.24199999999996"/>
    <n v="108.19"/>
  </r>
  <r>
    <s v="10 : Electric"/>
    <x v="3"/>
    <x v="1"/>
    <s v="ERES_2T317"/>
    <x v="4826"/>
    <n v="1318.271"/>
    <n v="156.88999999999999"/>
  </r>
  <r>
    <s v="10 : Electric"/>
    <x v="3"/>
    <x v="1"/>
    <s v="ERES_2T317"/>
    <x v="4827"/>
    <n v="666.86599999999999"/>
    <n v="80.010000000000005"/>
  </r>
  <r>
    <s v="10 : Electric"/>
    <x v="3"/>
    <x v="1"/>
    <s v="ERES_2T317"/>
    <x v="8169"/>
    <n v="239.41"/>
    <n v="30.31"/>
  </r>
  <r>
    <s v="10 : Electric"/>
    <x v="3"/>
    <x v="1"/>
    <s v="ERES_2T317"/>
    <x v="4828"/>
    <n v="1827.7170000000001"/>
    <n v="205.93"/>
  </r>
  <r>
    <s v="10 : Electric"/>
    <x v="3"/>
    <x v="1"/>
    <s v="ERES_2T317"/>
    <x v="8170"/>
    <n v="441.35599999999999"/>
    <n v="54.69"/>
  </r>
  <r>
    <s v="10 : Electric"/>
    <x v="3"/>
    <x v="1"/>
    <s v="ERES_2T317"/>
    <x v="4829"/>
    <n v="605.64200000000005"/>
    <n v="74.569999999999993"/>
  </r>
  <r>
    <s v="10 : Electric"/>
    <x v="3"/>
    <x v="1"/>
    <s v="ERES_2T317"/>
    <x v="4830"/>
    <n v="702.44799999999998"/>
    <n v="87.58"/>
  </r>
  <r>
    <s v="10 : Electric"/>
    <x v="3"/>
    <x v="1"/>
    <s v="ERES_2T317"/>
    <x v="4831"/>
    <n v="929.13400000000001"/>
    <n v="116.48"/>
  </r>
  <r>
    <s v="10 : Electric"/>
    <x v="3"/>
    <x v="1"/>
    <s v="ERES_2T317"/>
    <x v="8766"/>
    <n v="1365.299"/>
    <n v="179.08"/>
  </r>
  <r>
    <s v="10 : Electric"/>
    <x v="3"/>
    <x v="1"/>
    <s v="ERES_2T317"/>
    <x v="8171"/>
    <n v="623.12400000000002"/>
    <n v="81.849999999999994"/>
  </r>
  <r>
    <s v="10 : Electric"/>
    <x v="3"/>
    <x v="1"/>
    <s v="ERES_2T317"/>
    <x v="4833"/>
    <n v="1030.796"/>
    <n v="123.54"/>
  </r>
  <r>
    <s v="10 : Electric"/>
    <x v="3"/>
    <x v="1"/>
    <s v="ERES_2T317"/>
    <x v="4834"/>
    <n v="879.18"/>
    <n v="104.06"/>
  </r>
  <r>
    <s v="10 : Electric"/>
    <x v="3"/>
    <x v="1"/>
    <s v="ERES_2T317"/>
    <x v="8172"/>
    <n v="401.51900000000001"/>
    <n v="48.88"/>
  </r>
  <r>
    <s v="10 : Electric"/>
    <x v="3"/>
    <x v="1"/>
    <s v="ERES_2T317"/>
    <x v="4835"/>
    <n v="1676.6669999999999"/>
    <n v="202.88"/>
  </r>
  <r>
    <s v="10 : Electric"/>
    <x v="3"/>
    <x v="1"/>
    <s v="ERES_2T317"/>
    <x v="4836"/>
    <n v="1342.192"/>
    <n v="163.11000000000001"/>
  </r>
  <r>
    <s v="10 : Electric"/>
    <x v="3"/>
    <x v="1"/>
    <s v="ERES_2T317"/>
    <x v="4837"/>
    <n v="2117.585"/>
    <n v="256"/>
  </r>
  <r>
    <s v="10 : Electric"/>
    <x v="3"/>
    <x v="1"/>
    <s v="ERES_2T317"/>
    <x v="4838"/>
    <n v="1605.8879999999999"/>
    <n v="188.45"/>
  </r>
  <r>
    <s v="10 : Electric"/>
    <x v="3"/>
    <x v="1"/>
    <s v="ERES_2T317"/>
    <x v="4839"/>
    <n v="464.48200000000003"/>
    <n v="57.21"/>
  </r>
  <r>
    <s v="10 : Electric"/>
    <x v="3"/>
    <x v="1"/>
    <s v="ERES_2T317"/>
    <x v="4840"/>
    <n v="1427.1859999999999"/>
    <n v="185.81"/>
  </r>
  <r>
    <s v="10 : Electric"/>
    <x v="3"/>
    <x v="1"/>
    <s v="ERES_2T317"/>
    <x v="4841"/>
    <n v="761.35900000000004"/>
    <n v="99.65"/>
  </r>
  <r>
    <s v="10 : Electric"/>
    <x v="3"/>
    <x v="1"/>
    <s v="ERES_2T317"/>
    <x v="4842"/>
    <n v="1138.307"/>
    <n v="140.19"/>
  </r>
  <r>
    <s v="10 : Electric"/>
    <x v="3"/>
    <x v="1"/>
    <s v="ERES_2T317"/>
    <x v="4843"/>
    <n v="818.13199999999995"/>
    <n v="101.03"/>
  </r>
  <r>
    <s v="10 : Electric"/>
    <x v="3"/>
    <x v="1"/>
    <s v="ERES_2T317"/>
    <x v="4844"/>
    <n v="551.08299999999997"/>
    <n v="67.12"/>
  </r>
  <r>
    <s v="10 : Electric"/>
    <x v="3"/>
    <x v="1"/>
    <s v="ERES_2T317"/>
    <x v="4845"/>
    <n v="1848.1990000000001"/>
    <n v="229.76"/>
  </r>
  <r>
    <s v="10 : Electric"/>
    <x v="3"/>
    <x v="1"/>
    <s v="ERES_2T317"/>
    <x v="8173"/>
    <n v="1389.239"/>
    <n v="174.86"/>
  </r>
  <r>
    <s v="10 : Electric"/>
    <x v="3"/>
    <x v="1"/>
    <s v="ERES_2T317"/>
    <x v="4846"/>
    <n v="1263.1949999999999"/>
    <n v="148.04"/>
  </r>
  <r>
    <s v="10 : Electric"/>
    <x v="3"/>
    <x v="1"/>
    <s v="ERES_2T317"/>
    <x v="4847"/>
    <n v="1513.884"/>
    <n v="172.8"/>
  </r>
  <r>
    <s v="10 : Electric"/>
    <x v="3"/>
    <x v="1"/>
    <s v="ERES_2T317"/>
    <x v="4848"/>
    <n v="837.48199999999997"/>
    <n v="101.16"/>
  </r>
  <r>
    <s v="10 : Electric"/>
    <x v="3"/>
    <x v="1"/>
    <s v="ERES_2T317"/>
    <x v="4849"/>
    <n v="454.99700000000001"/>
    <n v="54.81"/>
  </r>
  <r>
    <s v="10 : Electric"/>
    <x v="3"/>
    <x v="1"/>
    <s v="ERES_2T317"/>
    <x v="4850"/>
    <n v="564.16899999999998"/>
    <n v="68.03"/>
  </r>
  <r>
    <s v="10 : Electric"/>
    <x v="3"/>
    <x v="1"/>
    <s v="ERES_2T317"/>
    <x v="8174"/>
    <n v="634.73400000000004"/>
    <n v="79.36"/>
  </r>
  <r>
    <s v="10 : Electric"/>
    <x v="3"/>
    <x v="1"/>
    <s v="ERES_2T317"/>
    <x v="4851"/>
    <n v="361.58"/>
    <n v="46.03"/>
  </r>
  <r>
    <s v="10 : Electric"/>
    <x v="3"/>
    <x v="1"/>
    <s v="ERES_2T317"/>
    <x v="4852"/>
    <n v="1191.4939999999999"/>
    <n v="142.83000000000001"/>
  </r>
  <r>
    <s v="10 : Electric"/>
    <x v="3"/>
    <x v="1"/>
    <s v="ERES_2T317"/>
    <x v="4853"/>
    <n v="852.89300000000003"/>
    <n v="100.92"/>
  </r>
  <r>
    <s v="10 : Electric"/>
    <x v="3"/>
    <x v="1"/>
    <s v="ERES_2T317"/>
    <x v="4854"/>
    <n v="622.85"/>
    <n v="75.37"/>
  </r>
  <r>
    <s v="10 : Electric"/>
    <x v="3"/>
    <x v="1"/>
    <s v="ERES_2T317"/>
    <x v="4855"/>
    <n v="480.608"/>
    <n v="58.18"/>
  </r>
  <r>
    <s v="10 : Electric"/>
    <x v="3"/>
    <x v="1"/>
    <s v="ERES_2T317"/>
    <x v="4856"/>
    <n v="3180.1590000000001"/>
    <n v="384.32"/>
  </r>
  <r>
    <s v="10 : Electric"/>
    <x v="3"/>
    <x v="1"/>
    <s v="ERES_2T317"/>
    <x v="4857"/>
    <n v="1197.8989999999999"/>
    <n v="148.35"/>
  </r>
  <r>
    <s v="10 : Electric"/>
    <x v="3"/>
    <x v="1"/>
    <s v="ERES_2T317"/>
    <x v="4858"/>
    <n v="902.15200000000004"/>
    <n v="107.29"/>
  </r>
  <r>
    <s v="10 : Electric"/>
    <x v="3"/>
    <x v="1"/>
    <s v="ERES_2T317"/>
    <x v="4859"/>
    <n v="1044.0139999999999"/>
    <n v="125.91"/>
  </r>
  <r>
    <s v="10 : Electric"/>
    <x v="3"/>
    <x v="1"/>
    <s v="ERES_2T317"/>
    <x v="4860"/>
    <n v="459.36700000000002"/>
    <n v="55.68"/>
  </r>
  <r>
    <s v="10 : Electric"/>
    <x v="3"/>
    <x v="1"/>
    <s v="ERES_2T317"/>
    <x v="4861"/>
    <n v="885.45899999999995"/>
    <n v="108.42"/>
  </r>
  <r>
    <s v="10 : Electric"/>
    <x v="3"/>
    <x v="1"/>
    <s v="ERES_2T317"/>
    <x v="8175"/>
    <n v="1457.184"/>
    <n v="181.17"/>
  </r>
  <r>
    <s v="10 : Electric"/>
    <x v="3"/>
    <x v="1"/>
    <s v="ERES_2T317"/>
    <x v="8176"/>
    <n v="887.23299999999995"/>
    <n v="106.69"/>
  </r>
  <r>
    <s v="10 : Electric"/>
    <x v="3"/>
    <x v="1"/>
    <s v="ERES_2T317"/>
    <x v="4862"/>
    <n v="1019.005"/>
    <n v="122.85"/>
  </r>
  <r>
    <s v="10 : Electric"/>
    <x v="3"/>
    <x v="1"/>
    <s v="ERES_2T317"/>
    <x v="4863"/>
    <n v="1934.115"/>
    <n v="234.21"/>
  </r>
  <r>
    <s v="10 : Electric"/>
    <x v="3"/>
    <x v="1"/>
    <s v="ERES_2T317"/>
    <x v="8177"/>
    <n v="1151.81"/>
    <n v="144.41"/>
  </r>
  <r>
    <s v="10 : Electric"/>
    <x v="3"/>
    <x v="1"/>
    <s v="ERES_2T317"/>
    <x v="4864"/>
    <n v="663.34"/>
    <n v="85.52"/>
  </r>
  <r>
    <s v="10 : Electric"/>
    <x v="3"/>
    <x v="1"/>
    <s v="ERES_2T317"/>
    <x v="4865"/>
    <n v="930.56700000000001"/>
    <n v="109.81"/>
  </r>
  <r>
    <s v="10 : Electric"/>
    <x v="3"/>
    <x v="1"/>
    <s v="ERES_2T317"/>
    <x v="4867"/>
    <n v="1778.5909999999999"/>
    <n v="209.26"/>
  </r>
  <r>
    <s v="10 : Electric"/>
    <x v="3"/>
    <x v="1"/>
    <s v="ERES_2T317"/>
    <x v="4868"/>
    <n v="329.98"/>
    <n v="39.58"/>
  </r>
  <r>
    <s v="10 : Electric"/>
    <x v="3"/>
    <x v="1"/>
    <s v="ERES_2T317"/>
    <x v="4869"/>
    <n v="686.36099999999999"/>
    <n v="81.91"/>
  </r>
  <r>
    <s v="10 : Electric"/>
    <x v="3"/>
    <x v="1"/>
    <s v="ERES_2T317"/>
    <x v="4870"/>
    <n v="2184.047"/>
    <n v="265.72000000000003"/>
  </r>
  <r>
    <s v="10 : Electric"/>
    <x v="3"/>
    <x v="1"/>
    <s v="ERES_2T317"/>
    <x v="4871"/>
    <n v="706.24300000000005"/>
    <n v="90.13"/>
  </r>
  <r>
    <s v="10 : Electric"/>
    <x v="3"/>
    <x v="1"/>
    <s v="ERES_2T317"/>
    <x v="4872"/>
    <n v="518.23699999999997"/>
    <n v="64.06"/>
  </r>
  <r>
    <s v="10 : Electric"/>
    <x v="3"/>
    <x v="1"/>
    <s v="ERES_2T317"/>
    <x v="8178"/>
    <n v="933.63699999999994"/>
    <n v="115.04"/>
  </r>
  <r>
    <s v="10 : Electric"/>
    <x v="3"/>
    <x v="1"/>
    <s v="ERES_2T317"/>
    <x v="8179"/>
    <n v="902.78700000000003"/>
    <n v="110.54"/>
  </r>
  <r>
    <s v="10 : Electric"/>
    <x v="3"/>
    <x v="1"/>
    <s v="ERES_2T317"/>
    <x v="4873"/>
    <n v="714.63300000000004"/>
    <n v="87.07"/>
  </r>
  <r>
    <s v="10 : Electric"/>
    <x v="3"/>
    <x v="1"/>
    <s v="ERES_2T317"/>
    <x v="4874"/>
    <n v="1397.2070000000001"/>
    <n v="171.95"/>
  </r>
  <r>
    <s v="10 : Electric"/>
    <x v="3"/>
    <x v="1"/>
    <s v="ERES_2T317"/>
    <x v="8767"/>
    <n v="2425.5990000000002"/>
    <n v="285.95"/>
  </r>
  <r>
    <s v="10 : Electric"/>
    <x v="3"/>
    <x v="1"/>
    <s v="ERES_2T317"/>
    <x v="4875"/>
    <n v="993.40899999999999"/>
    <n v="122.01"/>
  </r>
  <r>
    <s v="10 : Electric"/>
    <x v="3"/>
    <x v="1"/>
    <s v="ERES_2T317"/>
    <x v="4876"/>
    <n v="711.63199999999995"/>
    <n v="85.58"/>
  </r>
  <r>
    <s v="10 : Electric"/>
    <x v="3"/>
    <x v="1"/>
    <s v="ERES_2T317"/>
    <x v="4877"/>
    <n v="529.69600000000003"/>
    <n v="63.67"/>
  </r>
  <r>
    <s v="10 : Electric"/>
    <x v="3"/>
    <x v="1"/>
    <s v="ERES_2T317"/>
    <x v="4878"/>
    <n v="1289.3489999999999"/>
    <n v="155.05000000000001"/>
  </r>
  <r>
    <s v="10 : Electric"/>
    <x v="3"/>
    <x v="1"/>
    <s v="ERES_2T317"/>
    <x v="4879"/>
    <n v="970.33500000000004"/>
    <n v="118.32"/>
  </r>
  <r>
    <s v="10 : Electric"/>
    <x v="3"/>
    <x v="1"/>
    <s v="ERES_2T317"/>
    <x v="4880"/>
    <n v="937.58199999999999"/>
    <n v="114.64"/>
  </r>
  <r>
    <s v="10 : Electric"/>
    <x v="3"/>
    <x v="1"/>
    <s v="ERES_2T317"/>
    <x v="4881"/>
    <n v="1257.7909999999999"/>
    <n v="150.11000000000001"/>
  </r>
  <r>
    <s v="10 : Electric"/>
    <x v="3"/>
    <x v="1"/>
    <s v="ERES_2T317"/>
    <x v="8180"/>
    <n v="151.55000000000001"/>
    <n v="17.96"/>
  </r>
  <r>
    <s v="10 : Electric"/>
    <x v="3"/>
    <x v="1"/>
    <s v="ERES_2T317"/>
    <x v="4882"/>
    <n v="891.00099999999998"/>
    <n v="111.25"/>
  </r>
  <r>
    <s v="10 : Electric"/>
    <x v="3"/>
    <x v="1"/>
    <s v="ERES_2T317"/>
    <x v="4883"/>
    <n v="1278.875"/>
    <n v="154.66"/>
  </r>
  <r>
    <s v="10 : Electric"/>
    <x v="3"/>
    <x v="1"/>
    <s v="ERES_2T317"/>
    <x v="4884"/>
    <n v="477.56900000000002"/>
    <n v="58.42"/>
  </r>
  <r>
    <s v="10 : Electric"/>
    <x v="3"/>
    <x v="1"/>
    <s v="ERES_2T317"/>
    <x v="4885"/>
    <n v="1780.7560000000001"/>
    <n v="214.56"/>
  </r>
  <r>
    <s v="10 : Electric"/>
    <x v="3"/>
    <x v="1"/>
    <s v="ERES_2T317"/>
    <x v="4886"/>
    <n v="772.07600000000002"/>
    <n v="95.98"/>
  </r>
  <r>
    <s v="10 : Electric"/>
    <x v="3"/>
    <x v="1"/>
    <s v="ERES_2T317"/>
    <x v="4887"/>
    <n v="881.51499999999999"/>
    <n v="112.07"/>
  </r>
  <r>
    <s v="10 : Electric"/>
    <x v="3"/>
    <x v="1"/>
    <s v="ERES_2T317"/>
    <x v="4888"/>
    <n v="1165.2139999999999"/>
    <n v="142.72"/>
  </r>
  <r>
    <s v="10 : Electric"/>
    <x v="3"/>
    <x v="1"/>
    <s v="ERES_2T317"/>
    <x v="4889"/>
    <n v="3047.47"/>
    <n v="371.73"/>
  </r>
  <r>
    <s v="10 : Electric"/>
    <x v="3"/>
    <x v="1"/>
    <s v="ERES_2T317"/>
    <x v="4890"/>
    <n v="164.39599999999999"/>
    <n v="19.7"/>
  </r>
  <r>
    <s v="10 : Electric"/>
    <x v="3"/>
    <x v="1"/>
    <s v="ERES_2T317"/>
    <x v="8181"/>
    <n v="321.49599999999998"/>
    <n v="39.950000000000003"/>
  </r>
  <r>
    <s v="10 : Electric"/>
    <x v="3"/>
    <x v="1"/>
    <s v="ERES_2T317"/>
    <x v="4891"/>
    <n v="493.03800000000001"/>
    <n v="58.04"/>
  </r>
  <r>
    <s v="10 : Electric"/>
    <x v="3"/>
    <x v="1"/>
    <s v="ERES_2T317"/>
    <x v="4892"/>
    <n v="287.89100000000002"/>
    <n v="34.69"/>
  </r>
  <r>
    <s v="10 : Electric"/>
    <x v="3"/>
    <x v="1"/>
    <s v="ERES_2T317"/>
    <x v="4893"/>
    <n v="527.44299999999998"/>
    <n v="64.52"/>
  </r>
  <r>
    <s v="10 : Electric"/>
    <x v="3"/>
    <x v="1"/>
    <s v="ERES_2T317"/>
    <x v="4894"/>
    <n v="1226.0709999999999"/>
    <n v="138.41999999999999"/>
  </r>
  <r>
    <s v="10 : Electric"/>
    <x v="3"/>
    <x v="1"/>
    <s v="ERES_2T317"/>
    <x v="4895"/>
    <n v="2055.7139999999999"/>
    <n v="250.16"/>
  </r>
  <r>
    <s v="10 : Electric"/>
    <x v="3"/>
    <x v="1"/>
    <s v="ERES_2T317"/>
    <x v="4896"/>
    <n v="118.654"/>
    <n v="14.11"/>
  </r>
  <r>
    <s v="10 : Electric"/>
    <x v="3"/>
    <x v="1"/>
    <s v="ERES_2T317"/>
    <x v="4897"/>
    <n v="476.661"/>
    <n v="55.96"/>
  </r>
  <r>
    <s v="10 : Electric"/>
    <x v="3"/>
    <x v="1"/>
    <s v="ERES_2T317"/>
    <x v="4898"/>
    <n v="1353.222"/>
    <n v="170.15"/>
  </r>
  <r>
    <s v="10 : Electric"/>
    <x v="3"/>
    <x v="1"/>
    <s v="ERES_2T317"/>
    <x v="4899"/>
    <n v="993.42600000000004"/>
    <n v="124.13"/>
  </r>
  <r>
    <s v="10 : Electric"/>
    <x v="3"/>
    <x v="1"/>
    <s v="ERES_2T317"/>
    <x v="4900"/>
    <n v="1488.2860000000001"/>
    <n v="183.56"/>
  </r>
  <r>
    <s v="10 : Electric"/>
    <x v="3"/>
    <x v="1"/>
    <s v="ERES_2T317"/>
    <x v="4901"/>
    <n v="875.84299999999996"/>
    <n v="113.96"/>
  </r>
  <r>
    <s v="10 : Electric"/>
    <x v="3"/>
    <x v="1"/>
    <s v="ERES_2T317"/>
    <x v="4902"/>
    <n v="543.34400000000005"/>
    <n v="64.930000000000007"/>
  </r>
  <r>
    <s v="10 : Electric"/>
    <x v="3"/>
    <x v="1"/>
    <s v="ERES_2T317"/>
    <x v="8183"/>
    <n v="982.76"/>
    <n v="120.77"/>
  </r>
  <r>
    <s v="10 : Electric"/>
    <x v="3"/>
    <x v="1"/>
    <s v="ERES_2T317"/>
    <x v="8768"/>
    <n v="1534.71"/>
    <n v="184.56"/>
  </r>
  <r>
    <s v="10 : Electric"/>
    <x v="3"/>
    <x v="1"/>
    <s v="ERES_2T317"/>
    <x v="4904"/>
    <n v="2367.8020000000001"/>
    <n v="284.36"/>
  </r>
  <r>
    <s v="10 : Electric"/>
    <x v="3"/>
    <x v="1"/>
    <s v="ERES_2T317"/>
    <x v="4905"/>
    <n v="1261.4269999999999"/>
    <n v="139.66999999999999"/>
  </r>
  <r>
    <s v="10 : Electric"/>
    <x v="3"/>
    <x v="1"/>
    <s v="ERES_2T317"/>
    <x v="4906"/>
    <n v="902.702"/>
    <n v="114.61"/>
  </r>
  <r>
    <s v="10 : Electric"/>
    <x v="3"/>
    <x v="1"/>
    <s v="ERES_2T317"/>
    <x v="4907"/>
    <n v="1265.1120000000001"/>
    <n v="149.63"/>
  </r>
  <r>
    <s v="10 : Electric"/>
    <x v="3"/>
    <x v="1"/>
    <s v="ERES_2T317"/>
    <x v="4908"/>
    <n v="397.91"/>
    <n v="46.52"/>
  </r>
  <r>
    <s v="10 : Electric"/>
    <x v="3"/>
    <x v="1"/>
    <s v="ERES_2T317"/>
    <x v="4909"/>
    <n v="1405.3150000000001"/>
    <n v="169.51"/>
  </r>
  <r>
    <s v="10 : Electric"/>
    <x v="3"/>
    <x v="1"/>
    <s v="ERES_2T317"/>
    <x v="4911"/>
    <n v="1791.8820000000001"/>
    <n v="211.96"/>
  </r>
  <r>
    <s v="10 : Electric"/>
    <x v="3"/>
    <x v="1"/>
    <s v="ERES_2T317"/>
    <x v="4912"/>
    <n v="577.83299999999997"/>
    <n v="67.14"/>
  </r>
  <r>
    <s v="10 : Electric"/>
    <x v="3"/>
    <x v="1"/>
    <s v="ERES_2T317"/>
    <x v="4913"/>
    <n v="1129.779"/>
    <n v="136.66"/>
  </r>
  <r>
    <s v="10 : Electric"/>
    <x v="3"/>
    <x v="1"/>
    <s v="ERES_2T317"/>
    <x v="4914"/>
    <n v="1843.6120000000001"/>
    <n v="217.28"/>
  </r>
  <r>
    <s v="10 : Electric"/>
    <x v="3"/>
    <x v="1"/>
    <s v="ERES_2T317"/>
    <x v="4915"/>
    <n v="580.50599999999997"/>
    <n v="70.47"/>
  </r>
  <r>
    <s v="10 : Electric"/>
    <x v="3"/>
    <x v="1"/>
    <s v="ERES_2T317"/>
    <x v="4916"/>
    <n v="13439.715"/>
    <n v="1606.02"/>
  </r>
  <r>
    <s v="10 : Electric"/>
    <x v="3"/>
    <x v="1"/>
    <s v="ERES_2T317"/>
    <x v="4917"/>
    <n v="2252.8589999999999"/>
    <n v="274.26"/>
  </r>
  <r>
    <s v="10 : Electric"/>
    <x v="3"/>
    <x v="1"/>
    <s v="ERES_2T317"/>
    <x v="8184"/>
    <n v="760.529"/>
    <n v="94.21"/>
  </r>
  <r>
    <s v="10 : Electric"/>
    <x v="3"/>
    <x v="1"/>
    <s v="ERES_2T317"/>
    <x v="8185"/>
    <n v="493.40699999999998"/>
    <n v="58.11"/>
  </r>
  <r>
    <s v="10 : Electric"/>
    <x v="3"/>
    <x v="1"/>
    <s v="ERES_2T317"/>
    <x v="4918"/>
    <n v="1658.027"/>
    <n v="193.43"/>
  </r>
  <r>
    <s v="10 : Electric"/>
    <x v="3"/>
    <x v="1"/>
    <s v="ERES_2T317"/>
    <x v="4920"/>
    <n v="700.39700000000005"/>
    <n v="96.22"/>
  </r>
  <r>
    <s v="10 : Electric"/>
    <x v="3"/>
    <x v="1"/>
    <s v="ERES_2T317"/>
    <x v="4921"/>
    <n v="2305.5770000000002"/>
    <n v="278.5"/>
  </r>
  <r>
    <s v="10 : Electric"/>
    <x v="3"/>
    <x v="1"/>
    <s v="ERES_2T317"/>
    <x v="4922"/>
    <n v="1025.694"/>
    <n v="124.83"/>
  </r>
  <r>
    <s v="10 : Electric"/>
    <x v="3"/>
    <x v="1"/>
    <s v="ERES_2T317"/>
    <x v="4923"/>
    <n v="2026.3910000000001"/>
    <n v="247.29"/>
  </r>
  <r>
    <s v="10 : Electric"/>
    <x v="3"/>
    <x v="1"/>
    <s v="ERES_2T317"/>
    <x v="4924"/>
    <n v="2257.154"/>
    <n v="269.79000000000002"/>
  </r>
  <r>
    <s v="10 : Electric"/>
    <x v="3"/>
    <x v="1"/>
    <s v="ERES_2T317"/>
    <x v="4925"/>
    <n v="772.327"/>
    <n v="94.19"/>
  </r>
  <r>
    <s v="10 : Electric"/>
    <x v="3"/>
    <x v="1"/>
    <s v="ERES_2T317"/>
    <x v="4926"/>
    <n v="837.33299999999997"/>
    <n v="102.6"/>
  </r>
  <r>
    <s v="10 : Electric"/>
    <x v="3"/>
    <x v="1"/>
    <s v="ERES_2T317"/>
    <x v="4927"/>
    <n v="1632.1189999999999"/>
    <n v="202.3"/>
  </r>
  <r>
    <s v="10 : Electric"/>
    <x v="3"/>
    <x v="1"/>
    <s v="ERES_2T317"/>
    <x v="8186"/>
    <n v="259.32"/>
    <n v="32.479999999999997"/>
  </r>
  <r>
    <s v="10 : Electric"/>
    <x v="3"/>
    <x v="1"/>
    <s v="ERES_2T317"/>
    <x v="4928"/>
    <n v="1126.9659999999999"/>
    <n v="129.08000000000001"/>
  </r>
  <r>
    <s v="10 : Electric"/>
    <x v="3"/>
    <x v="1"/>
    <s v="ERES_2T317"/>
    <x v="4929"/>
    <n v="1699.992"/>
    <n v="205.7"/>
  </r>
  <r>
    <s v="10 : Electric"/>
    <x v="3"/>
    <x v="1"/>
    <s v="ERES_2T317"/>
    <x v="4930"/>
    <n v="1616.2180000000001"/>
    <n v="195.93"/>
  </r>
  <r>
    <s v="10 : Electric"/>
    <x v="3"/>
    <x v="1"/>
    <s v="ERES_2T317"/>
    <x v="4931"/>
    <n v="1010.083"/>
    <n v="125.81"/>
  </r>
  <r>
    <s v="10 : Electric"/>
    <x v="3"/>
    <x v="1"/>
    <s v="ERES_2T317"/>
    <x v="4932"/>
    <n v="1870.806"/>
    <n v="235.27"/>
  </r>
  <r>
    <s v="10 : Electric"/>
    <x v="3"/>
    <x v="1"/>
    <s v="ERES_2T317"/>
    <x v="8187"/>
    <n v="881.08199999999999"/>
    <n v="103.11"/>
  </r>
  <r>
    <s v="10 : Electric"/>
    <x v="3"/>
    <x v="1"/>
    <s v="ERES_2T317"/>
    <x v="8188"/>
    <n v="1282.4960000000001"/>
    <n v="158.32"/>
  </r>
  <r>
    <s v="10 : Electric"/>
    <x v="3"/>
    <x v="1"/>
    <s v="ERES_2T317"/>
    <x v="4933"/>
    <n v="1986.9949999999999"/>
    <n v="240.48"/>
  </r>
  <r>
    <s v="10 : Electric"/>
    <x v="3"/>
    <x v="1"/>
    <s v="ERES_2T317"/>
    <x v="4934"/>
    <n v="278.28100000000001"/>
    <n v="34.4"/>
  </r>
  <r>
    <s v="10 : Electric"/>
    <x v="3"/>
    <x v="1"/>
    <s v="ERES_2T317"/>
    <x v="4935"/>
    <n v="691.93299999999999"/>
    <n v="85.36"/>
  </r>
  <r>
    <s v="10 : Electric"/>
    <x v="3"/>
    <x v="1"/>
    <s v="ERES_2T317"/>
    <x v="4936"/>
    <n v="710.63400000000001"/>
    <n v="89.47"/>
  </r>
  <r>
    <s v="10 : Electric"/>
    <x v="3"/>
    <x v="1"/>
    <s v="ERES_2T317"/>
    <x v="4937"/>
    <n v="1019.08"/>
    <n v="129.02000000000001"/>
  </r>
  <r>
    <s v="10 : Electric"/>
    <x v="3"/>
    <x v="1"/>
    <s v="ERES_2T317"/>
    <x v="8189"/>
    <n v="809.14800000000002"/>
    <n v="98.25"/>
  </r>
  <r>
    <s v="10 : Electric"/>
    <x v="3"/>
    <x v="1"/>
    <s v="ERES_2T317"/>
    <x v="4938"/>
    <n v="1710.4010000000001"/>
    <n v="205.22"/>
  </r>
  <r>
    <s v="10 : Electric"/>
    <x v="3"/>
    <x v="1"/>
    <s v="ERES_2T317"/>
    <x v="4939"/>
    <n v="465.08199999999999"/>
    <n v="55"/>
  </r>
  <r>
    <s v="10 : Electric"/>
    <x v="3"/>
    <x v="1"/>
    <s v="ERES_2T317"/>
    <x v="4940"/>
    <n v="2003.4469999999999"/>
    <n v="247.02"/>
  </r>
  <r>
    <s v="10 : Electric"/>
    <x v="3"/>
    <x v="1"/>
    <s v="ERES_2T317"/>
    <x v="4941"/>
    <n v="2412.6030000000001"/>
    <n v="307.2"/>
  </r>
  <r>
    <s v="10 : Electric"/>
    <x v="3"/>
    <x v="1"/>
    <s v="ERES_2T317"/>
    <x v="4942"/>
    <n v="73.349000000000004"/>
    <n v="8.82"/>
  </r>
  <r>
    <s v="10 : Electric"/>
    <x v="3"/>
    <x v="1"/>
    <s v="ERES_2T317"/>
    <x v="8190"/>
    <n v="472.649"/>
    <n v="57.49"/>
  </r>
  <r>
    <s v="10 : Electric"/>
    <x v="3"/>
    <x v="1"/>
    <s v="ERES_2T317"/>
    <x v="8191"/>
    <n v="2330.4450000000002"/>
    <n v="281.27"/>
  </r>
  <r>
    <s v="10 : Electric"/>
    <x v="3"/>
    <x v="1"/>
    <s v="ERES_2T317"/>
    <x v="4943"/>
    <n v="1033.6079999999999"/>
    <n v="126.55"/>
  </r>
  <r>
    <s v="10 : Electric"/>
    <x v="3"/>
    <x v="1"/>
    <s v="ERES_2T317"/>
    <x v="4944"/>
    <n v="1477.98"/>
    <n v="181.91"/>
  </r>
  <r>
    <s v="10 : Electric"/>
    <x v="3"/>
    <x v="1"/>
    <s v="ERES_2T317"/>
    <x v="8192"/>
    <n v="454.56200000000001"/>
    <n v="57.41"/>
  </r>
  <r>
    <s v="10 : Electric"/>
    <x v="3"/>
    <x v="1"/>
    <s v="ERES_2T317"/>
    <x v="4945"/>
    <n v="629.18100000000004"/>
    <n v="75.06"/>
  </r>
  <r>
    <s v="10 : Electric"/>
    <x v="3"/>
    <x v="1"/>
    <s v="ERES_2T317"/>
    <x v="4946"/>
    <n v="460.57600000000002"/>
    <n v="56.85"/>
  </r>
  <r>
    <s v="10 : Electric"/>
    <x v="3"/>
    <x v="1"/>
    <s v="ERES_2T317"/>
    <x v="4947"/>
    <n v="1355.623"/>
    <n v="164.16"/>
  </r>
  <r>
    <s v="10 : Electric"/>
    <x v="3"/>
    <x v="1"/>
    <s v="ERES_2T317"/>
    <x v="4948"/>
    <n v="348.87599999999998"/>
    <n v="42.27"/>
  </r>
  <r>
    <s v="10 : Electric"/>
    <x v="3"/>
    <x v="1"/>
    <s v="ERES_2T317"/>
    <x v="4949"/>
    <n v="786.375"/>
    <n v="96.26"/>
  </r>
  <r>
    <s v="10 : Electric"/>
    <x v="3"/>
    <x v="1"/>
    <s v="ERES_2T317"/>
    <x v="4950"/>
    <n v="232.96899999999999"/>
    <n v="27.9"/>
  </r>
  <r>
    <s v="10 : Electric"/>
    <x v="3"/>
    <x v="1"/>
    <s v="ERES_2T317"/>
    <x v="4951"/>
    <n v="1600.539"/>
    <n v="192.41"/>
  </r>
  <r>
    <s v="10 : Electric"/>
    <x v="3"/>
    <x v="1"/>
    <s v="ERES_2T317"/>
    <x v="8193"/>
    <n v="999.52599999999995"/>
    <n v="120.63"/>
  </r>
  <r>
    <s v="10 : Electric"/>
    <x v="3"/>
    <x v="1"/>
    <s v="ERES_2T317"/>
    <x v="8194"/>
    <n v="861.66700000000003"/>
    <n v="96.35"/>
  </r>
  <r>
    <s v="10 : Electric"/>
    <x v="3"/>
    <x v="1"/>
    <s v="ERES_2T317"/>
    <x v="4952"/>
    <n v="778.74300000000005"/>
    <n v="93.5"/>
  </r>
  <r>
    <s v="10 : Electric"/>
    <x v="3"/>
    <x v="1"/>
    <s v="ERES_2T317"/>
    <x v="8195"/>
    <n v="595.34500000000003"/>
    <n v="69.430000000000007"/>
  </r>
  <r>
    <s v="10 : Electric"/>
    <x v="3"/>
    <x v="1"/>
    <s v="ERES_2T317"/>
    <x v="4953"/>
    <n v="960.63400000000001"/>
    <n v="120.44"/>
  </r>
  <r>
    <s v="10 : Electric"/>
    <x v="3"/>
    <x v="1"/>
    <s v="ERES_2T317"/>
    <x v="4954"/>
    <n v="239.35"/>
    <n v="29.24"/>
  </r>
  <r>
    <s v="10 : Electric"/>
    <x v="3"/>
    <x v="1"/>
    <s v="ERES_2T317"/>
    <x v="4955"/>
    <n v="995.73199999999997"/>
    <n v="130.59"/>
  </r>
  <r>
    <s v="10 : Electric"/>
    <x v="3"/>
    <x v="1"/>
    <s v="ERES_2T317"/>
    <x v="8196"/>
    <n v="1069.664"/>
    <n v="123.45"/>
  </r>
  <r>
    <s v="10 : Electric"/>
    <x v="3"/>
    <x v="1"/>
    <s v="ERES_2T317"/>
    <x v="8197"/>
    <n v="1931.8430000000001"/>
    <n v="222.07"/>
  </r>
  <r>
    <s v="10 : Electric"/>
    <x v="3"/>
    <x v="1"/>
    <s v="ERES_2T317"/>
    <x v="4956"/>
    <n v="2896.2860000000001"/>
    <n v="344.2"/>
  </r>
  <r>
    <s v="10 : Electric"/>
    <x v="3"/>
    <x v="1"/>
    <s v="ERES_2T317"/>
    <x v="4957"/>
    <n v="1693.69"/>
    <n v="207.14"/>
  </r>
  <r>
    <s v="10 : Electric"/>
    <x v="3"/>
    <x v="1"/>
    <s v="ERES_2T317"/>
    <x v="4958"/>
    <n v="573.93499999999995"/>
    <n v="69.11"/>
  </r>
  <r>
    <s v="10 : Electric"/>
    <x v="3"/>
    <x v="1"/>
    <s v="ERES_2T317"/>
    <x v="4959"/>
    <n v="357.25200000000001"/>
    <n v="44.3"/>
  </r>
  <r>
    <s v="10 : Electric"/>
    <x v="3"/>
    <x v="1"/>
    <s v="ERES_2T317"/>
    <x v="4960"/>
    <n v="1452.066"/>
    <n v="184.06"/>
  </r>
  <r>
    <s v="10 : Electric"/>
    <x v="3"/>
    <x v="1"/>
    <s v="ERES_2T317"/>
    <x v="4961"/>
    <n v="1328.8440000000001"/>
    <n v="159.56"/>
  </r>
  <r>
    <s v="10 : Electric"/>
    <x v="3"/>
    <x v="1"/>
    <s v="ERES_2T317"/>
    <x v="4962"/>
    <n v="695.48199999999997"/>
    <n v="84.55"/>
  </r>
  <r>
    <s v="10 : Electric"/>
    <x v="3"/>
    <x v="1"/>
    <s v="ERES_2T317"/>
    <x v="4963"/>
    <n v="3139.4380000000001"/>
    <n v="382.78"/>
  </r>
  <r>
    <s v="10 : Electric"/>
    <x v="3"/>
    <x v="1"/>
    <s v="ERES_2T317"/>
    <x v="4964"/>
    <n v="4548.3860000000004"/>
    <n v="484.38"/>
  </r>
  <r>
    <s v="10 : Electric"/>
    <x v="3"/>
    <x v="1"/>
    <s v="ERES_2T317"/>
    <x v="8198"/>
    <n v="401.40300000000002"/>
    <n v="48.82"/>
  </r>
  <r>
    <s v="10 : Electric"/>
    <x v="3"/>
    <x v="1"/>
    <s v="ERES_2T317"/>
    <x v="4965"/>
    <n v="435.32299999999998"/>
    <n v="56.12"/>
  </r>
  <r>
    <s v="10 : Electric"/>
    <x v="3"/>
    <x v="1"/>
    <s v="ERES_2T317"/>
    <x v="4966"/>
    <n v="892.94200000000001"/>
    <n v="106"/>
  </r>
  <r>
    <s v="10 : Electric"/>
    <x v="3"/>
    <x v="1"/>
    <s v="ERES_2T317"/>
    <x v="8199"/>
    <n v="1131.4100000000001"/>
    <n v="141.58000000000001"/>
  </r>
  <r>
    <s v="10 : Electric"/>
    <x v="3"/>
    <x v="1"/>
    <s v="ERES_2T317"/>
    <x v="4967"/>
    <n v="720.32600000000002"/>
    <n v="88.04"/>
  </r>
  <r>
    <s v="10 : Electric"/>
    <x v="3"/>
    <x v="1"/>
    <s v="ERES_2T317"/>
    <x v="4968"/>
    <n v="1404.6559999999999"/>
    <n v="164.44"/>
  </r>
  <r>
    <s v="10 : Electric"/>
    <x v="3"/>
    <x v="1"/>
    <s v="ERES_2T317"/>
    <x v="4969"/>
    <n v="1909.7260000000001"/>
    <n v="233.74"/>
  </r>
  <r>
    <s v="10 : Electric"/>
    <x v="3"/>
    <x v="1"/>
    <s v="ERES_2T317"/>
    <x v="4970"/>
    <n v="548.26499999999999"/>
    <n v="67.45"/>
  </r>
  <r>
    <s v="10 : Electric"/>
    <x v="3"/>
    <x v="1"/>
    <s v="ERES_2T317"/>
    <x v="8200"/>
    <n v="1794.374"/>
    <n v="223.78"/>
  </r>
  <r>
    <s v="10 : Electric"/>
    <x v="3"/>
    <x v="1"/>
    <s v="ERES_2T317"/>
    <x v="8201"/>
    <n v="1167.329"/>
    <n v="140.06"/>
  </r>
  <r>
    <s v="10 : Electric"/>
    <x v="3"/>
    <x v="1"/>
    <s v="ERES_2T317"/>
    <x v="8202"/>
    <n v="979.10299999999995"/>
    <n v="117.78"/>
  </r>
  <r>
    <s v="10 : Electric"/>
    <x v="3"/>
    <x v="1"/>
    <s v="ERES_2T317"/>
    <x v="4971"/>
    <n v="1012.237"/>
    <n v="123.85"/>
  </r>
  <r>
    <s v="10 : Electric"/>
    <x v="3"/>
    <x v="1"/>
    <s v="ERES_2T317"/>
    <x v="4972"/>
    <n v="867.18"/>
    <n v="100.37"/>
  </r>
  <r>
    <s v="10 : Electric"/>
    <x v="3"/>
    <x v="1"/>
    <s v="ERES_2T317"/>
    <x v="4973"/>
    <n v="960.63499999999999"/>
    <n v="109.93"/>
  </r>
  <r>
    <s v="10 : Electric"/>
    <x v="3"/>
    <x v="1"/>
    <s v="ERES_2T317"/>
    <x v="4974"/>
    <n v="1640.817"/>
    <n v="198.61"/>
  </r>
  <r>
    <s v="10 : Electric"/>
    <x v="3"/>
    <x v="1"/>
    <s v="ERES_2T317"/>
    <x v="4975"/>
    <n v="102.583"/>
    <n v="12.28"/>
  </r>
  <r>
    <s v="10 : Electric"/>
    <x v="3"/>
    <x v="1"/>
    <s v="ERES_2T317"/>
    <x v="4976"/>
    <n v="871.32"/>
    <n v="99.66"/>
  </r>
  <r>
    <s v="10 : Electric"/>
    <x v="3"/>
    <x v="1"/>
    <s v="ERES_2T317"/>
    <x v="8203"/>
    <n v="1298.2380000000001"/>
    <n v="158.53"/>
  </r>
  <r>
    <s v="10 : Electric"/>
    <x v="3"/>
    <x v="1"/>
    <s v="ERES_2T317"/>
    <x v="4977"/>
    <n v="860.52700000000004"/>
    <n v="107.91"/>
  </r>
  <r>
    <s v="10 : Electric"/>
    <x v="3"/>
    <x v="1"/>
    <s v="ERES_2T317"/>
    <x v="8204"/>
    <n v="1580.2860000000001"/>
    <n v="191.38"/>
  </r>
  <r>
    <s v="10 : Electric"/>
    <x v="3"/>
    <x v="1"/>
    <s v="ERES_2T317"/>
    <x v="8769"/>
    <n v="1764.3009999999999"/>
    <n v="219.28"/>
  </r>
  <r>
    <s v="10 : Electric"/>
    <x v="3"/>
    <x v="1"/>
    <s v="ERES_2T317"/>
    <x v="4978"/>
    <n v="2342.2489999999998"/>
    <n v="285.08"/>
  </r>
  <r>
    <s v="10 : Electric"/>
    <x v="3"/>
    <x v="1"/>
    <s v="ERES_2T317"/>
    <x v="4979"/>
    <n v="1116.9259999999999"/>
    <n v="139.44"/>
  </r>
  <r>
    <s v="10 : Electric"/>
    <x v="3"/>
    <x v="1"/>
    <s v="ERES_2T317"/>
    <x v="4980"/>
    <n v="553.76199999999994"/>
    <n v="67.7"/>
  </r>
  <r>
    <s v="10 : Electric"/>
    <x v="3"/>
    <x v="1"/>
    <s v="ERES_2T317"/>
    <x v="4981"/>
    <n v="743.31200000000001"/>
    <n v="93.34"/>
  </r>
  <r>
    <s v="10 : Electric"/>
    <x v="3"/>
    <x v="1"/>
    <s v="ERES_2T317"/>
    <x v="4982"/>
    <n v="1640.501"/>
    <n v="201.48"/>
  </r>
  <r>
    <s v="10 : Electric"/>
    <x v="3"/>
    <x v="1"/>
    <s v="ERES_2T317"/>
    <x v="4983"/>
    <n v="921.11199999999997"/>
    <n v="113.47"/>
  </r>
  <r>
    <s v="10 : Electric"/>
    <x v="3"/>
    <x v="1"/>
    <s v="ERES_2T317"/>
    <x v="4984"/>
    <n v="1177.43"/>
    <n v="143.78"/>
  </r>
  <r>
    <s v="10 : Electric"/>
    <x v="3"/>
    <x v="1"/>
    <s v="ERES_2T317"/>
    <x v="4985"/>
    <n v="729.06"/>
    <n v="96.74"/>
  </r>
  <r>
    <s v="10 : Electric"/>
    <x v="3"/>
    <x v="1"/>
    <s v="ERES_2T317"/>
    <x v="4986"/>
    <n v="1340.5719999999999"/>
    <n v="166.3"/>
  </r>
  <r>
    <s v="10 : Electric"/>
    <x v="3"/>
    <x v="1"/>
    <s v="ERES_2T317"/>
    <x v="4987"/>
    <n v="1190.624"/>
    <n v="141.27000000000001"/>
  </r>
  <r>
    <s v="10 : Electric"/>
    <x v="3"/>
    <x v="1"/>
    <s v="ERES_2T317"/>
    <x v="8205"/>
    <n v="1214.116"/>
    <n v="151.09"/>
  </r>
  <r>
    <s v="10 : Electric"/>
    <x v="3"/>
    <x v="1"/>
    <s v="ERES_2T317"/>
    <x v="8206"/>
    <n v="1553.874"/>
    <n v="194.45"/>
  </r>
  <r>
    <s v="10 : Electric"/>
    <x v="3"/>
    <x v="1"/>
    <s v="ERES_2T317"/>
    <x v="4988"/>
    <n v="497.12799999999999"/>
    <n v="59.64"/>
  </r>
  <r>
    <s v="10 : Electric"/>
    <x v="3"/>
    <x v="1"/>
    <s v="ERES_2T317"/>
    <x v="4989"/>
    <n v="326.44900000000001"/>
    <n v="39.880000000000003"/>
  </r>
  <r>
    <s v="10 : Electric"/>
    <x v="3"/>
    <x v="1"/>
    <s v="ERES_2T317"/>
    <x v="8207"/>
    <n v="1038.2339999999999"/>
    <n v="123.9"/>
  </r>
  <r>
    <s v="10 : Electric"/>
    <x v="3"/>
    <x v="1"/>
    <s v="ERES_2T317"/>
    <x v="8770"/>
    <n v="208.84899999999999"/>
    <n v="24.07"/>
  </r>
  <r>
    <s v="10 : Electric"/>
    <x v="3"/>
    <x v="1"/>
    <s v="ERES_2T317"/>
    <x v="8771"/>
    <n v="669.1"/>
    <n v="84.1"/>
  </r>
  <r>
    <s v="10 : Electric"/>
    <x v="3"/>
    <x v="1"/>
    <s v="ERES_2T317"/>
    <x v="8208"/>
    <n v="410.12599999999998"/>
    <n v="52.47"/>
  </r>
  <r>
    <s v="10 : Electric"/>
    <x v="3"/>
    <x v="1"/>
    <s v="ERES_2T317"/>
    <x v="4991"/>
    <n v="567.51099999999997"/>
    <n v="68.180000000000007"/>
  </r>
  <r>
    <s v="10 : Electric"/>
    <x v="3"/>
    <x v="1"/>
    <s v="ERES_2T317"/>
    <x v="4992"/>
    <n v="345.221"/>
    <n v="44.14"/>
  </r>
  <r>
    <s v="10 : Electric"/>
    <x v="3"/>
    <x v="1"/>
    <s v="ERES_2T317"/>
    <x v="4993"/>
    <n v="2168.5010000000002"/>
    <n v="257.61"/>
  </r>
  <r>
    <s v="10 : Electric"/>
    <x v="3"/>
    <x v="1"/>
    <s v="ERES_2T317"/>
    <x v="4994"/>
    <n v="765.13699999999994"/>
    <n v="92.26"/>
  </r>
  <r>
    <s v="10 : Electric"/>
    <x v="3"/>
    <x v="1"/>
    <s v="ERES_2T317"/>
    <x v="4995"/>
    <n v="800.71799999999996"/>
    <n v="96.52"/>
  </r>
  <r>
    <s v="10 : Electric"/>
    <x v="3"/>
    <x v="1"/>
    <s v="ERES_2T317"/>
    <x v="4996"/>
    <n v="389.065"/>
    <n v="47.67"/>
  </r>
  <r>
    <s v="10 : Electric"/>
    <x v="3"/>
    <x v="1"/>
    <s v="ERES_2T317"/>
    <x v="4997"/>
    <n v="1279.152"/>
    <n v="154.13999999999999"/>
  </r>
  <r>
    <s v="10 : Electric"/>
    <x v="3"/>
    <x v="1"/>
    <s v="ERES_2T317"/>
    <x v="4998"/>
    <n v="483.15800000000002"/>
    <n v="58.15"/>
  </r>
  <r>
    <s v="10 : Electric"/>
    <x v="3"/>
    <x v="1"/>
    <s v="ERES_2T317"/>
    <x v="8209"/>
    <n v="1611.298"/>
    <n v="202.09"/>
  </r>
  <r>
    <s v="10 : Electric"/>
    <x v="3"/>
    <x v="1"/>
    <s v="ERES_2T317"/>
    <x v="4999"/>
    <n v="611.24599999999998"/>
    <n v="75.8"/>
  </r>
  <r>
    <s v="10 : Electric"/>
    <x v="3"/>
    <x v="1"/>
    <s v="ERES_2T317"/>
    <x v="5000"/>
    <n v="2380.41"/>
    <n v="293.33"/>
  </r>
  <r>
    <s v="10 : Electric"/>
    <x v="3"/>
    <x v="1"/>
    <s v="ERES_2T317"/>
    <x v="8210"/>
    <n v="5338.2330000000002"/>
    <n v="636.85"/>
  </r>
  <r>
    <s v="10 : Electric"/>
    <x v="3"/>
    <x v="1"/>
    <s v="ERES_2T317"/>
    <x v="5001"/>
    <n v="1046.434"/>
    <n v="129.16999999999999"/>
  </r>
  <r>
    <s v="10 : Electric"/>
    <x v="3"/>
    <x v="1"/>
    <s v="ERES_2T317"/>
    <x v="8211"/>
    <n v="1935.896"/>
    <n v="236.57"/>
  </r>
  <r>
    <s v="10 : Electric"/>
    <x v="3"/>
    <x v="1"/>
    <s v="ERES_2T317"/>
    <x v="5002"/>
    <n v="529.16099999999994"/>
    <n v="62.41"/>
  </r>
  <r>
    <s v="10 : Electric"/>
    <x v="3"/>
    <x v="1"/>
    <s v="ERES_2T317"/>
    <x v="5003"/>
    <n v="1084.94"/>
    <n v="140.66"/>
  </r>
  <r>
    <s v="10 : Electric"/>
    <x v="3"/>
    <x v="1"/>
    <s v="ERES_2T317"/>
    <x v="5004"/>
    <n v="1151.163"/>
    <n v="135.85"/>
  </r>
  <r>
    <s v="10 : Electric"/>
    <x v="3"/>
    <x v="1"/>
    <s v="ERES_2T317"/>
    <x v="5005"/>
    <n v="1868.771"/>
    <n v="227.39"/>
  </r>
  <r>
    <s v="10 : Electric"/>
    <x v="3"/>
    <x v="1"/>
    <s v="ERES_2T317"/>
    <x v="5006"/>
    <n v="865.15"/>
    <n v="104.11"/>
  </r>
  <r>
    <s v="10 : Electric"/>
    <x v="3"/>
    <x v="1"/>
    <s v="ERES_2T317"/>
    <x v="5007"/>
    <n v="918.20600000000002"/>
    <n v="111.47"/>
  </r>
  <r>
    <s v="10 : Electric"/>
    <x v="3"/>
    <x v="1"/>
    <s v="ERES_2T317"/>
    <x v="5008"/>
    <n v="926.45"/>
    <n v="113.23"/>
  </r>
  <r>
    <s v="10 : Electric"/>
    <x v="3"/>
    <x v="1"/>
    <s v="ERES_2T317"/>
    <x v="5010"/>
    <n v="1302.2539999999999"/>
    <n v="159.05000000000001"/>
  </r>
  <r>
    <s v="10 : Electric"/>
    <x v="3"/>
    <x v="1"/>
    <s v="ERES_2T317"/>
    <x v="8212"/>
    <n v="796.86099999999999"/>
    <n v="95.7"/>
  </r>
  <r>
    <s v="10 : Electric"/>
    <x v="3"/>
    <x v="1"/>
    <s v="ERES_2T317"/>
    <x v="8213"/>
    <n v="983.95699999999999"/>
    <n v="113.5"/>
  </r>
  <r>
    <s v="10 : Electric"/>
    <x v="3"/>
    <x v="1"/>
    <s v="ERES_2T317"/>
    <x v="5011"/>
    <n v="247.81700000000001"/>
    <n v="30.37"/>
  </r>
  <r>
    <s v="10 : Electric"/>
    <x v="3"/>
    <x v="1"/>
    <s v="ERES_2T317"/>
    <x v="8214"/>
    <n v="353.64600000000002"/>
    <n v="43.52"/>
  </r>
  <r>
    <s v="10 : Electric"/>
    <x v="3"/>
    <x v="1"/>
    <s v="ERES_2T317"/>
    <x v="5012"/>
    <n v="1270.77"/>
    <n v="150.71"/>
  </r>
  <r>
    <s v="10 : Electric"/>
    <x v="3"/>
    <x v="1"/>
    <s v="ERES_2T317"/>
    <x v="5013"/>
    <n v="1554.4880000000001"/>
    <n v="185.37"/>
  </r>
  <r>
    <s v="10 : Electric"/>
    <x v="3"/>
    <x v="1"/>
    <s v="ERES_2T317"/>
    <x v="5014"/>
    <n v="294.13"/>
    <n v="36.82"/>
  </r>
  <r>
    <s v="10 : Electric"/>
    <x v="3"/>
    <x v="1"/>
    <s v="ERES_2T317"/>
    <x v="5015"/>
    <n v="678.601"/>
    <n v="84.1"/>
  </r>
  <r>
    <s v="10 : Electric"/>
    <x v="3"/>
    <x v="1"/>
    <s v="ERES_2T317"/>
    <x v="5016"/>
    <n v="434.32499999999999"/>
    <n v="52.89"/>
  </r>
  <r>
    <s v="10 : Electric"/>
    <x v="3"/>
    <x v="1"/>
    <s v="ERES_2T317"/>
    <x v="8215"/>
    <n v="1185.4059999999999"/>
    <n v="137.51"/>
  </r>
  <r>
    <s v="10 : Electric"/>
    <x v="3"/>
    <x v="1"/>
    <s v="ERES_2T317"/>
    <x v="5017"/>
    <n v="711.97699999999998"/>
    <n v="87.96"/>
  </r>
  <r>
    <s v="10 : Electric"/>
    <x v="3"/>
    <x v="1"/>
    <s v="ERES_2T317"/>
    <x v="5018"/>
    <n v="1255.4380000000001"/>
    <n v="154.02000000000001"/>
  </r>
  <r>
    <s v="10 : Electric"/>
    <x v="3"/>
    <x v="1"/>
    <s v="ERES_2T317"/>
    <x v="8216"/>
    <n v="913.31200000000001"/>
    <n v="110.98"/>
  </r>
  <r>
    <s v="10 : Electric"/>
    <x v="3"/>
    <x v="1"/>
    <s v="ERES_2T317"/>
    <x v="8217"/>
    <n v="1786.0219999999999"/>
    <n v="212.69"/>
  </r>
  <r>
    <s v="10 : Electric"/>
    <x v="3"/>
    <x v="1"/>
    <s v="ERES_2T317"/>
    <x v="5019"/>
    <n v="689.92100000000005"/>
    <n v="84.82"/>
  </r>
  <r>
    <s v="10 : Electric"/>
    <x v="3"/>
    <x v="1"/>
    <s v="ERES_2T317"/>
    <x v="5020"/>
    <n v="935.02599999999995"/>
    <n v="111.87"/>
  </r>
  <r>
    <s v="10 : Electric"/>
    <x v="3"/>
    <x v="1"/>
    <s v="ERES_2T317"/>
    <x v="5021"/>
    <n v="1680.0039999999999"/>
    <n v="201.04"/>
  </r>
  <r>
    <s v="10 : Electric"/>
    <x v="3"/>
    <x v="1"/>
    <s v="ERES_2T317"/>
    <x v="5022"/>
    <n v="1814.586"/>
    <n v="217.46"/>
  </r>
  <r>
    <s v="10 : Electric"/>
    <x v="3"/>
    <x v="1"/>
    <s v="ERES_2T317"/>
    <x v="8218"/>
    <n v="441.87099999999998"/>
    <n v="53.98"/>
  </r>
  <r>
    <s v="10 : Electric"/>
    <x v="3"/>
    <x v="1"/>
    <s v="ERES_2T317"/>
    <x v="5023"/>
    <n v="770.42200000000003"/>
    <n v="96.79"/>
  </r>
  <r>
    <s v="10 : Electric"/>
    <x v="3"/>
    <x v="1"/>
    <s v="ERES_2T317"/>
    <x v="8219"/>
    <n v="905.77200000000005"/>
    <n v="110.82"/>
  </r>
  <r>
    <s v="10 : Electric"/>
    <x v="3"/>
    <x v="1"/>
    <s v="ERES_2T317"/>
    <x v="5024"/>
    <n v="1531.8910000000001"/>
    <n v="198.08"/>
  </r>
  <r>
    <s v="10 : Electric"/>
    <x v="3"/>
    <x v="1"/>
    <s v="ERES_2T317"/>
    <x v="8220"/>
    <n v="688.61400000000003"/>
    <n v="83.72"/>
  </r>
  <r>
    <s v="10 : Electric"/>
    <x v="3"/>
    <x v="1"/>
    <s v="ERES_2T317"/>
    <x v="8772"/>
    <n v="983.23500000000001"/>
    <n v="119.69"/>
  </r>
  <r>
    <s v="10 : Electric"/>
    <x v="3"/>
    <x v="1"/>
    <s v="ERES_2T317"/>
    <x v="5025"/>
    <n v="855.63099999999997"/>
    <n v="111.5"/>
  </r>
  <r>
    <s v="10 : Electric"/>
    <x v="3"/>
    <x v="1"/>
    <s v="ERES_2T317"/>
    <x v="5026"/>
    <n v="570.56299999999999"/>
    <n v="68.23"/>
  </r>
  <r>
    <s v="10 : Electric"/>
    <x v="3"/>
    <x v="1"/>
    <s v="ERES_2T317"/>
    <x v="5027"/>
    <n v="1583.117"/>
    <n v="190.89"/>
  </r>
  <r>
    <s v="10 : Electric"/>
    <x v="3"/>
    <x v="1"/>
    <s v="ERES_2T317"/>
    <x v="8221"/>
    <n v="1360.9680000000001"/>
    <n v="173.43"/>
  </r>
  <r>
    <s v="10 : Electric"/>
    <x v="3"/>
    <x v="1"/>
    <s v="ERES_2T317"/>
    <x v="5028"/>
    <n v="795.27300000000002"/>
    <n v="95.74"/>
  </r>
  <r>
    <s v="10 : Electric"/>
    <x v="3"/>
    <x v="1"/>
    <s v="ERES_2T317"/>
    <x v="8222"/>
    <n v="821.51700000000005"/>
    <n v="96.81"/>
  </r>
  <r>
    <s v="10 : Electric"/>
    <x v="3"/>
    <x v="1"/>
    <s v="ERES_2T317"/>
    <x v="5031"/>
    <n v="683.62"/>
    <n v="85.37"/>
  </r>
  <r>
    <s v="10 : Electric"/>
    <x v="3"/>
    <x v="1"/>
    <s v="ERES_2T317"/>
    <x v="5032"/>
    <n v="450.28300000000002"/>
    <n v="56.06"/>
  </r>
  <r>
    <s v="10 : Electric"/>
    <x v="3"/>
    <x v="1"/>
    <s v="ERES_2T317"/>
    <x v="8223"/>
    <n v="610.70399999999995"/>
    <n v="75.11"/>
  </r>
  <r>
    <s v="10 : Electric"/>
    <x v="3"/>
    <x v="1"/>
    <s v="ERES_2T317"/>
    <x v="5033"/>
    <n v="1082.472"/>
    <n v="135"/>
  </r>
  <r>
    <s v="10 : Electric"/>
    <x v="3"/>
    <x v="1"/>
    <s v="ERES_2T317"/>
    <x v="8224"/>
    <n v="531.21100000000001"/>
    <n v="61.34"/>
  </r>
  <r>
    <s v="10 : Electric"/>
    <x v="3"/>
    <x v="1"/>
    <s v="ERES_2T317"/>
    <x v="5034"/>
    <n v="1220.9949999999999"/>
    <n v="152.4"/>
  </r>
  <r>
    <s v="10 : Electric"/>
    <x v="3"/>
    <x v="1"/>
    <s v="ERES_2T317"/>
    <x v="5035"/>
    <n v="756.26300000000003"/>
    <n v="91.97"/>
  </r>
  <r>
    <s v="10 : Electric"/>
    <x v="3"/>
    <x v="1"/>
    <s v="ERES_2T317"/>
    <x v="5036"/>
    <n v="1185.143"/>
    <n v="148.5"/>
  </r>
  <r>
    <s v="10 : Electric"/>
    <x v="3"/>
    <x v="1"/>
    <s v="ERES_2T317"/>
    <x v="5037"/>
    <n v="1329.2840000000001"/>
    <n v="155.16999999999999"/>
  </r>
  <r>
    <s v="10 : Electric"/>
    <x v="3"/>
    <x v="1"/>
    <s v="ERES_2T317"/>
    <x v="5038"/>
    <n v="2847.643"/>
    <n v="344.8"/>
  </r>
  <r>
    <s v="10 : Electric"/>
    <x v="3"/>
    <x v="1"/>
    <s v="ERES_2T317"/>
    <x v="5039"/>
    <n v="1073.338"/>
    <n v="132.07"/>
  </r>
  <r>
    <s v="10 : Electric"/>
    <x v="3"/>
    <x v="1"/>
    <s v="ERES_2T317"/>
    <x v="8225"/>
    <n v="930.20299999999997"/>
    <n v="110.65"/>
  </r>
  <r>
    <s v="10 : Electric"/>
    <x v="3"/>
    <x v="1"/>
    <s v="ERES_2T317"/>
    <x v="8226"/>
    <n v="711.55499999999995"/>
    <n v="86.4"/>
  </r>
  <r>
    <s v="10 : Electric"/>
    <x v="3"/>
    <x v="1"/>
    <s v="ERES_2T317"/>
    <x v="8227"/>
    <n v="692.14700000000005"/>
    <n v="86.47"/>
  </r>
  <r>
    <s v="10 : Electric"/>
    <x v="3"/>
    <x v="1"/>
    <s v="ERES_2T317"/>
    <x v="5040"/>
    <n v="363.13900000000001"/>
    <n v="43.81"/>
  </r>
  <r>
    <s v="10 : Electric"/>
    <x v="3"/>
    <x v="1"/>
    <s v="ERES_2T317"/>
    <x v="5041"/>
    <n v="1186.0350000000001"/>
    <n v="143.18"/>
  </r>
  <r>
    <s v="10 : Electric"/>
    <x v="3"/>
    <x v="1"/>
    <s v="ERES_2T317"/>
    <x v="5042"/>
    <n v="410.57299999999998"/>
    <n v="49.75"/>
  </r>
  <r>
    <s v="10 : Electric"/>
    <x v="3"/>
    <x v="1"/>
    <s v="ERES_2T317"/>
    <x v="5043"/>
    <n v="909.41399999999999"/>
    <n v="113.68"/>
  </r>
  <r>
    <s v="10 : Electric"/>
    <x v="3"/>
    <x v="1"/>
    <s v="ERES_2T317"/>
    <x v="5044"/>
    <n v="791.60299999999995"/>
    <n v="95.03"/>
  </r>
  <r>
    <s v="10 : Electric"/>
    <x v="3"/>
    <x v="1"/>
    <s v="ERES_2T317"/>
    <x v="8228"/>
    <n v="838.32899999999995"/>
    <n v="98.46"/>
  </r>
  <r>
    <s v="10 : Electric"/>
    <x v="3"/>
    <x v="1"/>
    <s v="ERES_2T317"/>
    <x v="8229"/>
    <n v="627.61699999999996"/>
    <n v="74.680000000000007"/>
  </r>
  <r>
    <s v="10 : Electric"/>
    <x v="3"/>
    <x v="1"/>
    <s v="ERES_2T317"/>
    <x v="5045"/>
    <n v="1373.94"/>
    <n v="172.45"/>
  </r>
  <r>
    <s v="10 : Electric"/>
    <x v="3"/>
    <x v="1"/>
    <s v="ERES_2T317"/>
    <x v="5047"/>
    <n v="795.447"/>
    <n v="95.4"/>
  </r>
  <r>
    <s v="10 : Electric"/>
    <x v="3"/>
    <x v="1"/>
    <s v="ERES_2T317"/>
    <x v="5048"/>
    <n v="1314.999"/>
    <n v="159.35"/>
  </r>
  <r>
    <s v="10 : Electric"/>
    <x v="3"/>
    <x v="1"/>
    <s v="ERES_2T317"/>
    <x v="8230"/>
    <n v="1507.8119999999999"/>
    <n v="182.97"/>
  </r>
  <r>
    <s v="10 : Electric"/>
    <x v="3"/>
    <x v="1"/>
    <s v="ERES_2T317"/>
    <x v="5050"/>
    <n v="548.61099999999999"/>
    <n v="68.98"/>
  </r>
  <r>
    <s v="10 : Electric"/>
    <x v="3"/>
    <x v="1"/>
    <s v="ERES_2T317"/>
    <x v="8231"/>
    <n v="966.34400000000005"/>
    <n v="113.59"/>
  </r>
  <r>
    <s v="10 : Electric"/>
    <x v="3"/>
    <x v="1"/>
    <s v="ERES_2T317"/>
    <x v="5051"/>
    <n v="1126.971"/>
    <n v="136.47"/>
  </r>
  <r>
    <s v="10 : Electric"/>
    <x v="3"/>
    <x v="1"/>
    <s v="ERES_2T317"/>
    <x v="5052"/>
    <n v="2049.8200000000002"/>
    <n v="256.5"/>
  </r>
  <r>
    <s v="10 : Electric"/>
    <x v="3"/>
    <x v="1"/>
    <s v="ERES_2T317"/>
    <x v="5053"/>
    <n v="553.51199999999994"/>
    <n v="65.569999999999993"/>
  </r>
  <r>
    <s v="10 : Electric"/>
    <x v="3"/>
    <x v="1"/>
    <s v="ERES_2T317"/>
    <x v="5054"/>
    <n v="1533.8040000000001"/>
    <n v="194.62"/>
  </r>
  <r>
    <s v="10 : Electric"/>
    <x v="3"/>
    <x v="1"/>
    <s v="ERES_2T317"/>
    <x v="5055"/>
    <n v="483.58499999999998"/>
    <n v="59.12"/>
  </r>
  <r>
    <s v="10 : Electric"/>
    <x v="3"/>
    <x v="1"/>
    <s v="ERES_2T317"/>
    <x v="5056"/>
    <n v="348.82"/>
    <n v="43.55"/>
  </r>
  <r>
    <s v="10 : Electric"/>
    <x v="3"/>
    <x v="1"/>
    <s v="ERES_2T317"/>
    <x v="8232"/>
    <n v="392.73899999999998"/>
    <n v="48.97"/>
  </r>
  <r>
    <s v="10 : Electric"/>
    <x v="3"/>
    <x v="1"/>
    <s v="ERES_2T317"/>
    <x v="8233"/>
    <n v="178.35900000000001"/>
    <n v="23"/>
  </r>
  <r>
    <s v="10 : Electric"/>
    <x v="3"/>
    <x v="1"/>
    <s v="ERES_2T317"/>
    <x v="5057"/>
    <n v="0"/>
    <n v="0"/>
  </r>
  <r>
    <s v="10 : Electric"/>
    <x v="3"/>
    <x v="1"/>
    <s v="ERES_2T317"/>
    <x v="8234"/>
    <n v="831.20500000000004"/>
    <n v="102.93"/>
  </r>
  <r>
    <s v="10 : Electric"/>
    <x v="3"/>
    <x v="1"/>
    <s v="ERES_2T317"/>
    <x v="8235"/>
    <n v="781.74199999999996"/>
    <n v="90.42"/>
  </r>
  <r>
    <s v="10 : Electric"/>
    <x v="3"/>
    <x v="1"/>
    <s v="ERES_2T317"/>
    <x v="5058"/>
    <n v="878.37400000000002"/>
    <n v="108.3"/>
  </r>
  <r>
    <s v="10 : Electric"/>
    <x v="3"/>
    <x v="1"/>
    <s v="ERES_2T317"/>
    <x v="5059"/>
    <n v="260.37200000000001"/>
    <n v="31.19"/>
  </r>
  <r>
    <s v="10 : Electric"/>
    <x v="3"/>
    <x v="1"/>
    <s v="ERES_2T317"/>
    <x v="5060"/>
    <n v="204.881"/>
    <n v="23.93"/>
  </r>
  <r>
    <s v="10 : Electric"/>
    <x v="3"/>
    <x v="1"/>
    <s v="ERES_2T317"/>
    <x v="8236"/>
    <n v="807.24400000000003"/>
    <n v="94.63"/>
  </r>
  <r>
    <s v="10 : Electric"/>
    <x v="3"/>
    <x v="1"/>
    <s v="ERES_2T317"/>
    <x v="5061"/>
    <n v="999.05799999999999"/>
    <n v="119.43"/>
  </r>
  <r>
    <s v="10 : Electric"/>
    <x v="3"/>
    <x v="1"/>
    <s v="ERES_2T317"/>
    <x v="8237"/>
    <n v="1792.55"/>
    <n v="216.13"/>
  </r>
  <r>
    <s v="10 : Electric"/>
    <x v="3"/>
    <x v="1"/>
    <s v="ERES_2T317"/>
    <x v="5062"/>
    <n v="977.798"/>
    <n v="114.94"/>
  </r>
  <r>
    <s v="10 : Electric"/>
    <x v="3"/>
    <x v="1"/>
    <s v="ERES_2T317"/>
    <x v="5063"/>
    <n v="947.42499999999995"/>
    <n v="114.37"/>
  </r>
  <r>
    <s v="10 : Electric"/>
    <x v="3"/>
    <x v="1"/>
    <s v="ERES_2T317"/>
    <x v="5064"/>
    <n v="939.90200000000004"/>
    <n v="116.12"/>
  </r>
  <r>
    <s v="10 : Electric"/>
    <x v="3"/>
    <x v="1"/>
    <s v="ERES_2T317"/>
    <x v="8238"/>
    <n v="508.447"/>
    <n v="62.28"/>
  </r>
  <r>
    <s v="10 : Electric"/>
    <x v="3"/>
    <x v="1"/>
    <s v="ERES_2T317"/>
    <x v="5065"/>
    <n v="3472.971"/>
    <n v="422.4"/>
  </r>
  <r>
    <s v="10 : Electric"/>
    <x v="3"/>
    <x v="1"/>
    <s v="ERES_2T317"/>
    <x v="5066"/>
    <n v="872.57899999999995"/>
    <n v="104.48"/>
  </r>
  <r>
    <s v="10 : Electric"/>
    <x v="3"/>
    <x v="1"/>
    <s v="ERES_2T317"/>
    <x v="5067"/>
    <n v="1668.28"/>
    <n v="211.23"/>
  </r>
  <r>
    <s v="10 : Electric"/>
    <x v="3"/>
    <x v="1"/>
    <s v="ERES_2T317"/>
    <x v="5068"/>
    <n v="1058.9580000000001"/>
    <n v="131.16999999999999"/>
  </r>
  <r>
    <s v="10 : Electric"/>
    <x v="3"/>
    <x v="1"/>
    <s v="ERES_2T317"/>
    <x v="8239"/>
    <n v="849.82799999999997"/>
    <n v="94.37"/>
  </r>
  <r>
    <s v="10 : Electric"/>
    <x v="3"/>
    <x v="1"/>
    <s v="ERES_2T317"/>
    <x v="5069"/>
    <n v="536.66800000000001"/>
    <n v="65.599999999999994"/>
  </r>
  <r>
    <s v="10 : Electric"/>
    <x v="3"/>
    <x v="1"/>
    <s v="ERES_2T317"/>
    <x v="8240"/>
    <n v="832.95399999999995"/>
    <n v="95.96"/>
  </r>
  <r>
    <s v="10 : Electric"/>
    <x v="3"/>
    <x v="1"/>
    <s v="ERES_2T317"/>
    <x v="5070"/>
    <n v="964.42600000000004"/>
    <n v="116.55"/>
  </r>
  <r>
    <s v="10 : Electric"/>
    <x v="3"/>
    <x v="1"/>
    <s v="ERES_2T317"/>
    <x v="8241"/>
    <n v="789.88099999999997"/>
    <n v="99.67"/>
  </r>
  <r>
    <s v="10 : Electric"/>
    <x v="3"/>
    <x v="1"/>
    <s v="ERES_2T317"/>
    <x v="5071"/>
    <n v="869.221"/>
    <n v="104.34"/>
  </r>
  <r>
    <s v="10 : Electric"/>
    <x v="3"/>
    <x v="1"/>
    <s v="ERES_2T317"/>
    <x v="5072"/>
    <n v="593.61800000000005"/>
    <n v="71.69"/>
  </r>
  <r>
    <s v="10 : Electric"/>
    <x v="3"/>
    <x v="1"/>
    <s v="ERES_2T317"/>
    <x v="5074"/>
    <n v="1063.7670000000001"/>
    <n v="128.15"/>
  </r>
  <r>
    <s v="10 : Electric"/>
    <x v="3"/>
    <x v="1"/>
    <s v="ERES_2T317"/>
    <x v="5075"/>
    <n v="1717.634"/>
    <n v="209.21"/>
  </r>
  <r>
    <s v="10 : Electric"/>
    <x v="3"/>
    <x v="1"/>
    <s v="ERES_2T317"/>
    <x v="5076"/>
    <n v="453.952"/>
    <n v="62"/>
  </r>
  <r>
    <s v="10 : Electric"/>
    <x v="3"/>
    <x v="1"/>
    <s v="ERES_2T317"/>
    <x v="5077"/>
    <n v="1034.0650000000001"/>
    <n v="126.2"/>
  </r>
  <r>
    <s v="10 : Electric"/>
    <x v="3"/>
    <x v="1"/>
    <s v="ERES_2T317"/>
    <x v="5078"/>
    <n v="1054.4459999999999"/>
    <n v="127.81"/>
  </r>
  <r>
    <s v="10 : Electric"/>
    <x v="3"/>
    <x v="1"/>
    <s v="ERES_2T317"/>
    <x v="5079"/>
    <n v="705.49199999999996"/>
    <n v="85.29"/>
  </r>
  <r>
    <s v="10 : Electric"/>
    <x v="3"/>
    <x v="1"/>
    <s v="ERES_2T317"/>
    <x v="5080"/>
    <n v="1142.0419999999999"/>
    <n v="139.87"/>
  </r>
  <r>
    <s v="10 : Electric"/>
    <x v="3"/>
    <x v="1"/>
    <s v="ERES_2T317"/>
    <x v="5081"/>
    <n v="777.90200000000004"/>
    <n v="97.48"/>
  </r>
  <r>
    <s v="10 : Electric"/>
    <x v="3"/>
    <x v="1"/>
    <s v="ERES_2T317"/>
    <x v="5082"/>
    <n v="631.05499999999995"/>
    <n v="75.88"/>
  </r>
  <r>
    <s v="10 : Electric"/>
    <x v="3"/>
    <x v="1"/>
    <s v="ERES_2T317"/>
    <x v="8242"/>
    <n v="558.84400000000005"/>
    <n v="64.569999999999993"/>
  </r>
  <r>
    <s v="10 : Electric"/>
    <x v="3"/>
    <x v="1"/>
    <s v="ERES_2T317"/>
    <x v="8243"/>
    <n v="705.57100000000003"/>
    <n v="81.52"/>
  </r>
  <r>
    <s v="10 : Electric"/>
    <x v="3"/>
    <x v="1"/>
    <s v="ERES_2T317"/>
    <x v="5083"/>
    <n v="4426.8680000000004"/>
    <n v="523.92999999999995"/>
  </r>
  <r>
    <s v="10 : Electric"/>
    <x v="3"/>
    <x v="1"/>
    <s v="ERES_2T317"/>
    <x v="5084"/>
    <n v="993.55399999999997"/>
    <n v="122.36"/>
  </r>
  <r>
    <s v="10 : Electric"/>
    <x v="3"/>
    <x v="1"/>
    <s v="ERES_2T317"/>
    <x v="8244"/>
    <n v="669.36500000000001"/>
    <n v="81.709999999999994"/>
  </r>
  <r>
    <s v="10 : Electric"/>
    <x v="3"/>
    <x v="1"/>
    <s v="ERES_2T317"/>
    <x v="5085"/>
    <n v="1577.492"/>
    <n v="190.63"/>
  </r>
  <r>
    <s v="10 : Electric"/>
    <x v="3"/>
    <x v="1"/>
    <s v="ERES_2T317"/>
    <x v="8245"/>
    <n v="411.39"/>
    <n v="49.65"/>
  </r>
  <r>
    <s v="10 : Electric"/>
    <x v="3"/>
    <x v="1"/>
    <s v="ERES_2T317"/>
    <x v="5086"/>
    <n v="1367.9559999999999"/>
    <n v="162.54"/>
  </r>
  <r>
    <s v="10 : Electric"/>
    <x v="3"/>
    <x v="1"/>
    <s v="ERES_2T317"/>
    <x v="5087"/>
    <n v="299.01799999999997"/>
    <n v="36.22"/>
  </r>
  <r>
    <s v="10 : Electric"/>
    <x v="3"/>
    <x v="1"/>
    <s v="ERES_2T317"/>
    <x v="5088"/>
    <n v="775.976"/>
    <n v="92.33"/>
  </r>
  <r>
    <s v="10 : Electric"/>
    <x v="3"/>
    <x v="1"/>
    <s v="ERES_2T317"/>
    <x v="5089"/>
    <n v="457.04500000000002"/>
    <n v="58.11"/>
  </r>
  <r>
    <s v="10 : Electric"/>
    <x v="3"/>
    <x v="1"/>
    <s v="ERES_2T317"/>
    <x v="5090"/>
    <n v="957.976"/>
    <n v="121.26"/>
  </r>
  <r>
    <s v="10 : Electric"/>
    <x v="3"/>
    <x v="1"/>
    <s v="ERES_2T317"/>
    <x v="5091"/>
    <n v="3119.0680000000002"/>
    <n v="380.48"/>
  </r>
  <r>
    <s v="10 : Electric"/>
    <x v="3"/>
    <x v="1"/>
    <s v="ERES_2T317"/>
    <x v="5092"/>
    <n v="902.87699999999995"/>
    <n v="121.64"/>
  </r>
  <r>
    <s v="10 : Electric"/>
    <x v="3"/>
    <x v="1"/>
    <s v="ERES_2T317"/>
    <x v="5093"/>
    <n v="856.01400000000001"/>
    <n v="101.14"/>
  </r>
  <r>
    <s v="10 : Electric"/>
    <x v="3"/>
    <x v="1"/>
    <s v="ERES_2T317"/>
    <x v="8246"/>
    <n v="584.78099999999995"/>
    <n v="71.680000000000007"/>
  </r>
  <r>
    <s v="10 : Electric"/>
    <x v="3"/>
    <x v="1"/>
    <s v="ERES_2T317"/>
    <x v="8247"/>
    <n v="616.76"/>
    <n v="76.540000000000006"/>
  </r>
  <r>
    <s v="10 : Electric"/>
    <x v="3"/>
    <x v="1"/>
    <s v="ERES_2T317"/>
    <x v="5094"/>
    <n v="735.84500000000003"/>
    <n v="89.85"/>
  </r>
  <r>
    <s v="10 : Electric"/>
    <x v="3"/>
    <x v="1"/>
    <s v="ERES_2T317"/>
    <x v="5095"/>
    <n v="1275.6179999999999"/>
    <n v="155.53"/>
  </r>
  <r>
    <s v="10 : Electric"/>
    <x v="3"/>
    <x v="1"/>
    <s v="ERES_2T317"/>
    <x v="5096"/>
    <n v="2996.2280000000001"/>
    <n v="389.67"/>
  </r>
  <r>
    <s v="10 : Electric"/>
    <x v="3"/>
    <x v="1"/>
    <s v="ERES_2T317"/>
    <x v="5097"/>
    <n v="665.38599999999997"/>
    <n v="81.38"/>
  </r>
  <r>
    <s v="10 : Electric"/>
    <x v="3"/>
    <x v="1"/>
    <s v="ERES_2T317"/>
    <x v="5098"/>
    <n v="388.97800000000001"/>
    <n v="50.5"/>
  </r>
  <r>
    <s v="10 : Electric"/>
    <x v="3"/>
    <x v="1"/>
    <s v="ERES_2T317"/>
    <x v="5099"/>
    <n v="799.82299999999998"/>
    <n v="101.13"/>
  </r>
  <r>
    <s v="10 : Electric"/>
    <x v="3"/>
    <x v="1"/>
    <s v="ERES_2T317"/>
    <x v="5100"/>
    <n v="1054.008"/>
    <n v="125.67"/>
  </r>
  <r>
    <s v="10 : Electric"/>
    <x v="3"/>
    <x v="1"/>
    <s v="ERES_2T317"/>
    <x v="5101"/>
    <n v="310.53899999999999"/>
    <n v="37.43"/>
  </r>
  <r>
    <s v="10 : Electric"/>
    <x v="3"/>
    <x v="1"/>
    <s v="ERES_2T317"/>
    <x v="5102"/>
    <n v="373.28899999999999"/>
    <n v="46.8"/>
  </r>
  <r>
    <s v="10 : Electric"/>
    <x v="3"/>
    <x v="1"/>
    <s v="ERES_2T317"/>
    <x v="5103"/>
    <n v="1766.4929999999999"/>
    <n v="212.91"/>
  </r>
  <r>
    <s v="10 : Electric"/>
    <x v="3"/>
    <x v="1"/>
    <s v="ERES_2T317"/>
    <x v="5104"/>
    <n v="52.674999999999997"/>
    <n v="6.32"/>
  </r>
  <r>
    <s v="10 : Electric"/>
    <x v="3"/>
    <x v="1"/>
    <s v="ERES_2T317"/>
    <x v="5105"/>
    <n v="197.24600000000001"/>
    <n v="24.19"/>
  </r>
  <r>
    <s v="10 : Electric"/>
    <x v="3"/>
    <x v="1"/>
    <s v="ERES_2T317"/>
    <x v="5106"/>
    <n v="695.66399999999999"/>
    <n v="84.77"/>
  </r>
  <r>
    <s v="10 : Electric"/>
    <x v="3"/>
    <x v="1"/>
    <s v="ERES_2T317"/>
    <x v="5108"/>
    <n v="740.27700000000004"/>
    <n v="87.48"/>
  </r>
  <r>
    <s v="10 : Electric"/>
    <x v="3"/>
    <x v="1"/>
    <s v="ERES_2T317"/>
    <x v="5109"/>
    <n v="1960.354"/>
    <n v="233.55"/>
  </r>
  <r>
    <s v="10 : Electric"/>
    <x v="3"/>
    <x v="1"/>
    <s v="ERES_2T317"/>
    <x v="5110"/>
    <n v="829.10400000000004"/>
    <n v="100.74"/>
  </r>
  <r>
    <s v="10 : Electric"/>
    <x v="3"/>
    <x v="1"/>
    <s v="ERES_2T317"/>
    <x v="5111"/>
    <n v="346.88900000000001"/>
    <n v="42.84"/>
  </r>
  <r>
    <s v="10 : Electric"/>
    <x v="3"/>
    <x v="1"/>
    <s v="ERES_2T317"/>
    <x v="5112"/>
    <n v="181.12899999999999"/>
    <n v="22.02"/>
  </r>
  <r>
    <s v="10 : Electric"/>
    <x v="3"/>
    <x v="1"/>
    <s v="ERES_2T317"/>
    <x v="5113"/>
    <n v="226.89599999999999"/>
    <n v="27.48"/>
  </r>
  <r>
    <s v="10 : Electric"/>
    <x v="3"/>
    <x v="1"/>
    <s v="ERES_2T317"/>
    <x v="5114"/>
    <n v="239.68100000000001"/>
    <n v="28.45"/>
  </r>
  <r>
    <s v="10 : Electric"/>
    <x v="3"/>
    <x v="1"/>
    <s v="ERES_2T317"/>
    <x v="8248"/>
    <n v="471.78899999999999"/>
    <n v="57.67"/>
  </r>
  <r>
    <s v="10 : Electric"/>
    <x v="3"/>
    <x v="1"/>
    <s v="ERES_2T317"/>
    <x v="5115"/>
    <n v="1066.0630000000001"/>
    <n v="123.52"/>
  </r>
  <r>
    <s v="10 : Electric"/>
    <x v="3"/>
    <x v="1"/>
    <s v="ERES_2T317"/>
    <x v="8249"/>
    <n v="2545.8359999999998"/>
    <n v="304.7"/>
  </r>
  <r>
    <s v="10 : Electric"/>
    <x v="3"/>
    <x v="1"/>
    <s v="ERES_2T317"/>
    <x v="5116"/>
    <n v="322.87099999999998"/>
    <n v="37.799999999999997"/>
  </r>
  <r>
    <s v="10 : Electric"/>
    <x v="3"/>
    <x v="1"/>
    <s v="ERES_2T317"/>
    <x v="5117"/>
    <n v="656.55"/>
    <n v="80.040000000000006"/>
  </r>
  <r>
    <s v="10 : Electric"/>
    <x v="3"/>
    <x v="1"/>
    <s v="ERES_2T317"/>
    <x v="5118"/>
    <n v="425.16300000000001"/>
    <n v="51.86"/>
  </r>
  <r>
    <s v="10 : Electric"/>
    <x v="3"/>
    <x v="1"/>
    <s v="ERES_2T317"/>
    <x v="5119"/>
    <n v="1483.954"/>
    <n v="183.74"/>
  </r>
  <r>
    <s v="10 : Electric"/>
    <x v="3"/>
    <x v="1"/>
    <s v="ERES_2T317"/>
    <x v="8250"/>
    <n v="752.48500000000001"/>
    <n v="91.08"/>
  </r>
  <r>
    <s v="10 : Electric"/>
    <x v="3"/>
    <x v="1"/>
    <s v="ERES_2T317"/>
    <x v="5120"/>
    <n v="1198.0050000000001"/>
    <n v="145.97"/>
  </r>
  <r>
    <s v="10 : Electric"/>
    <x v="3"/>
    <x v="1"/>
    <s v="ERES_2T317"/>
    <x v="5121"/>
    <n v="2635.7260000000001"/>
    <n v="310.06"/>
  </r>
  <r>
    <s v="10 : Electric"/>
    <x v="3"/>
    <x v="1"/>
    <s v="ERES_2T317"/>
    <x v="5122"/>
    <n v="275.60500000000002"/>
    <n v="33.08"/>
  </r>
  <r>
    <s v="10 : Electric"/>
    <x v="3"/>
    <x v="1"/>
    <s v="ERES_2T317"/>
    <x v="8251"/>
    <n v="414.85"/>
    <n v="49.96"/>
  </r>
  <r>
    <s v="10 : Electric"/>
    <x v="3"/>
    <x v="1"/>
    <s v="ERES_2T317"/>
    <x v="5123"/>
    <n v="1299.8689999999999"/>
    <n v="157.53"/>
  </r>
  <r>
    <s v="10 : Electric"/>
    <x v="3"/>
    <x v="1"/>
    <s v="ERES_2T317"/>
    <x v="5124"/>
    <n v="854.06"/>
    <n v="102.66"/>
  </r>
  <r>
    <s v="10 : Electric"/>
    <x v="3"/>
    <x v="1"/>
    <s v="ERES_2T317"/>
    <x v="5125"/>
    <n v="531.82299999999998"/>
    <n v="66.13"/>
  </r>
  <r>
    <s v="10 : Electric"/>
    <x v="3"/>
    <x v="1"/>
    <s v="ERES_2T317"/>
    <x v="5126"/>
    <n v="486.59300000000002"/>
    <n v="62.48"/>
  </r>
  <r>
    <s v="10 : Electric"/>
    <x v="3"/>
    <x v="1"/>
    <s v="ERES_2T317"/>
    <x v="5127"/>
    <n v="1777.8030000000001"/>
    <n v="216.26"/>
  </r>
  <r>
    <s v="10 : Electric"/>
    <x v="3"/>
    <x v="1"/>
    <s v="ERES_2T317"/>
    <x v="5128"/>
    <n v="289.21699999999998"/>
    <n v="34.85"/>
  </r>
  <r>
    <s v="10 : Electric"/>
    <x v="3"/>
    <x v="1"/>
    <s v="ERES_2T317"/>
    <x v="5129"/>
    <n v="816.45899999999995"/>
    <n v="98.47"/>
  </r>
  <r>
    <s v="10 : Electric"/>
    <x v="3"/>
    <x v="1"/>
    <s v="ERES_2T317"/>
    <x v="5130"/>
    <n v="2438.902"/>
    <n v="291.37"/>
  </r>
  <r>
    <s v="10 : Electric"/>
    <x v="3"/>
    <x v="1"/>
    <s v="ERES_2T317"/>
    <x v="5131"/>
    <n v="592.60400000000004"/>
    <n v="69.23"/>
  </r>
  <r>
    <s v="10 : Electric"/>
    <x v="3"/>
    <x v="1"/>
    <s v="ERES_2T317"/>
    <x v="8773"/>
    <n v="958.27200000000005"/>
    <n v="116.3"/>
  </r>
  <r>
    <s v="10 : Electric"/>
    <x v="3"/>
    <x v="1"/>
    <s v="ERES_2T317"/>
    <x v="5132"/>
    <n v="1799.0129999999999"/>
    <n v="199.09"/>
  </r>
  <r>
    <s v="10 : Electric"/>
    <x v="3"/>
    <x v="1"/>
    <s v="ERES_2T317"/>
    <x v="5133"/>
    <n v="770.18399999999997"/>
    <n v="93.43"/>
  </r>
  <r>
    <s v="10 : Electric"/>
    <x v="3"/>
    <x v="1"/>
    <s v="ERES_2T317"/>
    <x v="5134"/>
    <n v="805.298"/>
    <n v="97.22"/>
  </r>
  <r>
    <s v="10 : Electric"/>
    <x v="3"/>
    <x v="1"/>
    <s v="ERES_2T317"/>
    <x v="8252"/>
    <n v="556.67499999999995"/>
    <n v="65.88"/>
  </r>
  <r>
    <s v="10 : Electric"/>
    <x v="3"/>
    <x v="1"/>
    <s v="ERES_2T317"/>
    <x v="5136"/>
    <n v="2045.9680000000001"/>
    <n v="247.19"/>
  </r>
  <r>
    <s v="10 : Electric"/>
    <x v="3"/>
    <x v="1"/>
    <s v="ERES_2T317"/>
    <x v="5137"/>
    <n v="4661.549"/>
    <n v="568.44000000000005"/>
  </r>
  <r>
    <s v="10 : Electric"/>
    <x v="3"/>
    <x v="1"/>
    <s v="ERES_2T317"/>
    <x v="5138"/>
    <n v="960.64400000000001"/>
    <n v="116.93"/>
  </r>
  <r>
    <s v="10 : Electric"/>
    <x v="3"/>
    <x v="1"/>
    <s v="ERES_2T317"/>
    <x v="5139"/>
    <n v="964.11099999999999"/>
    <n v="116.47"/>
  </r>
  <r>
    <s v="10 : Electric"/>
    <x v="3"/>
    <x v="1"/>
    <s v="ERES_2T317"/>
    <x v="5140"/>
    <n v="769.654"/>
    <n v="95.97"/>
  </r>
  <r>
    <s v="10 : Electric"/>
    <x v="3"/>
    <x v="1"/>
    <s v="ERES_2T317"/>
    <x v="5141"/>
    <n v="290.89600000000002"/>
    <n v="34.799999999999997"/>
  </r>
  <r>
    <s v="10 : Electric"/>
    <x v="3"/>
    <x v="1"/>
    <s v="ERES_2T317"/>
    <x v="5142"/>
    <n v="752.577"/>
    <n v="92.2"/>
  </r>
  <r>
    <s v="10 : Electric"/>
    <x v="3"/>
    <x v="1"/>
    <s v="ERES_2T317"/>
    <x v="5143"/>
    <n v="1799.123"/>
    <n v="217.02"/>
  </r>
  <r>
    <s v="10 : Electric"/>
    <x v="3"/>
    <x v="1"/>
    <s v="ERES_2T317"/>
    <x v="5144"/>
    <n v="2509.058"/>
    <n v="296.12"/>
  </r>
  <r>
    <s v="10 : Electric"/>
    <x v="3"/>
    <x v="1"/>
    <s v="ERES_2T317"/>
    <x v="5145"/>
    <n v="529.32100000000003"/>
    <n v="68.08"/>
  </r>
  <r>
    <s v="10 : Electric"/>
    <x v="3"/>
    <x v="1"/>
    <s v="ERES_2T317"/>
    <x v="5146"/>
    <n v="407.524"/>
    <n v="47.33"/>
  </r>
  <r>
    <s v="10 : Electric"/>
    <x v="3"/>
    <x v="1"/>
    <s v="ERES_2T317"/>
    <x v="8253"/>
    <n v="512.15"/>
    <n v="60.1"/>
  </r>
  <r>
    <s v="10 : Electric"/>
    <x v="3"/>
    <x v="1"/>
    <s v="ERES_2T317"/>
    <x v="8254"/>
    <n v="873.31200000000001"/>
    <n v="112.13"/>
  </r>
  <r>
    <s v="10 : Electric"/>
    <x v="3"/>
    <x v="1"/>
    <s v="ERES_2T317"/>
    <x v="5147"/>
    <n v="1683.0329999999999"/>
    <n v="195.21"/>
  </r>
  <r>
    <s v="10 : Electric"/>
    <x v="3"/>
    <x v="1"/>
    <s v="ERES_2T317"/>
    <x v="5149"/>
    <n v="245.32"/>
    <n v="28.09"/>
  </r>
  <r>
    <s v="10 : Electric"/>
    <x v="3"/>
    <x v="1"/>
    <s v="ERES_2T317"/>
    <x v="5150"/>
    <n v="342.05099999999999"/>
    <n v="42.18"/>
  </r>
  <r>
    <s v="10 : Electric"/>
    <x v="3"/>
    <x v="1"/>
    <s v="ERES_2T317"/>
    <x v="5151"/>
    <n v="2036.663"/>
    <n v="242.5"/>
  </r>
  <r>
    <s v="10 : Electric"/>
    <x v="3"/>
    <x v="1"/>
    <s v="ERES_2T317"/>
    <x v="5152"/>
    <n v="1328.7049999999999"/>
    <n v="158.37"/>
  </r>
  <r>
    <s v="10 : Electric"/>
    <x v="3"/>
    <x v="1"/>
    <s v="ERES_2T317"/>
    <x v="5153"/>
    <n v="737.2"/>
    <n v="90.17"/>
  </r>
  <r>
    <s v="10 : Electric"/>
    <x v="3"/>
    <x v="1"/>
    <s v="ERES_2T317"/>
    <x v="5154"/>
    <n v="2127.002"/>
    <n v="261.5"/>
  </r>
  <r>
    <s v="10 : Electric"/>
    <x v="3"/>
    <x v="1"/>
    <s v="ERES_2T317"/>
    <x v="5155"/>
    <n v="1293.4559999999999"/>
    <n v="156.1"/>
  </r>
  <r>
    <s v="10 : Electric"/>
    <x v="3"/>
    <x v="1"/>
    <s v="ERES_2T317"/>
    <x v="8255"/>
    <n v="1426.902"/>
    <n v="176.35"/>
  </r>
  <r>
    <s v="10 : Electric"/>
    <x v="3"/>
    <x v="1"/>
    <s v="ERES_2T317"/>
    <x v="5156"/>
    <n v="1041.0650000000001"/>
    <n v="126.37"/>
  </r>
  <r>
    <s v="10 : Electric"/>
    <x v="3"/>
    <x v="1"/>
    <s v="ERES_2T317"/>
    <x v="5157"/>
    <n v="1455.7439999999999"/>
    <n v="181.83"/>
  </r>
  <r>
    <s v="10 : Electric"/>
    <x v="3"/>
    <x v="1"/>
    <s v="ERES_2T317"/>
    <x v="8256"/>
    <n v="692.27499999999998"/>
    <n v="85.7"/>
  </r>
  <r>
    <s v="10 : Electric"/>
    <x v="3"/>
    <x v="1"/>
    <s v="ERES_2T317"/>
    <x v="5158"/>
    <n v="4057.0970000000002"/>
    <n v="486.55"/>
  </r>
  <r>
    <s v="10 : Electric"/>
    <x v="3"/>
    <x v="1"/>
    <s v="ERES_2T317"/>
    <x v="5159"/>
    <n v="1218.9449999999999"/>
    <n v="149.68"/>
  </r>
  <r>
    <s v="10 : Electric"/>
    <x v="3"/>
    <x v="1"/>
    <s v="ERES_2T317"/>
    <x v="5160"/>
    <n v="343.67599999999999"/>
    <n v="41.9"/>
  </r>
  <r>
    <s v="10 : Electric"/>
    <x v="3"/>
    <x v="1"/>
    <s v="ERES_2T317"/>
    <x v="5161"/>
    <n v="1433.271"/>
    <n v="175.72"/>
  </r>
  <r>
    <s v="10 : Electric"/>
    <x v="3"/>
    <x v="1"/>
    <s v="ERES_2T317"/>
    <x v="5162"/>
    <n v="255.14400000000001"/>
    <n v="31.04"/>
  </r>
  <r>
    <s v="10 : Electric"/>
    <x v="3"/>
    <x v="1"/>
    <s v="ERES_2T317"/>
    <x v="5163"/>
    <n v="2087.5940000000001"/>
    <n v="254.34"/>
  </r>
  <r>
    <s v="10 : Electric"/>
    <x v="3"/>
    <x v="1"/>
    <s v="ERES_2T317"/>
    <x v="5164"/>
    <n v="434.56400000000002"/>
    <n v="53.19"/>
  </r>
  <r>
    <s v="10 : Electric"/>
    <x v="3"/>
    <x v="1"/>
    <s v="ERES_2T317"/>
    <x v="5165"/>
    <n v="1086.99"/>
    <n v="128.55000000000001"/>
  </r>
  <r>
    <s v="10 : Electric"/>
    <x v="3"/>
    <x v="1"/>
    <s v="ERES_2T317"/>
    <x v="5166"/>
    <n v="1097.537"/>
    <n v="134.1"/>
  </r>
  <r>
    <s v="10 : Electric"/>
    <x v="3"/>
    <x v="1"/>
    <s v="ERES_2T317"/>
    <x v="5167"/>
    <n v="590.76199999999994"/>
    <n v="71.760000000000005"/>
  </r>
  <r>
    <s v="10 : Electric"/>
    <x v="3"/>
    <x v="1"/>
    <s v="ERES_2T317"/>
    <x v="8257"/>
    <n v="259.60300000000001"/>
    <n v="32.619999999999997"/>
  </r>
  <r>
    <s v="10 : Electric"/>
    <x v="3"/>
    <x v="1"/>
    <s v="ERES_2T317"/>
    <x v="5168"/>
    <n v="1159.4590000000001"/>
    <n v="132.85"/>
  </r>
  <r>
    <s v="10 : Electric"/>
    <x v="3"/>
    <x v="1"/>
    <s v="ERES_2T317"/>
    <x v="5169"/>
    <n v="275.45299999999997"/>
    <n v="33.49"/>
  </r>
  <r>
    <s v="10 : Electric"/>
    <x v="3"/>
    <x v="1"/>
    <s v="ERES_2T317"/>
    <x v="8258"/>
    <n v="363.52199999999999"/>
    <n v="43.94"/>
  </r>
  <r>
    <s v="10 : Electric"/>
    <x v="3"/>
    <x v="1"/>
    <s v="ERES_2T317"/>
    <x v="8259"/>
    <n v="919.99199999999996"/>
    <n v="109.91"/>
  </r>
  <r>
    <s v="10 : Electric"/>
    <x v="3"/>
    <x v="1"/>
    <s v="ERES_2T317"/>
    <x v="5170"/>
    <n v="406.77600000000001"/>
    <n v="50.03"/>
  </r>
  <r>
    <s v="10 : Electric"/>
    <x v="3"/>
    <x v="1"/>
    <s v="ERES_2T317"/>
    <x v="5171"/>
    <n v="679.52800000000002"/>
    <n v="81.89"/>
  </r>
  <r>
    <s v="10 : Electric"/>
    <x v="3"/>
    <x v="1"/>
    <s v="ERES_2T317"/>
    <x v="8260"/>
    <n v="189.11"/>
    <n v="21.89"/>
  </r>
  <r>
    <s v="10 : Electric"/>
    <x v="3"/>
    <x v="1"/>
    <s v="ERES_2T317"/>
    <x v="5172"/>
    <n v="1217.432"/>
    <n v="154.22999999999999"/>
  </r>
  <r>
    <s v="10 : Electric"/>
    <x v="3"/>
    <x v="1"/>
    <s v="ERES_2T317"/>
    <x v="5174"/>
    <n v="994.173"/>
    <n v="116.84"/>
  </r>
  <r>
    <s v="10 : Electric"/>
    <x v="3"/>
    <x v="1"/>
    <s v="ERES_2T317"/>
    <x v="5175"/>
    <n v="1007.15"/>
    <n v="122.73"/>
  </r>
  <r>
    <s v="10 : Electric"/>
    <x v="3"/>
    <x v="1"/>
    <s v="ERES_2T317"/>
    <x v="8261"/>
    <n v="966.63199999999995"/>
    <n v="121.81"/>
  </r>
  <r>
    <s v="10 : Electric"/>
    <x v="3"/>
    <x v="1"/>
    <s v="ERES_2T317"/>
    <x v="5176"/>
    <n v="2550.0859999999998"/>
    <n v="319.29000000000002"/>
  </r>
  <r>
    <s v="10 : Electric"/>
    <x v="3"/>
    <x v="1"/>
    <s v="ERES_2T317"/>
    <x v="5177"/>
    <n v="334.11200000000002"/>
    <n v="42.33"/>
  </r>
  <r>
    <s v="10 : Electric"/>
    <x v="3"/>
    <x v="1"/>
    <s v="ERES_2T317"/>
    <x v="5178"/>
    <n v="1348.914"/>
    <n v="163.78"/>
  </r>
  <r>
    <s v="10 : Electric"/>
    <x v="3"/>
    <x v="1"/>
    <s v="ERES_2T317"/>
    <x v="5179"/>
    <n v="402.65"/>
    <n v="50.69"/>
  </r>
  <r>
    <s v="10 : Electric"/>
    <x v="3"/>
    <x v="1"/>
    <s v="ERES_2T317"/>
    <x v="5180"/>
    <n v="1265.4259999999999"/>
    <n v="154.4"/>
  </r>
  <r>
    <s v="10 : Electric"/>
    <x v="3"/>
    <x v="1"/>
    <s v="ERES_2T317"/>
    <x v="5181"/>
    <n v="1146.32"/>
    <n v="136.80000000000001"/>
  </r>
  <r>
    <s v="10 : Electric"/>
    <x v="3"/>
    <x v="1"/>
    <s v="ERES_2T317"/>
    <x v="5182"/>
    <n v="2402.5549999999998"/>
    <n v="295.02"/>
  </r>
  <r>
    <s v="10 : Electric"/>
    <x v="3"/>
    <x v="1"/>
    <s v="ERES_2T317"/>
    <x v="5183"/>
    <n v="1158.636"/>
    <n v="130.99"/>
  </r>
  <r>
    <s v="10 : Electric"/>
    <x v="3"/>
    <x v="1"/>
    <s v="ERES_2T317"/>
    <x v="5184"/>
    <n v="200.453"/>
    <n v="24.08"/>
  </r>
  <r>
    <s v="10 : Electric"/>
    <x v="3"/>
    <x v="1"/>
    <s v="ERES_2T317"/>
    <x v="5185"/>
    <n v="816.226"/>
    <n v="101.21"/>
  </r>
  <r>
    <s v="10 : Electric"/>
    <x v="3"/>
    <x v="1"/>
    <s v="ERES_2T317"/>
    <x v="5186"/>
    <n v="2479.9319999999998"/>
    <n v="305.79000000000002"/>
  </r>
  <r>
    <s v="10 : Electric"/>
    <x v="3"/>
    <x v="1"/>
    <s v="ERES_2T317"/>
    <x v="8774"/>
    <n v="3595.3110000000001"/>
    <n v="428.04"/>
  </r>
  <r>
    <s v="10 : Electric"/>
    <x v="3"/>
    <x v="1"/>
    <s v="ERES_2T317"/>
    <x v="5187"/>
    <n v="921.66700000000003"/>
    <n v="108.95"/>
  </r>
  <r>
    <s v="10 : Electric"/>
    <x v="3"/>
    <x v="1"/>
    <s v="ERES_2T317"/>
    <x v="8262"/>
    <n v="631.399"/>
    <n v="78.09"/>
  </r>
  <r>
    <s v="10 : Electric"/>
    <x v="3"/>
    <x v="1"/>
    <s v="ERES_2T317"/>
    <x v="5188"/>
    <n v="1585.4680000000001"/>
    <n v="186.88"/>
  </r>
  <r>
    <s v="10 : Electric"/>
    <x v="3"/>
    <x v="1"/>
    <s v="ERES_2T317"/>
    <x v="5189"/>
    <n v="134.12700000000001"/>
    <n v="16.899999999999999"/>
  </r>
  <r>
    <s v="10 : Electric"/>
    <x v="3"/>
    <x v="1"/>
    <s v="ERES_2T317"/>
    <x v="5190"/>
    <n v="2229.6019999999999"/>
    <n v="264.31"/>
  </r>
  <r>
    <s v="10 : Electric"/>
    <x v="3"/>
    <x v="1"/>
    <s v="ERES_2T317"/>
    <x v="5191"/>
    <n v="389.8"/>
    <n v="44.39"/>
  </r>
  <r>
    <s v="10 : Electric"/>
    <x v="3"/>
    <x v="1"/>
    <s v="ERES_2T317"/>
    <x v="5192"/>
    <n v="625.02800000000002"/>
    <n v="74.25"/>
  </r>
  <r>
    <s v="10 : Electric"/>
    <x v="3"/>
    <x v="1"/>
    <s v="ERES_2T317"/>
    <x v="5193"/>
    <n v="2313.1039999999998"/>
    <n v="278.52999999999997"/>
  </r>
  <r>
    <s v="10 : Electric"/>
    <x v="3"/>
    <x v="1"/>
    <s v="ERES_2T317"/>
    <x v="8263"/>
    <n v="223.95599999999999"/>
    <n v="26.41"/>
  </r>
  <r>
    <s v="10 : Electric"/>
    <x v="3"/>
    <x v="1"/>
    <s v="ERES_2T317"/>
    <x v="5194"/>
    <n v="666.51199999999994"/>
    <n v="81.63"/>
  </r>
  <r>
    <s v="10 : Electric"/>
    <x v="3"/>
    <x v="1"/>
    <s v="ERES_2T317"/>
    <x v="8264"/>
    <n v="1276.6690000000001"/>
    <n v="153.6"/>
  </r>
  <r>
    <s v="10 : Electric"/>
    <x v="3"/>
    <x v="1"/>
    <s v="ERES_2T317"/>
    <x v="5195"/>
    <n v="1649.57"/>
    <n v="193.89"/>
  </r>
  <r>
    <s v="10 : Electric"/>
    <x v="3"/>
    <x v="1"/>
    <s v="ERES_2T317"/>
    <x v="8265"/>
    <n v="1945.098"/>
    <n v="240.19"/>
  </r>
  <r>
    <s v="10 : Electric"/>
    <x v="3"/>
    <x v="1"/>
    <s v="ERES_2T317"/>
    <x v="5196"/>
    <n v="1773.2829999999999"/>
    <n v="209.18"/>
  </r>
  <r>
    <s v="10 : Electric"/>
    <x v="3"/>
    <x v="1"/>
    <s v="ERES_2T317"/>
    <x v="5197"/>
    <n v="505.62700000000001"/>
    <n v="60.79"/>
  </r>
  <r>
    <s v="10 : Electric"/>
    <x v="3"/>
    <x v="1"/>
    <s v="ERES_2T317"/>
    <x v="8266"/>
    <n v="355.73700000000002"/>
    <n v="44.02"/>
  </r>
  <r>
    <s v="10 : Electric"/>
    <x v="3"/>
    <x v="1"/>
    <s v="ERES_2T317"/>
    <x v="8267"/>
    <n v="767.44600000000003"/>
    <n v="93.83"/>
  </r>
  <r>
    <s v="10 : Electric"/>
    <x v="3"/>
    <x v="1"/>
    <s v="ERES_2T317"/>
    <x v="5198"/>
    <n v="2166.0169999999998"/>
    <n v="264.26"/>
  </r>
  <r>
    <s v="10 : Electric"/>
    <x v="3"/>
    <x v="1"/>
    <s v="ERES_2T317"/>
    <x v="5199"/>
    <n v="464.02600000000001"/>
    <n v="56.8"/>
  </r>
  <r>
    <s v="10 : Electric"/>
    <x v="3"/>
    <x v="1"/>
    <s v="ERES_2T317"/>
    <x v="5200"/>
    <n v="1238.5139999999999"/>
    <n v="154.57"/>
  </r>
  <r>
    <s v="10 : Electric"/>
    <x v="3"/>
    <x v="1"/>
    <s v="ERES_2T317"/>
    <x v="5201"/>
    <n v="1407.4739999999999"/>
    <n v="171.72"/>
  </r>
  <r>
    <s v="10 : Electric"/>
    <x v="3"/>
    <x v="1"/>
    <s v="ERES_2T317"/>
    <x v="5202"/>
    <n v="1111.902"/>
    <n v="134.55000000000001"/>
  </r>
  <r>
    <s v="10 : Electric"/>
    <x v="3"/>
    <x v="1"/>
    <s v="ERES_2T317"/>
    <x v="5203"/>
    <n v="1168.768"/>
    <n v="151.03"/>
  </r>
  <r>
    <s v="10 : Electric"/>
    <x v="3"/>
    <x v="1"/>
    <s v="ERES_2T317"/>
    <x v="5204"/>
    <n v="829.46299999999997"/>
    <n v="98.9"/>
  </r>
  <r>
    <s v="10 : Electric"/>
    <x v="3"/>
    <x v="1"/>
    <s v="ERES_2T317"/>
    <x v="5205"/>
    <n v="935.25199999999995"/>
    <n v="119.46"/>
  </r>
  <r>
    <s v="10 : Electric"/>
    <x v="3"/>
    <x v="1"/>
    <s v="ERES_2T317"/>
    <x v="8268"/>
    <n v="962.12"/>
    <n v="119.05"/>
  </r>
  <r>
    <s v="10 : Electric"/>
    <x v="3"/>
    <x v="1"/>
    <s v="ERES_2T317"/>
    <x v="8775"/>
    <n v="1266.2760000000001"/>
    <n v="149.54"/>
  </r>
  <r>
    <s v="10 : Electric"/>
    <x v="3"/>
    <x v="1"/>
    <s v="ERES_2T317"/>
    <x v="5206"/>
    <n v="1828.5350000000001"/>
    <n v="226.57"/>
  </r>
  <r>
    <s v="10 : Electric"/>
    <x v="3"/>
    <x v="1"/>
    <s v="ERES_2T317"/>
    <x v="5208"/>
    <n v="2448.201"/>
    <n v="277.55"/>
  </r>
  <r>
    <s v="10 : Electric"/>
    <x v="3"/>
    <x v="1"/>
    <s v="ERES_2T317"/>
    <x v="5209"/>
    <n v="1126.777"/>
    <n v="137.53"/>
  </r>
  <r>
    <s v="10 : Electric"/>
    <x v="3"/>
    <x v="1"/>
    <s v="ERES_2T317"/>
    <x v="5210"/>
    <n v="1499.836"/>
    <n v="180.57"/>
  </r>
  <r>
    <s v="10 : Electric"/>
    <x v="3"/>
    <x v="1"/>
    <s v="ERES_2T317"/>
    <x v="8269"/>
    <n v="771.21299999999997"/>
    <n v="95.85"/>
  </r>
  <r>
    <s v="10 : Electric"/>
    <x v="3"/>
    <x v="1"/>
    <s v="ERES_2T317"/>
    <x v="5211"/>
    <n v="1175.7550000000001"/>
    <n v="148.75"/>
  </r>
  <r>
    <s v="10 : Electric"/>
    <x v="3"/>
    <x v="1"/>
    <s v="ERES_2T317"/>
    <x v="5212"/>
    <n v="3349.2979999999998"/>
    <n v="408.03"/>
  </r>
  <r>
    <s v="10 : Electric"/>
    <x v="3"/>
    <x v="1"/>
    <s v="ERES_2T317"/>
    <x v="5213"/>
    <n v="1127.9770000000001"/>
    <n v="138.4"/>
  </r>
  <r>
    <s v="10 : Electric"/>
    <x v="3"/>
    <x v="1"/>
    <s v="ERES_2T317"/>
    <x v="8270"/>
    <n v="1072.568"/>
    <n v="125.88"/>
  </r>
  <r>
    <s v="10 : Electric"/>
    <x v="3"/>
    <x v="1"/>
    <s v="ERES_2T317"/>
    <x v="8271"/>
    <n v="1233.078"/>
    <n v="149.71"/>
  </r>
  <r>
    <s v="10 : Electric"/>
    <x v="3"/>
    <x v="1"/>
    <s v="ERES_2T317"/>
    <x v="5214"/>
    <n v="472.82600000000002"/>
    <n v="56.88"/>
  </r>
  <r>
    <s v="10 : Electric"/>
    <x v="3"/>
    <x v="1"/>
    <s v="ERES_2T317"/>
    <x v="5215"/>
    <n v="1807.37"/>
    <n v="211.7"/>
  </r>
  <r>
    <s v="10 : Electric"/>
    <x v="3"/>
    <x v="1"/>
    <s v="ERES_2T317"/>
    <x v="5216"/>
    <n v="257.61099999999999"/>
    <n v="30.87"/>
  </r>
  <r>
    <s v="10 : Electric"/>
    <x v="3"/>
    <x v="1"/>
    <s v="ERES_2T317"/>
    <x v="5217"/>
    <n v="1046.8430000000001"/>
    <n v="124.64"/>
  </r>
  <r>
    <s v="10 : Electric"/>
    <x v="3"/>
    <x v="1"/>
    <s v="ERES_2T317"/>
    <x v="8272"/>
    <n v="1179.453"/>
    <n v="145.77000000000001"/>
  </r>
  <r>
    <s v="10 : Electric"/>
    <x v="3"/>
    <x v="1"/>
    <s v="ERES_2T317"/>
    <x v="5218"/>
    <n v="1103.377"/>
    <n v="131.9"/>
  </r>
  <r>
    <s v="10 : Electric"/>
    <x v="3"/>
    <x v="1"/>
    <s v="ERES_2T317"/>
    <x v="5219"/>
    <n v="1202.3209999999999"/>
    <n v="147.65"/>
  </r>
  <r>
    <s v="10 : Electric"/>
    <x v="3"/>
    <x v="1"/>
    <s v="ERES_2T317"/>
    <x v="5220"/>
    <n v="532.45100000000002"/>
    <n v="64.5"/>
  </r>
  <r>
    <s v="10 : Electric"/>
    <x v="3"/>
    <x v="1"/>
    <s v="ERES_2T317"/>
    <x v="5221"/>
    <n v="1410.569"/>
    <n v="165.38"/>
  </r>
  <r>
    <s v="10 : Electric"/>
    <x v="3"/>
    <x v="1"/>
    <s v="ERES_2T317"/>
    <x v="8273"/>
    <n v="880.09799999999996"/>
    <n v="107.36"/>
  </r>
  <r>
    <s v="10 : Electric"/>
    <x v="3"/>
    <x v="1"/>
    <s v="ERES_2T317"/>
    <x v="5222"/>
    <n v="654.46500000000003"/>
    <n v="78.290000000000006"/>
  </r>
  <r>
    <s v="10 : Electric"/>
    <x v="3"/>
    <x v="1"/>
    <s v="ERES_2T317"/>
    <x v="5223"/>
    <n v="888.62099999999998"/>
    <n v="102.41"/>
  </r>
  <r>
    <s v="10 : Electric"/>
    <x v="3"/>
    <x v="1"/>
    <s v="ERES_2T317"/>
    <x v="5224"/>
    <n v="1430.9939999999999"/>
    <n v="172.48"/>
  </r>
  <r>
    <s v="10 : Electric"/>
    <x v="3"/>
    <x v="1"/>
    <s v="ERES_2T317"/>
    <x v="5225"/>
    <n v="707.03700000000003"/>
    <n v="87.23"/>
  </r>
  <r>
    <s v="10 : Electric"/>
    <x v="3"/>
    <x v="1"/>
    <s v="ERES_2T317"/>
    <x v="8274"/>
    <n v="1460.963"/>
    <n v="190.01"/>
  </r>
  <r>
    <s v="10 : Electric"/>
    <x v="3"/>
    <x v="1"/>
    <s v="ERES_2T317"/>
    <x v="5226"/>
    <n v="538.20699999999999"/>
    <n v="69.22"/>
  </r>
  <r>
    <s v="10 : Electric"/>
    <x v="3"/>
    <x v="1"/>
    <s v="ERES_2T317"/>
    <x v="8275"/>
    <n v="1475.606"/>
    <n v="170.32"/>
  </r>
  <r>
    <s v="10 : Electric"/>
    <x v="3"/>
    <x v="1"/>
    <s v="ERES_2T317"/>
    <x v="5227"/>
    <n v="331.267"/>
    <n v="41.48"/>
  </r>
  <r>
    <s v="10 : Electric"/>
    <x v="3"/>
    <x v="1"/>
    <s v="ERES_2T317"/>
    <x v="5228"/>
    <n v="1473.104"/>
    <n v="182.17"/>
  </r>
  <r>
    <s v="10 : Electric"/>
    <x v="3"/>
    <x v="1"/>
    <s v="ERES_2T317"/>
    <x v="5229"/>
    <n v="1260.825"/>
    <n v="154.82"/>
  </r>
  <r>
    <s v="10 : Electric"/>
    <x v="3"/>
    <x v="1"/>
    <s v="ERES_2T317"/>
    <x v="5230"/>
    <n v="595.27599999999995"/>
    <n v="73.680000000000007"/>
  </r>
  <r>
    <s v="10 : Electric"/>
    <x v="3"/>
    <x v="1"/>
    <s v="ERES_2T317"/>
    <x v="5231"/>
    <n v="610.976"/>
    <n v="73.8"/>
  </r>
  <r>
    <s v="10 : Electric"/>
    <x v="3"/>
    <x v="1"/>
    <s v="ERES_2T317"/>
    <x v="5232"/>
    <n v="485.36399999999998"/>
    <n v="60.26"/>
  </r>
  <r>
    <s v="10 : Electric"/>
    <x v="3"/>
    <x v="1"/>
    <s v="ERES_2T317"/>
    <x v="5233"/>
    <n v="1534.2550000000001"/>
    <n v="184.69"/>
  </r>
  <r>
    <s v="10 : Electric"/>
    <x v="3"/>
    <x v="1"/>
    <s v="ERES_2T317"/>
    <x v="5234"/>
    <n v="1091.6379999999999"/>
    <n v="132.13"/>
  </r>
  <r>
    <s v="10 : Electric"/>
    <x v="3"/>
    <x v="1"/>
    <s v="ERES_2T317"/>
    <x v="8276"/>
    <n v="547.53899999999999"/>
    <n v="67.41"/>
  </r>
  <r>
    <s v="10 : Electric"/>
    <x v="3"/>
    <x v="1"/>
    <s v="ERES_2T317"/>
    <x v="5235"/>
    <n v="699.82600000000002"/>
    <n v="80.239999999999995"/>
  </r>
  <r>
    <s v="10 : Electric"/>
    <x v="3"/>
    <x v="1"/>
    <s v="ERES_2T317"/>
    <x v="5236"/>
    <n v="824.04200000000003"/>
    <n v="105.06"/>
  </r>
  <r>
    <s v="10 : Electric"/>
    <x v="3"/>
    <x v="1"/>
    <s v="ERES_2T317"/>
    <x v="5237"/>
    <n v="426.31799999999998"/>
    <n v="49.6"/>
  </r>
  <r>
    <s v="10 : Electric"/>
    <x v="3"/>
    <x v="1"/>
    <s v="ERES_2T317"/>
    <x v="5238"/>
    <n v="708.65599999999995"/>
    <n v="88.91"/>
  </r>
  <r>
    <s v="10 : Electric"/>
    <x v="3"/>
    <x v="1"/>
    <s v="ERES_2T317"/>
    <x v="5239"/>
    <n v="1680.615"/>
    <n v="204.99"/>
  </r>
  <r>
    <s v="10 : Electric"/>
    <x v="3"/>
    <x v="1"/>
    <s v="ERES_2T317"/>
    <x v="8277"/>
    <n v="540.452"/>
    <n v="65.31"/>
  </r>
  <r>
    <s v="10 : Electric"/>
    <x v="3"/>
    <x v="1"/>
    <s v="ERES_2T317"/>
    <x v="8278"/>
    <n v="3365.7550000000001"/>
    <n v="391.37"/>
  </r>
  <r>
    <s v="10 : Electric"/>
    <x v="3"/>
    <x v="1"/>
    <s v="ERES_2T317"/>
    <x v="5240"/>
    <n v="751.63900000000001"/>
    <n v="92.03"/>
  </r>
  <r>
    <s v="10 : Electric"/>
    <x v="3"/>
    <x v="1"/>
    <s v="ERES_2T317"/>
    <x v="5241"/>
    <n v="456.52699999999999"/>
    <n v="56.26"/>
  </r>
  <r>
    <s v="10 : Electric"/>
    <x v="3"/>
    <x v="1"/>
    <s v="ERES_2T317"/>
    <x v="5242"/>
    <n v="382.392"/>
    <n v="47.66"/>
  </r>
  <r>
    <s v="10 : Electric"/>
    <x v="3"/>
    <x v="1"/>
    <s v="ERES_2T317"/>
    <x v="5243"/>
    <n v="754.20799999999997"/>
    <n v="99.23"/>
  </r>
  <r>
    <s v="10 : Electric"/>
    <x v="3"/>
    <x v="1"/>
    <s v="ERES_2T317"/>
    <x v="5244"/>
    <n v="1809.088"/>
    <n v="229.29"/>
  </r>
  <r>
    <s v="10 : Electric"/>
    <x v="3"/>
    <x v="1"/>
    <s v="ERES_2T317"/>
    <x v="5245"/>
    <n v="823.95799999999997"/>
    <n v="97.47"/>
  </r>
  <r>
    <s v="10 : Electric"/>
    <x v="3"/>
    <x v="1"/>
    <s v="ERES_2T317"/>
    <x v="5246"/>
    <n v="468.42700000000002"/>
    <n v="59.28"/>
  </r>
  <r>
    <s v="10 : Electric"/>
    <x v="3"/>
    <x v="1"/>
    <s v="ERES_2T317"/>
    <x v="5247"/>
    <n v="572.61400000000003"/>
    <n v="67.84"/>
  </r>
  <r>
    <s v="10 : Electric"/>
    <x v="3"/>
    <x v="1"/>
    <s v="ERES_2T317"/>
    <x v="8279"/>
    <n v="3268.518"/>
    <n v="402.22"/>
  </r>
  <r>
    <s v="10 : Electric"/>
    <x v="3"/>
    <x v="1"/>
    <s v="ERES_2T317"/>
    <x v="5248"/>
    <n v="145.42400000000001"/>
    <n v="17.489999999999998"/>
  </r>
  <r>
    <s v="10 : Electric"/>
    <x v="3"/>
    <x v="1"/>
    <s v="ERES_2T317"/>
    <x v="5249"/>
    <n v="138.57400000000001"/>
    <n v="16.48"/>
  </r>
  <r>
    <s v="10 : Electric"/>
    <x v="3"/>
    <x v="1"/>
    <s v="ERES_2T317"/>
    <x v="5250"/>
    <n v="1096.152"/>
    <n v="132.32"/>
  </r>
  <r>
    <s v="10 : Electric"/>
    <x v="3"/>
    <x v="1"/>
    <s v="ERES_2T317"/>
    <x v="8280"/>
    <n v="2073.6280000000002"/>
    <n v="239.62"/>
  </r>
  <r>
    <s v="10 : Electric"/>
    <x v="3"/>
    <x v="1"/>
    <s v="ERES_2T317"/>
    <x v="5251"/>
    <n v="520.68600000000004"/>
    <n v="62.82"/>
  </r>
  <r>
    <s v="10 : Electric"/>
    <x v="3"/>
    <x v="1"/>
    <s v="ERES_2T317"/>
    <x v="8281"/>
    <n v="708.96400000000006"/>
    <n v="81.64"/>
  </r>
  <r>
    <s v="10 : Electric"/>
    <x v="3"/>
    <x v="1"/>
    <s v="ERES_2T317"/>
    <x v="8282"/>
    <n v="1769.09"/>
    <n v="210.38"/>
  </r>
  <r>
    <s v="10 : Electric"/>
    <x v="3"/>
    <x v="1"/>
    <s v="ERES_2T317"/>
    <x v="5252"/>
    <n v="1154.895"/>
    <n v="137.13"/>
  </r>
  <r>
    <s v="10 : Electric"/>
    <x v="3"/>
    <x v="1"/>
    <s v="ERES_2T317"/>
    <x v="5253"/>
    <n v="504.86799999999999"/>
    <n v="60.11"/>
  </r>
  <r>
    <s v="10 : Electric"/>
    <x v="3"/>
    <x v="1"/>
    <s v="ERES_2T317"/>
    <x v="8283"/>
    <n v="1582.03"/>
    <n v="191.4"/>
  </r>
  <r>
    <s v="10 : Electric"/>
    <x v="3"/>
    <x v="1"/>
    <s v="ERES_2T317"/>
    <x v="5254"/>
    <n v="788.66200000000003"/>
    <n v="88.9"/>
  </r>
  <r>
    <s v="10 : Electric"/>
    <x v="3"/>
    <x v="1"/>
    <s v="ERES_2T317"/>
    <x v="5255"/>
    <n v="627.31600000000003"/>
    <n v="77.03"/>
  </r>
  <r>
    <s v="10 : Electric"/>
    <x v="3"/>
    <x v="1"/>
    <s v="ERES_2T317"/>
    <x v="5256"/>
    <n v="676.51700000000005"/>
    <n v="81.599999999999994"/>
  </r>
  <r>
    <s v="10 : Electric"/>
    <x v="3"/>
    <x v="1"/>
    <s v="ERES_2T317"/>
    <x v="5257"/>
    <n v="1268.646"/>
    <n v="149.07"/>
  </r>
  <r>
    <s v="10 : Electric"/>
    <x v="3"/>
    <x v="1"/>
    <s v="ERES_2T317"/>
    <x v="5258"/>
    <n v="2322.8470000000002"/>
    <n v="279.10000000000002"/>
  </r>
  <r>
    <s v="10 : Electric"/>
    <x v="3"/>
    <x v="1"/>
    <s v="ERES_2T317"/>
    <x v="5259"/>
    <n v="1021.881"/>
    <n v="124.77"/>
  </r>
  <r>
    <s v="10 : Electric"/>
    <x v="3"/>
    <x v="1"/>
    <s v="ERES_2T317"/>
    <x v="5260"/>
    <n v="775.20699999999999"/>
    <n v="93.41"/>
  </r>
  <r>
    <s v="10 : Electric"/>
    <x v="3"/>
    <x v="1"/>
    <s v="ERES_2T317"/>
    <x v="8284"/>
    <n v="-77.935000000000002"/>
    <n v="-9.56"/>
  </r>
  <r>
    <s v="10 : Electric"/>
    <x v="3"/>
    <x v="1"/>
    <s v="ERES_2T317"/>
    <x v="5261"/>
    <n v="6186.2879999999996"/>
    <n v="746.38"/>
  </r>
  <r>
    <s v="10 : Electric"/>
    <x v="3"/>
    <x v="1"/>
    <s v="ERES_2T317"/>
    <x v="5262"/>
    <n v="620.37400000000002"/>
    <n v="78.39"/>
  </r>
  <r>
    <s v="10 : Electric"/>
    <x v="3"/>
    <x v="1"/>
    <s v="ERES_2T317"/>
    <x v="5263"/>
    <n v="2558.0419999999999"/>
    <n v="280.91000000000003"/>
  </r>
  <r>
    <s v="10 : Electric"/>
    <x v="3"/>
    <x v="1"/>
    <s v="ERES_2T317"/>
    <x v="5264"/>
    <n v="1329.2539999999999"/>
    <n v="167.56"/>
  </r>
  <r>
    <s v="10 : Electric"/>
    <x v="3"/>
    <x v="1"/>
    <s v="ERES_2T317"/>
    <x v="5265"/>
    <n v="1244.623"/>
    <n v="149.09"/>
  </r>
  <r>
    <s v="10 : Electric"/>
    <x v="3"/>
    <x v="1"/>
    <s v="ERES_2T317"/>
    <x v="8286"/>
    <n v="853.95"/>
    <n v="103.24"/>
  </r>
  <r>
    <s v="10 : Electric"/>
    <x v="3"/>
    <x v="1"/>
    <s v="ERES_2T317"/>
    <x v="5266"/>
    <n v="2416.62"/>
    <n v="293.43"/>
  </r>
  <r>
    <s v="10 : Electric"/>
    <x v="3"/>
    <x v="1"/>
    <s v="ERES_2T317"/>
    <x v="5267"/>
    <n v="1879.0160000000001"/>
    <n v="236.13"/>
  </r>
  <r>
    <s v="10 : Electric"/>
    <x v="3"/>
    <x v="1"/>
    <s v="ERES_2T317"/>
    <x v="5268"/>
    <n v="431.423"/>
    <n v="52.68"/>
  </r>
  <r>
    <s v="10 : Electric"/>
    <x v="3"/>
    <x v="1"/>
    <s v="ERES_2T317"/>
    <x v="5269"/>
    <n v="1057.085"/>
    <n v="128.33000000000001"/>
  </r>
  <r>
    <s v="10 : Electric"/>
    <x v="3"/>
    <x v="1"/>
    <s v="ERES_2T317"/>
    <x v="5270"/>
    <n v="1784.4570000000001"/>
    <n v="215.92"/>
  </r>
  <r>
    <s v="10 : Electric"/>
    <x v="3"/>
    <x v="1"/>
    <s v="ERES_2T317"/>
    <x v="5271"/>
    <n v="1909.319"/>
    <n v="231.99"/>
  </r>
  <r>
    <s v="10 : Electric"/>
    <x v="3"/>
    <x v="1"/>
    <s v="ERES_2T317"/>
    <x v="5272"/>
    <n v="3241.1889999999999"/>
    <n v="390.81"/>
  </r>
  <r>
    <s v="10 : Electric"/>
    <x v="3"/>
    <x v="1"/>
    <s v="ERES_2T317"/>
    <x v="5273"/>
    <n v="696.02"/>
    <n v="83.72"/>
  </r>
  <r>
    <s v="10 : Electric"/>
    <x v="3"/>
    <x v="1"/>
    <s v="ERES_2T317"/>
    <x v="5274"/>
    <n v="3492.7429999999999"/>
    <n v="415.74"/>
  </r>
  <r>
    <s v="10 : Electric"/>
    <x v="3"/>
    <x v="1"/>
    <s v="ERES_2T317"/>
    <x v="5275"/>
    <n v="1821.854"/>
    <n v="211.37"/>
  </r>
  <r>
    <s v="10 : Electric"/>
    <x v="3"/>
    <x v="1"/>
    <s v="ERES_2T317"/>
    <x v="5276"/>
    <n v="607.76700000000005"/>
    <n v="74.680000000000007"/>
  </r>
  <r>
    <s v="10 : Electric"/>
    <x v="3"/>
    <x v="1"/>
    <s v="ERES_2T317"/>
    <x v="5277"/>
    <n v="692.78899999999999"/>
    <n v="88.61"/>
  </r>
  <r>
    <s v="10 : Electric"/>
    <x v="3"/>
    <x v="1"/>
    <s v="ERES_2T317"/>
    <x v="5278"/>
    <n v="1159.277"/>
    <n v="147.72"/>
  </r>
  <r>
    <s v="10 : Electric"/>
    <x v="3"/>
    <x v="1"/>
    <s v="ERES_2T317"/>
    <x v="5279"/>
    <n v="1187.2560000000001"/>
    <n v="144.82"/>
  </r>
  <r>
    <s v="10 : Electric"/>
    <x v="3"/>
    <x v="1"/>
    <s v="ERES_2T317"/>
    <x v="5280"/>
    <n v="116.246"/>
    <n v="13.37"/>
  </r>
  <r>
    <s v="10 : Electric"/>
    <x v="3"/>
    <x v="1"/>
    <s v="ERES_2T317"/>
    <x v="5281"/>
    <n v="1237"/>
    <n v="147.06"/>
  </r>
  <r>
    <s v="10 : Electric"/>
    <x v="3"/>
    <x v="1"/>
    <s v="ERES_2T317"/>
    <x v="8287"/>
    <n v="1604.7339999999999"/>
    <n v="192.33"/>
  </r>
  <r>
    <s v="10 : Electric"/>
    <x v="3"/>
    <x v="1"/>
    <s v="ERES_2T317"/>
    <x v="8288"/>
    <n v="543.30700000000002"/>
    <n v="67.489999999999995"/>
  </r>
  <r>
    <s v="10 : Electric"/>
    <x v="3"/>
    <x v="1"/>
    <s v="ERES_2T317"/>
    <x v="8289"/>
    <n v="856.90300000000002"/>
    <n v="99.84"/>
  </r>
  <r>
    <s v="10 : Electric"/>
    <x v="3"/>
    <x v="1"/>
    <s v="ERES_2T317"/>
    <x v="5283"/>
    <n v="786.32399999999996"/>
    <n v="96.52"/>
  </r>
  <r>
    <s v="10 : Electric"/>
    <x v="3"/>
    <x v="1"/>
    <s v="ERES_2T317"/>
    <x v="5284"/>
    <n v="1641.607"/>
    <n v="197.75"/>
  </r>
  <r>
    <s v="10 : Electric"/>
    <x v="3"/>
    <x v="1"/>
    <s v="ERES_2T317"/>
    <x v="5285"/>
    <n v="2040.0909999999999"/>
    <n v="244.78"/>
  </r>
  <r>
    <s v="10 : Electric"/>
    <x v="3"/>
    <x v="1"/>
    <s v="ERES_2T317"/>
    <x v="5286"/>
    <n v="688.74599999999998"/>
    <n v="87.14"/>
  </r>
  <r>
    <s v="10 : Electric"/>
    <x v="3"/>
    <x v="1"/>
    <s v="ERES_2T317"/>
    <x v="5287"/>
    <n v="1913.174"/>
    <n v="238.17"/>
  </r>
  <r>
    <s v="10 : Electric"/>
    <x v="3"/>
    <x v="1"/>
    <s v="ERES_2T317"/>
    <x v="8776"/>
    <n v="1701.644"/>
    <n v="202.88"/>
  </r>
  <r>
    <s v="10 : Electric"/>
    <x v="3"/>
    <x v="1"/>
    <s v="ERES_2T317"/>
    <x v="5288"/>
    <n v="679.53"/>
    <n v="81.08"/>
  </r>
  <r>
    <s v="10 : Electric"/>
    <x v="3"/>
    <x v="1"/>
    <s v="ERES_2T317"/>
    <x v="8290"/>
    <n v="1323.4290000000001"/>
    <n v="152.19999999999999"/>
  </r>
  <r>
    <s v="10 : Electric"/>
    <x v="3"/>
    <x v="1"/>
    <s v="ERES_2T317"/>
    <x v="8291"/>
    <n v="1189.1489999999999"/>
    <n v="143.25"/>
  </r>
  <r>
    <s v="10 : Electric"/>
    <x v="3"/>
    <x v="1"/>
    <s v="ERES_2T317"/>
    <x v="5289"/>
    <n v="1354.4739999999999"/>
    <n v="161.28"/>
  </r>
  <r>
    <s v="10 : Electric"/>
    <x v="3"/>
    <x v="1"/>
    <s v="ERES_2T317"/>
    <x v="5290"/>
    <n v="1106.4780000000001"/>
    <n v="144.61000000000001"/>
  </r>
  <r>
    <s v="10 : Electric"/>
    <x v="3"/>
    <x v="1"/>
    <s v="ERES_2T317"/>
    <x v="5291"/>
    <n v="1454.951"/>
    <n v="184.84"/>
  </r>
  <r>
    <s v="10 : Electric"/>
    <x v="3"/>
    <x v="1"/>
    <s v="ERES_2T317"/>
    <x v="5292"/>
    <n v="920.75800000000004"/>
    <n v="105.63"/>
  </r>
  <r>
    <s v="10 : Electric"/>
    <x v="3"/>
    <x v="1"/>
    <s v="ERES_2T317"/>
    <x v="5293"/>
    <n v="1289.0429999999999"/>
    <n v="150.91999999999999"/>
  </r>
  <r>
    <s v="10 : Electric"/>
    <x v="3"/>
    <x v="1"/>
    <s v="ERES_2T317"/>
    <x v="8292"/>
    <n v="987.05200000000002"/>
    <n v="121.49"/>
  </r>
  <r>
    <s v="10 : Electric"/>
    <x v="3"/>
    <x v="1"/>
    <s v="ERES_2T317"/>
    <x v="5294"/>
    <n v="1056.587"/>
    <n v="128.66999999999999"/>
  </r>
  <r>
    <s v="10 : Electric"/>
    <x v="3"/>
    <x v="1"/>
    <s v="ERES_2T317"/>
    <x v="5295"/>
    <n v="146.16200000000001"/>
    <n v="17.02"/>
  </r>
  <r>
    <s v="10 : Electric"/>
    <x v="3"/>
    <x v="1"/>
    <s v="ERES_2T317"/>
    <x v="5296"/>
    <n v="1116.0609999999999"/>
    <n v="136.16999999999999"/>
  </r>
  <r>
    <s v="10 : Electric"/>
    <x v="3"/>
    <x v="1"/>
    <s v="ERES_2T317"/>
    <x v="5297"/>
    <n v="357.36399999999998"/>
    <n v="43.97"/>
  </r>
  <r>
    <s v="10 : Electric"/>
    <x v="3"/>
    <x v="1"/>
    <s v="ERES_2T317"/>
    <x v="5298"/>
    <n v="860.697"/>
    <n v="106.14"/>
  </r>
  <r>
    <s v="10 : Electric"/>
    <x v="3"/>
    <x v="1"/>
    <s v="ERES_2T317"/>
    <x v="5299"/>
    <n v="1820.3050000000001"/>
    <n v="218.34"/>
  </r>
  <r>
    <s v="10 : Electric"/>
    <x v="3"/>
    <x v="1"/>
    <s v="ERES_2T317"/>
    <x v="5301"/>
    <n v="309.40100000000001"/>
    <n v="38.25"/>
  </r>
  <r>
    <s v="10 : Electric"/>
    <x v="3"/>
    <x v="1"/>
    <s v="ERES_2T317"/>
    <x v="5302"/>
    <n v="935.96699999999998"/>
    <n v="111.5"/>
  </r>
  <r>
    <s v="10 : Electric"/>
    <x v="3"/>
    <x v="1"/>
    <s v="ERES_2T317"/>
    <x v="5303"/>
    <n v="563.58699999999999"/>
    <n v="67.92"/>
  </r>
  <r>
    <s v="10 : Electric"/>
    <x v="3"/>
    <x v="1"/>
    <s v="ERES_2T317"/>
    <x v="5304"/>
    <n v="831.33299999999997"/>
    <n v="99.88"/>
  </r>
  <r>
    <s v="10 : Electric"/>
    <x v="3"/>
    <x v="1"/>
    <s v="ERES_2T317"/>
    <x v="5305"/>
    <n v="966.93"/>
    <n v="116.05"/>
  </r>
  <r>
    <s v="10 : Electric"/>
    <x v="3"/>
    <x v="1"/>
    <s v="ERES_2T317"/>
    <x v="5306"/>
    <n v="945.14200000000005"/>
    <n v="119.05"/>
  </r>
  <r>
    <s v="10 : Electric"/>
    <x v="3"/>
    <x v="1"/>
    <s v="ERES_2T317"/>
    <x v="5307"/>
    <n v="363.26"/>
    <n v="43.06"/>
  </r>
  <r>
    <s v="10 : Electric"/>
    <x v="3"/>
    <x v="1"/>
    <s v="ERES_2T317"/>
    <x v="5308"/>
    <n v="360.84699999999998"/>
    <n v="44.08"/>
  </r>
  <r>
    <s v="10 : Electric"/>
    <x v="3"/>
    <x v="1"/>
    <s v="ERES_2T317"/>
    <x v="5309"/>
    <n v="451.64"/>
    <n v="54.34"/>
  </r>
  <r>
    <s v="10 : Electric"/>
    <x v="3"/>
    <x v="1"/>
    <s v="ERES_2T317"/>
    <x v="8294"/>
    <n v="737.50599999999997"/>
    <n v="94.25"/>
  </r>
  <r>
    <s v="10 : Electric"/>
    <x v="3"/>
    <x v="1"/>
    <s v="ERES_2T317"/>
    <x v="5310"/>
    <n v="1075.1389999999999"/>
    <n v="130.65"/>
  </r>
  <r>
    <s v="10 : Electric"/>
    <x v="3"/>
    <x v="1"/>
    <s v="ERES_2T317"/>
    <x v="5311"/>
    <n v="964.39099999999996"/>
    <n v="118.96"/>
  </r>
  <r>
    <s v="10 : Electric"/>
    <x v="3"/>
    <x v="1"/>
    <s v="ERES_2T317"/>
    <x v="5312"/>
    <n v="581.48900000000003"/>
    <n v="73.239999999999995"/>
  </r>
  <r>
    <s v="10 : Electric"/>
    <x v="3"/>
    <x v="1"/>
    <s v="ERES_2T317"/>
    <x v="5313"/>
    <n v="487.69900000000001"/>
    <n v="60.01"/>
  </r>
  <r>
    <s v="10 : Electric"/>
    <x v="3"/>
    <x v="1"/>
    <s v="ERES_2T317"/>
    <x v="5314"/>
    <n v="853.10900000000004"/>
    <n v="106.64"/>
  </r>
  <r>
    <s v="10 : Electric"/>
    <x v="3"/>
    <x v="1"/>
    <s v="ERES_2T317"/>
    <x v="5315"/>
    <n v="1809.078"/>
    <n v="215.26"/>
  </r>
  <r>
    <s v="10 : Electric"/>
    <x v="3"/>
    <x v="1"/>
    <s v="ERES_2T317"/>
    <x v="8295"/>
    <n v="2175.607"/>
    <n v="263.89"/>
  </r>
  <r>
    <s v="10 : Electric"/>
    <x v="3"/>
    <x v="1"/>
    <s v="ERES_2T317"/>
    <x v="5316"/>
    <n v="874.28"/>
    <n v="105.24"/>
  </r>
  <r>
    <s v="10 : Electric"/>
    <x v="3"/>
    <x v="1"/>
    <s v="ERES_2T317"/>
    <x v="5317"/>
    <n v="419.59800000000001"/>
    <n v="50.08"/>
  </r>
  <r>
    <s v="10 : Electric"/>
    <x v="3"/>
    <x v="1"/>
    <s v="ERES_2T317"/>
    <x v="5319"/>
    <n v="2221.913"/>
    <n v="261"/>
  </r>
  <r>
    <s v="10 : Electric"/>
    <x v="3"/>
    <x v="1"/>
    <s v="ERES_2T317"/>
    <x v="5320"/>
    <n v="2077.837"/>
    <n v="263.86"/>
  </r>
  <r>
    <s v="10 : Electric"/>
    <x v="3"/>
    <x v="1"/>
    <s v="ERES_2T317"/>
    <x v="5321"/>
    <n v="839.36699999999996"/>
    <n v="103.13"/>
  </r>
  <r>
    <s v="10 : Electric"/>
    <x v="3"/>
    <x v="1"/>
    <s v="ERES_2T317"/>
    <x v="8296"/>
    <n v="1655.2560000000001"/>
    <n v="200.58"/>
  </r>
  <r>
    <s v="10 : Electric"/>
    <x v="3"/>
    <x v="1"/>
    <s v="ERES_2T317"/>
    <x v="5322"/>
    <n v="968.22900000000004"/>
    <n v="125.98"/>
  </r>
  <r>
    <s v="10 : Electric"/>
    <x v="3"/>
    <x v="1"/>
    <s v="ERES_2T317"/>
    <x v="5323"/>
    <n v="370.54500000000002"/>
    <n v="45.44"/>
  </r>
  <r>
    <s v="10 : Electric"/>
    <x v="3"/>
    <x v="1"/>
    <s v="ERES_2T317"/>
    <x v="5324"/>
    <n v="1217.4290000000001"/>
    <n v="151.66"/>
  </r>
  <r>
    <s v="10 : Electric"/>
    <x v="3"/>
    <x v="1"/>
    <s v="ERES_2T317"/>
    <x v="5325"/>
    <n v="891.02"/>
    <n v="109.67"/>
  </r>
  <r>
    <s v="10 : Electric"/>
    <x v="3"/>
    <x v="1"/>
    <s v="ERES_2T317"/>
    <x v="8297"/>
    <n v="865.01700000000005"/>
    <n v="103.66"/>
  </r>
  <r>
    <s v="10 : Electric"/>
    <x v="3"/>
    <x v="1"/>
    <s v="ERES_2T317"/>
    <x v="5326"/>
    <n v="1056.4929999999999"/>
    <n v="130.41"/>
  </r>
  <r>
    <s v="10 : Electric"/>
    <x v="3"/>
    <x v="1"/>
    <s v="ERES_2T317"/>
    <x v="8298"/>
    <n v="635.55600000000004"/>
    <n v="77.61"/>
  </r>
  <r>
    <s v="10 : Electric"/>
    <x v="3"/>
    <x v="1"/>
    <s v="ERES_2T317"/>
    <x v="8299"/>
    <n v="736.78700000000003"/>
    <n v="88.02"/>
  </r>
  <r>
    <s v="10 : Electric"/>
    <x v="3"/>
    <x v="1"/>
    <s v="ERES_2T317"/>
    <x v="5327"/>
    <n v="871.58900000000006"/>
    <n v="98.13"/>
  </r>
  <r>
    <s v="10 : Electric"/>
    <x v="3"/>
    <x v="1"/>
    <s v="ERES_2T317"/>
    <x v="5328"/>
    <n v="509.53300000000002"/>
    <n v="61.18"/>
  </r>
  <r>
    <s v="10 : Electric"/>
    <x v="3"/>
    <x v="1"/>
    <s v="ERES_2T317"/>
    <x v="8300"/>
    <n v="1270.586"/>
    <n v="164.91"/>
  </r>
  <r>
    <s v="10 : Electric"/>
    <x v="3"/>
    <x v="1"/>
    <s v="ERES_2T317"/>
    <x v="5329"/>
    <n v="755.08100000000002"/>
    <n v="91.9"/>
  </r>
  <r>
    <s v="10 : Electric"/>
    <x v="3"/>
    <x v="1"/>
    <s v="ERES_2T317"/>
    <x v="8301"/>
    <n v="1385.3710000000001"/>
    <n v="170.8"/>
  </r>
  <r>
    <s v="10 : Electric"/>
    <x v="3"/>
    <x v="1"/>
    <s v="ERES_2T317"/>
    <x v="8302"/>
    <n v="931.05799999999999"/>
    <n v="118.72"/>
  </r>
  <r>
    <s v="10 : Electric"/>
    <x v="3"/>
    <x v="1"/>
    <s v="ERES_2T317"/>
    <x v="5330"/>
    <n v="322.59800000000001"/>
    <n v="39.74"/>
  </r>
  <r>
    <s v="10 : Electric"/>
    <x v="3"/>
    <x v="1"/>
    <s v="ERES_2T317"/>
    <x v="8303"/>
    <n v="1421.991"/>
    <n v="172.79"/>
  </r>
  <r>
    <s v="10 : Electric"/>
    <x v="3"/>
    <x v="1"/>
    <s v="ERES_2T317"/>
    <x v="5331"/>
    <n v="1035.289"/>
    <n v="126.7"/>
  </r>
  <r>
    <s v="10 : Electric"/>
    <x v="3"/>
    <x v="1"/>
    <s v="ERES_2T317"/>
    <x v="5332"/>
    <n v="503.94400000000002"/>
    <n v="66.38"/>
  </r>
  <r>
    <s v="10 : Electric"/>
    <x v="3"/>
    <x v="1"/>
    <s v="ERES_2T317"/>
    <x v="8777"/>
    <n v="2659.4090000000001"/>
    <n v="318.27"/>
  </r>
  <r>
    <s v="10 : Electric"/>
    <x v="3"/>
    <x v="1"/>
    <s v="ERES_2T317"/>
    <x v="5333"/>
    <n v="574.55999999999995"/>
    <n v="68.87"/>
  </r>
  <r>
    <s v="10 : Electric"/>
    <x v="3"/>
    <x v="1"/>
    <s v="ERES_2T317"/>
    <x v="8304"/>
    <n v="557.38499999999999"/>
    <n v="66.03"/>
  </r>
  <r>
    <s v="10 : Electric"/>
    <x v="3"/>
    <x v="1"/>
    <s v="ERES_2T317"/>
    <x v="5335"/>
    <n v="1861.6849999999999"/>
    <n v="227.77"/>
  </r>
  <r>
    <s v="10 : Electric"/>
    <x v="3"/>
    <x v="1"/>
    <s v="ERES_2T317"/>
    <x v="5336"/>
    <n v="303.952"/>
    <n v="36.880000000000003"/>
  </r>
  <r>
    <s v="10 : Electric"/>
    <x v="3"/>
    <x v="1"/>
    <s v="ERES_2T317"/>
    <x v="5337"/>
    <n v="365.60500000000002"/>
    <n v="43.94"/>
  </r>
  <r>
    <s v="10 : Electric"/>
    <x v="3"/>
    <x v="1"/>
    <s v="ERES_2T317"/>
    <x v="5338"/>
    <n v="316.77600000000001"/>
    <n v="35.54"/>
  </r>
  <r>
    <s v="10 : Electric"/>
    <x v="3"/>
    <x v="1"/>
    <s v="ERES_2T317"/>
    <x v="5339"/>
    <n v="532.20699999999999"/>
    <n v="62.33"/>
  </r>
  <r>
    <s v="10 : Electric"/>
    <x v="3"/>
    <x v="1"/>
    <s v="ERES_2T317"/>
    <x v="5340"/>
    <n v="1528.9760000000001"/>
    <n v="182.42"/>
  </r>
  <r>
    <s v="10 : Electric"/>
    <x v="3"/>
    <x v="1"/>
    <s v="ERES_2T317"/>
    <x v="5341"/>
    <n v="1883.2860000000001"/>
    <n v="222.99"/>
  </r>
  <r>
    <s v="10 : Electric"/>
    <x v="3"/>
    <x v="1"/>
    <s v="ERES_2T317"/>
    <x v="5342"/>
    <n v="1099.8720000000001"/>
    <n v="132.47"/>
  </r>
  <r>
    <s v="10 : Electric"/>
    <x v="3"/>
    <x v="1"/>
    <s v="ERES_2T317"/>
    <x v="5343"/>
    <n v="647.81700000000001"/>
    <n v="80.13"/>
  </r>
  <r>
    <s v="10 : Electric"/>
    <x v="3"/>
    <x v="1"/>
    <s v="ERES_2T317"/>
    <x v="5344"/>
    <n v="592.85799999999995"/>
    <n v="73.92"/>
  </r>
  <r>
    <s v="10 : Electric"/>
    <x v="3"/>
    <x v="1"/>
    <s v="ERES_2T317"/>
    <x v="8305"/>
    <n v="503.125"/>
    <n v="62.35"/>
  </r>
  <r>
    <s v="10 : Electric"/>
    <x v="3"/>
    <x v="1"/>
    <s v="ERES_2T317"/>
    <x v="5345"/>
    <n v="1789.1569999999999"/>
    <n v="216.5"/>
  </r>
  <r>
    <s v="10 : Electric"/>
    <x v="3"/>
    <x v="1"/>
    <s v="ERES_2T317"/>
    <x v="5346"/>
    <n v="1178.2349999999999"/>
    <n v="143.93"/>
  </r>
  <r>
    <s v="10 : Electric"/>
    <x v="3"/>
    <x v="1"/>
    <s v="ERES_2T317"/>
    <x v="5347"/>
    <n v="1428.181"/>
    <n v="179"/>
  </r>
  <r>
    <s v="10 : Electric"/>
    <x v="3"/>
    <x v="1"/>
    <s v="ERES_2T317"/>
    <x v="5348"/>
    <n v="3321.4879999999998"/>
    <n v="403.08"/>
  </r>
  <r>
    <s v="10 : Electric"/>
    <x v="3"/>
    <x v="1"/>
    <s v="ERES_2T317"/>
    <x v="5349"/>
    <n v="1577.396"/>
    <n v="193.1"/>
  </r>
  <r>
    <s v="10 : Electric"/>
    <x v="3"/>
    <x v="1"/>
    <s v="ERES_2T317"/>
    <x v="5350"/>
    <n v="1177.4639999999999"/>
    <n v="145.41"/>
  </r>
  <r>
    <s v="10 : Electric"/>
    <x v="3"/>
    <x v="1"/>
    <s v="ERES_2T317"/>
    <x v="5351"/>
    <n v="411.75299999999999"/>
    <n v="50.87"/>
  </r>
  <r>
    <s v="10 : Electric"/>
    <x v="3"/>
    <x v="1"/>
    <s v="ERES_2T317"/>
    <x v="5352"/>
    <n v="820.24"/>
    <n v="100.04"/>
  </r>
  <r>
    <s v="10 : Electric"/>
    <x v="3"/>
    <x v="1"/>
    <s v="ERES_2T317"/>
    <x v="5353"/>
    <n v="872.81700000000001"/>
    <n v="110.92"/>
  </r>
  <r>
    <s v="10 : Electric"/>
    <x v="3"/>
    <x v="1"/>
    <s v="ERES_2T317"/>
    <x v="8306"/>
    <n v="625.16399999999999"/>
    <n v="77.11"/>
  </r>
  <r>
    <s v="10 : Electric"/>
    <x v="3"/>
    <x v="1"/>
    <s v="ERES_2T317"/>
    <x v="5354"/>
    <n v="1864.973"/>
    <n v="228.45"/>
  </r>
  <r>
    <s v="10 : Electric"/>
    <x v="3"/>
    <x v="1"/>
    <s v="ERES_2T317"/>
    <x v="5355"/>
    <n v="717.98199999999997"/>
    <n v="88.29"/>
  </r>
  <r>
    <s v="10 : Electric"/>
    <x v="3"/>
    <x v="1"/>
    <s v="ERES_2T317"/>
    <x v="8307"/>
    <n v="877.67600000000004"/>
    <n v="106.88"/>
  </r>
  <r>
    <s v="10 : Electric"/>
    <x v="3"/>
    <x v="1"/>
    <s v="ERES_2T317"/>
    <x v="5356"/>
    <n v="2398.7849999999999"/>
    <n v="274.35000000000002"/>
  </r>
  <r>
    <s v="10 : Electric"/>
    <x v="3"/>
    <x v="1"/>
    <s v="ERES_2T317"/>
    <x v="5357"/>
    <n v="1085.7239999999999"/>
    <n v="136.91"/>
  </r>
  <r>
    <s v="10 : Electric"/>
    <x v="3"/>
    <x v="1"/>
    <s v="ERES_2T317"/>
    <x v="8308"/>
    <n v="1209.2170000000001"/>
    <n v="142.26"/>
  </r>
  <r>
    <s v="10 : Electric"/>
    <x v="3"/>
    <x v="1"/>
    <s v="ERES_2T317"/>
    <x v="8309"/>
    <n v="265.12099999999998"/>
    <n v="32.33"/>
  </r>
  <r>
    <s v="10 : Electric"/>
    <x v="3"/>
    <x v="1"/>
    <s v="ERES_2T317"/>
    <x v="8310"/>
    <n v="825.42399999999998"/>
    <n v="100.62"/>
  </r>
  <r>
    <s v="10 : Electric"/>
    <x v="3"/>
    <x v="1"/>
    <s v="ERES_2T317"/>
    <x v="5358"/>
    <n v="474.98399999999998"/>
    <n v="56.86"/>
  </r>
  <r>
    <s v="10 : Electric"/>
    <x v="3"/>
    <x v="1"/>
    <s v="ERES_2T317"/>
    <x v="5359"/>
    <n v="571.77099999999996"/>
    <n v="66.16"/>
  </r>
  <r>
    <s v="10 : Electric"/>
    <x v="3"/>
    <x v="1"/>
    <s v="ERES_2T317"/>
    <x v="8311"/>
    <n v="841.51400000000001"/>
    <n v="109.5"/>
  </r>
  <r>
    <s v="10 : Electric"/>
    <x v="3"/>
    <x v="1"/>
    <s v="ERES_2T317"/>
    <x v="5360"/>
    <n v="1725.711"/>
    <n v="208.7"/>
  </r>
  <r>
    <s v="10 : Electric"/>
    <x v="3"/>
    <x v="1"/>
    <s v="ERES_2T317"/>
    <x v="5361"/>
    <n v="153.27199999999999"/>
    <n v="18.36"/>
  </r>
  <r>
    <s v="10 : Electric"/>
    <x v="3"/>
    <x v="1"/>
    <s v="ERES_2T317"/>
    <x v="5362"/>
    <n v="440.91699999999997"/>
    <n v="55.75"/>
  </r>
  <r>
    <s v="10 : Electric"/>
    <x v="3"/>
    <x v="1"/>
    <s v="ERES_2T317"/>
    <x v="5363"/>
    <n v="1577.9059999999999"/>
    <n v="193.32"/>
  </r>
  <r>
    <s v="10 : Electric"/>
    <x v="3"/>
    <x v="1"/>
    <s v="ERES_2T317"/>
    <x v="8312"/>
    <n v="1384.5940000000001"/>
    <n v="165.28"/>
  </r>
  <r>
    <s v="10 : Electric"/>
    <x v="3"/>
    <x v="1"/>
    <s v="ERES_2T317"/>
    <x v="8313"/>
    <n v="1012.362"/>
    <n v="119.5"/>
  </r>
  <r>
    <s v="10 : Electric"/>
    <x v="3"/>
    <x v="1"/>
    <s v="ERES_2T317"/>
    <x v="5364"/>
    <n v="1172.7819999999999"/>
    <n v="142.03"/>
  </r>
  <r>
    <s v="10 : Electric"/>
    <x v="3"/>
    <x v="1"/>
    <s v="ERES_2T317"/>
    <x v="5365"/>
    <n v="742.05799999999999"/>
    <n v="93.37"/>
  </r>
  <r>
    <s v="10 : Electric"/>
    <x v="3"/>
    <x v="1"/>
    <s v="ERES_2T317"/>
    <x v="5366"/>
    <n v="529.93200000000002"/>
    <n v="64.239999999999995"/>
  </r>
  <r>
    <s v="10 : Electric"/>
    <x v="3"/>
    <x v="1"/>
    <s v="ERES_2T317"/>
    <x v="5367"/>
    <n v="2089.1550000000002"/>
    <n v="251.73"/>
  </r>
  <r>
    <s v="10 : Electric"/>
    <x v="3"/>
    <x v="1"/>
    <s v="ERES_2T317"/>
    <x v="5368"/>
    <n v="778.09799999999996"/>
    <n v="96.41"/>
  </r>
  <r>
    <s v="10 : Electric"/>
    <x v="3"/>
    <x v="1"/>
    <s v="ERES_2T317"/>
    <x v="5369"/>
    <n v="1333.5719999999999"/>
    <n v="157.53"/>
  </r>
  <r>
    <s v="10 : Electric"/>
    <x v="3"/>
    <x v="1"/>
    <s v="ERES_2T317"/>
    <x v="5370"/>
    <n v="420.63600000000002"/>
    <n v="50.1"/>
  </r>
  <r>
    <s v="10 : Electric"/>
    <x v="3"/>
    <x v="1"/>
    <s v="ERES_2T317"/>
    <x v="5371"/>
    <n v="1043.7719999999999"/>
    <n v="122.88"/>
  </r>
  <r>
    <s v="10 : Electric"/>
    <x v="3"/>
    <x v="1"/>
    <s v="ERES_2T317"/>
    <x v="5372"/>
    <n v="462.45"/>
    <n v="55.69"/>
  </r>
  <r>
    <s v="10 : Electric"/>
    <x v="3"/>
    <x v="1"/>
    <s v="ERES_2T317"/>
    <x v="5373"/>
    <n v="925.053"/>
    <n v="113.19"/>
  </r>
  <r>
    <s v="10 : Electric"/>
    <x v="3"/>
    <x v="1"/>
    <s v="ERES_2T317"/>
    <x v="5374"/>
    <n v="1355.6959999999999"/>
    <n v="168.49"/>
  </r>
  <r>
    <s v="10 : Electric"/>
    <x v="3"/>
    <x v="1"/>
    <s v="ERES_2T317"/>
    <x v="5375"/>
    <n v="1297.836"/>
    <n v="161.58000000000001"/>
  </r>
  <r>
    <s v="10 : Electric"/>
    <x v="3"/>
    <x v="1"/>
    <s v="ERES_2T317"/>
    <x v="5376"/>
    <n v="1713.8430000000001"/>
    <n v="209.46"/>
  </r>
  <r>
    <s v="10 : Electric"/>
    <x v="3"/>
    <x v="1"/>
    <s v="ERES_2T317"/>
    <x v="5377"/>
    <n v="255.791"/>
    <n v="30.51"/>
  </r>
  <r>
    <s v="10 : Electric"/>
    <x v="3"/>
    <x v="1"/>
    <s v="ERES_2T317"/>
    <x v="5378"/>
    <n v="1063.49"/>
    <n v="128.13999999999999"/>
  </r>
  <r>
    <s v="10 : Electric"/>
    <x v="3"/>
    <x v="1"/>
    <s v="ERES_2T317"/>
    <x v="5379"/>
    <n v="339.38299999999998"/>
    <n v="41.07"/>
  </r>
  <r>
    <s v="10 : Electric"/>
    <x v="3"/>
    <x v="1"/>
    <s v="ERES_2T317"/>
    <x v="5380"/>
    <n v="1050.6479999999999"/>
    <n v="122.8"/>
  </r>
  <r>
    <s v="10 : Electric"/>
    <x v="3"/>
    <x v="1"/>
    <s v="ERES_2T317"/>
    <x v="5381"/>
    <n v="849.95699999999999"/>
    <n v="105.02"/>
  </r>
  <r>
    <s v="10 : Electric"/>
    <x v="3"/>
    <x v="1"/>
    <s v="ERES_2T317"/>
    <x v="8314"/>
    <n v="808.69500000000005"/>
    <n v="98.68"/>
  </r>
  <r>
    <s v="10 : Electric"/>
    <x v="3"/>
    <x v="1"/>
    <s v="ERES_2T317"/>
    <x v="5382"/>
    <n v="482.66699999999997"/>
    <n v="59.68"/>
  </r>
  <r>
    <s v="10 : Electric"/>
    <x v="3"/>
    <x v="1"/>
    <s v="ERES_2T317"/>
    <x v="5383"/>
    <n v="995.64499999999998"/>
    <n v="119.13"/>
  </r>
  <r>
    <s v="10 : Electric"/>
    <x v="3"/>
    <x v="1"/>
    <s v="ERES_2T317"/>
    <x v="5384"/>
    <n v="775.07600000000002"/>
    <n v="92.83"/>
  </r>
  <r>
    <s v="10 : Electric"/>
    <x v="3"/>
    <x v="1"/>
    <s v="ERES_2T317"/>
    <x v="5385"/>
    <n v="958.69100000000003"/>
    <n v="108.11"/>
  </r>
  <r>
    <s v="10 : Electric"/>
    <x v="3"/>
    <x v="1"/>
    <s v="ERES_2T317"/>
    <x v="8315"/>
    <n v="1092.742"/>
    <n v="132.88999999999999"/>
  </r>
  <r>
    <s v="10 : Electric"/>
    <x v="3"/>
    <x v="1"/>
    <s v="ERES_2T317"/>
    <x v="5386"/>
    <n v="555.20000000000005"/>
    <n v="68.95"/>
  </r>
  <r>
    <s v="10 : Electric"/>
    <x v="3"/>
    <x v="1"/>
    <s v="ERES_2T317"/>
    <x v="5387"/>
    <n v="558.78499999999997"/>
    <n v="67.77"/>
  </r>
  <r>
    <s v="10 : Electric"/>
    <x v="3"/>
    <x v="1"/>
    <s v="ERES_2T317"/>
    <x v="5388"/>
    <n v="2388.1970000000001"/>
    <n v="293.5"/>
  </r>
  <r>
    <s v="10 : Electric"/>
    <x v="3"/>
    <x v="1"/>
    <s v="ERES_2T317"/>
    <x v="5389"/>
    <n v="673.625"/>
    <n v="80.02"/>
  </r>
  <r>
    <s v="10 : Electric"/>
    <x v="3"/>
    <x v="1"/>
    <s v="ERES_2T317"/>
    <x v="5390"/>
    <n v="404.06"/>
    <n v="49.99"/>
  </r>
  <r>
    <s v="10 : Electric"/>
    <x v="3"/>
    <x v="1"/>
    <s v="ERES_2T317"/>
    <x v="5391"/>
    <n v="733.00199999999995"/>
    <n v="86.23"/>
  </r>
  <r>
    <s v="10 : Electric"/>
    <x v="3"/>
    <x v="1"/>
    <s v="ERES_2T317"/>
    <x v="8316"/>
    <n v="616.375"/>
    <n v="75.66"/>
  </r>
  <r>
    <s v="10 : Electric"/>
    <x v="3"/>
    <x v="1"/>
    <s v="ERES_2T317"/>
    <x v="8317"/>
    <n v="961.52"/>
    <n v="110.99"/>
  </r>
  <r>
    <s v="10 : Electric"/>
    <x v="3"/>
    <x v="1"/>
    <s v="ERES_2T317"/>
    <x v="5392"/>
    <n v="1955.712"/>
    <n v="244.48"/>
  </r>
  <r>
    <s v="10 : Electric"/>
    <x v="3"/>
    <x v="1"/>
    <s v="ERES_2T317"/>
    <x v="5393"/>
    <n v="1153.2239999999999"/>
    <n v="137.85"/>
  </r>
  <r>
    <s v="10 : Electric"/>
    <x v="3"/>
    <x v="1"/>
    <s v="ERES_2T317"/>
    <x v="5394"/>
    <n v="1795.9949999999999"/>
    <n v="219.92"/>
  </r>
  <r>
    <s v="10 : Electric"/>
    <x v="3"/>
    <x v="1"/>
    <s v="ERES_2T317"/>
    <x v="5396"/>
    <n v="690.17100000000005"/>
    <n v="87.27"/>
  </r>
  <r>
    <s v="10 : Electric"/>
    <x v="3"/>
    <x v="1"/>
    <s v="ERES_2T317"/>
    <x v="5397"/>
    <n v="1618.106"/>
    <n v="205.32"/>
  </r>
  <r>
    <s v="10 : Electric"/>
    <x v="3"/>
    <x v="1"/>
    <s v="ERES_2T317"/>
    <x v="8319"/>
    <n v="651.15599999999995"/>
    <n v="80.94"/>
  </r>
  <r>
    <s v="10 : Electric"/>
    <x v="3"/>
    <x v="1"/>
    <s v="ERES_2T317"/>
    <x v="5398"/>
    <n v="1373.771"/>
    <n v="164.24"/>
  </r>
  <r>
    <s v="10 : Electric"/>
    <x v="3"/>
    <x v="1"/>
    <s v="ERES_2T317"/>
    <x v="8320"/>
    <n v="605.86099999999999"/>
    <n v="72.680000000000007"/>
  </r>
  <r>
    <s v="10 : Electric"/>
    <x v="3"/>
    <x v="1"/>
    <s v="ERES_2T317"/>
    <x v="5399"/>
    <n v="914.63900000000001"/>
    <n v="107.64"/>
  </r>
  <r>
    <s v="10 : Electric"/>
    <x v="3"/>
    <x v="1"/>
    <s v="ERES_2T317"/>
    <x v="8321"/>
    <n v="712.50800000000004"/>
    <n v="88.39"/>
  </r>
  <r>
    <s v="10 : Electric"/>
    <x v="3"/>
    <x v="1"/>
    <s v="ERES_2T317"/>
    <x v="5400"/>
    <n v="1479.076"/>
    <n v="180.06"/>
  </r>
  <r>
    <s v="10 : Electric"/>
    <x v="3"/>
    <x v="1"/>
    <s v="ERES_2T317"/>
    <x v="5401"/>
    <n v="279.15699999999998"/>
    <n v="33.67"/>
  </r>
  <r>
    <s v="10 : Electric"/>
    <x v="3"/>
    <x v="1"/>
    <s v="ERES_2T317"/>
    <x v="5402"/>
    <n v="679.822"/>
    <n v="85.28"/>
  </r>
  <r>
    <s v="10 : Electric"/>
    <x v="3"/>
    <x v="1"/>
    <s v="ERES_2T317"/>
    <x v="5403"/>
    <n v="3587.5010000000002"/>
    <n v="429.96"/>
  </r>
  <r>
    <s v="10 : Electric"/>
    <x v="3"/>
    <x v="1"/>
    <s v="ERES_2T317"/>
    <x v="8322"/>
    <n v="498.995"/>
    <n v="61.51"/>
  </r>
  <r>
    <s v="10 : Electric"/>
    <x v="3"/>
    <x v="1"/>
    <s v="ERES_2T317"/>
    <x v="8324"/>
    <n v="1194.5519999999999"/>
    <n v="135.66999999999999"/>
  </r>
  <r>
    <s v="10 : Electric"/>
    <x v="3"/>
    <x v="1"/>
    <s v="ERES_2T317"/>
    <x v="5404"/>
    <n v="614.375"/>
    <n v="74.599999999999994"/>
  </r>
  <r>
    <s v="10 : Electric"/>
    <x v="3"/>
    <x v="1"/>
    <s v="ERES_2T317"/>
    <x v="8325"/>
    <n v="246.94800000000001"/>
    <n v="28.36"/>
  </r>
  <r>
    <s v="10 : Electric"/>
    <x v="3"/>
    <x v="1"/>
    <s v="ERES_2T317"/>
    <x v="8326"/>
    <n v="827.97500000000002"/>
    <n v="100.19"/>
  </r>
  <r>
    <s v="10 : Electric"/>
    <x v="3"/>
    <x v="1"/>
    <s v="ERES_2T317"/>
    <x v="5405"/>
    <n v="714.6"/>
    <n v="90.44"/>
  </r>
  <r>
    <s v="10 : Electric"/>
    <x v="3"/>
    <x v="1"/>
    <s v="ERES_2T317"/>
    <x v="8327"/>
    <n v="595.51099999999997"/>
    <n v="70.06"/>
  </r>
  <r>
    <s v="10 : Electric"/>
    <x v="3"/>
    <x v="1"/>
    <s v="ERES_2T317"/>
    <x v="5406"/>
    <n v="606.51300000000003"/>
    <n v="77"/>
  </r>
  <r>
    <s v="10 : Electric"/>
    <x v="3"/>
    <x v="1"/>
    <s v="ERES_2T317"/>
    <x v="5407"/>
    <n v="1616.4639999999999"/>
    <n v="194.85"/>
  </r>
  <r>
    <s v="10 : Electric"/>
    <x v="3"/>
    <x v="1"/>
    <s v="ERES_2T317"/>
    <x v="5408"/>
    <n v="988.37099999999998"/>
    <n v="118.68"/>
  </r>
  <r>
    <s v="10 : Electric"/>
    <x v="3"/>
    <x v="1"/>
    <s v="ERES_2T317"/>
    <x v="5409"/>
    <n v="1913.1479999999999"/>
    <n v="232.02"/>
  </r>
  <r>
    <s v="10 : Electric"/>
    <x v="3"/>
    <x v="1"/>
    <s v="ERES_2T317"/>
    <x v="5410"/>
    <n v="849.16899999999998"/>
    <n v="102.46"/>
  </r>
  <r>
    <s v="10 : Electric"/>
    <x v="3"/>
    <x v="1"/>
    <s v="ERES_2T317"/>
    <x v="8328"/>
    <n v="867.53200000000004"/>
    <n v="103.15"/>
  </r>
  <r>
    <s v="10 : Electric"/>
    <x v="3"/>
    <x v="1"/>
    <s v="ERES_2T317"/>
    <x v="8329"/>
    <n v="284.76600000000002"/>
    <n v="35.29"/>
  </r>
  <r>
    <s v="10 : Electric"/>
    <x v="3"/>
    <x v="1"/>
    <s v="ERES_2T317"/>
    <x v="8330"/>
    <n v="1924.567"/>
    <n v="230.92"/>
  </r>
  <r>
    <s v="10 : Electric"/>
    <x v="3"/>
    <x v="1"/>
    <s v="ERES_2T317"/>
    <x v="5411"/>
    <n v="1227.2539999999999"/>
    <n v="145.29"/>
  </r>
  <r>
    <s v="10 : Electric"/>
    <x v="3"/>
    <x v="1"/>
    <s v="ERES_2T317"/>
    <x v="5412"/>
    <n v="901.702"/>
    <n v="107.85"/>
  </r>
  <r>
    <s v="10 : Electric"/>
    <x v="3"/>
    <x v="1"/>
    <s v="ERES_2T317"/>
    <x v="5413"/>
    <n v="460.73500000000001"/>
    <n v="56.19"/>
  </r>
  <r>
    <s v="10 : Electric"/>
    <x v="3"/>
    <x v="1"/>
    <s v="ERES_2T317"/>
    <x v="5414"/>
    <n v="1009.236"/>
    <n v="127.27"/>
  </r>
  <r>
    <s v="10 : Electric"/>
    <x v="3"/>
    <x v="1"/>
    <s v="ERES_2T317"/>
    <x v="8331"/>
    <n v="388.49799999999999"/>
    <n v="51.18"/>
  </r>
  <r>
    <s v="10 : Electric"/>
    <x v="3"/>
    <x v="1"/>
    <s v="ERES_2T317"/>
    <x v="5415"/>
    <n v="725.923"/>
    <n v="88.51"/>
  </r>
  <r>
    <s v="10 : Electric"/>
    <x v="3"/>
    <x v="1"/>
    <s v="ERES_2T317"/>
    <x v="5416"/>
    <n v="1734.088"/>
    <n v="209.74"/>
  </r>
  <r>
    <s v="10 : Electric"/>
    <x v="3"/>
    <x v="1"/>
    <s v="ERES_2T317"/>
    <x v="5417"/>
    <n v="1798.806"/>
    <n v="217.74"/>
  </r>
  <r>
    <s v="10 : Electric"/>
    <x v="3"/>
    <x v="1"/>
    <s v="ERES_2T317"/>
    <x v="5418"/>
    <n v="1252.7560000000001"/>
    <n v="154.72"/>
  </r>
  <r>
    <s v="10 : Electric"/>
    <x v="3"/>
    <x v="1"/>
    <s v="ERES_2T317"/>
    <x v="5419"/>
    <n v="655.31600000000003"/>
    <n v="77.489999999999995"/>
  </r>
  <r>
    <s v="10 : Electric"/>
    <x v="3"/>
    <x v="1"/>
    <s v="ERES_2T317"/>
    <x v="5420"/>
    <n v="450.56599999999997"/>
    <n v="54.71"/>
  </r>
  <r>
    <s v="10 : Electric"/>
    <x v="3"/>
    <x v="1"/>
    <s v="ERES_2T317"/>
    <x v="5421"/>
    <n v="359.64400000000001"/>
    <n v="42.64"/>
  </r>
  <r>
    <s v="10 : Electric"/>
    <x v="3"/>
    <x v="1"/>
    <s v="ERES_2T317"/>
    <x v="5422"/>
    <n v="1470.828"/>
    <n v="167.39"/>
  </r>
  <r>
    <s v="10 : Electric"/>
    <x v="3"/>
    <x v="1"/>
    <s v="ERES_2T317"/>
    <x v="5423"/>
    <n v="185.99799999999999"/>
    <n v="23.26"/>
  </r>
  <r>
    <s v="10 : Electric"/>
    <x v="3"/>
    <x v="1"/>
    <s v="ERES_2T317"/>
    <x v="5424"/>
    <n v="1884.3589999999999"/>
    <n v="229.35"/>
  </r>
  <r>
    <s v="10 : Electric"/>
    <x v="3"/>
    <x v="1"/>
    <s v="ERES_2T317"/>
    <x v="5425"/>
    <n v="949.41600000000005"/>
    <n v="114.41"/>
  </r>
  <r>
    <s v="10 : Electric"/>
    <x v="3"/>
    <x v="1"/>
    <s v="ERES_2T317"/>
    <x v="5426"/>
    <n v="3223.6559999999999"/>
    <n v="400.43"/>
  </r>
  <r>
    <s v="10 : Electric"/>
    <x v="3"/>
    <x v="1"/>
    <s v="ERES_2T317"/>
    <x v="5427"/>
    <n v="3587.6570000000002"/>
    <n v="427.03"/>
  </r>
  <r>
    <s v="10 : Electric"/>
    <x v="3"/>
    <x v="1"/>
    <s v="ERES_2T317"/>
    <x v="8332"/>
    <n v="904.51800000000003"/>
    <n v="107.51"/>
  </r>
  <r>
    <s v="10 : Electric"/>
    <x v="3"/>
    <x v="1"/>
    <s v="ERES_2T317"/>
    <x v="5428"/>
    <n v="713.52700000000004"/>
    <n v="88.25"/>
  </r>
  <r>
    <s v="10 : Electric"/>
    <x v="3"/>
    <x v="1"/>
    <s v="ERES_2T317"/>
    <x v="5429"/>
    <n v="1678.9259999999999"/>
    <n v="209.11"/>
  </r>
  <r>
    <s v="10 : Electric"/>
    <x v="3"/>
    <x v="1"/>
    <s v="ERES_2T317"/>
    <x v="8333"/>
    <n v="2762.4479999999999"/>
    <n v="323.77999999999997"/>
  </r>
  <r>
    <s v="10 : Electric"/>
    <x v="3"/>
    <x v="1"/>
    <s v="ERES_2T317"/>
    <x v="8334"/>
    <n v="1034.33"/>
    <n v="117.78"/>
  </r>
  <r>
    <s v="10 : Electric"/>
    <x v="3"/>
    <x v="1"/>
    <s v="ERES_2T317"/>
    <x v="5430"/>
    <n v="710.91700000000003"/>
    <n v="86.82"/>
  </r>
  <r>
    <s v="10 : Electric"/>
    <x v="3"/>
    <x v="1"/>
    <s v="ERES_2T317"/>
    <x v="5431"/>
    <n v="873.78899999999999"/>
    <n v="106.68"/>
  </r>
  <r>
    <s v="10 : Electric"/>
    <x v="3"/>
    <x v="1"/>
    <s v="ERES_2T317"/>
    <x v="5432"/>
    <n v="400.25900000000001"/>
    <n v="47.34"/>
  </r>
  <r>
    <s v="10 : Electric"/>
    <x v="3"/>
    <x v="1"/>
    <s v="ERES_2T317"/>
    <x v="5433"/>
    <n v="1884.94"/>
    <n v="232.67"/>
  </r>
  <r>
    <s v="10 : Electric"/>
    <x v="3"/>
    <x v="1"/>
    <s v="ERES_2T317"/>
    <x v="8335"/>
    <n v="1015.069"/>
    <n v="114.33"/>
  </r>
  <r>
    <s v="10 : Electric"/>
    <x v="3"/>
    <x v="1"/>
    <s v="ERES_2T317"/>
    <x v="5434"/>
    <n v="444.73"/>
    <n v="54.54"/>
  </r>
  <r>
    <s v="10 : Electric"/>
    <x v="3"/>
    <x v="1"/>
    <s v="ERES_2T317"/>
    <x v="8336"/>
    <n v="809.25599999999997"/>
    <n v="99.57"/>
  </r>
  <r>
    <s v="10 : Electric"/>
    <x v="3"/>
    <x v="1"/>
    <s v="ERES_2T317"/>
    <x v="5435"/>
    <n v="1248.6199999999999"/>
    <n v="151.41999999999999"/>
  </r>
  <r>
    <s v="10 : Electric"/>
    <x v="3"/>
    <x v="1"/>
    <s v="ERES_2T317"/>
    <x v="8337"/>
    <n v="1435.798"/>
    <n v="174.67"/>
  </r>
  <r>
    <s v="10 : Electric"/>
    <x v="3"/>
    <x v="1"/>
    <s v="ERES_2T317"/>
    <x v="8338"/>
    <n v="351.34899999999999"/>
    <n v="43.67"/>
  </r>
  <r>
    <s v="10 : Electric"/>
    <x v="3"/>
    <x v="1"/>
    <s v="ERES_2T317"/>
    <x v="5436"/>
    <n v="2443.712"/>
    <n v="292.70999999999998"/>
  </r>
  <r>
    <s v="10 : Electric"/>
    <x v="3"/>
    <x v="1"/>
    <s v="ERES_2T317"/>
    <x v="5437"/>
    <n v="698.46199999999999"/>
    <n v="87.32"/>
  </r>
  <r>
    <s v="10 : Electric"/>
    <x v="3"/>
    <x v="1"/>
    <s v="ERES_2T317"/>
    <x v="5438"/>
    <n v="2186.7600000000002"/>
    <n v="259.77"/>
  </r>
  <r>
    <s v="10 : Electric"/>
    <x v="3"/>
    <x v="1"/>
    <s v="ERES_2T317"/>
    <x v="5439"/>
    <n v="2130.7939999999999"/>
    <n v="263.51"/>
  </r>
  <r>
    <s v="10 : Electric"/>
    <x v="3"/>
    <x v="1"/>
    <s v="ERES_2T317"/>
    <x v="8339"/>
    <n v="1122.2850000000001"/>
    <n v="134.81"/>
  </r>
  <r>
    <s v="10 : Electric"/>
    <x v="3"/>
    <x v="1"/>
    <s v="ERES_2T317"/>
    <x v="5440"/>
    <n v="1255.3309999999999"/>
    <n v="153.21"/>
  </r>
  <r>
    <s v="10 : Electric"/>
    <x v="3"/>
    <x v="1"/>
    <s v="ERES_2T317"/>
    <x v="5441"/>
    <n v="1090.672"/>
    <n v="130.83000000000001"/>
  </r>
  <r>
    <s v="10 : Electric"/>
    <x v="3"/>
    <x v="1"/>
    <s v="ERES_2T317"/>
    <x v="8340"/>
    <n v="918.47299999999996"/>
    <n v="106.77"/>
  </r>
  <r>
    <s v="10 : Electric"/>
    <x v="3"/>
    <x v="1"/>
    <s v="ERES_2T317"/>
    <x v="8341"/>
    <n v="1287.1590000000001"/>
    <n v="156.44999999999999"/>
  </r>
  <r>
    <s v="10 : Electric"/>
    <x v="3"/>
    <x v="1"/>
    <s v="ERES_2T317"/>
    <x v="8342"/>
    <n v="553.80700000000002"/>
    <n v="66.36"/>
  </r>
  <r>
    <s v="10 : Electric"/>
    <x v="3"/>
    <x v="1"/>
    <s v="ERES_2T317"/>
    <x v="5442"/>
    <n v="1940.741"/>
    <n v="235.87"/>
  </r>
  <r>
    <s v="10 : Electric"/>
    <x v="3"/>
    <x v="1"/>
    <s v="ERES_2T317"/>
    <x v="5443"/>
    <n v="1654.08"/>
    <n v="210.83"/>
  </r>
  <r>
    <s v="10 : Electric"/>
    <x v="3"/>
    <x v="1"/>
    <s v="ERES_2T317"/>
    <x v="5444"/>
    <n v="1932.44"/>
    <n v="222.02"/>
  </r>
  <r>
    <s v="10 : Electric"/>
    <x v="3"/>
    <x v="1"/>
    <s v="ERES_2T317"/>
    <x v="5445"/>
    <n v="1791.7249999999999"/>
    <n v="217.99"/>
  </r>
  <r>
    <s v="10 : Electric"/>
    <x v="3"/>
    <x v="1"/>
    <s v="ERES_2T317"/>
    <x v="5446"/>
    <n v="1661.07"/>
    <n v="206.34"/>
  </r>
  <r>
    <s v="10 : Electric"/>
    <x v="3"/>
    <x v="1"/>
    <s v="ERES_2T317"/>
    <x v="5447"/>
    <n v="2816.8290000000002"/>
    <n v="335.92"/>
  </r>
  <r>
    <s v="10 : Electric"/>
    <x v="3"/>
    <x v="1"/>
    <s v="ERES_2T317"/>
    <x v="5448"/>
    <n v="723.70500000000004"/>
    <n v="90.5"/>
  </r>
  <r>
    <s v="10 : Electric"/>
    <x v="3"/>
    <x v="1"/>
    <s v="ERES_2T317"/>
    <x v="5449"/>
    <n v="1448.375"/>
    <n v="174.59"/>
  </r>
  <r>
    <s v="10 : Electric"/>
    <x v="3"/>
    <x v="1"/>
    <s v="ERES_2T317"/>
    <x v="5450"/>
    <n v="1093.6869999999999"/>
    <n v="131.13999999999999"/>
  </r>
  <r>
    <s v="10 : Electric"/>
    <x v="3"/>
    <x v="1"/>
    <s v="ERES_2T317"/>
    <x v="8343"/>
    <n v="495.15300000000002"/>
    <n v="60.33"/>
  </r>
  <r>
    <s v="10 : Electric"/>
    <x v="3"/>
    <x v="1"/>
    <s v="ERES_2T317"/>
    <x v="5451"/>
    <n v="1566.5609999999999"/>
    <n v="185.48"/>
  </r>
  <r>
    <s v="10 : Electric"/>
    <x v="3"/>
    <x v="1"/>
    <s v="ERES_2T317"/>
    <x v="8344"/>
    <n v="1871.876"/>
    <n v="239.03"/>
  </r>
  <r>
    <s v="10 : Electric"/>
    <x v="3"/>
    <x v="1"/>
    <s v="ERES_2T317"/>
    <x v="5452"/>
    <n v="641.41700000000003"/>
    <n v="75.38"/>
  </r>
  <r>
    <s v="10 : Electric"/>
    <x v="3"/>
    <x v="1"/>
    <s v="ERES_2T317"/>
    <x v="5453"/>
    <n v="887.29600000000005"/>
    <n v="104.59"/>
  </r>
  <r>
    <s v="10 : Electric"/>
    <x v="3"/>
    <x v="1"/>
    <s v="ERES_2T317"/>
    <x v="8345"/>
    <n v="970.91"/>
    <n v="118.36"/>
  </r>
  <r>
    <s v="10 : Electric"/>
    <x v="3"/>
    <x v="1"/>
    <s v="ERES_2T317"/>
    <x v="5454"/>
    <n v="1343.7819999999999"/>
    <n v="167.57"/>
  </r>
  <r>
    <s v="10 : Electric"/>
    <x v="3"/>
    <x v="1"/>
    <s v="ERES_2T317"/>
    <x v="5455"/>
    <n v="468.49599999999998"/>
    <n v="56.95"/>
  </r>
  <r>
    <s v="10 : Electric"/>
    <x v="3"/>
    <x v="1"/>
    <s v="ERES_2T317"/>
    <x v="5456"/>
    <n v="559.83299999999997"/>
    <n v="69.17"/>
  </r>
  <r>
    <s v="10 : Electric"/>
    <x v="3"/>
    <x v="1"/>
    <s v="ERES_2T317"/>
    <x v="8346"/>
    <n v="2260.0419999999999"/>
    <n v="267.37"/>
  </r>
  <r>
    <s v="10 : Electric"/>
    <x v="3"/>
    <x v="1"/>
    <s v="ERES_2T317"/>
    <x v="5457"/>
    <n v="1291.72"/>
    <n v="155.31"/>
  </r>
  <r>
    <s v="10 : Electric"/>
    <x v="3"/>
    <x v="1"/>
    <s v="ERES_2T317"/>
    <x v="5458"/>
    <n v="1074.373"/>
    <n v="127.23"/>
  </r>
  <r>
    <s v="10 : Electric"/>
    <x v="3"/>
    <x v="1"/>
    <s v="ERES_2T317"/>
    <x v="5459"/>
    <n v="812.21500000000003"/>
    <n v="97.69"/>
  </r>
  <r>
    <s v="10 : Electric"/>
    <x v="3"/>
    <x v="1"/>
    <s v="ERES_2T317"/>
    <x v="5460"/>
    <n v="252.482"/>
    <n v="30.28"/>
  </r>
  <r>
    <s v="10 : Electric"/>
    <x v="3"/>
    <x v="1"/>
    <s v="ERES_2T317"/>
    <x v="5461"/>
    <n v="213.12899999999999"/>
    <n v="25.37"/>
  </r>
  <r>
    <s v="10 : Electric"/>
    <x v="3"/>
    <x v="1"/>
    <s v="ERES_2T317"/>
    <x v="8347"/>
    <n v="1581.7950000000001"/>
    <n v="194.49"/>
  </r>
  <r>
    <s v="10 : Electric"/>
    <x v="3"/>
    <x v="1"/>
    <s v="ERES_2T317"/>
    <x v="8348"/>
    <n v="570.03099999999995"/>
    <n v="69.88"/>
  </r>
  <r>
    <s v="10 : Electric"/>
    <x v="3"/>
    <x v="1"/>
    <s v="ERES_2T317"/>
    <x v="5462"/>
    <n v="1201.548"/>
    <n v="145.84"/>
  </r>
  <r>
    <s v="10 : Electric"/>
    <x v="3"/>
    <x v="1"/>
    <s v="ERES_2T317"/>
    <x v="5463"/>
    <n v="865.86800000000005"/>
    <n v="100.37"/>
  </r>
  <r>
    <s v="10 : Electric"/>
    <x v="3"/>
    <x v="1"/>
    <s v="ERES_2T317"/>
    <x v="5464"/>
    <n v="823.01199999999994"/>
    <n v="107.27"/>
  </r>
  <r>
    <s v="10 : Electric"/>
    <x v="3"/>
    <x v="1"/>
    <s v="ERES_2T317"/>
    <x v="5465"/>
    <n v="1101.5809999999999"/>
    <n v="133.51"/>
  </r>
  <r>
    <s v="10 : Electric"/>
    <x v="3"/>
    <x v="1"/>
    <s v="ERES_2T317"/>
    <x v="5466"/>
    <n v="592.13599999999997"/>
    <n v="71.03"/>
  </r>
  <r>
    <s v="10 : Electric"/>
    <x v="3"/>
    <x v="1"/>
    <s v="ERES_2T317"/>
    <x v="5467"/>
    <n v="1732.4159999999999"/>
    <n v="214.54"/>
  </r>
  <r>
    <s v="10 : Electric"/>
    <x v="3"/>
    <x v="1"/>
    <s v="ERES_2T317"/>
    <x v="5468"/>
    <n v="579.74099999999999"/>
    <n v="73.42"/>
  </r>
  <r>
    <s v="10 : Electric"/>
    <x v="3"/>
    <x v="1"/>
    <s v="ERES_2T317"/>
    <x v="5469"/>
    <n v="242.75899999999999"/>
    <n v="29.26"/>
  </r>
  <r>
    <s v="10 : Electric"/>
    <x v="3"/>
    <x v="1"/>
    <s v="ERES_2T317"/>
    <x v="8349"/>
    <n v="60.01"/>
    <n v="7.48"/>
  </r>
  <r>
    <s v="10 : Electric"/>
    <x v="3"/>
    <x v="1"/>
    <s v="ERES_2T317"/>
    <x v="8350"/>
    <n v="1496.175"/>
    <n v="175.85"/>
  </r>
  <r>
    <s v="10 : Electric"/>
    <x v="3"/>
    <x v="1"/>
    <s v="ERES_2T317"/>
    <x v="8778"/>
    <n v="1516.0909999999999"/>
    <n v="194.54"/>
  </r>
  <r>
    <s v="10 : Electric"/>
    <x v="3"/>
    <x v="1"/>
    <s v="ERES_2T317"/>
    <x v="5470"/>
    <n v="4058.5169999999998"/>
    <n v="509.64"/>
  </r>
  <r>
    <s v="10 : Electric"/>
    <x v="3"/>
    <x v="1"/>
    <s v="ERES_2T317"/>
    <x v="5471"/>
    <n v="1416.7950000000001"/>
    <n v="176.68"/>
  </r>
  <r>
    <s v="10 : Electric"/>
    <x v="3"/>
    <x v="1"/>
    <s v="ERES_2T317"/>
    <x v="8351"/>
    <n v="694.15800000000002"/>
    <n v="84.29"/>
  </r>
  <r>
    <s v="10 : Electric"/>
    <x v="3"/>
    <x v="1"/>
    <s v="ERES_2T317"/>
    <x v="5472"/>
    <n v="877.54"/>
    <n v="110.3"/>
  </r>
  <r>
    <s v="10 : Electric"/>
    <x v="3"/>
    <x v="1"/>
    <s v="ERES_2T317"/>
    <x v="5473"/>
    <n v="1344.4929999999999"/>
    <n v="163.69"/>
  </r>
  <r>
    <s v="10 : Electric"/>
    <x v="3"/>
    <x v="1"/>
    <s v="ERES_2T317"/>
    <x v="8352"/>
    <n v="854.79300000000001"/>
    <n v="110.55"/>
  </r>
  <r>
    <s v="10 : Electric"/>
    <x v="3"/>
    <x v="1"/>
    <s v="ERES_2T317"/>
    <x v="5475"/>
    <n v="1673.434"/>
    <n v="203.77"/>
  </r>
  <r>
    <s v="10 : Electric"/>
    <x v="3"/>
    <x v="1"/>
    <s v="ERES_2T317"/>
    <x v="5476"/>
    <n v="896.476"/>
    <n v="108.3"/>
  </r>
  <r>
    <s v="10 : Electric"/>
    <x v="3"/>
    <x v="1"/>
    <s v="ERES_2T317"/>
    <x v="5477"/>
    <n v="946.86199999999997"/>
    <n v="114.65"/>
  </r>
  <r>
    <s v="10 : Electric"/>
    <x v="3"/>
    <x v="1"/>
    <s v="ERES_2T317"/>
    <x v="5478"/>
    <n v="802.91800000000001"/>
    <n v="100.37"/>
  </r>
  <r>
    <s v="10 : Electric"/>
    <x v="3"/>
    <x v="1"/>
    <s v="ERES_2T317"/>
    <x v="8353"/>
    <n v="1999.3389999999999"/>
    <n v="240.24"/>
  </r>
  <r>
    <s v="10 : Electric"/>
    <x v="3"/>
    <x v="1"/>
    <s v="ERES_2T317"/>
    <x v="5479"/>
    <n v="808.37699999999995"/>
    <n v="95.4"/>
  </r>
  <r>
    <s v="10 : Electric"/>
    <x v="3"/>
    <x v="1"/>
    <s v="ERES_2T317"/>
    <x v="8354"/>
    <n v="1175.0820000000001"/>
    <n v="139.55000000000001"/>
  </r>
  <r>
    <s v="10 : Electric"/>
    <x v="3"/>
    <x v="1"/>
    <s v="ERES_2T317"/>
    <x v="5480"/>
    <n v="294.12299999999999"/>
    <n v="35.76"/>
  </r>
  <r>
    <s v="10 : Electric"/>
    <x v="3"/>
    <x v="1"/>
    <s v="ERES_2T317"/>
    <x v="5481"/>
    <n v="445.05500000000001"/>
    <n v="54.07"/>
  </r>
  <r>
    <s v="10 : Electric"/>
    <x v="3"/>
    <x v="1"/>
    <s v="ERES_2T317"/>
    <x v="5482"/>
    <n v="654.95699999999999"/>
    <n v="83.94"/>
  </r>
  <r>
    <s v="10 : Electric"/>
    <x v="3"/>
    <x v="1"/>
    <s v="ERES_2T317"/>
    <x v="5483"/>
    <n v="3141.3069999999998"/>
    <n v="394.27"/>
  </r>
  <r>
    <s v="10 : Electric"/>
    <x v="3"/>
    <x v="1"/>
    <s v="ERES_2T317"/>
    <x v="5484"/>
    <n v="341.21699999999998"/>
    <n v="41.3"/>
  </r>
  <r>
    <s v="10 : Electric"/>
    <x v="3"/>
    <x v="1"/>
    <s v="ERES_2T317"/>
    <x v="5485"/>
    <n v="888.34100000000001"/>
    <n v="110.73"/>
  </r>
  <r>
    <s v="10 : Electric"/>
    <x v="3"/>
    <x v="1"/>
    <s v="ERES_2T317"/>
    <x v="8355"/>
    <n v="3325.0709999999999"/>
    <n v="401.62"/>
  </r>
  <r>
    <s v="10 : Electric"/>
    <x v="3"/>
    <x v="1"/>
    <s v="ERES_2T317"/>
    <x v="5486"/>
    <n v="1302.82"/>
    <n v="156.55000000000001"/>
  </r>
  <r>
    <s v="10 : Electric"/>
    <x v="3"/>
    <x v="1"/>
    <s v="ERES_2T317"/>
    <x v="5487"/>
    <n v="824.97799999999995"/>
    <n v="98.61"/>
  </r>
  <r>
    <s v="10 : Electric"/>
    <x v="3"/>
    <x v="1"/>
    <s v="ERES_2T317"/>
    <x v="8356"/>
    <n v="1538.3309999999999"/>
    <n v="191.32"/>
  </r>
  <r>
    <s v="10 : Electric"/>
    <x v="3"/>
    <x v="1"/>
    <s v="ERES_2T317"/>
    <x v="5488"/>
    <n v="1513.2940000000001"/>
    <n v="181.91"/>
  </r>
  <r>
    <s v="10 : Electric"/>
    <x v="3"/>
    <x v="1"/>
    <s v="ERES_2T317"/>
    <x v="5489"/>
    <n v="670.56899999999996"/>
    <n v="82.09"/>
  </r>
  <r>
    <s v="10 : Electric"/>
    <x v="3"/>
    <x v="1"/>
    <s v="ERES_2T317"/>
    <x v="5490"/>
    <n v="160.84399999999999"/>
    <n v="20.04"/>
  </r>
  <r>
    <s v="10 : Electric"/>
    <x v="3"/>
    <x v="1"/>
    <s v="ERES_2T317"/>
    <x v="8357"/>
    <n v="198.017"/>
    <n v="23.47"/>
  </r>
  <r>
    <s v="10 : Electric"/>
    <x v="3"/>
    <x v="1"/>
    <s v="ERES_2T317"/>
    <x v="8358"/>
    <n v="605.12900000000002"/>
    <n v="73.2"/>
  </r>
  <r>
    <s v="10 : Electric"/>
    <x v="3"/>
    <x v="1"/>
    <s v="ERES_2T317"/>
    <x v="5491"/>
    <n v="1135.951"/>
    <n v="140.88"/>
  </r>
  <r>
    <s v="10 : Electric"/>
    <x v="3"/>
    <x v="1"/>
    <s v="ERES_2T317"/>
    <x v="5492"/>
    <n v="380.25599999999997"/>
    <n v="47.97"/>
  </r>
  <r>
    <s v="10 : Electric"/>
    <x v="3"/>
    <x v="1"/>
    <s v="ERES_2T317"/>
    <x v="5493"/>
    <n v="3011.34"/>
    <n v="354.2"/>
  </r>
  <r>
    <s v="10 : Electric"/>
    <x v="3"/>
    <x v="1"/>
    <s v="ERES_2T317"/>
    <x v="5494"/>
    <n v="1003.3680000000001"/>
    <n v="127.41"/>
  </r>
  <r>
    <s v="10 : Electric"/>
    <x v="3"/>
    <x v="1"/>
    <s v="ERES_2T317"/>
    <x v="5495"/>
    <n v="687.56799999999998"/>
    <n v="82.64"/>
  </r>
  <r>
    <s v="10 : Electric"/>
    <x v="3"/>
    <x v="1"/>
    <s v="ERES_2T317"/>
    <x v="5496"/>
    <n v="1966.546"/>
    <n v="233.85"/>
  </r>
  <r>
    <s v="10 : Electric"/>
    <x v="3"/>
    <x v="1"/>
    <s v="ERES_2T317"/>
    <x v="5497"/>
    <n v="1075.788"/>
    <n v="131.33000000000001"/>
  </r>
  <r>
    <s v="10 : Electric"/>
    <x v="3"/>
    <x v="1"/>
    <s v="ERES_2T317"/>
    <x v="5498"/>
    <n v="219.70400000000001"/>
    <n v="26.89"/>
  </r>
  <r>
    <s v="10 : Electric"/>
    <x v="3"/>
    <x v="1"/>
    <s v="ERES_2T317"/>
    <x v="5499"/>
    <n v="1241.9169999999999"/>
    <n v="151.22999999999999"/>
  </r>
  <r>
    <s v="10 : Electric"/>
    <x v="3"/>
    <x v="1"/>
    <s v="ERES_2T317"/>
    <x v="5500"/>
    <n v="110.788"/>
    <n v="13.88"/>
  </r>
  <r>
    <s v="10 : Electric"/>
    <x v="3"/>
    <x v="1"/>
    <s v="ERES_2T317"/>
    <x v="8779"/>
    <n v="2546.4659999999999"/>
    <n v="307.87"/>
  </r>
  <r>
    <s v="10 : Electric"/>
    <x v="3"/>
    <x v="1"/>
    <s v="ERES_2T317"/>
    <x v="5501"/>
    <n v="1590.067"/>
    <n v="195.52"/>
  </r>
  <r>
    <s v="10 : Electric"/>
    <x v="3"/>
    <x v="1"/>
    <s v="ERES_2T317"/>
    <x v="5502"/>
    <n v="102.371"/>
    <n v="12.66"/>
  </r>
  <r>
    <s v="10 : Electric"/>
    <x v="3"/>
    <x v="1"/>
    <s v="ERES_2T317"/>
    <x v="8359"/>
    <n v="1038.1089999999999"/>
    <n v="126.61"/>
  </r>
  <r>
    <s v="10 : Electric"/>
    <x v="3"/>
    <x v="1"/>
    <s v="ERES_2T317"/>
    <x v="5503"/>
    <n v="473.029"/>
    <n v="58.86"/>
  </r>
  <r>
    <s v="10 : Electric"/>
    <x v="3"/>
    <x v="1"/>
    <s v="ERES_2T317"/>
    <x v="5504"/>
    <n v="1298.5530000000001"/>
    <n v="169.26"/>
  </r>
  <r>
    <s v="10 : Electric"/>
    <x v="3"/>
    <x v="1"/>
    <s v="ERES_2T317"/>
    <x v="5505"/>
    <n v="1292.875"/>
    <n v="151.84"/>
  </r>
  <r>
    <s v="10 : Electric"/>
    <x v="3"/>
    <x v="1"/>
    <s v="ERES_2T317"/>
    <x v="8780"/>
    <n v="1495.5530000000001"/>
    <n v="182.4"/>
  </r>
  <r>
    <s v="10 : Electric"/>
    <x v="3"/>
    <x v="1"/>
    <s v="ERES_2T317"/>
    <x v="5506"/>
    <n v="894.78899999999999"/>
    <n v="110.97"/>
  </r>
  <r>
    <s v="10 : Electric"/>
    <x v="3"/>
    <x v="1"/>
    <s v="ERES_2T317"/>
    <x v="5507"/>
    <n v="527.62599999999998"/>
    <n v="64.87"/>
  </r>
  <r>
    <s v="10 : Electric"/>
    <x v="3"/>
    <x v="1"/>
    <s v="ERES_2T317"/>
    <x v="8360"/>
    <n v="647.52800000000002"/>
    <n v="79.62"/>
  </r>
  <r>
    <s v="10 : Electric"/>
    <x v="3"/>
    <x v="1"/>
    <s v="ERES_2T317"/>
    <x v="5508"/>
    <n v="3157.4569999999999"/>
    <n v="378.76"/>
  </r>
  <r>
    <s v="10 : Electric"/>
    <x v="3"/>
    <x v="1"/>
    <s v="ERES_2T317"/>
    <x v="5510"/>
    <n v="333.661"/>
    <n v="45.44"/>
  </r>
  <r>
    <s v="10 : Electric"/>
    <x v="3"/>
    <x v="1"/>
    <s v="ERES_2T317"/>
    <x v="5511"/>
    <n v="2136.4430000000002"/>
    <n v="251.62"/>
  </r>
  <r>
    <s v="10 : Electric"/>
    <x v="3"/>
    <x v="1"/>
    <s v="ERES_2T317"/>
    <x v="5512"/>
    <n v="1048.818"/>
    <n v="125.75"/>
  </r>
  <r>
    <s v="10 : Electric"/>
    <x v="3"/>
    <x v="1"/>
    <s v="ERES_2T317"/>
    <x v="8361"/>
    <n v="856.625"/>
    <n v="102.36"/>
  </r>
  <r>
    <s v="10 : Electric"/>
    <x v="3"/>
    <x v="1"/>
    <s v="ERES_2T317"/>
    <x v="5514"/>
    <n v="899.01800000000003"/>
    <n v="113.34"/>
  </r>
  <r>
    <s v="10 : Electric"/>
    <x v="3"/>
    <x v="1"/>
    <s v="ERES_2T317"/>
    <x v="5516"/>
    <n v="507.95299999999997"/>
    <n v="63.51"/>
  </r>
  <r>
    <s v="10 : Electric"/>
    <x v="3"/>
    <x v="1"/>
    <s v="ERES_2T317"/>
    <x v="5517"/>
    <n v="377.94799999999998"/>
    <n v="47.41"/>
  </r>
  <r>
    <s v="10 : Electric"/>
    <x v="3"/>
    <x v="1"/>
    <s v="ERES_2T317"/>
    <x v="5518"/>
    <n v="1808.3109999999999"/>
    <n v="196.69"/>
  </r>
  <r>
    <s v="10 : Electric"/>
    <x v="3"/>
    <x v="1"/>
    <s v="ERES_2T317"/>
    <x v="5519"/>
    <n v="817.71699999999998"/>
    <n v="96.84"/>
  </r>
  <r>
    <s v="10 : Electric"/>
    <x v="3"/>
    <x v="1"/>
    <s v="ERES_2T317"/>
    <x v="5520"/>
    <n v="1580.5409999999999"/>
    <n v="191.67"/>
  </r>
  <r>
    <s v="10 : Electric"/>
    <x v="3"/>
    <x v="1"/>
    <s v="ERES_2T317"/>
    <x v="5521"/>
    <n v="214.244"/>
    <n v="27.01"/>
  </r>
  <r>
    <s v="10 : Electric"/>
    <x v="3"/>
    <x v="1"/>
    <s v="ERES_2T317"/>
    <x v="8362"/>
    <n v="1139.8689999999999"/>
    <n v="140.29"/>
  </r>
  <r>
    <s v="10 : Electric"/>
    <x v="3"/>
    <x v="1"/>
    <s v="ERES_2T317"/>
    <x v="5522"/>
    <n v="516.51599999999996"/>
    <n v="61.97"/>
  </r>
  <r>
    <s v="10 : Electric"/>
    <x v="3"/>
    <x v="1"/>
    <s v="ERES_2T317"/>
    <x v="5524"/>
    <n v="1261.29"/>
    <n v="150.32"/>
  </r>
  <r>
    <s v="10 : Electric"/>
    <x v="3"/>
    <x v="1"/>
    <s v="ERES_2T317"/>
    <x v="5525"/>
    <n v="883.70699999999999"/>
    <n v="105.37"/>
  </r>
  <r>
    <s v="10 : Electric"/>
    <x v="3"/>
    <x v="1"/>
    <s v="ERES_2T317"/>
    <x v="5527"/>
    <n v="510.18900000000002"/>
    <n v="63.24"/>
  </r>
  <r>
    <s v="10 : Electric"/>
    <x v="3"/>
    <x v="1"/>
    <s v="ERES_2T317"/>
    <x v="5528"/>
    <n v="291.416"/>
    <n v="34.49"/>
  </r>
  <r>
    <s v="10 : Electric"/>
    <x v="3"/>
    <x v="1"/>
    <s v="ERES_2T317"/>
    <x v="5529"/>
    <n v="1941.0309999999999"/>
    <n v="226.92"/>
  </r>
  <r>
    <s v="10 : Electric"/>
    <x v="3"/>
    <x v="1"/>
    <s v="ERES_2T317"/>
    <x v="5530"/>
    <n v="674.64300000000003"/>
    <n v="80.540000000000006"/>
  </r>
  <r>
    <s v="10 : Electric"/>
    <x v="3"/>
    <x v="1"/>
    <s v="ERES_2T317"/>
    <x v="5531"/>
    <n v="1755.8420000000001"/>
    <n v="222.63"/>
  </r>
  <r>
    <s v="10 : Electric"/>
    <x v="3"/>
    <x v="1"/>
    <s v="ERES_2T317"/>
    <x v="5532"/>
    <n v="812.69899999999996"/>
    <n v="100.41"/>
  </r>
  <r>
    <s v="10 : Electric"/>
    <x v="3"/>
    <x v="1"/>
    <s v="ERES_2T317"/>
    <x v="5533"/>
    <n v="1492.6769999999999"/>
    <n v="180.22"/>
  </r>
  <r>
    <s v="10 : Electric"/>
    <x v="3"/>
    <x v="1"/>
    <s v="ERES_2T317"/>
    <x v="5534"/>
    <n v="2160.6219999999998"/>
    <n v="270.35000000000002"/>
  </r>
  <r>
    <s v="10 : Electric"/>
    <x v="3"/>
    <x v="1"/>
    <s v="ERES_2T317"/>
    <x v="5535"/>
    <n v="693.30200000000002"/>
    <n v="81.7"/>
  </r>
  <r>
    <s v="10 : Electric"/>
    <x v="3"/>
    <x v="1"/>
    <s v="ERES_2T317"/>
    <x v="5536"/>
    <n v="861.97900000000004"/>
    <n v="105.11"/>
  </r>
  <r>
    <s v="10 : Electric"/>
    <x v="3"/>
    <x v="1"/>
    <s v="ERES_2T317"/>
    <x v="5537"/>
    <n v="927.06899999999996"/>
    <n v="111.46"/>
  </r>
  <r>
    <s v="10 : Electric"/>
    <x v="3"/>
    <x v="1"/>
    <s v="ERES_2T317"/>
    <x v="5538"/>
    <n v="2052.047"/>
    <n v="235.52"/>
  </r>
  <r>
    <s v="10 : Electric"/>
    <x v="3"/>
    <x v="1"/>
    <s v="ERES_2T317"/>
    <x v="5539"/>
    <n v="1346.6089999999999"/>
    <n v="169.95"/>
  </r>
  <r>
    <s v="10 : Electric"/>
    <x v="3"/>
    <x v="1"/>
    <s v="ERES_2T317"/>
    <x v="8363"/>
    <n v="621.99800000000005"/>
    <n v="74.37"/>
  </r>
  <r>
    <s v="10 : Electric"/>
    <x v="3"/>
    <x v="1"/>
    <s v="ERES_2T317"/>
    <x v="5540"/>
    <n v="684.23699999999997"/>
    <n v="83.15"/>
  </r>
  <r>
    <s v="10 : Electric"/>
    <x v="3"/>
    <x v="1"/>
    <s v="ERES_2T317"/>
    <x v="5541"/>
    <n v="452.25900000000001"/>
    <n v="57.68"/>
  </r>
  <r>
    <s v="10 : Electric"/>
    <x v="3"/>
    <x v="1"/>
    <s v="ERES_2T317"/>
    <x v="5542"/>
    <n v="457.61700000000002"/>
    <n v="56.59"/>
  </r>
  <r>
    <s v="10 : Electric"/>
    <x v="3"/>
    <x v="1"/>
    <s v="ERES_2T317"/>
    <x v="5543"/>
    <n v="1772.15"/>
    <n v="215.73"/>
  </r>
  <r>
    <s v="10 : Electric"/>
    <x v="3"/>
    <x v="1"/>
    <s v="ERES_2T317"/>
    <x v="8364"/>
    <n v="718.48299999999995"/>
    <n v="91.5"/>
  </r>
  <r>
    <s v="10 : Electric"/>
    <x v="3"/>
    <x v="1"/>
    <s v="ERES_2T317"/>
    <x v="5544"/>
    <n v="1297.4829999999999"/>
    <n v="158.78"/>
  </r>
  <r>
    <s v="10 : Electric"/>
    <x v="3"/>
    <x v="1"/>
    <s v="ERES_2T317"/>
    <x v="8365"/>
    <n v="1565.212"/>
    <n v="181.83"/>
  </r>
  <r>
    <s v="10 : Electric"/>
    <x v="3"/>
    <x v="1"/>
    <s v="ERES_2T317"/>
    <x v="5545"/>
    <n v="626.13499999999999"/>
    <n v="75.02"/>
  </r>
  <r>
    <s v="10 : Electric"/>
    <x v="3"/>
    <x v="1"/>
    <s v="ERES_2T317"/>
    <x v="5546"/>
    <n v="3138.288"/>
    <n v="378.28"/>
  </r>
  <r>
    <s v="10 : Electric"/>
    <x v="3"/>
    <x v="1"/>
    <s v="ERES_2T317"/>
    <x v="5547"/>
    <n v="676.82100000000003"/>
    <n v="81.400000000000006"/>
  </r>
  <r>
    <s v="10 : Electric"/>
    <x v="3"/>
    <x v="1"/>
    <s v="ERES_2T317"/>
    <x v="5548"/>
    <n v="659.96299999999997"/>
    <n v="83.09"/>
  </r>
  <r>
    <s v="10 : Electric"/>
    <x v="3"/>
    <x v="1"/>
    <s v="ERES_2T317"/>
    <x v="5549"/>
    <n v="257.33300000000003"/>
    <n v="31.33"/>
  </r>
  <r>
    <s v="10 : Electric"/>
    <x v="3"/>
    <x v="1"/>
    <s v="ERES_2T317"/>
    <x v="5550"/>
    <n v="1395.9880000000001"/>
    <n v="172.64"/>
  </r>
  <r>
    <s v="10 : Electric"/>
    <x v="3"/>
    <x v="1"/>
    <s v="ERES_2T317"/>
    <x v="5551"/>
    <n v="1013.511"/>
    <n v="125.59"/>
  </r>
  <r>
    <s v="10 : Electric"/>
    <x v="3"/>
    <x v="1"/>
    <s v="ERES_2T317"/>
    <x v="8366"/>
    <n v="232.07"/>
    <n v="28.63"/>
  </r>
  <r>
    <s v="10 : Electric"/>
    <x v="3"/>
    <x v="1"/>
    <s v="ERES_2T317"/>
    <x v="8367"/>
    <n v="292.83300000000003"/>
    <n v="33.56"/>
  </r>
  <r>
    <s v="10 : Electric"/>
    <x v="3"/>
    <x v="1"/>
    <s v="ERES_2T317"/>
    <x v="5552"/>
    <n v="1789.9"/>
    <n v="213.9"/>
  </r>
  <r>
    <s v="10 : Electric"/>
    <x v="3"/>
    <x v="1"/>
    <s v="ERES_2T317"/>
    <x v="5553"/>
    <n v="1276.9780000000001"/>
    <n v="154.49"/>
  </r>
  <r>
    <s v="10 : Electric"/>
    <x v="3"/>
    <x v="1"/>
    <s v="ERES_2T317"/>
    <x v="5554"/>
    <n v="967.75099999999998"/>
    <n v="121.41"/>
  </r>
  <r>
    <s v="10 : Electric"/>
    <x v="3"/>
    <x v="1"/>
    <s v="ERES_2T317"/>
    <x v="8368"/>
    <n v="859.83900000000006"/>
    <n v="112.43"/>
  </r>
  <r>
    <s v="10 : Electric"/>
    <x v="3"/>
    <x v="1"/>
    <s v="ERES_2T317"/>
    <x v="5555"/>
    <n v="715.923"/>
    <n v="86.23"/>
  </r>
  <r>
    <s v="10 : Electric"/>
    <x v="3"/>
    <x v="1"/>
    <s v="ERES_2T317"/>
    <x v="5556"/>
    <n v="931.221"/>
    <n v="113.83"/>
  </r>
  <r>
    <s v="10 : Electric"/>
    <x v="3"/>
    <x v="1"/>
    <s v="ERES_2T317"/>
    <x v="5557"/>
    <n v="1295.7529999999999"/>
    <n v="164.19"/>
  </r>
  <r>
    <s v="10 : Electric"/>
    <x v="3"/>
    <x v="1"/>
    <s v="ERES_2T317"/>
    <x v="8369"/>
    <n v="763.94600000000003"/>
    <n v="90.52"/>
  </r>
  <r>
    <s v="10 : Electric"/>
    <x v="3"/>
    <x v="1"/>
    <s v="ERES_2T317"/>
    <x v="5558"/>
    <n v="1060.568"/>
    <n v="130.49"/>
  </r>
  <r>
    <s v="10 : Electric"/>
    <x v="3"/>
    <x v="1"/>
    <s v="ERES_2T317"/>
    <x v="5559"/>
    <n v="385.721"/>
    <n v="44.87"/>
  </r>
  <r>
    <s v="10 : Electric"/>
    <x v="3"/>
    <x v="1"/>
    <s v="ERES_2T317"/>
    <x v="8370"/>
    <n v="759.29300000000001"/>
    <n v="92.26"/>
  </r>
  <r>
    <s v="10 : Electric"/>
    <x v="3"/>
    <x v="1"/>
    <s v="ERES_2T317"/>
    <x v="5560"/>
    <n v="2209.56"/>
    <n v="280.06"/>
  </r>
  <r>
    <s v="10 : Electric"/>
    <x v="3"/>
    <x v="1"/>
    <s v="ERES_2T317"/>
    <x v="5562"/>
    <n v="833.87400000000002"/>
    <n v="103.86"/>
  </r>
  <r>
    <s v="10 : Electric"/>
    <x v="3"/>
    <x v="1"/>
    <s v="ERES_2T317"/>
    <x v="5563"/>
    <n v="1925.655"/>
    <n v="241.46"/>
  </r>
  <r>
    <s v="10 : Electric"/>
    <x v="3"/>
    <x v="1"/>
    <s v="ERES_2T317"/>
    <x v="5564"/>
    <n v="615.23699999999997"/>
    <n v="75.91"/>
  </r>
  <r>
    <s v="10 : Electric"/>
    <x v="3"/>
    <x v="1"/>
    <s v="ERES_2T317"/>
    <x v="5565"/>
    <n v="2271.6970000000001"/>
    <n v="265.38"/>
  </r>
  <r>
    <s v="10 : Electric"/>
    <x v="3"/>
    <x v="1"/>
    <s v="ERES_2T317"/>
    <x v="8371"/>
    <n v="814.95"/>
    <n v="98.04"/>
  </r>
  <r>
    <s v="10 : Electric"/>
    <x v="3"/>
    <x v="1"/>
    <s v="ERES_2T317"/>
    <x v="5566"/>
    <n v="896.21299999999997"/>
    <n v="108.22"/>
  </r>
  <r>
    <s v="10 : Electric"/>
    <x v="3"/>
    <x v="1"/>
    <s v="ERES_2T317"/>
    <x v="5567"/>
    <n v="1060.348"/>
    <n v="132.01"/>
  </r>
  <r>
    <s v="10 : Electric"/>
    <x v="3"/>
    <x v="1"/>
    <s v="ERES_2T317"/>
    <x v="5568"/>
    <n v="467.49099999999999"/>
    <n v="58.55"/>
  </r>
  <r>
    <s v="10 : Electric"/>
    <x v="3"/>
    <x v="1"/>
    <s v="ERES_2T317"/>
    <x v="5569"/>
    <n v="1207.183"/>
    <n v="143.94"/>
  </r>
  <r>
    <s v="10 : Electric"/>
    <x v="3"/>
    <x v="1"/>
    <s v="ERES_2T317"/>
    <x v="5570"/>
    <n v="1256.8969999999999"/>
    <n v="155.55000000000001"/>
  </r>
  <r>
    <s v="10 : Electric"/>
    <x v="3"/>
    <x v="1"/>
    <s v="ERES_2T317"/>
    <x v="5571"/>
    <n v="209.785"/>
    <n v="25.56"/>
  </r>
  <r>
    <s v="10 : Electric"/>
    <x v="3"/>
    <x v="1"/>
    <s v="ERES_2T317"/>
    <x v="5572"/>
    <n v="1573.0619999999999"/>
    <n v="183.17"/>
  </r>
  <r>
    <s v="10 : Electric"/>
    <x v="3"/>
    <x v="1"/>
    <s v="ERES_2T317"/>
    <x v="5573"/>
    <n v="324.52"/>
    <n v="40.49"/>
  </r>
  <r>
    <s v="10 : Electric"/>
    <x v="3"/>
    <x v="1"/>
    <s v="ERES_2T317"/>
    <x v="8372"/>
    <n v="378.08100000000002"/>
    <n v="46.59"/>
  </r>
  <r>
    <s v="10 : Electric"/>
    <x v="3"/>
    <x v="1"/>
    <s v="ERES_2T317"/>
    <x v="5574"/>
    <n v="1435.5360000000001"/>
    <n v="170.58"/>
  </r>
  <r>
    <s v="10 : Electric"/>
    <x v="3"/>
    <x v="1"/>
    <s v="ERES_2T317"/>
    <x v="5575"/>
    <n v="402.31900000000002"/>
    <n v="49.59"/>
  </r>
  <r>
    <s v="10 : Electric"/>
    <x v="3"/>
    <x v="1"/>
    <s v="ERES_2T317"/>
    <x v="5576"/>
    <n v="517.61099999999999"/>
    <n v="61.56"/>
  </r>
  <r>
    <s v="10 : Electric"/>
    <x v="3"/>
    <x v="1"/>
    <s v="ERES_2T317"/>
    <x v="8373"/>
    <n v="576.13199999999995"/>
    <n v="71.16"/>
  </r>
  <r>
    <s v="10 : Electric"/>
    <x v="3"/>
    <x v="1"/>
    <s v="ERES_2T317"/>
    <x v="5577"/>
    <n v="1050.963"/>
    <n v="127.59"/>
  </r>
  <r>
    <s v="10 : Electric"/>
    <x v="3"/>
    <x v="1"/>
    <s v="ERES_2T317"/>
    <x v="5578"/>
    <n v="1069.2470000000001"/>
    <n v="124.48"/>
  </r>
  <r>
    <s v="10 : Electric"/>
    <x v="3"/>
    <x v="1"/>
    <s v="ERES_2T317"/>
    <x v="5580"/>
    <n v="687.70600000000002"/>
    <n v="79.41"/>
  </r>
  <r>
    <s v="10 : Electric"/>
    <x v="3"/>
    <x v="1"/>
    <s v="ERES_2T317"/>
    <x v="8374"/>
    <n v="378.34300000000002"/>
    <n v="45.99"/>
  </r>
  <r>
    <s v="10 : Electric"/>
    <x v="3"/>
    <x v="1"/>
    <s v="ERES_2T317"/>
    <x v="5581"/>
    <n v="281.56900000000002"/>
    <n v="35.47"/>
  </r>
  <r>
    <s v="10 : Electric"/>
    <x v="3"/>
    <x v="1"/>
    <s v="ERES_2T317"/>
    <x v="5582"/>
    <n v="515.21699999999998"/>
    <n v="63.87"/>
  </r>
  <r>
    <s v="10 : Electric"/>
    <x v="3"/>
    <x v="1"/>
    <s v="ERES_2T317"/>
    <x v="8375"/>
    <n v="954.04300000000001"/>
    <n v="112.93"/>
  </r>
  <r>
    <s v="10 : Electric"/>
    <x v="3"/>
    <x v="1"/>
    <s v="ERES_2T317"/>
    <x v="5583"/>
    <n v="1769.3489999999999"/>
    <n v="216.87"/>
  </r>
  <r>
    <s v="10 : Electric"/>
    <x v="3"/>
    <x v="1"/>
    <s v="ERES_2T317"/>
    <x v="8376"/>
    <n v="354.33100000000002"/>
    <n v="44.19"/>
  </r>
  <r>
    <s v="10 : Electric"/>
    <x v="3"/>
    <x v="1"/>
    <s v="ERES_2T317"/>
    <x v="5584"/>
    <n v="1299.1310000000001"/>
    <n v="158.13999999999999"/>
  </r>
  <r>
    <s v="10 : Electric"/>
    <x v="3"/>
    <x v="1"/>
    <s v="ERES_2T317"/>
    <x v="8377"/>
    <n v="514.11"/>
    <n v="62.44"/>
  </r>
  <r>
    <s v="10 : Electric"/>
    <x v="3"/>
    <x v="1"/>
    <s v="ERES_2T317"/>
    <x v="8378"/>
    <n v="653.84699999999998"/>
    <n v="78.099999999999994"/>
  </r>
  <r>
    <s v="10 : Electric"/>
    <x v="3"/>
    <x v="1"/>
    <s v="ERES_2T317"/>
    <x v="8379"/>
    <n v="359.577"/>
    <n v="42.83"/>
  </r>
  <r>
    <s v="10 : Electric"/>
    <x v="3"/>
    <x v="1"/>
    <s v="ERES_2T317"/>
    <x v="5585"/>
    <n v="437.66399999999999"/>
    <n v="52.56"/>
  </r>
  <r>
    <s v="10 : Electric"/>
    <x v="3"/>
    <x v="1"/>
    <s v="ERES_2T317"/>
    <x v="5586"/>
    <n v="1618.7850000000001"/>
    <n v="192.58"/>
  </r>
  <r>
    <s v="10 : Electric"/>
    <x v="3"/>
    <x v="1"/>
    <s v="ERES_2T317"/>
    <x v="8380"/>
    <n v="970.15300000000002"/>
    <n v="117.09"/>
  </r>
  <r>
    <s v="10 : Electric"/>
    <x v="3"/>
    <x v="1"/>
    <s v="ERES_2T317"/>
    <x v="8381"/>
    <n v="1298.9960000000001"/>
    <n v="160.69999999999999"/>
  </r>
  <r>
    <s v="10 : Electric"/>
    <x v="3"/>
    <x v="1"/>
    <s v="ERES_2T317"/>
    <x v="8382"/>
    <n v="1156.232"/>
    <n v="150.26"/>
  </r>
  <r>
    <s v="10 : Electric"/>
    <x v="3"/>
    <x v="1"/>
    <s v="ERES_2T317"/>
    <x v="5587"/>
    <n v="383.971"/>
    <n v="46.26"/>
  </r>
  <r>
    <s v="10 : Electric"/>
    <x v="3"/>
    <x v="1"/>
    <s v="ERES_2T317"/>
    <x v="5588"/>
    <n v="2538.0650000000001"/>
    <n v="295.10000000000002"/>
  </r>
  <r>
    <s v="10 : Electric"/>
    <x v="3"/>
    <x v="1"/>
    <s v="ERES_2T317"/>
    <x v="5589"/>
    <n v="419.29700000000003"/>
    <n v="50.73"/>
  </r>
  <r>
    <s v="10 : Electric"/>
    <x v="3"/>
    <x v="1"/>
    <s v="ERES_2T317"/>
    <x v="5590"/>
    <n v="830.13900000000001"/>
    <n v="102.34"/>
  </r>
  <r>
    <s v="10 : Electric"/>
    <x v="3"/>
    <x v="1"/>
    <s v="ERES_2T317"/>
    <x v="8383"/>
    <n v="430.14"/>
    <n v="53.66"/>
  </r>
  <r>
    <s v="10 : Electric"/>
    <x v="3"/>
    <x v="1"/>
    <s v="ERES_2T317"/>
    <x v="5591"/>
    <n v="728.88699999999994"/>
    <n v="87.25"/>
  </r>
  <r>
    <s v="10 : Electric"/>
    <x v="3"/>
    <x v="1"/>
    <s v="ERES_2T317"/>
    <x v="5592"/>
    <n v="1321.663"/>
    <n v="164.18"/>
  </r>
  <r>
    <s v="10 : Electric"/>
    <x v="3"/>
    <x v="1"/>
    <s v="ERES_2T317"/>
    <x v="5593"/>
    <n v="1433.4159999999999"/>
    <n v="179.97"/>
  </r>
  <r>
    <s v="10 : Electric"/>
    <x v="3"/>
    <x v="1"/>
    <s v="ERES_2T317"/>
    <x v="5594"/>
    <n v="1231.029"/>
    <n v="146.37"/>
  </r>
  <r>
    <s v="10 : Electric"/>
    <x v="3"/>
    <x v="1"/>
    <s v="ERES_2T317"/>
    <x v="5595"/>
    <n v="453.286"/>
    <n v="54.33"/>
  </r>
  <r>
    <s v="10 : Electric"/>
    <x v="3"/>
    <x v="1"/>
    <s v="ERES_2T317"/>
    <x v="8384"/>
    <n v="951.13900000000001"/>
    <n v="117.08"/>
  </r>
  <r>
    <s v="10 : Electric"/>
    <x v="3"/>
    <x v="1"/>
    <s v="ERES_2T317"/>
    <x v="5596"/>
    <n v="236.482"/>
    <n v="28.36"/>
  </r>
  <r>
    <s v="10 : Electric"/>
    <x v="3"/>
    <x v="1"/>
    <s v="ERES_2T317"/>
    <x v="5597"/>
    <n v="1228.6669999999999"/>
    <n v="152.61000000000001"/>
  </r>
  <r>
    <s v="10 : Electric"/>
    <x v="3"/>
    <x v="1"/>
    <s v="ERES_2T317"/>
    <x v="5598"/>
    <n v="2470.0630000000001"/>
    <n v="301.07"/>
  </r>
  <r>
    <s v="10 : Electric"/>
    <x v="3"/>
    <x v="1"/>
    <s v="ERES_2T317"/>
    <x v="5599"/>
    <n v="197.62100000000001"/>
    <n v="23.18"/>
  </r>
  <r>
    <s v="10 : Electric"/>
    <x v="3"/>
    <x v="1"/>
    <s v="ERES_2T317"/>
    <x v="5600"/>
    <n v="56.73"/>
    <n v="6.46"/>
  </r>
  <r>
    <s v="10 : Electric"/>
    <x v="3"/>
    <x v="1"/>
    <s v="ERES_2T317"/>
    <x v="5603"/>
    <n v="1176.5609999999999"/>
    <n v="151.91"/>
  </r>
  <r>
    <s v="10 : Electric"/>
    <x v="3"/>
    <x v="1"/>
    <s v="ERES_2T317"/>
    <x v="5604"/>
    <n v="2302.8609999999999"/>
    <n v="262.5"/>
  </r>
  <r>
    <s v="10 : Electric"/>
    <x v="3"/>
    <x v="1"/>
    <s v="ERES_2T317"/>
    <x v="8385"/>
    <n v="999.93499999999995"/>
    <n v="119.4"/>
  </r>
  <r>
    <s v="10 : Electric"/>
    <x v="3"/>
    <x v="1"/>
    <s v="ERES_2T317"/>
    <x v="5605"/>
    <n v="1270.1980000000001"/>
    <n v="152.53"/>
  </r>
  <r>
    <s v="10 : Electric"/>
    <x v="3"/>
    <x v="1"/>
    <s v="ERES_2T317"/>
    <x v="5606"/>
    <n v="577.04600000000005"/>
    <n v="68.64"/>
  </r>
  <r>
    <s v="10 : Electric"/>
    <x v="3"/>
    <x v="1"/>
    <s v="ERES_2T317"/>
    <x v="5607"/>
    <n v="862.1"/>
    <n v="105.73"/>
  </r>
  <r>
    <s v="10 : Electric"/>
    <x v="3"/>
    <x v="1"/>
    <s v="ERES_2T317"/>
    <x v="8386"/>
    <n v="913.21"/>
    <n v="112.96"/>
  </r>
  <r>
    <s v="10 : Electric"/>
    <x v="3"/>
    <x v="1"/>
    <s v="ERES_2T317"/>
    <x v="5608"/>
    <n v="533.38099999999997"/>
    <n v="72.12"/>
  </r>
  <r>
    <s v="10 : Electric"/>
    <x v="3"/>
    <x v="1"/>
    <s v="ERES_2T317"/>
    <x v="8387"/>
    <n v="1068.8620000000001"/>
    <n v="137.82"/>
  </r>
  <r>
    <s v="10 : Electric"/>
    <x v="3"/>
    <x v="1"/>
    <s v="ERES_2T317"/>
    <x v="5609"/>
    <n v="641.11199999999997"/>
    <n v="82.99"/>
  </r>
  <r>
    <s v="10 : Electric"/>
    <x v="3"/>
    <x v="1"/>
    <s v="ERES_2T317"/>
    <x v="5610"/>
    <n v="626.06799999999998"/>
    <n v="75.930000000000007"/>
  </r>
  <r>
    <s v="10 : Electric"/>
    <x v="3"/>
    <x v="1"/>
    <s v="ERES_2T317"/>
    <x v="8388"/>
    <n v="414.12299999999999"/>
    <n v="50.29"/>
  </r>
  <r>
    <s v="10 : Electric"/>
    <x v="3"/>
    <x v="1"/>
    <s v="ERES_2T317"/>
    <x v="5611"/>
    <n v="1362.58"/>
    <n v="161.87"/>
  </r>
  <r>
    <s v="10 : Electric"/>
    <x v="3"/>
    <x v="1"/>
    <s v="ERES_2T317"/>
    <x v="5612"/>
    <n v="1544.212"/>
    <n v="185.9"/>
  </r>
  <r>
    <s v="10 : Electric"/>
    <x v="3"/>
    <x v="1"/>
    <s v="ERES_2T317"/>
    <x v="8389"/>
    <n v="383.76600000000002"/>
    <n v="46.01"/>
  </r>
  <r>
    <s v="10 : Electric"/>
    <x v="3"/>
    <x v="1"/>
    <s v="ERES_2T317"/>
    <x v="5613"/>
    <n v="2161.2370000000001"/>
    <n v="268.70999999999998"/>
  </r>
  <r>
    <s v="10 : Electric"/>
    <x v="3"/>
    <x v="1"/>
    <s v="ERES_2T317"/>
    <x v="5614"/>
    <n v="1185.1600000000001"/>
    <n v="147.33000000000001"/>
  </r>
  <r>
    <s v="10 : Electric"/>
    <x v="3"/>
    <x v="1"/>
    <s v="ERES_2T317"/>
    <x v="5615"/>
    <n v="842.79499999999996"/>
    <n v="101.78"/>
  </r>
  <r>
    <s v="10 : Electric"/>
    <x v="3"/>
    <x v="1"/>
    <s v="ERES_2T317"/>
    <x v="8390"/>
    <n v="721.92700000000002"/>
    <n v="89.96"/>
  </r>
  <r>
    <s v="10 : Electric"/>
    <x v="3"/>
    <x v="1"/>
    <s v="ERES_2T317"/>
    <x v="5617"/>
    <n v="372.45600000000002"/>
    <n v="45.69"/>
  </r>
  <r>
    <s v="10 : Electric"/>
    <x v="3"/>
    <x v="1"/>
    <s v="ERES_2T317"/>
    <x v="5618"/>
    <n v="2915.5039999999999"/>
    <n v="356.92"/>
  </r>
  <r>
    <s v="10 : Electric"/>
    <x v="3"/>
    <x v="1"/>
    <s v="ERES_2T317"/>
    <x v="5619"/>
    <n v="623.50199999999995"/>
    <n v="73.02"/>
  </r>
  <r>
    <s v="10 : Electric"/>
    <x v="3"/>
    <x v="1"/>
    <s v="ERES_2T317"/>
    <x v="5620"/>
    <n v="712.67600000000004"/>
    <n v="89.02"/>
  </r>
  <r>
    <s v="10 : Electric"/>
    <x v="3"/>
    <x v="1"/>
    <s v="ERES_2T317"/>
    <x v="5621"/>
    <n v="716.95399999999995"/>
    <n v="92.27"/>
  </r>
  <r>
    <s v="10 : Electric"/>
    <x v="3"/>
    <x v="1"/>
    <s v="ERES_2T317"/>
    <x v="8391"/>
    <n v="658.66800000000001"/>
    <n v="82.16"/>
  </r>
  <r>
    <s v="10 : Electric"/>
    <x v="3"/>
    <x v="1"/>
    <s v="ERES_2T317"/>
    <x v="5622"/>
    <n v="356.51900000000001"/>
    <n v="42.61"/>
  </r>
  <r>
    <s v="10 : Electric"/>
    <x v="3"/>
    <x v="1"/>
    <s v="ERES_2T317"/>
    <x v="5623"/>
    <n v="870.79899999999998"/>
    <n v="106.24"/>
  </r>
  <r>
    <s v="10 : Electric"/>
    <x v="3"/>
    <x v="1"/>
    <s v="ERES_2T317"/>
    <x v="8392"/>
    <n v="512.61500000000001"/>
    <n v="63.08"/>
  </r>
  <r>
    <s v="10 : Electric"/>
    <x v="3"/>
    <x v="1"/>
    <s v="ERES_2T317"/>
    <x v="5624"/>
    <n v="1332.2639999999999"/>
    <n v="161.38999999999999"/>
  </r>
  <r>
    <s v="10 : Electric"/>
    <x v="3"/>
    <x v="1"/>
    <s v="ERES_2T317"/>
    <x v="8393"/>
    <n v="302.58300000000003"/>
    <n v="33.53"/>
  </r>
  <r>
    <s v="10 : Electric"/>
    <x v="3"/>
    <x v="1"/>
    <s v="ERES_2T317"/>
    <x v="5625"/>
    <n v="2263.5990000000002"/>
    <n v="265.89999999999998"/>
  </r>
  <r>
    <s v="10 : Electric"/>
    <x v="3"/>
    <x v="1"/>
    <s v="ERES_2T317"/>
    <x v="5626"/>
    <n v="2702.5419999999999"/>
    <n v="329.27"/>
  </r>
  <r>
    <s v="10 : Electric"/>
    <x v="3"/>
    <x v="1"/>
    <s v="ERES_2T317"/>
    <x v="5629"/>
    <n v="1467.6089999999999"/>
    <n v="178.38"/>
  </r>
  <r>
    <s v="10 : Electric"/>
    <x v="3"/>
    <x v="1"/>
    <s v="ERES_2T317"/>
    <x v="5630"/>
    <n v="1477.5530000000001"/>
    <n v="179.47"/>
  </r>
  <r>
    <s v="10 : Electric"/>
    <x v="3"/>
    <x v="1"/>
    <s v="ERES_2T317"/>
    <x v="8394"/>
    <n v="1475.924"/>
    <n v="179.71"/>
  </r>
  <r>
    <s v="10 : Electric"/>
    <x v="3"/>
    <x v="1"/>
    <s v="ERES_2T317"/>
    <x v="5631"/>
    <n v="419.32900000000001"/>
    <n v="51.85"/>
  </r>
  <r>
    <s v="10 : Electric"/>
    <x v="3"/>
    <x v="1"/>
    <s v="ERES_2T317"/>
    <x v="5632"/>
    <n v="863.69100000000003"/>
    <n v="97.7"/>
  </r>
  <r>
    <s v="10 : Electric"/>
    <x v="3"/>
    <x v="1"/>
    <s v="ERES_2T317"/>
    <x v="5633"/>
    <n v="1974.796"/>
    <n v="228.26"/>
  </r>
  <r>
    <s v="10 : Electric"/>
    <x v="3"/>
    <x v="1"/>
    <s v="ERES_2T317"/>
    <x v="5634"/>
    <n v="1287.511"/>
    <n v="157.15"/>
  </r>
  <r>
    <s v="10 : Electric"/>
    <x v="3"/>
    <x v="1"/>
    <s v="ERES_2T317"/>
    <x v="8395"/>
    <n v="1685.6890000000001"/>
    <n v="205.06"/>
  </r>
  <r>
    <s v="10 : Electric"/>
    <x v="3"/>
    <x v="1"/>
    <s v="ERES_2T317"/>
    <x v="8396"/>
    <n v="1291.886"/>
    <n v="154.34"/>
  </r>
  <r>
    <s v="10 : Electric"/>
    <x v="3"/>
    <x v="1"/>
    <s v="ERES_2T317"/>
    <x v="8397"/>
    <n v="537.38400000000001"/>
    <n v="62.12"/>
  </r>
  <r>
    <s v="10 : Electric"/>
    <x v="3"/>
    <x v="1"/>
    <s v="ERES_2T317"/>
    <x v="5635"/>
    <n v="1101.039"/>
    <n v="131.53"/>
  </r>
  <r>
    <s v="10 : Electric"/>
    <x v="3"/>
    <x v="1"/>
    <s v="ERES_2T317"/>
    <x v="5636"/>
    <n v="339.05700000000002"/>
    <n v="42.7"/>
  </r>
  <r>
    <s v="10 : Electric"/>
    <x v="3"/>
    <x v="1"/>
    <s v="ERES_2T317"/>
    <x v="5637"/>
    <n v="663.63400000000001"/>
    <n v="80.56"/>
  </r>
  <r>
    <s v="10 : Electric"/>
    <x v="3"/>
    <x v="1"/>
    <s v="ERES_2T317"/>
    <x v="5638"/>
    <n v="572.55999999999995"/>
    <n v="69.930000000000007"/>
  </r>
  <r>
    <s v="10 : Electric"/>
    <x v="3"/>
    <x v="1"/>
    <s v="ERES_2T317"/>
    <x v="5640"/>
    <n v="1355.422"/>
    <n v="157.37"/>
  </r>
  <r>
    <s v="10 : Electric"/>
    <x v="3"/>
    <x v="1"/>
    <s v="ERES_2T317"/>
    <x v="5642"/>
    <n v="1193.5909999999999"/>
    <n v="148.28"/>
  </r>
  <r>
    <s v="10 : Electric"/>
    <x v="3"/>
    <x v="1"/>
    <s v="ERES_2T317"/>
    <x v="5643"/>
    <n v="737.73400000000004"/>
    <n v="89.2"/>
  </r>
  <r>
    <s v="10 : Electric"/>
    <x v="3"/>
    <x v="1"/>
    <s v="ERES_2T317"/>
    <x v="5644"/>
    <n v="263.82100000000003"/>
    <n v="31.38"/>
  </r>
  <r>
    <s v="10 : Electric"/>
    <x v="3"/>
    <x v="1"/>
    <s v="ERES_2T317"/>
    <x v="8398"/>
    <n v="1274.4749999999999"/>
    <n v="153.59"/>
  </r>
  <r>
    <s v="10 : Electric"/>
    <x v="3"/>
    <x v="1"/>
    <s v="ERES_2T317"/>
    <x v="5645"/>
    <n v="883.07"/>
    <n v="112.4"/>
  </r>
  <r>
    <s v="10 : Electric"/>
    <x v="3"/>
    <x v="1"/>
    <s v="ERES_2T317"/>
    <x v="5646"/>
    <n v="513.36800000000005"/>
    <n v="62.27"/>
  </r>
  <r>
    <s v="10 : Electric"/>
    <x v="3"/>
    <x v="1"/>
    <s v="ERES_2T317"/>
    <x v="8399"/>
    <n v="540.50900000000001"/>
    <n v="66.11"/>
  </r>
  <r>
    <s v="10 : Electric"/>
    <x v="3"/>
    <x v="1"/>
    <s v="ERES_2T317"/>
    <x v="5647"/>
    <n v="430.63099999999997"/>
    <n v="54.11"/>
  </r>
  <r>
    <s v="10 : Electric"/>
    <x v="3"/>
    <x v="1"/>
    <s v="ERES_2T317"/>
    <x v="5648"/>
    <n v="1852.5830000000001"/>
    <n v="226.3"/>
  </r>
  <r>
    <s v="10 : Electric"/>
    <x v="3"/>
    <x v="1"/>
    <s v="ERES_2T317"/>
    <x v="5649"/>
    <n v="395.75099999999998"/>
    <n v="47.21"/>
  </r>
  <r>
    <s v="10 : Electric"/>
    <x v="3"/>
    <x v="1"/>
    <s v="ERES_2T317"/>
    <x v="5651"/>
    <n v="928.22799999999995"/>
    <n v="113.47"/>
  </r>
  <r>
    <s v="10 : Electric"/>
    <x v="3"/>
    <x v="1"/>
    <s v="ERES_2T317"/>
    <x v="8781"/>
    <n v="1629.9159999999999"/>
    <n v="193.19"/>
  </r>
  <r>
    <s v="10 : Electric"/>
    <x v="3"/>
    <x v="1"/>
    <s v="ERES_2T317"/>
    <x v="5652"/>
    <n v="900.56200000000001"/>
    <n v="118.5"/>
  </r>
  <r>
    <s v="10 : Electric"/>
    <x v="3"/>
    <x v="1"/>
    <s v="ERES_2T317"/>
    <x v="5653"/>
    <n v="2347.0920000000001"/>
    <n v="286.49"/>
  </r>
  <r>
    <s v="10 : Electric"/>
    <x v="3"/>
    <x v="1"/>
    <s v="ERES_2T317"/>
    <x v="5654"/>
    <n v="1761.5440000000001"/>
    <n v="211.74"/>
  </r>
  <r>
    <s v="10 : Electric"/>
    <x v="3"/>
    <x v="1"/>
    <s v="ERES_2T317"/>
    <x v="5655"/>
    <n v="1704.989"/>
    <n v="208.72"/>
  </r>
  <r>
    <s v="10 : Electric"/>
    <x v="3"/>
    <x v="1"/>
    <s v="ERES_2T317"/>
    <x v="5656"/>
    <n v="1641.037"/>
    <n v="214.74"/>
  </r>
  <r>
    <s v="10 : Electric"/>
    <x v="3"/>
    <x v="1"/>
    <s v="ERES_2T317"/>
    <x v="5657"/>
    <n v="142.64400000000001"/>
    <n v="17.489999999999998"/>
  </r>
  <r>
    <s v="10 : Electric"/>
    <x v="3"/>
    <x v="1"/>
    <s v="ERES_2T317"/>
    <x v="5658"/>
    <n v="624.77200000000005"/>
    <n v="74.5"/>
  </r>
  <r>
    <s v="10 : Electric"/>
    <x v="3"/>
    <x v="1"/>
    <s v="ERES_2T317"/>
    <x v="5659"/>
    <n v="1752.5450000000001"/>
    <n v="215.31"/>
  </r>
  <r>
    <s v="10 : Electric"/>
    <x v="3"/>
    <x v="1"/>
    <s v="ERES_2T317"/>
    <x v="8400"/>
    <n v="515.83000000000004"/>
    <n v="64.53"/>
  </r>
  <r>
    <s v="10 : Electric"/>
    <x v="3"/>
    <x v="1"/>
    <s v="ERES_2T317"/>
    <x v="5661"/>
    <n v="1048.92"/>
    <n v="125.4"/>
  </r>
  <r>
    <s v="10 : Electric"/>
    <x v="3"/>
    <x v="1"/>
    <s v="ERES_2T317"/>
    <x v="5662"/>
    <n v="703.40099999999995"/>
    <n v="86.14"/>
  </r>
  <r>
    <s v="10 : Electric"/>
    <x v="3"/>
    <x v="1"/>
    <s v="ERES_2T317"/>
    <x v="8401"/>
    <n v="651.70699999999999"/>
    <n v="79.84"/>
  </r>
  <r>
    <s v="10 : Electric"/>
    <x v="3"/>
    <x v="1"/>
    <s v="ERES_2T317"/>
    <x v="8402"/>
    <n v="988.60299999999995"/>
    <n v="122.31"/>
  </r>
  <r>
    <s v="10 : Electric"/>
    <x v="3"/>
    <x v="1"/>
    <s v="ERES_2T317"/>
    <x v="5663"/>
    <n v="1941.5909999999999"/>
    <n v="243.23"/>
  </r>
  <r>
    <s v="10 : Electric"/>
    <x v="3"/>
    <x v="1"/>
    <s v="ERES_2T317"/>
    <x v="5664"/>
    <n v="2343.2489999999998"/>
    <n v="285.45999999999998"/>
  </r>
  <r>
    <s v="10 : Electric"/>
    <x v="3"/>
    <x v="1"/>
    <s v="ERES_2T317"/>
    <x v="8403"/>
    <n v="307.56299999999999"/>
    <n v="41.11"/>
  </r>
  <r>
    <s v="10 : Electric"/>
    <x v="3"/>
    <x v="1"/>
    <s v="ERES_2T317"/>
    <x v="8404"/>
    <n v="405.72500000000002"/>
    <n v="50.4"/>
  </r>
  <r>
    <s v="10 : Electric"/>
    <x v="3"/>
    <x v="1"/>
    <s v="ERES_2T317"/>
    <x v="5665"/>
    <n v="880.31399999999996"/>
    <n v="104.15"/>
  </r>
  <r>
    <s v="10 : Electric"/>
    <x v="3"/>
    <x v="1"/>
    <s v="ERES_2T317"/>
    <x v="5666"/>
    <n v="2022.165"/>
    <n v="247.54"/>
  </r>
  <r>
    <s v="10 : Electric"/>
    <x v="3"/>
    <x v="1"/>
    <s v="ERES_2T317"/>
    <x v="5667"/>
    <n v="1914.1869999999999"/>
    <n v="229.1"/>
  </r>
  <r>
    <s v="10 : Electric"/>
    <x v="3"/>
    <x v="1"/>
    <s v="ERES_2T317"/>
    <x v="5668"/>
    <n v="1175.925"/>
    <n v="141.63999999999999"/>
  </r>
  <r>
    <s v="10 : Electric"/>
    <x v="3"/>
    <x v="1"/>
    <s v="ERES_2T317"/>
    <x v="5669"/>
    <n v="400.358"/>
    <n v="49.03"/>
  </r>
  <r>
    <s v="10 : Electric"/>
    <x v="3"/>
    <x v="1"/>
    <s v="ERES_2T317"/>
    <x v="5670"/>
    <n v="2554.819"/>
    <n v="309.95"/>
  </r>
  <r>
    <s v="10 : Electric"/>
    <x v="3"/>
    <x v="1"/>
    <s v="ERES_2T317"/>
    <x v="5671"/>
    <n v="892.60199999999998"/>
    <n v="113.78"/>
  </r>
  <r>
    <s v="10 : Electric"/>
    <x v="3"/>
    <x v="1"/>
    <s v="ERES_2T317"/>
    <x v="5672"/>
    <n v="2429.85"/>
    <n v="297.58"/>
  </r>
  <r>
    <s v="10 : Electric"/>
    <x v="3"/>
    <x v="1"/>
    <s v="ERES_2T317"/>
    <x v="5673"/>
    <n v="720.255"/>
    <n v="90.82"/>
  </r>
  <r>
    <s v="10 : Electric"/>
    <x v="3"/>
    <x v="1"/>
    <s v="ERES_2T317"/>
    <x v="5674"/>
    <n v="171.86099999999999"/>
    <n v="22.04"/>
  </r>
  <r>
    <s v="10 : Electric"/>
    <x v="3"/>
    <x v="1"/>
    <s v="ERES_2T317"/>
    <x v="5675"/>
    <n v="1502.5730000000001"/>
    <n v="174.64"/>
  </r>
  <r>
    <s v="10 : Electric"/>
    <x v="3"/>
    <x v="1"/>
    <s v="ERES_2T317"/>
    <x v="5676"/>
    <n v="707.93399999999997"/>
    <n v="86.97"/>
  </r>
  <r>
    <s v="10 : Electric"/>
    <x v="3"/>
    <x v="1"/>
    <s v="ERES_2T317"/>
    <x v="5677"/>
    <n v="400.54"/>
    <n v="48.07"/>
  </r>
  <r>
    <s v="10 : Electric"/>
    <x v="3"/>
    <x v="1"/>
    <s v="ERES_2T317"/>
    <x v="5678"/>
    <n v="555.82000000000005"/>
    <n v="67.319999999999993"/>
  </r>
  <r>
    <s v="10 : Electric"/>
    <x v="3"/>
    <x v="1"/>
    <s v="ERES_2T317"/>
    <x v="5679"/>
    <n v="2422.16"/>
    <n v="280.83"/>
  </r>
  <r>
    <s v="10 : Electric"/>
    <x v="3"/>
    <x v="1"/>
    <s v="ERES_2T317"/>
    <x v="5680"/>
    <n v="390.46"/>
    <n v="48"/>
  </r>
  <r>
    <s v="10 : Electric"/>
    <x v="3"/>
    <x v="1"/>
    <s v="ERES_2T317"/>
    <x v="5681"/>
    <n v="2547.7220000000002"/>
    <n v="310.81"/>
  </r>
  <r>
    <s v="10 : Electric"/>
    <x v="3"/>
    <x v="1"/>
    <s v="ERES_2T317"/>
    <x v="5682"/>
    <n v="388.40199999999999"/>
    <n v="46.48"/>
  </r>
  <r>
    <s v="10 : Electric"/>
    <x v="3"/>
    <x v="1"/>
    <s v="ERES_2T317"/>
    <x v="5683"/>
    <n v="250.48"/>
    <n v="30.37"/>
  </r>
  <r>
    <s v="10 : Electric"/>
    <x v="3"/>
    <x v="1"/>
    <s v="ERES_2T317"/>
    <x v="5684"/>
    <n v="217.98"/>
    <n v="28.2"/>
  </r>
  <r>
    <s v="10 : Electric"/>
    <x v="3"/>
    <x v="1"/>
    <s v="ERES_2T317"/>
    <x v="8405"/>
    <n v="723.28499999999997"/>
    <n v="88.57"/>
  </r>
  <r>
    <s v="10 : Electric"/>
    <x v="3"/>
    <x v="1"/>
    <s v="ERES_2T317"/>
    <x v="5685"/>
    <n v="1060.557"/>
    <n v="133.49"/>
  </r>
  <r>
    <s v="10 : Electric"/>
    <x v="3"/>
    <x v="1"/>
    <s v="ERES_2T317"/>
    <x v="5686"/>
    <n v="1921.5540000000001"/>
    <n v="240.87"/>
  </r>
  <r>
    <s v="10 : Electric"/>
    <x v="3"/>
    <x v="1"/>
    <s v="ERES_2T317"/>
    <x v="5687"/>
    <n v="673.59299999999996"/>
    <n v="81.69"/>
  </r>
  <r>
    <s v="10 : Electric"/>
    <x v="3"/>
    <x v="1"/>
    <s v="ERES_2T317"/>
    <x v="5688"/>
    <n v="965.46199999999999"/>
    <n v="120.87"/>
  </r>
  <r>
    <s v="10 : Electric"/>
    <x v="3"/>
    <x v="1"/>
    <s v="ERES_2T317"/>
    <x v="5689"/>
    <n v="1618.037"/>
    <n v="187.81"/>
  </r>
  <r>
    <s v="10 : Electric"/>
    <x v="3"/>
    <x v="1"/>
    <s v="ERES_2T317"/>
    <x v="5690"/>
    <n v="516.32000000000005"/>
    <n v="63.83"/>
  </r>
  <r>
    <s v="10 : Electric"/>
    <x v="3"/>
    <x v="1"/>
    <s v="ERES_2T317"/>
    <x v="5691"/>
    <n v="642.20600000000002"/>
    <n v="77.510000000000005"/>
  </r>
  <r>
    <s v="10 : Electric"/>
    <x v="3"/>
    <x v="1"/>
    <s v="ERES_2T317"/>
    <x v="5692"/>
    <n v="424.47500000000002"/>
    <n v="54.57"/>
  </r>
  <r>
    <s v="10 : Electric"/>
    <x v="3"/>
    <x v="1"/>
    <s v="ERES_2T317"/>
    <x v="5693"/>
    <n v="528.15"/>
    <n v="62.89"/>
  </r>
  <r>
    <s v="10 : Electric"/>
    <x v="3"/>
    <x v="1"/>
    <s v="ERES_2T317"/>
    <x v="8406"/>
    <n v="1108.136"/>
    <n v="126.41"/>
  </r>
  <r>
    <s v="10 : Electric"/>
    <x v="3"/>
    <x v="1"/>
    <s v="ERES_2T317"/>
    <x v="5694"/>
    <n v="1331.6790000000001"/>
    <n v="162.88"/>
  </r>
  <r>
    <s v="10 : Electric"/>
    <x v="3"/>
    <x v="1"/>
    <s v="ERES_2T317"/>
    <x v="8407"/>
    <n v="322.48200000000003"/>
    <n v="38.89"/>
  </r>
  <r>
    <s v="10 : Electric"/>
    <x v="3"/>
    <x v="1"/>
    <s v="ERES_2T317"/>
    <x v="8408"/>
    <n v="963.23699999999997"/>
    <n v="118.29"/>
  </r>
  <r>
    <s v="10 : Electric"/>
    <x v="3"/>
    <x v="1"/>
    <s v="ERES_2T317"/>
    <x v="5695"/>
    <n v="609.58299999999997"/>
    <n v="73.900000000000006"/>
  </r>
  <r>
    <s v="10 : Electric"/>
    <x v="3"/>
    <x v="1"/>
    <s v="ERES_2T317"/>
    <x v="5696"/>
    <n v="1693.9690000000001"/>
    <n v="208.22"/>
  </r>
  <r>
    <s v="10 : Electric"/>
    <x v="3"/>
    <x v="1"/>
    <s v="ERES_2T317"/>
    <x v="5697"/>
    <n v="1998.5429999999999"/>
    <n v="237.46"/>
  </r>
  <r>
    <s v="10 : Electric"/>
    <x v="3"/>
    <x v="1"/>
    <s v="ERES_2T317"/>
    <x v="5698"/>
    <n v="663.61099999999999"/>
    <n v="85.78"/>
  </r>
  <r>
    <s v="10 : Electric"/>
    <x v="3"/>
    <x v="1"/>
    <s v="ERES_2T317"/>
    <x v="5699"/>
    <n v="195.92"/>
    <n v="22.15"/>
  </r>
  <r>
    <s v="10 : Electric"/>
    <x v="3"/>
    <x v="1"/>
    <s v="ERES_2T317"/>
    <x v="8409"/>
    <n v="485.07900000000001"/>
    <n v="58.88"/>
  </r>
  <r>
    <s v="10 : Electric"/>
    <x v="3"/>
    <x v="1"/>
    <s v="ERES_2T317"/>
    <x v="5700"/>
    <n v="205.27799999999999"/>
    <n v="23.72"/>
  </r>
  <r>
    <s v="10 : Electric"/>
    <x v="3"/>
    <x v="1"/>
    <s v="ERES_2T317"/>
    <x v="5701"/>
    <n v="593.99300000000005"/>
    <n v="73.22"/>
  </r>
  <r>
    <s v="10 : Electric"/>
    <x v="3"/>
    <x v="1"/>
    <s v="ERES_2T317"/>
    <x v="5702"/>
    <n v="836.95399999999995"/>
    <n v="102.01"/>
  </r>
  <r>
    <s v="10 : Electric"/>
    <x v="3"/>
    <x v="1"/>
    <s v="ERES_2T317"/>
    <x v="5703"/>
    <n v="355.40300000000002"/>
    <n v="43.06"/>
  </r>
  <r>
    <s v="10 : Electric"/>
    <x v="3"/>
    <x v="1"/>
    <s v="ERES_2T317"/>
    <x v="5704"/>
    <n v="434.30399999999997"/>
    <n v="53.95"/>
  </r>
  <r>
    <s v="10 : Electric"/>
    <x v="3"/>
    <x v="1"/>
    <s v="ERES_2T317"/>
    <x v="5705"/>
    <n v="264.572"/>
    <n v="31.46"/>
  </r>
  <r>
    <s v="10 : Electric"/>
    <x v="3"/>
    <x v="1"/>
    <s v="ERES_2T317"/>
    <x v="5706"/>
    <n v="989.99"/>
    <n v="118.31"/>
  </r>
  <r>
    <s v="10 : Electric"/>
    <x v="3"/>
    <x v="1"/>
    <s v="ERES_2T317"/>
    <x v="8410"/>
    <n v="351.12"/>
    <n v="43.9"/>
  </r>
  <r>
    <s v="10 : Electric"/>
    <x v="3"/>
    <x v="1"/>
    <s v="ERES_2T317"/>
    <x v="5707"/>
    <n v="1322.701"/>
    <n v="159.72999999999999"/>
  </r>
  <r>
    <s v="10 : Electric"/>
    <x v="3"/>
    <x v="1"/>
    <s v="ERES_2T317"/>
    <x v="8411"/>
    <n v="1117.9369999999999"/>
    <n v="137.97999999999999"/>
  </r>
  <r>
    <s v="10 : Electric"/>
    <x v="3"/>
    <x v="1"/>
    <s v="ERES_2T317"/>
    <x v="5708"/>
    <n v="1088.25"/>
    <n v="134.29"/>
  </r>
  <r>
    <s v="10 : Electric"/>
    <x v="3"/>
    <x v="1"/>
    <s v="ERES_2T317"/>
    <x v="5709"/>
    <n v="704.18399999999997"/>
    <n v="86.74"/>
  </r>
  <r>
    <s v="10 : Electric"/>
    <x v="3"/>
    <x v="1"/>
    <s v="ERES_2T317"/>
    <x v="8412"/>
    <n v="605.30999999999995"/>
    <n v="71.64"/>
  </r>
  <r>
    <s v="10 : Electric"/>
    <x v="3"/>
    <x v="1"/>
    <s v="ERES_2T317"/>
    <x v="5710"/>
    <n v="508.22899999999998"/>
    <n v="60.91"/>
  </r>
  <r>
    <s v="10 : Electric"/>
    <x v="3"/>
    <x v="1"/>
    <s v="ERES_2T317"/>
    <x v="8413"/>
    <n v="1019.581"/>
    <n v="124.25"/>
  </r>
  <r>
    <s v="10 : Electric"/>
    <x v="3"/>
    <x v="1"/>
    <s v="ERES_2T317"/>
    <x v="5711"/>
    <n v="1231.79"/>
    <n v="150.18"/>
  </r>
  <r>
    <s v="10 : Electric"/>
    <x v="3"/>
    <x v="1"/>
    <s v="ERES_2T317"/>
    <x v="5712"/>
    <n v="1486.9670000000001"/>
    <n v="179.82"/>
  </r>
  <r>
    <s v="10 : Electric"/>
    <x v="3"/>
    <x v="1"/>
    <s v="ERES_2T317"/>
    <x v="5713"/>
    <n v="173.52"/>
    <n v="20.71"/>
  </r>
  <r>
    <s v="10 : Electric"/>
    <x v="3"/>
    <x v="1"/>
    <s v="ERES_2T317"/>
    <x v="5714"/>
    <n v="1218.308"/>
    <n v="154.51"/>
  </r>
  <r>
    <s v="10 : Electric"/>
    <x v="3"/>
    <x v="1"/>
    <s v="ERES_2T317"/>
    <x v="5715"/>
    <n v="1705.059"/>
    <n v="214.7"/>
  </r>
  <r>
    <s v="10 : Electric"/>
    <x v="3"/>
    <x v="1"/>
    <s v="ERES_2T317"/>
    <x v="5716"/>
    <n v="390.68799999999999"/>
    <n v="47.24"/>
  </r>
  <r>
    <s v="10 : Electric"/>
    <x v="3"/>
    <x v="1"/>
    <s v="ERES_2T317"/>
    <x v="5717"/>
    <n v="313.01299999999998"/>
    <n v="38.54"/>
  </r>
  <r>
    <s v="10 : Electric"/>
    <x v="3"/>
    <x v="1"/>
    <s v="ERES_2T317"/>
    <x v="5718"/>
    <n v="1386.4380000000001"/>
    <n v="166.97"/>
  </r>
  <r>
    <s v="10 : Electric"/>
    <x v="3"/>
    <x v="1"/>
    <s v="ERES_2T317"/>
    <x v="8414"/>
    <n v="1386.248"/>
    <n v="166.59"/>
  </r>
  <r>
    <s v="10 : Electric"/>
    <x v="3"/>
    <x v="1"/>
    <s v="ERES_2T317"/>
    <x v="5719"/>
    <n v="806.08900000000006"/>
    <n v="93.19"/>
  </r>
  <r>
    <s v="10 : Electric"/>
    <x v="3"/>
    <x v="1"/>
    <s v="ERES_2T317"/>
    <x v="5720"/>
    <n v="1348.018"/>
    <n v="160.51"/>
  </r>
  <r>
    <s v="10 : Electric"/>
    <x v="3"/>
    <x v="1"/>
    <s v="ERES_2T317"/>
    <x v="5721"/>
    <n v="821.42499999999995"/>
    <n v="100.71"/>
  </r>
  <r>
    <s v="10 : Electric"/>
    <x v="3"/>
    <x v="1"/>
    <s v="ERES_2T317"/>
    <x v="5722"/>
    <n v="1325.816"/>
    <n v="162.25"/>
  </r>
  <r>
    <s v="10 : Electric"/>
    <x v="3"/>
    <x v="1"/>
    <s v="ERES_2T317"/>
    <x v="5723"/>
    <n v="1489.627"/>
    <n v="180.91"/>
  </r>
  <r>
    <s v="10 : Electric"/>
    <x v="3"/>
    <x v="1"/>
    <s v="ERES_2T317"/>
    <x v="8415"/>
    <n v="368.851"/>
    <n v="44.06"/>
  </r>
  <r>
    <s v="10 : Electric"/>
    <x v="3"/>
    <x v="1"/>
    <s v="ERES_2T317"/>
    <x v="5724"/>
    <n v="1828.4359999999999"/>
    <n v="219.89"/>
  </r>
  <r>
    <s v="10 : Electric"/>
    <x v="3"/>
    <x v="1"/>
    <s v="ERES_2T317"/>
    <x v="5725"/>
    <n v="2240.1869999999999"/>
    <n v="265.07"/>
  </r>
  <r>
    <s v="10 : Electric"/>
    <x v="3"/>
    <x v="1"/>
    <s v="ERES_2T317"/>
    <x v="5726"/>
    <n v="1325.4960000000001"/>
    <n v="158.09"/>
  </r>
  <r>
    <s v="10 : Electric"/>
    <x v="3"/>
    <x v="1"/>
    <s v="ERES_2T317"/>
    <x v="5727"/>
    <n v="499.38400000000001"/>
    <n v="60.55"/>
  </r>
  <r>
    <s v="10 : Electric"/>
    <x v="3"/>
    <x v="1"/>
    <s v="ERES_2T317"/>
    <x v="5728"/>
    <n v="785.77200000000005"/>
    <n v="98.03"/>
  </r>
  <r>
    <s v="10 : Electric"/>
    <x v="3"/>
    <x v="1"/>
    <s v="ERES_2T317"/>
    <x v="8416"/>
    <n v="1944.336"/>
    <n v="237.14"/>
  </r>
  <r>
    <s v="10 : Electric"/>
    <x v="3"/>
    <x v="1"/>
    <s v="ERES_2T317"/>
    <x v="8417"/>
    <n v="309.30799999999999"/>
    <n v="38"/>
  </r>
  <r>
    <s v="10 : Electric"/>
    <x v="3"/>
    <x v="1"/>
    <s v="ERES_2T317"/>
    <x v="5729"/>
    <n v="373.92599999999999"/>
    <n v="46.6"/>
  </r>
  <r>
    <s v="10 : Electric"/>
    <x v="3"/>
    <x v="1"/>
    <s v="ERES_2T317"/>
    <x v="5730"/>
    <n v="826.3"/>
    <n v="101.26"/>
  </r>
  <r>
    <s v="10 : Electric"/>
    <x v="3"/>
    <x v="1"/>
    <s v="ERES_2T317"/>
    <x v="8418"/>
    <n v="612.25400000000002"/>
    <n v="76.23"/>
  </r>
  <r>
    <s v="10 : Electric"/>
    <x v="3"/>
    <x v="1"/>
    <s v="ERES_2T317"/>
    <x v="5731"/>
    <n v="544.58399999999995"/>
    <n v="68.12"/>
  </r>
  <r>
    <s v="10 : Electric"/>
    <x v="3"/>
    <x v="1"/>
    <s v="ERES_2T317"/>
    <x v="8419"/>
    <n v="250.75"/>
    <n v="30.51"/>
  </r>
  <r>
    <s v="10 : Electric"/>
    <x v="3"/>
    <x v="1"/>
    <s v="ERES_2T317"/>
    <x v="5732"/>
    <n v="1027.481"/>
    <n v="124.4"/>
  </r>
  <r>
    <s v="10 : Electric"/>
    <x v="3"/>
    <x v="1"/>
    <s v="ERES_2T317"/>
    <x v="5733"/>
    <n v="1208.3019999999999"/>
    <n v="144.36000000000001"/>
  </r>
  <r>
    <s v="10 : Electric"/>
    <x v="3"/>
    <x v="1"/>
    <s v="ERES_2T317"/>
    <x v="8420"/>
    <n v="804.846"/>
    <n v="94.13"/>
  </r>
  <r>
    <s v="10 : Electric"/>
    <x v="3"/>
    <x v="1"/>
    <s v="ERES_2T317"/>
    <x v="5734"/>
    <n v="1326.375"/>
    <n v="161.44999999999999"/>
  </r>
  <r>
    <s v="10 : Electric"/>
    <x v="3"/>
    <x v="1"/>
    <s v="ERES_2T317"/>
    <x v="5735"/>
    <n v="1016.471"/>
    <n v="124.91"/>
  </r>
  <r>
    <s v="10 : Electric"/>
    <x v="3"/>
    <x v="1"/>
    <s v="ERES_2T317"/>
    <x v="5736"/>
    <n v="1101.979"/>
    <n v="126.63"/>
  </r>
  <r>
    <s v="10 : Electric"/>
    <x v="3"/>
    <x v="1"/>
    <s v="ERES_2T317"/>
    <x v="5737"/>
    <n v="1789.0650000000001"/>
    <n v="222.35"/>
  </r>
  <r>
    <s v="10 : Electric"/>
    <x v="3"/>
    <x v="1"/>
    <s v="ERES_2T317"/>
    <x v="5738"/>
    <n v="652.47"/>
    <n v="77.290000000000006"/>
  </r>
  <r>
    <s v="10 : Electric"/>
    <x v="3"/>
    <x v="1"/>
    <s v="ERES_2T317"/>
    <x v="5739"/>
    <n v="3310.7089999999998"/>
    <n v="408.55"/>
  </r>
  <r>
    <s v="10 : Electric"/>
    <x v="3"/>
    <x v="1"/>
    <s v="ERES_2T317"/>
    <x v="5740"/>
    <n v="916.50599999999997"/>
    <n v="114.15"/>
  </r>
  <r>
    <s v="10 : Electric"/>
    <x v="3"/>
    <x v="1"/>
    <s v="ERES_2T317"/>
    <x v="8421"/>
    <n v="2512.3989999999999"/>
    <n v="305.39999999999998"/>
  </r>
  <r>
    <s v="10 : Electric"/>
    <x v="3"/>
    <x v="1"/>
    <s v="ERES_2T317"/>
    <x v="5741"/>
    <n v="269.94499999999999"/>
    <n v="35.61"/>
  </r>
  <r>
    <s v="10 : Electric"/>
    <x v="3"/>
    <x v="1"/>
    <s v="ERES_2T317"/>
    <x v="5742"/>
    <n v="953.40899999999999"/>
    <n v="115.13"/>
  </r>
  <r>
    <s v="10 : Electric"/>
    <x v="3"/>
    <x v="1"/>
    <s v="ERES_2T317"/>
    <x v="5743"/>
    <n v="1335.645"/>
    <n v="164.8"/>
  </r>
  <r>
    <s v="10 : Electric"/>
    <x v="3"/>
    <x v="1"/>
    <s v="ERES_2T317"/>
    <x v="8422"/>
    <n v="998.74699999999996"/>
    <n v="120.1"/>
  </r>
  <r>
    <s v="10 : Electric"/>
    <x v="3"/>
    <x v="1"/>
    <s v="ERES_2T317"/>
    <x v="5744"/>
    <n v="609.71799999999996"/>
    <n v="73.45"/>
  </r>
  <r>
    <s v="10 : Electric"/>
    <x v="3"/>
    <x v="1"/>
    <s v="ERES_2T317"/>
    <x v="8782"/>
    <n v="1244.979"/>
    <n v="154.21"/>
  </r>
  <r>
    <s v="10 : Electric"/>
    <x v="3"/>
    <x v="1"/>
    <s v="ERES_2T317"/>
    <x v="5745"/>
    <n v="1730.059"/>
    <n v="208.94"/>
  </r>
  <r>
    <s v="10 : Electric"/>
    <x v="3"/>
    <x v="1"/>
    <s v="ERES_2T317"/>
    <x v="5746"/>
    <n v="1168.7639999999999"/>
    <n v="142"/>
  </r>
  <r>
    <s v="10 : Electric"/>
    <x v="3"/>
    <x v="1"/>
    <s v="ERES_2T317"/>
    <x v="5747"/>
    <n v="1141.778"/>
    <n v="133.30000000000001"/>
  </r>
  <r>
    <s v="10 : Electric"/>
    <x v="3"/>
    <x v="1"/>
    <s v="ERES_2T317"/>
    <x v="5748"/>
    <n v="1571.8109999999999"/>
    <n v="192.92"/>
  </r>
  <r>
    <s v="10 : Electric"/>
    <x v="3"/>
    <x v="1"/>
    <s v="ERES_2T317"/>
    <x v="5749"/>
    <n v="918.78099999999995"/>
    <n v="111.81"/>
  </r>
  <r>
    <s v="10 : Electric"/>
    <x v="3"/>
    <x v="1"/>
    <s v="ERES_2T317"/>
    <x v="5750"/>
    <n v="1081.0540000000001"/>
    <n v="132.1"/>
  </r>
  <r>
    <s v="10 : Electric"/>
    <x v="3"/>
    <x v="1"/>
    <s v="ERES_2T317"/>
    <x v="8783"/>
    <n v="1469.7180000000001"/>
    <n v="171.05"/>
  </r>
  <r>
    <s v="10 : Electric"/>
    <x v="3"/>
    <x v="1"/>
    <s v="ERES_2T317"/>
    <x v="8423"/>
    <n v="265.40100000000001"/>
    <n v="32.130000000000003"/>
  </r>
  <r>
    <s v="10 : Electric"/>
    <x v="3"/>
    <x v="1"/>
    <s v="ERES_2T317"/>
    <x v="5751"/>
    <n v="808.11300000000006"/>
    <n v="99.79"/>
  </r>
  <r>
    <s v="10 : Electric"/>
    <x v="3"/>
    <x v="1"/>
    <s v="ERES_2T317"/>
    <x v="8424"/>
    <n v="911.98400000000004"/>
    <n v="117.16"/>
  </r>
  <r>
    <s v="10 : Electric"/>
    <x v="3"/>
    <x v="1"/>
    <s v="ERES_2T317"/>
    <x v="5752"/>
    <n v="1181.7639999999999"/>
    <n v="147.21"/>
  </r>
  <r>
    <s v="10 : Electric"/>
    <x v="3"/>
    <x v="1"/>
    <s v="ERES_2T317"/>
    <x v="5753"/>
    <n v="1388.4829999999999"/>
    <n v="166.03"/>
  </r>
  <r>
    <s v="10 : Electric"/>
    <x v="3"/>
    <x v="1"/>
    <s v="ERES_2T317"/>
    <x v="8425"/>
    <n v="1093.828"/>
    <n v="131.32"/>
  </r>
  <r>
    <s v="10 : Electric"/>
    <x v="3"/>
    <x v="1"/>
    <s v="ERES_2T317"/>
    <x v="5754"/>
    <n v="1327.307"/>
    <n v="160.07"/>
  </r>
  <r>
    <s v="10 : Electric"/>
    <x v="3"/>
    <x v="1"/>
    <s v="ERES_2T317"/>
    <x v="5755"/>
    <n v="1068.53"/>
    <n v="128.33000000000001"/>
  </r>
  <r>
    <s v="10 : Electric"/>
    <x v="3"/>
    <x v="1"/>
    <s v="ERES_2T317"/>
    <x v="8426"/>
    <n v="1552.027"/>
    <n v="194.91"/>
  </r>
  <r>
    <s v="10 : Electric"/>
    <x v="3"/>
    <x v="1"/>
    <s v="ERES_2T317"/>
    <x v="5756"/>
    <n v="585.70000000000005"/>
    <n v="74.33"/>
  </r>
  <r>
    <s v="10 : Electric"/>
    <x v="3"/>
    <x v="1"/>
    <s v="ERES_2T317"/>
    <x v="5757"/>
    <n v="1929.7429999999999"/>
    <n v="230.49"/>
  </r>
  <r>
    <s v="10 : Electric"/>
    <x v="3"/>
    <x v="1"/>
    <s v="ERES_2T317"/>
    <x v="5758"/>
    <n v="339.67399999999998"/>
    <n v="42.96"/>
  </r>
  <r>
    <s v="10 : Electric"/>
    <x v="3"/>
    <x v="1"/>
    <s v="ERES_2T317"/>
    <x v="5759"/>
    <n v="1549"/>
    <n v="187.4"/>
  </r>
  <r>
    <s v="10 : Electric"/>
    <x v="3"/>
    <x v="1"/>
    <s v="ERES_2T317"/>
    <x v="5760"/>
    <n v="1327.0419999999999"/>
    <n v="161.72"/>
  </r>
  <r>
    <s v="10 : Electric"/>
    <x v="3"/>
    <x v="1"/>
    <s v="ERES_2T317"/>
    <x v="5761"/>
    <n v="692.32899999999995"/>
    <n v="82.92"/>
  </r>
  <r>
    <s v="10 : Electric"/>
    <x v="3"/>
    <x v="1"/>
    <s v="ERES_2T317"/>
    <x v="5763"/>
    <n v="1008.696"/>
    <n v="121.42"/>
  </r>
  <r>
    <s v="10 : Electric"/>
    <x v="3"/>
    <x v="1"/>
    <s v="ERES_2T317"/>
    <x v="5764"/>
    <n v="1021.816"/>
    <n v="122.75"/>
  </r>
  <r>
    <s v="10 : Electric"/>
    <x v="3"/>
    <x v="1"/>
    <s v="ERES_2T317"/>
    <x v="5765"/>
    <n v="760.59299999999996"/>
    <n v="92.08"/>
  </r>
  <r>
    <s v="10 : Electric"/>
    <x v="3"/>
    <x v="1"/>
    <s v="ERES_2T317"/>
    <x v="8427"/>
    <n v="348.69400000000002"/>
    <n v="41.58"/>
  </r>
  <r>
    <s v="10 : Electric"/>
    <x v="3"/>
    <x v="1"/>
    <s v="ERES_2T317"/>
    <x v="5766"/>
    <n v="683.29899999999998"/>
    <n v="82.72"/>
  </r>
  <r>
    <s v="10 : Electric"/>
    <x v="3"/>
    <x v="1"/>
    <s v="ERES_2T317"/>
    <x v="5767"/>
    <n v="848.46100000000001"/>
    <n v="100.28"/>
  </r>
  <r>
    <s v="10 : Electric"/>
    <x v="3"/>
    <x v="1"/>
    <s v="ERES_2T317"/>
    <x v="5768"/>
    <n v="483.14100000000002"/>
    <n v="55.16"/>
  </r>
  <r>
    <s v="10 : Electric"/>
    <x v="3"/>
    <x v="1"/>
    <s v="ERES_2T317"/>
    <x v="5769"/>
    <n v="1720.5"/>
    <n v="212.88"/>
  </r>
  <r>
    <s v="10 : Electric"/>
    <x v="3"/>
    <x v="1"/>
    <s v="ERES_2T317"/>
    <x v="5770"/>
    <n v="937.32100000000003"/>
    <n v="115.35"/>
  </r>
  <r>
    <s v="10 : Electric"/>
    <x v="3"/>
    <x v="1"/>
    <s v="ERES_2T317"/>
    <x v="8428"/>
    <n v="1504.9580000000001"/>
    <n v="182.34"/>
  </r>
  <r>
    <s v="10 : Electric"/>
    <x v="3"/>
    <x v="1"/>
    <s v="ERES_2T317"/>
    <x v="8429"/>
    <n v="897.79499999999996"/>
    <n v="113.07"/>
  </r>
  <r>
    <s v="10 : Electric"/>
    <x v="3"/>
    <x v="1"/>
    <s v="ERES_2T317"/>
    <x v="5771"/>
    <n v="409.15499999999997"/>
    <n v="51.25"/>
  </r>
  <r>
    <s v="10 : Electric"/>
    <x v="3"/>
    <x v="1"/>
    <s v="ERES_2T317"/>
    <x v="5772"/>
    <n v="1479.2850000000001"/>
    <n v="176.51"/>
  </r>
  <r>
    <s v="10 : Electric"/>
    <x v="3"/>
    <x v="1"/>
    <s v="ERES_2T317"/>
    <x v="5773"/>
    <n v="469.16500000000002"/>
    <n v="55.36"/>
  </r>
  <r>
    <s v="10 : Electric"/>
    <x v="3"/>
    <x v="1"/>
    <s v="ERES_2T317"/>
    <x v="5774"/>
    <n v="1957.8810000000001"/>
    <n v="235.47"/>
  </r>
  <r>
    <s v="10 : Electric"/>
    <x v="3"/>
    <x v="1"/>
    <s v="ERES_2T317"/>
    <x v="5775"/>
    <n v="1884.2619999999999"/>
    <n v="232.33"/>
  </r>
  <r>
    <s v="10 : Electric"/>
    <x v="3"/>
    <x v="1"/>
    <s v="ERES_2T317"/>
    <x v="8430"/>
    <n v="500.91899999999998"/>
    <n v="61.35"/>
  </r>
  <r>
    <s v="10 : Electric"/>
    <x v="3"/>
    <x v="1"/>
    <s v="ERES_2T317"/>
    <x v="5776"/>
    <n v="477.685"/>
    <n v="57.14"/>
  </r>
  <r>
    <s v="10 : Electric"/>
    <x v="3"/>
    <x v="1"/>
    <s v="ERES_2T317"/>
    <x v="5777"/>
    <n v="557.09299999999996"/>
    <n v="74.239999999999995"/>
  </r>
  <r>
    <s v="10 : Electric"/>
    <x v="3"/>
    <x v="1"/>
    <s v="ERES_2T317"/>
    <x v="8431"/>
    <n v="1323.586"/>
    <n v="161.72999999999999"/>
  </r>
  <r>
    <s v="10 : Electric"/>
    <x v="3"/>
    <x v="1"/>
    <s v="ERES_2T317"/>
    <x v="5778"/>
    <n v="1550.779"/>
    <n v="188.01"/>
  </r>
  <r>
    <s v="10 : Electric"/>
    <x v="3"/>
    <x v="1"/>
    <s v="ERES_2T317"/>
    <x v="5779"/>
    <n v="511.928"/>
    <n v="62.59"/>
  </r>
  <r>
    <s v="10 : Electric"/>
    <x v="3"/>
    <x v="1"/>
    <s v="ERES_2T317"/>
    <x v="5780"/>
    <n v="1622.0609999999999"/>
    <n v="196.29"/>
  </r>
  <r>
    <s v="10 : Electric"/>
    <x v="3"/>
    <x v="1"/>
    <s v="ERES_2T317"/>
    <x v="5781"/>
    <n v="404.27199999999999"/>
    <n v="51.54"/>
  </r>
  <r>
    <s v="10 : Electric"/>
    <x v="3"/>
    <x v="1"/>
    <s v="ERES_2T317"/>
    <x v="5782"/>
    <n v="435.96800000000002"/>
    <n v="52.69"/>
  </r>
  <r>
    <s v="10 : Electric"/>
    <x v="3"/>
    <x v="1"/>
    <s v="ERES_2T317"/>
    <x v="5783"/>
    <n v="1722.116"/>
    <n v="203.97"/>
  </r>
  <r>
    <s v="10 : Electric"/>
    <x v="3"/>
    <x v="1"/>
    <s v="ERES_2T317"/>
    <x v="5784"/>
    <n v="1933.7650000000001"/>
    <n v="227.21"/>
  </r>
  <r>
    <s v="10 : Electric"/>
    <x v="3"/>
    <x v="1"/>
    <s v="ERES_2T317"/>
    <x v="8432"/>
    <n v="977.85400000000004"/>
    <n v="119.76"/>
  </r>
  <r>
    <s v="10 : Electric"/>
    <x v="3"/>
    <x v="1"/>
    <s v="ERES_2T317"/>
    <x v="5785"/>
    <n v="1004.369"/>
    <n v="122.83"/>
  </r>
  <r>
    <s v="10 : Electric"/>
    <x v="3"/>
    <x v="1"/>
    <s v="ERES_2T317"/>
    <x v="5786"/>
    <n v="1759.26"/>
    <n v="220.73"/>
  </r>
  <r>
    <s v="10 : Electric"/>
    <x v="3"/>
    <x v="1"/>
    <s v="ERES_2T317"/>
    <x v="8433"/>
    <n v="1015.01"/>
    <n v="124.37"/>
  </r>
  <r>
    <s v="10 : Electric"/>
    <x v="3"/>
    <x v="1"/>
    <s v="ERES_2T317"/>
    <x v="5787"/>
    <n v="790.59"/>
    <n v="95.09"/>
  </r>
  <r>
    <s v="10 : Electric"/>
    <x v="3"/>
    <x v="1"/>
    <s v="ERES_2T317"/>
    <x v="5788"/>
    <n v="1210.9580000000001"/>
    <n v="145.87"/>
  </r>
  <r>
    <s v="10 : Electric"/>
    <x v="3"/>
    <x v="1"/>
    <s v="ERES_2T317"/>
    <x v="5789"/>
    <n v="254.51900000000001"/>
    <n v="31.56"/>
  </r>
  <r>
    <s v="10 : Electric"/>
    <x v="3"/>
    <x v="1"/>
    <s v="ERES_2T317"/>
    <x v="8434"/>
    <n v="356.33300000000003"/>
    <n v="42.86"/>
  </r>
  <r>
    <s v="10 : Electric"/>
    <x v="3"/>
    <x v="1"/>
    <s v="ERES_2T317"/>
    <x v="5790"/>
    <n v="2233.7649999999999"/>
    <n v="266.52"/>
  </r>
  <r>
    <s v="10 : Electric"/>
    <x v="3"/>
    <x v="1"/>
    <s v="ERES_2T317"/>
    <x v="5791"/>
    <n v="480.74900000000002"/>
    <n v="54.34"/>
  </r>
  <r>
    <s v="10 : Electric"/>
    <x v="3"/>
    <x v="1"/>
    <s v="ERES_2T317"/>
    <x v="5792"/>
    <n v="729.92499999999995"/>
    <n v="90.15"/>
  </r>
  <r>
    <s v="10 : Electric"/>
    <x v="3"/>
    <x v="1"/>
    <s v="ERES_2T317"/>
    <x v="5793"/>
    <n v="1437.67"/>
    <n v="166.94"/>
  </r>
  <r>
    <s v="10 : Electric"/>
    <x v="3"/>
    <x v="1"/>
    <s v="ERES_2T317"/>
    <x v="5794"/>
    <n v="1085.0889999999999"/>
    <n v="126.72"/>
  </r>
  <r>
    <s v="10 : Electric"/>
    <x v="3"/>
    <x v="1"/>
    <s v="ERES_2T317"/>
    <x v="5795"/>
    <n v="412.12599999999998"/>
    <n v="49.4"/>
  </r>
  <r>
    <s v="10 : Electric"/>
    <x v="3"/>
    <x v="1"/>
    <s v="ERES_2T317"/>
    <x v="8435"/>
    <n v="545.38199999999995"/>
    <n v="66.47"/>
  </r>
  <r>
    <s v="10 : Electric"/>
    <x v="3"/>
    <x v="1"/>
    <s v="ERES_2T317"/>
    <x v="5797"/>
    <n v="657.59799999999996"/>
    <n v="83.47"/>
  </r>
  <r>
    <s v="10 : Electric"/>
    <x v="3"/>
    <x v="1"/>
    <s v="ERES_2T317"/>
    <x v="8436"/>
    <n v="1015.8869999999999"/>
    <n v="122.87"/>
  </r>
  <r>
    <s v="10 : Electric"/>
    <x v="3"/>
    <x v="1"/>
    <s v="ERES_2T317"/>
    <x v="5798"/>
    <n v="2259.64"/>
    <n v="289.86"/>
  </r>
  <r>
    <s v="10 : Electric"/>
    <x v="3"/>
    <x v="1"/>
    <s v="ERES_2T317"/>
    <x v="5799"/>
    <n v="1339.4349999999999"/>
    <n v="161.66"/>
  </r>
  <r>
    <s v="10 : Electric"/>
    <x v="3"/>
    <x v="1"/>
    <s v="ERES_2T317"/>
    <x v="5800"/>
    <n v="478.62400000000002"/>
    <n v="60.03"/>
  </r>
  <r>
    <s v="10 : Electric"/>
    <x v="3"/>
    <x v="1"/>
    <s v="ERES_2T317"/>
    <x v="5801"/>
    <n v="346.53399999999999"/>
    <n v="42.32"/>
  </r>
  <r>
    <s v="10 : Electric"/>
    <x v="3"/>
    <x v="1"/>
    <s v="ERES_2T317"/>
    <x v="5802"/>
    <n v="431.48700000000002"/>
    <n v="55.46"/>
  </r>
  <r>
    <s v="10 : Electric"/>
    <x v="3"/>
    <x v="1"/>
    <s v="ERES_2T317"/>
    <x v="5803"/>
    <n v="686.74900000000002"/>
    <n v="82.75"/>
  </r>
  <r>
    <s v="10 : Electric"/>
    <x v="3"/>
    <x v="1"/>
    <s v="ERES_2T317"/>
    <x v="5804"/>
    <n v="1159.568"/>
    <n v="139.97"/>
  </r>
  <r>
    <s v="10 : Electric"/>
    <x v="3"/>
    <x v="1"/>
    <s v="ERES_2T317"/>
    <x v="8437"/>
    <n v="734.15700000000004"/>
    <n v="93.72"/>
  </r>
  <r>
    <s v="10 : Electric"/>
    <x v="3"/>
    <x v="1"/>
    <s v="ERES_2T317"/>
    <x v="5805"/>
    <n v="297.33699999999999"/>
    <n v="36.270000000000003"/>
  </r>
  <r>
    <s v="10 : Electric"/>
    <x v="3"/>
    <x v="1"/>
    <s v="ERES_2T317"/>
    <x v="8438"/>
    <n v="503.31099999999998"/>
    <n v="61.31"/>
  </r>
  <r>
    <s v="10 : Electric"/>
    <x v="3"/>
    <x v="1"/>
    <s v="ERES_2T317"/>
    <x v="5806"/>
    <n v="1580.883"/>
    <n v="188.47"/>
  </r>
  <r>
    <s v="10 : Electric"/>
    <x v="3"/>
    <x v="1"/>
    <s v="ERES_2T317"/>
    <x v="5807"/>
    <n v="1762.136"/>
    <n v="216.47"/>
  </r>
  <r>
    <s v="10 : Electric"/>
    <x v="3"/>
    <x v="1"/>
    <s v="ERES_2T317"/>
    <x v="8439"/>
    <n v="524.71799999999996"/>
    <n v="67.52"/>
  </r>
  <r>
    <s v="10 : Electric"/>
    <x v="3"/>
    <x v="1"/>
    <s v="ERES_2T317"/>
    <x v="8784"/>
    <n v="846.73199999999997"/>
    <n v="104.18"/>
  </r>
  <r>
    <s v="10 : Electric"/>
    <x v="3"/>
    <x v="1"/>
    <s v="ERES_2T317"/>
    <x v="5808"/>
    <n v="663.529"/>
    <n v="78.53"/>
  </r>
  <r>
    <s v="10 : Electric"/>
    <x v="3"/>
    <x v="1"/>
    <s v="ERES_2T317"/>
    <x v="5809"/>
    <n v="1133.6590000000001"/>
    <n v="137.33000000000001"/>
  </r>
  <r>
    <s v="10 : Electric"/>
    <x v="3"/>
    <x v="1"/>
    <s v="ERES_2T317"/>
    <x v="8440"/>
    <n v="975.12199999999996"/>
    <n v="116.39"/>
  </r>
  <r>
    <s v="10 : Electric"/>
    <x v="3"/>
    <x v="1"/>
    <s v="ERES_2T317"/>
    <x v="5810"/>
    <n v="1305.693"/>
    <n v="159.32"/>
  </r>
  <r>
    <s v="10 : Electric"/>
    <x v="3"/>
    <x v="1"/>
    <s v="ERES_2T317"/>
    <x v="5811"/>
    <n v="2405.77"/>
    <n v="291.86"/>
  </r>
  <r>
    <s v="10 : Electric"/>
    <x v="3"/>
    <x v="1"/>
    <s v="ERES_2T317"/>
    <x v="8441"/>
    <n v="727.06799999999998"/>
    <n v="86.79"/>
  </r>
  <r>
    <s v="10 : Electric"/>
    <x v="3"/>
    <x v="1"/>
    <s v="ERES_2T317"/>
    <x v="8442"/>
    <n v="750.47"/>
    <n v="88.56"/>
  </r>
  <r>
    <s v="10 : Electric"/>
    <x v="3"/>
    <x v="1"/>
    <s v="ERES_2T317"/>
    <x v="5812"/>
    <n v="583.37199999999996"/>
    <n v="73.400000000000006"/>
  </r>
  <r>
    <s v="10 : Electric"/>
    <x v="3"/>
    <x v="1"/>
    <s v="ERES_2T317"/>
    <x v="5813"/>
    <n v="800.09900000000005"/>
    <n v="98.2"/>
  </r>
  <r>
    <s v="10 : Electric"/>
    <x v="3"/>
    <x v="1"/>
    <s v="ERES_2T317"/>
    <x v="5814"/>
    <n v="100.98099999999999"/>
    <n v="11.83"/>
  </r>
  <r>
    <s v="10 : Electric"/>
    <x v="3"/>
    <x v="1"/>
    <s v="ERES_2T317"/>
    <x v="5815"/>
    <n v="1315.319"/>
    <n v="162.71"/>
  </r>
  <r>
    <s v="10 : Electric"/>
    <x v="3"/>
    <x v="1"/>
    <s v="ERES_2T317"/>
    <x v="5816"/>
    <n v="493.39"/>
    <n v="61.94"/>
  </r>
  <r>
    <s v="10 : Electric"/>
    <x v="3"/>
    <x v="1"/>
    <s v="ERES_2T317"/>
    <x v="8443"/>
    <n v="539.68700000000001"/>
    <n v="62.61"/>
  </r>
  <r>
    <s v="10 : Electric"/>
    <x v="3"/>
    <x v="1"/>
    <s v="ERES_2T317"/>
    <x v="5817"/>
    <n v="586.37199999999996"/>
    <n v="74.3"/>
  </r>
  <r>
    <s v="10 : Electric"/>
    <x v="3"/>
    <x v="1"/>
    <s v="ERES_2T317"/>
    <x v="5818"/>
    <n v="1449.624"/>
    <n v="175.65"/>
  </r>
  <r>
    <s v="10 : Electric"/>
    <x v="3"/>
    <x v="1"/>
    <s v="ERES_2T317"/>
    <x v="5819"/>
    <n v="1161.5989999999999"/>
    <n v="146.24"/>
  </r>
  <r>
    <s v="10 : Electric"/>
    <x v="3"/>
    <x v="1"/>
    <s v="ERES_2T317"/>
    <x v="5820"/>
    <n v="339.42"/>
    <n v="42.18"/>
  </r>
  <r>
    <s v="10 : Electric"/>
    <x v="3"/>
    <x v="1"/>
    <s v="ERES_2T317"/>
    <x v="5821"/>
    <n v="1789.635"/>
    <n v="221.18"/>
  </r>
  <r>
    <s v="10 : Electric"/>
    <x v="3"/>
    <x v="1"/>
    <s v="ERES_2T317"/>
    <x v="5822"/>
    <n v="1104.4359999999999"/>
    <n v="141.82"/>
  </r>
  <r>
    <s v="10 : Electric"/>
    <x v="3"/>
    <x v="1"/>
    <s v="ERES_2T317"/>
    <x v="8444"/>
    <n v="984.17899999999997"/>
    <n v="122.51"/>
  </r>
  <r>
    <s v="10 : Electric"/>
    <x v="3"/>
    <x v="1"/>
    <s v="ERES_2T317"/>
    <x v="5823"/>
    <n v="817.90499999999997"/>
    <n v="98.12"/>
  </r>
  <r>
    <s v="10 : Electric"/>
    <x v="3"/>
    <x v="1"/>
    <s v="ERES_2T317"/>
    <x v="8445"/>
    <n v="1928.4939999999999"/>
    <n v="219.68"/>
  </r>
  <r>
    <s v="10 : Electric"/>
    <x v="3"/>
    <x v="1"/>
    <s v="ERES_2T317"/>
    <x v="5824"/>
    <n v="1012.965"/>
    <n v="122.13"/>
  </r>
  <r>
    <s v="10 : Electric"/>
    <x v="3"/>
    <x v="1"/>
    <s v="ERES_2T317"/>
    <x v="5825"/>
    <n v="274.88099999999997"/>
    <n v="33.64"/>
  </r>
  <r>
    <s v="10 : Electric"/>
    <x v="3"/>
    <x v="1"/>
    <s v="ERES_2T317"/>
    <x v="5826"/>
    <n v="378.99799999999999"/>
    <n v="47.66"/>
  </r>
  <r>
    <s v="10 : Electric"/>
    <x v="3"/>
    <x v="1"/>
    <s v="ERES_2T317"/>
    <x v="8446"/>
    <n v="1116.4960000000001"/>
    <n v="135.47"/>
  </r>
  <r>
    <s v="10 : Electric"/>
    <x v="3"/>
    <x v="1"/>
    <s v="ERES_2T317"/>
    <x v="8447"/>
    <n v="1096.9159999999999"/>
    <n v="123.57"/>
  </r>
  <r>
    <s v="10 : Electric"/>
    <x v="3"/>
    <x v="1"/>
    <s v="ERES_2T317"/>
    <x v="5827"/>
    <n v="351.40600000000001"/>
    <n v="42.33"/>
  </r>
  <r>
    <s v="10 : Electric"/>
    <x v="3"/>
    <x v="1"/>
    <s v="ERES_2T317"/>
    <x v="5828"/>
    <n v="1467.548"/>
    <n v="178.91"/>
  </r>
  <r>
    <s v="10 : Electric"/>
    <x v="3"/>
    <x v="1"/>
    <s v="ERES_2T317"/>
    <x v="8448"/>
    <n v="797.71299999999997"/>
    <n v="92.24"/>
  </r>
  <r>
    <s v="10 : Electric"/>
    <x v="3"/>
    <x v="1"/>
    <s v="ERES_2T317"/>
    <x v="8449"/>
    <n v="1681.001"/>
    <n v="208.06"/>
  </r>
  <r>
    <s v="10 : Electric"/>
    <x v="3"/>
    <x v="1"/>
    <s v="ERES_2T317"/>
    <x v="8785"/>
    <n v="3894.6889999999999"/>
    <n v="473.56"/>
  </r>
  <r>
    <s v="10 : Electric"/>
    <x v="3"/>
    <x v="1"/>
    <s v="ERES_2T317"/>
    <x v="8786"/>
    <n v="427.92"/>
    <n v="51.59"/>
  </r>
  <r>
    <s v="10 : Electric"/>
    <x v="3"/>
    <x v="1"/>
    <s v="ERES_2T317"/>
    <x v="8450"/>
    <n v="2193.6819999999998"/>
    <n v="244.37"/>
  </r>
  <r>
    <s v="10 : Electric"/>
    <x v="3"/>
    <x v="1"/>
    <s v="ERES_2T317"/>
    <x v="5829"/>
    <n v="817.65800000000002"/>
    <n v="100.3"/>
  </r>
  <r>
    <s v="10 : Electric"/>
    <x v="3"/>
    <x v="1"/>
    <s v="ERES_2T317"/>
    <x v="8787"/>
    <n v="1264.114"/>
    <n v="143.88"/>
  </r>
  <r>
    <s v="10 : Electric"/>
    <x v="3"/>
    <x v="1"/>
    <s v="ERES_2T317"/>
    <x v="5830"/>
    <n v="893.35599999999999"/>
    <n v="101.55"/>
  </r>
  <r>
    <s v="10 : Electric"/>
    <x v="3"/>
    <x v="1"/>
    <s v="ERES_2T317"/>
    <x v="8788"/>
    <n v="1220.9359999999999"/>
    <n v="134.35"/>
  </r>
  <r>
    <s v="10 : Electric"/>
    <x v="3"/>
    <x v="1"/>
    <s v="ERES_2T317"/>
    <x v="5831"/>
    <n v="1340.5730000000001"/>
    <n v="158.9"/>
  </r>
  <r>
    <s v="10 : Electric"/>
    <x v="3"/>
    <x v="1"/>
    <s v="ERES_2T317"/>
    <x v="5832"/>
    <n v="660"/>
    <n v="79.900000000000006"/>
  </r>
  <r>
    <s v="10 : Electric"/>
    <x v="3"/>
    <x v="1"/>
    <s v="ERES_2T317"/>
    <x v="5833"/>
    <n v="1146.6659999999999"/>
    <n v="140.16"/>
  </r>
  <r>
    <s v="10 : Electric"/>
    <x v="3"/>
    <x v="1"/>
    <s v="ERES_2T317"/>
    <x v="8451"/>
    <n v="700.14800000000002"/>
    <n v="78.67"/>
  </r>
  <r>
    <s v="10 : Electric"/>
    <x v="3"/>
    <x v="1"/>
    <s v="ERES_2T317"/>
    <x v="8452"/>
    <n v="1448.521"/>
    <n v="173.44"/>
  </r>
  <r>
    <s v="10 : Electric"/>
    <x v="3"/>
    <x v="1"/>
    <s v="ERES_2T317"/>
    <x v="8789"/>
    <n v="642.1"/>
    <n v="78.03"/>
  </r>
  <r>
    <s v="10 : Electric"/>
    <x v="3"/>
    <x v="1"/>
    <s v="ERES_2T317"/>
    <x v="8453"/>
    <n v="1031.9380000000001"/>
    <n v="114.95"/>
  </r>
  <r>
    <s v="10 : Electric"/>
    <x v="3"/>
    <x v="1"/>
    <s v="ERES_2T317"/>
    <x v="8454"/>
    <n v="742.83100000000002"/>
    <n v="89.95"/>
  </r>
  <r>
    <s v="10 : Electric"/>
    <x v="3"/>
    <x v="1"/>
    <s v="ERES_2T317"/>
    <x v="8455"/>
    <n v="2432.6329999999998"/>
    <n v="290.68"/>
  </r>
  <r>
    <s v="10 : Electric"/>
    <x v="3"/>
    <x v="1"/>
    <s v="ERES_2T317"/>
    <x v="8790"/>
    <n v="2044.6579999999999"/>
    <n v="250.32"/>
  </r>
  <r>
    <s v="10 : Electric"/>
    <x v="3"/>
    <x v="1"/>
    <s v="ERES_2T317"/>
    <x v="5834"/>
    <n v="2922.7939999999999"/>
    <n v="328.67"/>
  </r>
  <r>
    <s v="10 : Electric"/>
    <x v="3"/>
    <x v="1"/>
    <s v="ERES_2T317"/>
    <x v="8791"/>
    <n v="748.63099999999997"/>
    <n v="89.99"/>
  </r>
  <r>
    <s v="10 : Electric"/>
    <x v="3"/>
    <x v="1"/>
    <s v="ERES_2T317"/>
    <x v="8792"/>
    <n v="268.17700000000002"/>
    <n v="35.81"/>
  </r>
  <r>
    <s v="10 : Electric"/>
    <x v="3"/>
    <x v="1"/>
    <s v="ERES_2T317"/>
    <x v="8456"/>
    <n v="295.815"/>
    <n v="36.229999999999997"/>
  </r>
  <r>
    <s v="10 : Electric"/>
    <x v="3"/>
    <x v="1"/>
    <s v="ERES_2T317"/>
    <x v="8457"/>
    <n v="1103.259"/>
    <n v="130.58000000000001"/>
  </r>
  <r>
    <s v="10 : Electric"/>
    <x v="3"/>
    <x v="3"/>
    <s v="ECI_2T324"/>
    <x v="8793"/>
    <n v="615.61900000000003"/>
    <n v="68.22"/>
  </r>
  <r>
    <s v="10 : Electric"/>
    <x v="3"/>
    <x v="2"/>
    <s v="ERES_3T327"/>
    <x v="5836"/>
    <n v="564.72400000000005"/>
    <n v="60.18"/>
  </r>
  <r>
    <s v="10 : Electric"/>
    <x v="3"/>
    <x v="2"/>
    <s v="ERES_3T327"/>
    <x v="5837"/>
    <n v="1464.6579999999999"/>
    <n v="187.73"/>
  </r>
  <r>
    <s v="10 : Electric"/>
    <x v="3"/>
    <x v="2"/>
    <s v="ERES_3T327"/>
    <x v="5838"/>
    <n v="707.55399999999997"/>
    <n v="88.03"/>
  </r>
  <r>
    <s v="10 : Electric"/>
    <x v="3"/>
    <x v="2"/>
    <s v="ERES_3T327"/>
    <x v="5839"/>
    <n v="1040.7570000000001"/>
    <n v="126.57"/>
  </r>
  <r>
    <s v="10 : Electric"/>
    <x v="3"/>
    <x v="2"/>
    <s v="ERES_3T327"/>
    <x v="5840"/>
    <n v="1106.7560000000001"/>
    <n v="121.33"/>
  </r>
  <r>
    <s v="10 : Electric"/>
    <x v="3"/>
    <x v="2"/>
    <s v="ERES_3T327"/>
    <x v="5841"/>
    <n v="1196.664"/>
    <n v="119.03"/>
  </r>
  <r>
    <s v="10 : Electric"/>
    <x v="3"/>
    <x v="2"/>
    <s v="ERES_3T327"/>
    <x v="5842"/>
    <n v="1237.3979999999999"/>
    <n v="152.68"/>
  </r>
  <r>
    <s v="10 : Electric"/>
    <x v="3"/>
    <x v="2"/>
    <s v="ERES_3T327"/>
    <x v="8794"/>
    <n v="437.20299999999997"/>
    <n v="51.19"/>
  </r>
  <r>
    <s v="10 : Electric"/>
    <x v="3"/>
    <x v="2"/>
    <s v="ERES_3T327"/>
    <x v="8458"/>
    <n v="852.46600000000001"/>
    <n v="103.35"/>
  </r>
  <r>
    <s v="10 : Electric"/>
    <x v="3"/>
    <x v="2"/>
    <s v="ERES_3T327"/>
    <x v="5843"/>
    <n v="1444.9059999999999"/>
    <n v="154.69999999999999"/>
  </r>
  <r>
    <s v="10 : Electric"/>
    <x v="3"/>
    <x v="2"/>
    <s v="ERES_3T327"/>
    <x v="5844"/>
    <n v="3069.7759999999998"/>
    <n v="345.82"/>
  </r>
  <r>
    <s v="10 : Electric"/>
    <x v="3"/>
    <x v="2"/>
    <s v="ERES_3T327"/>
    <x v="5845"/>
    <n v="425.14699999999999"/>
    <n v="56.58"/>
  </r>
  <r>
    <s v="10 : Electric"/>
    <x v="3"/>
    <x v="2"/>
    <s v="ERES_3T327"/>
    <x v="8459"/>
    <n v="1937.4749999999999"/>
    <n v="205.78"/>
  </r>
  <r>
    <s v="10 : Electric"/>
    <x v="3"/>
    <x v="2"/>
    <s v="ERES_3T327"/>
    <x v="5846"/>
    <n v="1734.5139999999999"/>
    <n v="203.45"/>
  </r>
  <r>
    <s v="10 : Electric"/>
    <x v="3"/>
    <x v="2"/>
    <s v="ERES_3T327"/>
    <x v="5847"/>
    <n v="1162.9760000000001"/>
    <n v="128.66"/>
  </r>
  <r>
    <s v="10 : Electric"/>
    <x v="3"/>
    <x v="2"/>
    <s v="ERES_3T327"/>
    <x v="5848"/>
    <n v="624.55499999999995"/>
    <n v="82.1"/>
  </r>
  <r>
    <s v="10 : Electric"/>
    <x v="3"/>
    <x v="2"/>
    <s v="ERES_3T327"/>
    <x v="5849"/>
    <n v="1740.383"/>
    <n v="163.53"/>
  </r>
  <r>
    <s v="10 : Electric"/>
    <x v="3"/>
    <x v="2"/>
    <s v="ERES_3T327"/>
    <x v="5851"/>
    <n v="1413.1220000000001"/>
    <n v="173.54"/>
  </r>
  <r>
    <s v="10 : Electric"/>
    <x v="3"/>
    <x v="2"/>
    <s v="ERES_3T327"/>
    <x v="5852"/>
    <n v="1086.71"/>
    <n v="130.83000000000001"/>
  </r>
  <r>
    <s v="10 : Electric"/>
    <x v="3"/>
    <x v="2"/>
    <s v="ERES_3T327"/>
    <x v="5853"/>
    <n v="1197.681"/>
    <n v="154.84"/>
  </r>
  <r>
    <s v="10 : Electric"/>
    <x v="3"/>
    <x v="2"/>
    <s v="ERES_3T327"/>
    <x v="5854"/>
    <n v="701.596"/>
    <n v="89.53"/>
  </r>
  <r>
    <s v="10 : Electric"/>
    <x v="3"/>
    <x v="2"/>
    <s v="ERES_3T327"/>
    <x v="8460"/>
    <n v="1437.7090000000001"/>
    <n v="181.94"/>
  </r>
  <r>
    <s v="10 : Electric"/>
    <x v="3"/>
    <x v="2"/>
    <s v="ERES_3T327"/>
    <x v="5855"/>
    <n v="881.99699999999996"/>
    <n v="102"/>
  </r>
  <r>
    <s v="10 : Electric"/>
    <x v="3"/>
    <x v="2"/>
    <s v="ERES_3T327"/>
    <x v="8795"/>
    <n v="431.51299999999998"/>
    <n v="53.25"/>
  </r>
  <r>
    <s v="10 : Electric"/>
    <x v="3"/>
    <x v="2"/>
    <s v="ERES_3T327"/>
    <x v="5856"/>
    <n v="798.12"/>
    <n v="95.6"/>
  </r>
  <r>
    <s v="10 : Electric"/>
    <x v="3"/>
    <x v="2"/>
    <s v="ERES_3T327"/>
    <x v="5857"/>
    <n v="4338.1049999999996"/>
    <n v="545.59"/>
  </r>
  <r>
    <s v="10 : Electric"/>
    <x v="3"/>
    <x v="2"/>
    <s v="ERES_3T327"/>
    <x v="5858"/>
    <n v="1066.4459999999999"/>
    <n v="115.81"/>
  </r>
  <r>
    <s v="10 : Electric"/>
    <x v="3"/>
    <x v="2"/>
    <s v="ERES_3T327"/>
    <x v="5859"/>
    <n v="353.79700000000003"/>
    <n v="47.36"/>
  </r>
  <r>
    <s v="10 : Electric"/>
    <x v="3"/>
    <x v="2"/>
    <s v="ERES_3T327"/>
    <x v="5860"/>
    <n v="960.74400000000003"/>
    <n v="127.71"/>
  </r>
  <r>
    <s v="10 : Electric"/>
    <x v="3"/>
    <x v="2"/>
    <s v="ERES_3T327"/>
    <x v="5861"/>
    <n v="1039.5619999999999"/>
    <n v="100.73"/>
  </r>
  <r>
    <s v="10 : Electric"/>
    <x v="3"/>
    <x v="2"/>
    <s v="ERES_3T327"/>
    <x v="5862"/>
    <n v="1612.34"/>
    <n v="201.93"/>
  </r>
  <r>
    <s v="10 : Electric"/>
    <x v="3"/>
    <x v="2"/>
    <s v="ERES_3T327"/>
    <x v="5863"/>
    <n v="1565.2529999999999"/>
    <n v="184.53"/>
  </r>
  <r>
    <s v="10 : Electric"/>
    <x v="3"/>
    <x v="2"/>
    <s v="ERES_3T327"/>
    <x v="5864"/>
    <n v="1872.6420000000001"/>
    <n v="245.05"/>
  </r>
  <r>
    <s v="10 : Electric"/>
    <x v="3"/>
    <x v="2"/>
    <s v="ERES_3T327"/>
    <x v="5865"/>
    <n v="618.80799999999999"/>
    <n v="79.28"/>
  </r>
  <r>
    <s v="10 : Electric"/>
    <x v="3"/>
    <x v="2"/>
    <s v="ERES_3T327"/>
    <x v="5866"/>
    <n v="1246.7139999999999"/>
    <n v="154.57"/>
  </r>
  <r>
    <s v="10 : Electric"/>
    <x v="3"/>
    <x v="2"/>
    <s v="ERES_3T327"/>
    <x v="5867"/>
    <n v="2211.5309999999999"/>
    <n v="277.83"/>
  </r>
  <r>
    <s v="10 : Electric"/>
    <x v="3"/>
    <x v="2"/>
    <s v="ERES_3T327"/>
    <x v="8461"/>
    <n v="905.98500000000001"/>
    <n v="95.75"/>
  </r>
  <r>
    <s v="10 : Electric"/>
    <x v="3"/>
    <x v="2"/>
    <s v="ERES_3T327"/>
    <x v="5868"/>
    <n v="861.59400000000005"/>
    <n v="112.6"/>
  </r>
  <r>
    <s v="10 : Electric"/>
    <x v="3"/>
    <x v="2"/>
    <s v="ERES_3T327"/>
    <x v="5869"/>
    <n v="2195.415"/>
    <n v="255"/>
  </r>
  <r>
    <s v="10 : Electric"/>
    <x v="3"/>
    <x v="2"/>
    <s v="ERES_3T327"/>
    <x v="5870"/>
    <n v="1645.768"/>
    <n v="151.35"/>
  </r>
  <r>
    <s v="10 : Electric"/>
    <x v="3"/>
    <x v="2"/>
    <s v="ERES_3T327"/>
    <x v="5871"/>
    <n v="479.49700000000001"/>
    <n v="56.77"/>
  </r>
  <r>
    <s v="10 : Electric"/>
    <x v="3"/>
    <x v="2"/>
    <s v="ERES_3T327"/>
    <x v="8462"/>
    <n v="1089.5329999999999"/>
    <n v="110.02"/>
  </r>
  <r>
    <s v="10 : Electric"/>
    <x v="3"/>
    <x v="2"/>
    <s v="ERES_3T327"/>
    <x v="5872"/>
    <n v="378.80799999999999"/>
    <n v="45.39"/>
  </r>
  <r>
    <s v="10 : Electric"/>
    <x v="3"/>
    <x v="2"/>
    <s v="ERES_3T327"/>
    <x v="5873"/>
    <n v="782.255"/>
    <n v="96.4"/>
  </r>
  <r>
    <s v="10 : Electric"/>
    <x v="3"/>
    <x v="2"/>
    <s v="ERES_3T327"/>
    <x v="5874"/>
    <n v="1465.518"/>
    <n v="188.87"/>
  </r>
  <r>
    <s v="10 : Electric"/>
    <x v="3"/>
    <x v="2"/>
    <s v="ERES_3T327"/>
    <x v="5875"/>
    <n v="460.18700000000001"/>
    <n v="52.58"/>
  </r>
  <r>
    <s v="10 : Electric"/>
    <x v="3"/>
    <x v="2"/>
    <s v="ERES_3T327"/>
    <x v="5876"/>
    <n v="633.00099999999998"/>
    <n v="77.459999999999994"/>
  </r>
  <r>
    <s v="10 : Electric"/>
    <x v="3"/>
    <x v="2"/>
    <s v="ERES_3T327"/>
    <x v="5877"/>
    <n v="1153.9269999999999"/>
    <n v="133.53"/>
  </r>
  <r>
    <s v="10 : Electric"/>
    <x v="3"/>
    <x v="2"/>
    <s v="ERES_3T327"/>
    <x v="5878"/>
    <n v="962.26800000000003"/>
    <n v="103.45"/>
  </r>
  <r>
    <s v="10 : Electric"/>
    <x v="3"/>
    <x v="2"/>
    <s v="ERES_3T327"/>
    <x v="5879"/>
    <n v="3363.424"/>
    <n v="445.17"/>
  </r>
  <r>
    <s v="10 : Electric"/>
    <x v="3"/>
    <x v="2"/>
    <s v="ERES_3T327"/>
    <x v="5880"/>
    <n v="2309.6379999999999"/>
    <n v="285.11"/>
  </r>
  <r>
    <s v="10 : Electric"/>
    <x v="3"/>
    <x v="2"/>
    <s v="ERES_3T327"/>
    <x v="5881"/>
    <n v="887.61099999999999"/>
    <n v="110.25"/>
  </r>
  <r>
    <s v="10 : Electric"/>
    <x v="3"/>
    <x v="2"/>
    <s v="ERES_3T327"/>
    <x v="5882"/>
    <n v="654.36099999999999"/>
    <n v="84.06"/>
  </r>
  <r>
    <s v="10 : Electric"/>
    <x v="3"/>
    <x v="2"/>
    <s v="ERES_3T327"/>
    <x v="5883"/>
    <n v="3033.4839999999999"/>
    <n v="381.59"/>
  </r>
  <r>
    <s v="10 : Electric"/>
    <x v="3"/>
    <x v="2"/>
    <s v="ERES_3T327"/>
    <x v="5884"/>
    <n v="1226.9380000000001"/>
    <n v="147.30000000000001"/>
  </r>
  <r>
    <s v="10 : Electric"/>
    <x v="3"/>
    <x v="2"/>
    <s v="ERES_3T327"/>
    <x v="8463"/>
    <n v="734.27499999999998"/>
    <n v="97.08"/>
  </r>
  <r>
    <s v="10 : Electric"/>
    <x v="3"/>
    <x v="2"/>
    <s v="ERES_3T327"/>
    <x v="5885"/>
    <n v="979.35400000000004"/>
    <n v="102.26"/>
  </r>
  <r>
    <s v="10 : Electric"/>
    <x v="3"/>
    <x v="2"/>
    <s v="ERES_3T327"/>
    <x v="5886"/>
    <n v="431.12599999999998"/>
    <n v="57.22"/>
  </r>
  <r>
    <s v="10 : Electric"/>
    <x v="3"/>
    <x v="2"/>
    <s v="ERES_3T327"/>
    <x v="5887"/>
    <n v="2498.3209999999999"/>
    <n v="306.55"/>
  </r>
  <r>
    <s v="10 : Electric"/>
    <x v="3"/>
    <x v="2"/>
    <s v="ERES_3T327"/>
    <x v="5888"/>
    <n v="502.44099999999997"/>
    <n v="52.7"/>
  </r>
  <r>
    <s v="10 : Electric"/>
    <x v="3"/>
    <x v="2"/>
    <s v="ERES_3T327"/>
    <x v="5889"/>
    <n v="640.101"/>
    <n v="79.67"/>
  </r>
  <r>
    <s v="10 : Electric"/>
    <x v="3"/>
    <x v="2"/>
    <s v="ERES_3T327"/>
    <x v="8464"/>
    <n v="2596.4609999999998"/>
    <n v="277.2"/>
  </r>
  <r>
    <s v="10 : Electric"/>
    <x v="3"/>
    <x v="2"/>
    <s v="ERES_3T327"/>
    <x v="5890"/>
    <n v="747.71"/>
    <n v="91.56"/>
  </r>
  <r>
    <s v="10 : Electric"/>
    <x v="3"/>
    <x v="2"/>
    <s v="ERES_3T327"/>
    <x v="5891"/>
    <n v="727.13099999999997"/>
    <n v="93.82"/>
  </r>
  <r>
    <s v="10 : Electric"/>
    <x v="3"/>
    <x v="2"/>
    <s v="ERES_3T327"/>
    <x v="5892"/>
    <n v="1112.9860000000001"/>
    <n v="122.3"/>
  </r>
  <r>
    <s v="10 : Electric"/>
    <x v="3"/>
    <x v="2"/>
    <s v="ERES_3T327"/>
    <x v="5893"/>
    <n v="1716.5519999999999"/>
    <n v="215.71"/>
  </r>
  <r>
    <s v="10 : Electric"/>
    <x v="3"/>
    <x v="2"/>
    <s v="ERES_3T327"/>
    <x v="5894"/>
    <n v="2942.2860000000001"/>
    <n v="320.7"/>
  </r>
  <r>
    <s v="10 : Electric"/>
    <x v="3"/>
    <x v="2"/>
    <s v="ERES_3T327"/>
    <x v="5895"/>
    <n v="1080.085"/>
    <n v="135.02000000000001"/>
  </r>
  <r>
    <s v="10 : Electric"/>
    <x v="3"/>
    <x v="2"/>
    <s v="ERES_3T327"/>
    <x v="5896"/>
    <n v="2088.9340000000002"/>
    <n v="269.51"/>
  </r>
  <r>
    <s v="10 : Electric"/>
    <x v="3"/>
    <x v="2"/>
    <s v="ERES_3T327"/>
    <x v="5897"/>
    <n v="1263.4639999999999"/>
    <n v="147.55000000000001"/>
  </r>
  <r>
    <s v="10 : Electric"/>
    <x v="3"/>
    <x v="2"/>
    <s v="ERES_3T327"/>
    <x v="5898"/>
    <n v="1353.8030000000001"/>
    <n v="153.6"/>
  </r>
  <r>
    <s v="10 : Electric"/>
    <x v="3"/>
    <x v="2"/>
    <s v="ERES_3T327"/>
    <x v="5899"/>
    <n v="659.56899999999996"/>
    <n v="79.95"/>
  </r>
  <r>
    <s v="10 : Electric"/>
    <x v="3"/>
    <x v="2"/>
    <s v="ERES_3T327"/>
    <x v="5900"/>
    <n v="1867.6569999999999"/>
    <n v="224.35"/>
  </r>
  <r>
    <s v="10 : Electric"/>
    <x v="3"/>
    <x v="2"/>
    <s v="ERES_3T327"/>
    <x v="5901"/>
    <n v="2150.377"/>
    <n v="265.94"/>
  </r>
  <r>
    <s v="10 : Electric"/>
    <x v="3"/>
    <x v="2"/>
    <s v="ERES_3T327"/>
    <x v="5902"/>
    <n v="735.95"/>
    <n v="87.35"/>
  </r>
  <r>
    <s v="10 : Electric"/>
    <x v="3"/>
    <x v="2"/>
    <s v="ERES_3T327"/>
    <x v="8465"/>
    <n v="1472.999"/>
    <n v="170.54"/>
  </r>
  <r>
    <s v="10 : Electric"/>
    <x v="3"/>
    <x v="2"/>
    <s v="ERES_3T327"/>
    <x v="5903"/>
    <n v="1346.7080000000001"/>
    <n v="172.91"/>
  </r>
  <r>
    <s v="10 : Electric"/>
    <x v="3"/>
    <x v="2"/>
    <s v="ERES_3T327"/>
    <x v="5904"/>
    <n v="950.75"/>
    <n v="113.22"/>
  </r>
  <r>
    <s v="10 : Electric"/>
    <x v="3"/>
    <x v="2"/>
    <s v="ERES_3T327"/>
    <x v="5905"/>
    <n v="2622.9169999999999"/>
    <n v="327.29000000000002"/>
  </r>
  <r>
    <s v="10 : Electric"/>
    <x v="3"/>
    <x v="2"/>
    <s v="ERES_3T327"/>
    <x v="5906"/>
    <n v="835.83900000000006"/>
    <n v="108.64"/>
  </r>
  <r>
    <s v="10 : Electric"/>
    <x v="3"/>
    <x v="2"/>
    <s v="ERES_3T327"/>
    <x v="5907"/>
    <n v="515.78"/>
    <n v="59.23"/>
  </r>
  <r>
    <s v="10 : Electric"/>
    <x v="3"/>
    <x v="2"/>
    <s v="ERES_3T327"/>
    <x v="5908"/>
    <n v="496.983"/>
    <n v="58.98"/>
  </r>
  <r>
    <s v="10 : Electric"/>
    <x v="3"/>
    <x v="2"/>
    <s v="ERES_3T327"/>
    <x v="5909"/>
    <n v="2449.7130000000002"/>
    <n v="253.72"/>
  </r>
  <r>
    <s v="10 : Electric"/>
    <x v="3"/>
    <x v="2"/>
    <s v="ERES_3T327"/>
    <x v="5910"/>
    <n v="1068.982"/>
    <n v="136.97999999999999"/>
  </r>
  <r>
    <s v="10 : Electric"/>
    <x v="3"/>
    <x v="2"/>
    <s v="ERES_3T327"/>
    <x v="5911"/>
    <n v="364.16500000000002"/>
    <n v="42.7"/>
  </r>
  <r>
    <s v="10 : Electric"/>
    <x v="3"/>
    <x v="2"/>
    <s v="ERES_3T327"/>
    <x v="5912"/>
    <n v="557.53899999999999"/>
    <n v="68.45"/>
  </r>
  <r>
    <s v="10 : Electric"/>
    <x v="3"/>
    <x v="2"/>
    <s v="ERES_3T327"/>
    <x v="5913"/>
    <n v="2535.6010000000001"/>
    <n v="308.10000000000002"/>
  </r>
  <r>
    <s v="10 : Electric"/>
    <x v="3"/>
    <x v="2"/>
    <s v="ERES_3T327"/>
    <x v="8466"/>
    <n v="379.57299999999998"/>
    <n v="48.79"/>
  </r>
  <r>
    <s v="10 : Electric"/>
    <x v="3"/>
    <x v="2"/>
    <s v="ERES_3T327"/>
    <x v="5914"/>
    <n v="2017.713"/>
    <n v="271.98"/>
  </r>
  <r>
    <s v="10 : Electric"/>
    <x v="3"/>
    <x v="2"/>
    <s v="ERES_3T327"/>
    <x v="8467"/>
    <n v="1914.606"/>
    <n v="248.05"/>
  </r>
  <r>
    <s v="10 : Electric"/>
    <x v="3"/>
    <x v="2"/>
    <s v="ERES_3T327"/>
    <x v="5915"/>
    <n v="2830.3389999999999"/>
    <n v="347.17"/>
  </r>
  <r>
    <s v="10 : Electric"/>
    <x v="3"/>
    <x v="2"/>
    <s v="ERES_3T327"/>
    <x v="5916"/>
    <n v="516.96900000000005"/>
    <n v="69.78"/>
  </r>
  <r>
    <s v="10 : Electric"/>
    <x v="3"/>
    <x v="2"/>
    <s v="ERES_3T327"/>
    <x v="5917"/>
    <n v="1327.01"/>
    <n v="183.59"/>
  </r>
  <r>
    <s v="10 : Electric"/>
    <x v="3"/>
    <x v="2"/>
    <s v="ERES_3T327"/>
    <x v="5918"/>
    <n v="3305.51"/>
    <n v="420.03"/>
  </r>
  <r>
    <s v="10 : Electric"/>
    <x v="3"/>
    <x v="2"/>
    <s v="ERES_3T327"/>
    <x v="8468"/>
    <n v="497.50400000000002"/>
    <n v="53.45"/>
  </r>
  <r>
    <s v="10 : Electric"/>
    <x v="3"/>
    <x v="2"/>
    <s v="ERES_3T327"/>
    <x v="5919"/>
    <n v="3937.1379999999999"/>
    <n v="480.97"/>
  </r>
  <r>
    <s v="10 : Electric"/>
    <x v="3"/>
    <x v="2"/>
    <s v="ERES_3T327"/>
    <x v="5920"/>
    <n v="1039.894"/>
    <n v="131.16999999999999"/>
  </r>
  <r>
    <s v="10 : Electric"/>
    <x v="3"/>
    <x v="2"/>
    <s v="ERES_3T327"/>
    <x v="5921"/>
    <n v="1202.8589999999999"/>
    <n v="144.77000000000001"/>
  </r>
  <r>
    <s v="10 : Electric"/>
    <x v="3"/>
    <x v="2"/>
    <s v="ERES_3T327"/>
    <x v="5922"/>
    <n v="1184.489"/>
    <n v="138.38"/>
  </r>
  <r>
    <s v="10 : Electric"/>
    <x v="3"/>
    <x v="2"/>
    <s v="ERES_3T327"/>
    <x v="5923"/>
    <n v="1210.1569999999999"/>
    <n v="117.51"/>
  </r>
  <r>
    <s v="10 : Electric"/>
    <x v="3"/>
    <x v="2"/>
    <s v="ERES_3T327"/>
    <x v="5924"/>
    <n v="2515.056"/>
    <n v="278.52"/>
  </r>
  <r>
    <s v="10 : Electric"/>
    <x v="3"/>
    <x v="2"/>
    <s v="ERES_3T327"/>
    <x v="8469"/>
    <n v="2310.0920000000001"/>
    <n v="251.5"/>
  </r>
  <r>
    <s v="10 : Electric"/>
    <x v="3"/>
    <x v="2"/>
    <s v="ERES_3T327"/>
    <x v="8470"/>
    <n v="384.07799999999997"/>
    <n v="44.93"/>
  </r>
  <r>
    <s v="10 : Electric"/>
    <x v="3"/>
    <x v="2"/>
    <s v="ERES_3T327"/>
    <x v="5925"/>
    <n v="1462.5630000000001"/>
    <n v="157.11000000000001"/>
  </r>
  <r>
    <s v="10 : Electric"/>
    <x v="3"/>
    <x v="2"/>
    <s v="ERES_3T327"/>
    <x v="5926"/>
    <n v="956.10400000000004"/>
    <n v="103.3"/>
  </r>
  <r>
    <s v="10 : Electric"/>
    <x v="3"/>
    <x v="2"/>
    <s v="ERES_3T327"/>
    <x v="8471"/>
    <n v="1507.31"/>
    <n v="186.11"/>
  </r>
  <r>
    <s v="10 : Electric"/>
    <x v="3"/>
    <x v="2"/>
    <s v="ERES_3T327"/>
    <x v="5927"/>
    <n v="1324.19"/>
    <n v="148.13"/>
  </r>
  <r>
    <s v="10 : Electric"/>
    <x v="3"/>
    <x v="2"/>
    <s v="ERES_3T327"/>
    <x v="5928"/>
    <n v="636.55499999999995"/>
    <n v="82.87"/>
  </r>
  <r>
    <s v="10 : Electric"/>
    <x v="3"/>
    <x v="2"/>
    <s v="ERES_3T327"/>
    <x v="5929"/>
    <n v="743.27700000000004"/>
    <n v="80.25"/>
  </r>
  <r>
    <s v="10 : Electric"/>
    <x v="3"/>
    <x v="2"/>
    <s v="ERES_3T327"/>
    <x v="5930"/>
    <n v="2405.9070000000002"/>
    <n v="286.72000000000003"/>
  </r>
  <r>
    <s v="10 : Electric"/>
    <x v="3"/>
    <x v="2"/>
    <s v="ERES_3T327"/>
    <x v="5931"/>
    <n v="757.28499999999997"/>
    <n v="93.47"/>
  </r>
  <r>
    <s v="10 : Electric"/>
    <x v="3"/>
    <x v="2"/>
    <s v="ERES_3T327"/>
    <x v="5932"/>
    <n v="664.17"/>
    <n v="72.62"/>
  </r>
  <r>
    <s v="10 : Electric"/>
    <x v="3"/>
    <x v="2"/>
    <s v="ERES_3T327"/>
    <x v="8472"/>
    <n v="608.81700000000001"/>
    <n v="77.13"/>
  </r>
  <r>
    <s v="10 : Electric"/>
    <x v="3"/>
    <x v="2"/>
    <s v="ERES_3T327"/>
    <x v="5933"/>
    <n v="3091.2539999999999"/>
    <n v="369.93"/>
  </r>
  <r>
    <s v="10 : Electric"/>
    <x v="3"/>
    <x v="2"/>
    <s v="ERES_3T327"/>
    <x v="5934"/>
    <n v="2174.7429999999999"/>
    <n v="237.12"/>
  </r>
  <r>
    <s v="10 : Electric"/>
    <x v="3"/>
    <x v="2"/>
    <s v="ERES_3T327"/>
    <x v="5935"/>
    <n v="1722.0840000000001"/>
    <n v="209.04"/>
  </r>
  <r>
    <s v="10 : Electric"/>
    <x v="3"/>
    <x v="2"/>
    <s v="ERES_3T327"/>
    <x v="5936"/>
    <n v="198.685"/>
    <n v="27.8"/>
  </r>
  <r>
    <s v="10 : Electric"/>
    <x v="3"/>
    <x v="2"/>
    <s v="ERES_3T327"/>
    <x v="5937"/>
    <n v="1138.7070000000001"/>
    <n v="137.66999999999999"/>
  </r>
  <r>
    <s v="10 : Electric"/>
    <x v="3"/>
    <x v="2"/>
    <s v="ERES_3T327"/>
    <x v="5938"/>
    <n v="1369.607"/>
    <n v="174.42"/>
  </r>
  <r>
    <s v="10 : Electric"/>
    <x v="3"/>
    <x v="2"/>
    <s v="ERES_3T327"/>
    <x v="5939"/>
    <n v="1185.4169999999999"/>
    <n v="140.44999999999999"/>
  </r>
  <r>
    <s v="10 : Electric"/>
    <x v="3"/>
    <x v="2"/>
    <s v="ERES_3T327"/>
    <x v="5940"/>
    <n v="684.18200000000002"/>
    <n v="73.290000000000006"/>
  </r>
  <r>
    <s v="10 : Electric"/>
    <x v="3"/>
    <x v="2"/>
    <s v="ERES_3T327"/>
    <x v="5941"/>
    <n v="3119.0340000000001"/>
    <n v="341.92"/>
  </r>
  <r>
    <s v="10 : Electric"/>
    <x v="3"/>
    <x v="2"/>
    <s v="ERES_3T327"/>
    <x v="5942"/>
    <n v="817.73199999999997"/>
    <n v="94.29"/>
  </r>
  <r>
    <s v="10 : Electric"/>
    <x v="3"/>
    <x v="2"/>
    <s v="ERES_3T327"/>
    <x v="5943"/>
    <n v="1222.8900000000001"/>
    <n v="129.34"/>
  </r>
  <r>
    <s v="10 : Electric"/>
    <x v="3"/>
    <x v="2"/>
    <s v="ERES_3T327"/>
    <x v="8473"/>
    <n v="529.10599999999999"/>
    <n v="60.98"/>
  </r>
  <r>
    <s v="10 : Electric"/>
    <x v="3"/>
    <x v="2"/>
    <s v="ERES_3T327"/>
    <x v="5944"/>
    <n v="501.44499999999999"/>
    <n v="67.67"/>
  </r>
  <r>
    <s v="10 : Electric"/>
    <x v="3"/>
    <x v="2"/>
    <s v="ERES_3T327"/>
    <x v="5945"/>
    <n v="828.62699999999995"/>
    <n v="84.31"/>
  </r>
  <r>
    <s v="10 : Electric"/>
    <x v="3"/>
    <x v="2"/>
    <s v="ERES_3T327"/>
    <x v="5946"/>
    <n v="514.83600000000001"/>
    <n v="61.19"/>
  </r>
  <r>
    <s v="10 : Electric"/>
    <x v="3"/>
    <x v="2"/>
    <s v="ERES_3T327"/>
    <x v="5947"/>
    <n v="2064.3530000000001"/>
    <n v="217.31"/>
  </r>
  <r>
    <s v="10 : Electric"/>
    <x v="3"/>
    <x v="2"/>
    <s v="ERES_3T327"/>
    <x v="5948"/>
    <n v="1148.9069999999999"/>
    <n v="120.5"/>
  </r>
  <r>
    <s v="10 : Electric"/>
    <x v="3"/>
    <x v="2"/>
    <s v="ERES_3T327"/>
    <x v="5949"/>
    <n v="1201.7090000000001"/>
    <n v="114.75"/>
  </r>
  <r>
    <s v="10 : Electric"/>
    <x v="3"/>
    <x v="2"/>
    <s v="ERES_3T327"/>
    <x v="5950"/>
    <n v="1204.0609999999999"/>
    <n v="153.93"/>
  </r>
  <r>
    <s v="10 : Electric"/>
    <x v="3"/>
    <x v="2"/>
    <s v="ERES_3T327"/>
    <x v="5951"/>
    <n v="1220.789"/>
    <n v="156.35"/>
  </r>
  <r>
    <s v="10 : Electric"/>
    <x v="3"/>
    <x v="2"/>
    <s v="ERES_3T327"/>
    <x v="5952"/>
    <n v="881.50099999999998"/>
    <n v="117.67"/>
  </r>
  <r>
    <s v="10 : Electric"/>
    <x v="3"/>
    <x v="2"/>
    <s v="ERES_3T327"/>
    <x v="5953"/>
    <n v="1254.3340000000001"/>
    <n v="158.81"/>
  </r>
  <r>
    <s v="10 : Electric"/>
    <x v="3"/>
    <x v="2"/>
    <s v="ERES_3T327"/>
    <x v="5954"/>
    <n v="867.03"/>
    <n v="110.85"/>
  </r>
  <r>
    <s v="10 : Electric"/>
    <x v="3"/>
    <x v="2"/>
    <s v="ERES_3T327"/>
    <x v="8796"/>
    <n v="1420.8610000000001"/>
    <n v="176.05"/>
  </r>
  <r>
    <s v="10 : Electric"/>
    <x v="3"/>
    <x v="2"/>
    <s v="ERES_3T327"/>
    <x v="8474"/>
    <n v="887.85299999999995"/>
    <n v="93.57"/>
  </r>
  <r>
    <s v="10 : Electric"/>
    <x v="3"/>
    <x v="2"/>
    <s v="ERES_3T327"/>
    <x v="5955"/>
    <n v="539.26700000000005"/>
    <n v="64.760000000000005"/>
  </r>
  <r>
    <s v="10 : Electric"/>
    <x v="3"/>
    <x v="2"/>
    <s v="ERES_3T327"/>
    <x v="5956"/>
    <n v="1503.498"/>
    <n v="144.44999999999999"/>
  </r>
  <r>
    <s v="10 : Electric"/>
    <x v="3"/>
    <x v="2"/>
    <s v="ERES_3T327"/>
    <x v="8475"/>
    <n v="1421.848"/>
    <n v="150.11000000000001"/>
  </r>
  <r>
    <s v="10 : Electric"/>
    <x v="3"/>
    <x v="2"/>
    <s v="ERES_3T327"/>
    <x v="5957"/>
    <n v="1099.374"/>
    <n v="123.44"/>
  </r>
  <r>
    <s v="10 : Electric"/>
    <x v="3"/>
    <x v="2"/>
    <s v="ERES_3T327"/>
    <x v="8476"/>
    <n v="1881.421"/>
    <n v="237.43"/>
  </r>
  <r>
    <s v="10 : Electric"/>
    <x v="3"/>
    <x v="2"/>
    <s v="ERES_3T327"/>
    <x v="5958"/>
    <n v="1812.1220000000001"/>
    <n v="198.49"/>
  </r>
  <r>
    <s v="10 : Electric"/>
    <x v="3"/>
    <x v="2"/>
    <s v="ERES_3T327"/>
    <x v="5959"/>
    <n v="487.21300000000002"/>
    <n v="48.38"/>
  </r>
  <r>
    <s v="10 : Electric"/>
    <x v="3"/>
    <x v="2"/>
    <s v="ERES_3T327"/>
    <x v="5960"/>
    <n v="1697.1780000000001"/>
    <n v="175.57"/>
  </r>
  <r>
    <s v="10 : Electric"/>
    <x v="3"/>
    <x v="2"/>
    <s v="ERES_3T327"/>
    <x v="5961"/>
    <n v="469.07499999999999"/>
    <n v="63.56"/>
  </r>
  <r>
    <s v="10 : Electric"/>
    <x v="3"/>
    <x v="2"/>
    <s v="ERES_3T327"/>
    <x v="5962"/>
    <n v="1106.25"/>
    <n v="151.86000000000001"/>
  </r>
  <r>
    <s v="10 : Electric"/>
    <x v="3"/>
    <x v="2"/>
    <s v="ERES_3T327"/>
    <x v="5963"/>
    <n v="2581.8290000000002"/>
    <n v="282.3"/>
  </r>
  <r>
    <s v="10 : Electric"/>
    <x v="3"/>
    <x v="2"/>
    <s v="ERES_3T327"/>
    <x v="5964"/>
    <n v="4597.3519999999999"/>
    <n v="574.41"/>
  </r>
  <r>
    <s v="10 : Electric"/>
    <x v="3"/>
    <x v="2"/>
    <s v="ERES_3T327"/>
    <x v="5965"/>
    <n v="1208.9390000000001"/>
    <n v="126"/>
  </r>
  <r>
    <s v="10 : Electric"/>
    <x v="3"/>
    <x v="2"/>
    <s v="ERES_3T327"/>
    <x v="5966"/>
    <n v="1786.3019999999999"/>
    <n v="239.84"/>
  </r>
  <r>
    <s v="10 : Electric"/>
    <x v="3"/>
    <x v="2"/>
    <s v="ERES_3T327"/>
    <x v="5967"/>
    <n v="1245.1600000000001"/>
    <n v="138.96"/>
  </r>
  <r>
    <s v="10 : Electric"/>
    <x v="3"/>
    <x v="2"/>
    <s v="ERES_3T327"/>
    <x v="5968"/>
    <n v="807.61900000000003"/>
    <n v="103.2"/>
  </r>
  <r>
    <s v="10 : Electric"/>
    <x v="3"/>
    <x v="2"/>
    <s v="ERES_3T327"/>
    <x v="8477"/>
    <n v="726.22699999999998"/>
    <n v="81.96"/>
  </r>
  <r>
    <s v="10 : Electric"/>
    <x v="3"/>
    <x v="2"/>
    <s v="ERES_3T327"/>
    <x v="8478"/>
    <n v="447.21899999999999"/>
    <n v="53.34"/>
  </r>
  <r>
    <s v="10 : Electric"/>
    <x v="3"/>
    <x v="2"/>
    <s v="ERES_3T327"/>
    <x v="5969"/>
    <n v="700.21100000000001"/>
    <n v="78.7"/>
  </r>
  <r>
    <s v="10 : Electric"/>
    <x v="3"/>
    <x v="2"/>
    <s v="ERES_3T327"/>
    <x v="5970"/>
    <n v="1630.0029999999999"/>
    <n v="213.06"/>
  </r>
  <r>
    <s v="10 : Electric"/>
    <x v="3"/>
    <x v="2"/>
    <s v="ERES_3T327"/>
    <x v="8479"/>
    <n v="1366.0309999999999"/>
    <n v="147.09"/>
  </r>
  <r>
    <s v="10 : Electric"/>
    <x v="3"/>
    <x v="2"/>
    <s v="ERES_3T327"/>
    <x v="5971"/>
    <n v="1080.662"/>
    <n v="109.16"/>
  </r>
  <r>
    <s v="10 : Electric"/>
    <x v="3"/>
    <x v="2"/>
    <s v="ERES_3T327"/>
    <x v="5972"/>
    <n v="33.86"/>
    <n v="3.92"/>
  </r>
  <r>
    <s v="10 : Electric"/>
    <x v="3"/>
    <x v="2"/>
    <s v="ERES_3T327"/>
    <x v="5973"/>
    <n v="702.83399999999995"/>
    <n v="95.11"/>
  </r>
  <r>
    <s v="10 : Electric"/>
    <x v="3"/>
    <x v="2"/>
    <s v="ERES_3T327"/>
    <x v="5974"/>
    <n v="1923.528"/>
    <n v="224.95"/>
  </r>
  <r>
    <s v="10 : Electric"/>
    <x v="3"/>
    <x v="2"/>
    <s v="ERES_3T327"/>
    <x v="5975"/>
    <n v="2850.6619999999998"/>
    <n v="359.46"/>
  </r>
  <r>
    <s v="10 : Electric"/>
    <x v="3"/>
    <x v="2"/>
    <s v="ERES_3T327"/>
    <x v="5976"/>
    <n v="1395.377"/>
    <n v="180.45"/>
  </r>
  <r>
    <s v="10 : Electric"/>
    <x v="3"/>
    <x v="2"/>
    <s v="ERES_3T327"/>
    <x v="5977"/>
    <n v="1787.0340000000001"/>
    <n v="209.2"/>
  </r>
  <r>
    <s v="10 : Electric"/>
    <x v="3"/>
    <x v="2"/>
    <s v="ERES_3T327"/>
    <x v="5978"/>
    <n v="728.11"/>
    <n v="84.74"/>
  </r>
  <r>
    <s v="10 : Electric"/>
    <x v="3"/>
    <x v="2"/>
    <s v="ERES_3T327"/>
    <x v="5979"/>
    <n v="2306.3150000000001"/>
    <n v="244.39"/>
  </r>
  <r>
    <s v="10 : Electric"/>
    <x v="3"/>
    <x v="2"/>
    <s v="ERES_3T327"/>
    <x v="8480"/>
    <n v="1595.799"/>
    <n v="160.44"/>
  </r>
  <r>
    <s v="10 : Electric"/>
    <x v="3"/>
    <x v="2"/>
    <s v="ERES_3T327"/>
    <x v="5980"/>
    <n v="1131.222"/>
    <n v="145.96"/>
  </r>
  <r>
    <s v="10 : Electric"/>
    <x v="3"/>
    <x v="2"/>
    <s v="ERES_3T327"/>
    <x v="5981"/>
    <n v="566.17200000000003"/>
    <n v="75.19"/>
  </r>
  <r>
    <s v="10 : Electric"/>
    <x v="3"/>
    <x v="2"/>
    <s v="ERES_3T327"/>
    <x v="5982"/>
    <n v="1034.885"/>
    <n v="113.12"/>
  </r>
  <r>
    <s v="10 : Electric"/>
    <x v="3"/>
    <x v="2"/>
    <s v="ERES_3T327"/>
    <x v="5983"/>
    <n v="1065.424"/>
    <n v="127.37"/>
  </r>
  <r>
    <s v="10 : Electric"/>
    <x v="3"/>
    <x v="2"/>
    <s v="ERES_3T327"/>
    <x v="5984"/>
    <n v="512.10599999999999"/>
    <n v="62.45"/>
  </r>
  <r>
    <s v="10 : Electric"/>
    <x v="3"/>
    <x v="2"/>
    <s v="ERES_3T327"/>
    <x v="5985"/>
    <n v="2757.7739999999999"/>
    <n v="323.7"/>
  </r>
  <r>
    <s v="10 : Electric"/>
    <x v="3"/>
    <x v="2"/>
    <s v="ERES_3T327"/>
    <x v="8481"/>
    <n v="2415.3939999999998"/>
    <n v="266.10000000000002"/>
  </r>
  <r>
    <s v="10 : Electric"/>
    <x v="3"/>
    <x v="2"/>
    <s v="ERES_3T327"/>
    <x v="5986"/>
    <n v="431.00599999999997"/>
    <n v="55.49"/>
  </r>
  <r>
    <s v="10 : Electric"/>
    <x v="3"/>
    <x v="2"/>
    <s v="ERES_3T327"/>
    <x v="8482"/>
    <n v="1865.8969999999999"/>
    <n v="267.69"/>
  </r>
  <r>
    <s v="10 : Electric"/>
    <x v="3"/>
    <x v="2"/>
    <s v="ERES_3T327"/>
    <x v="5987"/>
    <n v="1169"/>
    <n v="128.22999999999999"/>
  </r>
  <r>
    <s v="10 : Electric"/>
    <x v="3"/>
    <x v="2"/>
    <s v="ERES_3T327"/>
    <x v="5988"/>
    <n v="2989.4760000000001"/>
    <n v="402.2"/>
  </r>
  <r>
    <s v="10 : Electric"/>
    <x v="3"/>
    <x v="2"/>
    <s v="ERES_3T327"/>
    <x v="5989"/>
    <n v="2112.252"/>
    <n v="285.45999999999998"/>
  </r>
  <r>
    <s v="10 : Electric"/>
    <x v="3"/>
    <x v="2"/>
    <s v="ERES_3T327"/>
    <x v="5990"/>
    <n v="2358.6950000000002"/>
    <n v="250.24"/>
  </r>
  <r>
    <s v="10 : Electric"/>
    <x v="3"/>
    <x v="2"/>
    <s v="ERES_3T327"/>
    <x v="8483"/>
    <n v="1288.346"/>
    <n v="157.19"/>
  </r>
  <r>
    <s v="10 : Electric"/>
    <x v="3"/>
    <x v="2"/>
    <s v="ERES_3T327"/>
    <x v="5991"/>
    <n v="827.33199999999999"/>
    <n v="58.44"/>
  </r>
  <r>
    <s v="10 : Electric"/>
    <x v="3"/>
    <x v="2"/>
    <s v="ERES_3T327"/>
    <x v="5992"/>
    <n v="2496.2130000000002"/>
    <n v="318.75"/>
  </r>
  <r>
    <s v="10 : Electric"/>
    <x v="3"/>
    <x v="2"/>
    <s v="ERES_3T327"/>
    <x v="5993"/>
    <n v="1182.652"/>
    <n v="149.37"/>
  </r>
  <r>
    <s v="10 : Electric"/>
    <x v="3"/>
    <x v="2"/>
    <s v="ERES_3T327"/>
    <x v="5994"/>
    <n v="946.03099999999995"/>
    <n v="100.44"/>
  </r>
  <r>
    <s v="10 : Electric"/>
    <x v="3"/>
    <x v="2"/>
    <s v="ERES_3T327"/>
    <x v="5995"/>
    <n v="994.00300000000004"/>
    <n v="93.53"/>
  </r>
  <r>
    <s v="10 : Electric"/>
    <x v="3"/>
    <x v="2"/>
    <s v="ERES_3T327"/>
    <x v="5996"/>
    <n v="673.9"/>
    <n v="83.05"/>
  </r>
  <r>
    <s v="10 : Electric"/>
    <x v="3"/>
    <x v="2"/>
    <s v="ERES_3T327"/>
    <x v="5997"/>
    <n v="1672.63"/>
    <n v="208.04"/>
  </r>
  <r>
    <s v="10 : Electric"/>
    <x v="3"/>
    <x v="2"/>
    <s v="ERES_3T327"/>
    <x v="5998"/>
    <n v="2467.7840000000001"/>
    <n v="305.18"/>
  </r>
  <r>
    <s v="10 : Electric"/>
    <x v="3"/>
    <x v="2"/>
    <s v="ERES_3T327"/>
    <x v="5999"/>
    <n v="1350.0060000000001"/>
    <n v="179.45"/>
  </r>
  <r>
    <s v="10 : Electric"/>
    <x v="3"/>
    <x v="2"/>
    <s v="ERES_3T327"/>
    <x v="6000"/>
    <n v="1298.569"/>
    <n v="168.55"/>
  </r>
  <r>
    <s v="10 : Electric"/>
    <x v="3"/>
    <x v="2"/>
    <s v="ERES_3T327"/>
    <x v="8484"/>
    <n v="1880.173"/>
    <n v="207.21"/>
  </r>
  <r>
    <s v="10 : Electric"/>
    <x v="3"/>
    <x v="2"/>
    <s v="ERES_3T327"/>
    <x v="6001"/>
    <n v="1599.8579999999999"/>
    <n v="176.32"/>
  </r>
  <r>
    <s v="10 : Electric"/>
    <x v="3"/>
    <x v="2"/>
    <s v="ERES_3T327"/>
    <x v="6002"/>
    <n v="767.01099999999997"/>
    <n v="98.43"/>
  </r>
  <r>
    <s v="10 : Electric"/>
    <x v="3"/>
    <x v="2"/>
    <s v="ERES_3T327"/>
    <x v="6003"/>
    <n v="706.21199999999999"/>
    <n v="80.88"/>
  </r>
  <r>
    <s v="10 : Electric"/>
    <x v="3"/>
    <x v="2"/>
    <s v="ERES_3T327"/>
    <x v="6004"/>
    <n v="866.28700000000003"/>
    <n v="87.61"/>
  </r>
  <r>
    <s v="10 : Electric"/>
    <x v="3"/>
    <x v="2"/>
    <s v="ERES_3T327"/>
    <x v="6005"/>
    <n v="328.18200000000002"/>
    <n v="40.369999999999997"/>
  </r>
  <r>
    <s v="10 : Electric"/>
    <x v="3"/>
    <x v="2"/>
    <s v="ERES_3T327"/>
    <x v="6006"/>
    <n v="4111.6210000000001"/>
    <n v="435.77"/>
  </r>
  <r>
    <s v="10 : Electric"/>
    <x v="3"/>
    <x v="2"/>
    <s v="ERES_3T327"/>
    <x v="6007"/>
    <n v="1359.317"/>
    <n v="166.74"/>
  </r>
  <r>
    <s v="10 : Electric"/>
    <x v="3"/>
    <x v="2"/>
    <s v="ERES_3T327"/>
    <x v="6008"/>
    <n v="1169.999"/>
    <n v="124.33"/>
  </r>
  <r>
    <s v="10 : Electric"/>
    <x v="3"/>
    <x v="2"/>
    <s v="ERES_3T327"/>
    <x v="6009"/>
    <n v="1215.9860000000001"/>
    <n v="149.53"/>
  </r>
  <r>
    <s v="10 : Electric"/>
    <x v="3"/>
    <x v="2"/>
    <s v="ERES_3T327"/>
    <x v="6010"/>
    <n v="864.39400000000001"/>
    <n v="110.89"/>
  </r>
  <r>
    <s v="10 : Electric"/>
    <x v="3"/>
    <x v="2"/>
    <s v="ERES_3T327"/>
    <x v="8485"/>
    <n v="872.74"/>
    <n v="99.28"/>
  </r>
  <r>
    <s v="10 : Electric"/>
    <x v="3"/>
    <x v="2"/>
    <s v="ERES_3T327"/>
    <x v="6011"/>
    <n v="3872.3470000000002"/>
    <n v="464.6"/>
  </r>
  <r>
    <s v="10 : Electric"/>
    <x v="3"/>
    <x v="2"/>
    <s v="ERES_3T327"/>
    <x v="6012"/>
    <n v="1283.4449999999999"/>
    <n v="167.98"/>
  </r>
  <r>
    <s v="10 : Electric"/>
    <x v="3"/>
    <x v="2"/>
    <s v="ERES_3T327"/>
    <x v="6013"/>
    <n v="2569.518"/>
    <n v="317.93"/>
  </r>
  <r>
    <s v="10 : Electric"/>
    <x v="3"/>
    <x v="2"/>
    <s v="ERES_3T327"/>
    <x v="6015"/>
    <n v="2639.11"/>
    <n v="337.29"/>
  </r>
  <r>
    <s v="10 : Electric"/>
    <x v="3"/>
    <x v="2"/>
    <s v="ERES_3T327"/>
    <x v="6016"/>
    <n v="848.37699999999995"/>
    <n v="103.79"/>
  </r>
  <r>
    <s v="10 : Electric"/>
    <x v="3"/>
    <x v="2"/>
    <s v="ERES_3T327"/>
    <x v="8486"/>
    <n v="2477.1320000000001"/>
    <n v="288.11"/>
  </r>
  <r>
    <s v="10 : Electric"/>
    <x v="3"/>
    <x v="2"/>
    <s v="ERES_3T327"/>
    <x v="6017"/>
    <n v="1952.037"/>
    <n v="222.59"/>
  </r>
  <r>
    <s v="10 : Electric"/>
    <x v="3"/>
    <x v="2"/>
    <s v="ERES_3T327"/>
    <x v="8487"/>
    <n v="903.52300000000002"/>
    <n v="116.21"/>
  </r>
  <r>
    <s v="10 : Electric"/>
    <x v="3"/>
    <x v="2"/>
    <s v="ERES_3T327"/>
    <x v="6018"/>
    <n v="1150.5550000000001"/>
    <n v="110.11"/>
  </r>
  <r>
    <s v="10 : Electric"/>
    <x v="3"/>
    <x v="2"/>
    <s v="ERES_3T327"/>
    <x v="6019"/>
    <n v="2875.502"/>
    <n v="382.71"/>
  </r>
  <r>
    <s v="10 : Electric"/>
    <x v="3"/>
    <x v="2"/>
    <s v="ERES_3T327"/>
    <x v="6020"/>
    <n v="1789.8019999999999"/>
    <n v="223.75"/>
  </r>
  <r>
    <s v="10 : Electric"/>
    <x v="3"/>
    <x v="2"/>
    <s v="ERES_3T327"/>
    <x v="8488"/>
    <n v="1533.162"/>
    <n v="166.04"/>
  </r>
  <r>
    <s v="10 : Electric"/>
    <x v="3"/>
    <x v="2"/>
    <s v="ERES_3T327"/>
    <x v="6021"/>
    <n v="926.11300000000006"/>
    <n v="79.73"/>
  </r>
  <r>
    <s v="10 : Electric"/>
    <x v="3"/>
    <x v="2"/>
    <s v="ERES_3T327"/>
    <x v="6022"/>
    <n v="3498.085"/>
    <n v="423.51"/>
  </r>
  <r>
    <s v="10 : Electric"/>
    <x v="3"/>
    <x v="2"/>
    <s v="ERES_3T327"/>
    <x v="8489"/>
    <n v="2600.8760000000002"/>
    <n v="263.60000000000002"/>
  </r>
  <r>
    <s v="10 : Electric"/>
    <x v="3"/>
    <x v="2"/>
    <s v="ERES_3T327"/>
    <x v="6023"/>
    <n v="1135.58"/>
    <n v="111.55"/>
  </r>
  <r>
    <s v="10 : Electric"/>
    <x v="3"/>
    <x v="2"/>
    <s v="ERES_3T327"/>
    <x v="6024"/>
    <n v="1393.278"/>
    <n v="144.30000000000001"/>
  </r>
  <r>
    <s v="10 : Electric"/>
    <x v="3"/>
    <x v="2"/>
    <s v="ERES_3T327"/>
    <x v="8490"/>
    <n v="1295.9190000000001"/>
    <n v="135.21"/>
  </r>
  <r>
    <s v="10 : Electric"/>
    <x v="3"/>
    <x v="2"/>
    <s v="ERES_3T327"/>
    <x v="6025"/>
    <n v="1386.425"/>
    <n v="188.45"/>
  </r>
  <r>
    <s v="10 : Electric"/>
    <x v="3"/>
    <x v="2"/>
    <s v="ERES_3T327"/>
    <x v="6026"/>
    <n v="1836.779"/>
    <n v="215.94"/>
  </r>
  <r>
    <s v="10 : Electric"/>
    <x v="3"/>
    <x v="2"/>
    <s v="ERES_3T327"/>
    <x v="6027"/>
    <n v="1851.9290000000001"/>
    <n v="233.89"/>
  </r>
  <r>
    <s v="10 : Electric"/>
    <x v="3"/>
    <x v="2"/>
    <s v="ERES_3T327"/>
    <x v="6028"/>
    <n v="2640.5970000000002"/>
    <n v="308.98"/>
  </r>
  <r>
    <s v="10 : Electric"/>
    <x v="3"/>
    <x v="2"/>
    <s v="ERES_3T327"/>
    <x v="6029"/>
    <n v="1477.537"/>
    <n v="172.1"/>
  </r>
  <r>
    <s v="10 : Electric"/>
    <x v="3"/>
    <x v="2"/>
    <s v="ERES_3T327"/>
    <x v="6030"/>
    <n v="1128.721"/>
    <n v="140.38"/>
  </r>
  <r>
    <s v="10 : Electric"/>
    <x v="3"/>
    <x v="2"/>
    <s v="ERES_3T327"/>
    <x v="6031"/>
    <n v="582.26599999999996"/>
    <n v="73.849999999999994"/>
  </r>
  <r>
    <s v="10 : Electric"/>
    <x v="3"/>
    <x v="2"/>
    <s v="ERES_3T327"/>
    <x v="6032"/>
    <n v="2203.5340000000001"/>
    <n v="248.63"/>
  </r>
  <r>
    <s v="10 : Electric"/>
    <x v="3"/>
    <x v="2"/>
    <s v="ERES_3T327"/>
    <x v="6033"/>
    <n v="1140.095"/>
    <n v="107.05"/>
  </r>
  <r>
    <s v="10 : Electric"/>
    <x v="3"/>
    <x v="2"/>
    <s v="ERES_3T327"/>
    <x v="6034"/>
    <n v="1014.415"/>
    <n v="103.34"/>
  </r>
  <r>
    <s v="10 : Electric"/>
    <x v="3"/>
    <x v="2"/>
    <s v="ERES_3T327"/>
    <x v="6035"/>
    <n v="2066.127"/>
    <n v="259.11"/>
  </r>
  <r>
    <s v="10 : Electric"/>
    <x v="3"/>
    <x v="2"/>
    <s v="ERES_3T327"/>
    <x v="6036"/>
    <n v="2195.6860000000001"/>
    <n v="245.04"/>
  </r>
  <r>
    <s v="10 : Electric"/>
    <x v="3"/>
    <x v="2"/>
    <s v="ERES_3T327"/>
    <x v="6037"/>
    <n v="1427.2159999999999"/>
    <n v="169.57"/>
  </r>
  <r>
    <s v="10 : Electric"/>
    <x v="3"/>
    <x v="2"/>
    <s v="ERES_3T327"/>
    <x v="6038"/>
    <n v="485.87900000000002"/>
    <n v="61.14"/>
  </r>
  <r>
    <s v="10 : Electric"/>
    <x v="3"/>
    <x v="2"/>
    <s v="ERES_3T327"/>
    <x v="6039"/>
    <n v="2481.59"/>
    <n v="301.16000000000003"/>
  </r>
  <r>
    <s v="10 : Electric"/>
    <x v="3"/>
    <x v="2"/>
    <s v="ERES_3T327"/>
    <x v="6040"/>
    <n v="675.16099999999994"/>
    <n v="81.39"/>
  </r>
  <r>
    <s v="10 : Electric"/>
    <x v="3"/>
    <x v="2"/>
    <s v="ERES_3T327"/>
    <x v="6041"/>
    <n v="1371.961"/>
    <n v="157.63999999999999"/>
  </r>
  <r>
    <s v="10 : Electric"/>
    <x v="3"/>
    <x v="2"/>
    <s v="ERES_3T327"/>
    <x v="6042"/>
    <n v="1772.521"/>
    <n v="170.32"/>
  </r>
  <r>
    <s v="10 : Electric"/>
    <x v="3"/>
    <x v="2"/>
    <s v="ERES_3T327"/>
    <x v="6043"/>
    <n v="807.79700000000003"/>
    <n v="111.91"/>
  </r>
  <r>
    <s v="10 : Electric"/>
    <x v="3"/>
    <x v="2"/>
    <s v="ERES_3T327"/>
    <x v="6044"/>
    <n v="890.13800000000003"/>
    <n v="111.25"/>
  </r>
  <r>
    <s v="10 : Electric"/>
    <x v="3"/>
    <x v="2"/>
    <s v="ERES_3T327"/>
    <x v="8491"/>
    <n v="1609.2080000000001"/>
    <n v="217.08"/>
  </r>
  <r>
    <s v="10 : Electric"/>
    <x v="3"/>
    <x v="2"/>
    <s v="ERES_3T327"/>
    <x v="8492"/>
    <n v="765.48099999999999"/>
    <n v="92.8"/>
  </r>
  <r>
    <s v="10 : Electric"/>
    <x v="3"/>
    <x v="2"/>
    <s v="ERES_3T327"/>
    <x v="6045"/>
    <n v="1264.307"/>
    <n v="143.54"/>
  </r>
  <r>
    <s v="10 : Electric"/>
    <x v="3"/>
    <x v="2"/>
    <s v="ERES_3T327"/>
    <x v="6046"/>
    <n v="1287.941"/>
    <n v="159.26"/>
  </r>
  <r>
    <s v="10 : Electric"/>
    <x v="3"/>
    <x v="2"/>
    <s v="ERES_3T327"/>
    <x v="6047"/>
    <n v="782.32600000000002"/>
    <n v="78.64"/>
  </r>
  <r>
    <s v="10 : Electric"/>
    <x v="3"/>
    <x v="2"/>
    <s v="ERES_3T327"/>
    <x v="6048"/>
    <n v="1137.6369999999999"/>
    <n v="122.74"/>
  </r>
  <r>
    <s v="10 : Electric"/>
    <x v="3"/>
    <x v="2"/>
    <s v="ERES_3T327"/>
    <x v="6049"/>
    <n v="547.04499999999996"/>
    <n v="70.06"/>
  </r>
  <r>
    <s v="10 : Electric"/>
    <x v="3"/>
    <x v="2"/>
    <s v="ERES_3T327"/>
    <x v="6050"/>
    <n v="4655.7979999999998"/>
    <n v="564.08000000000004"/>
  </r>
  <r>
    <s v="10 : Electric"/>
    <x v="3"/>
    <x v="2"/>
    <s v="ERES_3T327"/>
    <x v="6051"/>
    <n v="1309.836"/>
    <n v="164.12"/>
  </r>
  <r>
    <s v="10 : Electric"/>
    <x v="3"/>
    <x v="2"/>
    <s v="ERES_3T327"/>
    <x v="6052"/>
    <n v="470.19600000000003"/>
    <n v="60.58"/>
  </r>
  <r>
    <s v="10 : Electric"/>
    <x v="3"/>
    <x v="2"/>
    <s v="ERES_3T327"/>
    <x v="6053"/>
    <n v="1738.85"/>
    <n v="216.26"/>
  </r>
  <r>
    <s v="10 : Electric"/>
    <x v="3"/>
    <x v="2"/>
    <s v="ERES_3T327"/>
    <x v="6054"/>
    <n v="1330.0250000000001"/>
    <n v="150.22"/>
  </r>
  <r>
    <s v="10 : Electric"/>
    <x v="3"/>
    <x v="2"/>
    <s v="ERES_3T327"/>
    <x v="6055"/>
    <n v="713.61300000000006"/>
    <n v="74.010000000000005"/>
  </r>
  <r>
    <s v="10 : Electric"/>
    <x v="3"/>
    <x v="2"/>
    <s v="ERES_3T327"/>
    <x v="6056"/>
    <n v="1290.21"/>
    <n v="154.97999999999999"/>
  </r>
  <r>
    <s v="10 : Electric"/>
    <x v="3"/>
    <x v="2"/>
    <s v="ERES_3T327"/>
    <x v="8493"/>
    <n v="810.73699999999997"/>
    <n v="93.65"/>
  </r>
  <r>
    <s v="10 : Electric"/>
    <x v="3"/>
    <x v="2"/>
    <s v="ERES_3T327"/>
    <x v="6057"/>
    <n v="2076.884"/>
    <n v="239.25"/>
  </r>
  <r>
    <s v="10 : Electric"/>
    <x v="3"/>
    <x v="2"/>
    <s v="ERES_3T327"/>
    <x v="6058"/>
    <n v="2432.261"/>
    <n v="298.83999999999997"/>
  </r>
  <r>
    <s v="10 : Electric"/>
    <x v="3"/>
    <x v="2"/>
    <s v="ERES_3T327"/>
    <x v="6059"/>
    <n v="282.74900000000002"/>
    <n v="34.96"/>
  </r>
  <r>
    <s v="10 : Electric"/>
    <x v="3"/>
    <x v="2"/>
    <s v="ERES_3T327"/>
    <x v="6060"/>
    <n v="1182.6990000000001"/>
    <n v="140.49"/>
  </r>
  <r>
    <s v="10 : Electric"/>
    <x v="3"/>
    <x v="2"/>
    <s v="ERES_3T327"/>
    <x v="6061"/>
    <n v="1452.961"/>
    <n v="168.94"/>
  </r>
  <r>
    <s v="10 : Electric"/>
    <x v="3"/>
    <x v="2"/>
    <s v="ERES_3T327"/>
    <x v="6062"/>
    <n v="1057.7919999999999"/>
    <n v="96.11"/>
  </r>
  <r>
    <s v="10 : Electric"/>
    <x v="3"/>
    <x v="2"/>
    <s v="ERES_3T327"/>
    <x v="6063"/>
    <n v="738.65200000000004"/>
    <n v="81.209999999999994"/>
  </r>
  <r>
    <s v="10 : Electric"/>
    <x v="3"/>
    <x v="2"/>
    <s v="ERES_3T327"/>
    <x v="6064"/>
    <n v="850.32799999999997"/>
    <n v="100.68"/>
  </r>
  <r>
    <s v="10 : Electric"/>
    <x v="3"/>
    <x v="2"/>
    <s v="ERES_3T327"/>
    <x v="6065"/>
    <n v="1275.7159999999999"/>
    <n v="157.77000000000001"/>
  </r>
  <r>
    <s v="10 : Electric"/>
    <x v="3"/>
    <x v="2"/>
    <s v="ERES_3T327"/>
    <x v="6066"/>
    <n v="241.94800000000001"/>
    <n v="29.21"/>
  </r>
  <r>
    <s v="10 : Electric"/>
    <x v="3"/>
    <x v="2"/>
    <s v="ERES_3T327"/>
    <x v="6067"/>
    <n v="1809.261"/>
    <n v="207.09"/>
  </r>
  <r>
    <s v="10 : Electric"/>
    <x v="3"/>
    <x v="2"/>
    <s v="ERES_3T327"/>
    <x v="6068"/>
    <n v="1156.7919999999999"/>
    <n v="129.19"/>
  </r>
  <r>
    <s v="10 : Electric"/>
    <x v="3"/>
    <x v="2"/>
    <s v="ERES_3T327"/>
    <x v="6070"/>
    <n v="1150.877"/>
    <n v="129.56"/>
  </r>
  <r>
    <s v="10 : Electric"/>
    <x v="3"/>
    <x v="2"/>
    <s v="ERES_3T327"/>
    <x v="6071"/>
    <n v="636.84199999999998"/>
    <n v="72.47"/>
  </r>
  <r>
    <s v="10 : Electric"/>
    <x v="3"/>
    <x v="2"/>
    <s v="ERES_3T327"/>
    <x v="6072"/>
    <n v="937.50800000000004"/>
    <n v="110.79"/>
  </r>
  <r>
    <s v="10 : Electric"/>
    <x v="3"/>
    <x v="2"/>
    <s v="ERES_3T327"/>
    <x v="6073"/>
    <n v="1261.3420000000001"/>
    <n v="151.74"/>
  </r>
  <r>
    <s v="10 : Electric"/>
    <x v="3"/>
    <x v="2"/>
    <s v="ERES_3T327"/>
    <x v="6074"/>
    <n v="340.46100000000001"/>
    <n v="44.99"/>
  </r>
  <r>
    <s v="10 : Electric"/>
    <x v="3"/>
    <x v="2"/>
    <s v="ERES_3T327"/>
    <x v="6075"/>
    <n v="3183.9960000000001"/>
    <n v="380.9"/>
  </r>
  <r>
    <s v="10 : Electric"/>
    <x v="3"/>
    <x v="2"/>
    <s v="ERES_3T327"/>
    <x v="6076"/>
    <n v="892.29600000000005"/>
    <n v="100.48"/>
  </r>
  <r>
    <s v="10 : Electric"/>
    <x v="3"/>
    <x v="2"/>
    <s v="ERES_3T327"/>
    <x v="6077"/>
    <n v="1089.681"/>
    <n v="154.43"/>
  </r>
  <r>
    <s v="10 : Electric"/>
    <x v="3"/>
    <x v="2"/>
    <s v="ERES_3T327"/>
    <x v="8494"/>
    <n v="982.00699999999995"/>
    <n v="109.87"/>
  </r>
  <r>
    <s v="10 : Electric"/>
    <x v="3"/>
    <x v="2"/>
    <s v="ERES_3T327"/>
    <x v="6078"/>
    <n v="2806.864"/>
    <n v="338.51"/>
  </r>
  <r>
    <s v="10 : Electric"/>
    <x v="3"/>
    <x v="2"/>
    <s v="ERES_3T327"/>
    <x v="6079"/>
    <n v="1593.5139999999999"/>
    <n v="167.02"/>
  </r>
  <r>
    <s v="10 : Electric"/>
    <x v="3"/>
    <x v="2"/>
    <s v="ERES_3T327"/>
    <x v="6080"/>
    <n v="1289.96"/>
    <n v="131.47"/>
  </r>
  <r>
    <s v="10 : Electric"/>
    <x v="3"/>
    <x v="2"/>
    <s v="ERES_3T327"/>
    <x v="6081"/>
    <n v="798.41899999999998"/>
    <n v="93.38"/>
  </r>
  <r>
    <s v="10 : Electric"/>
    <x v="3"/>
    <x v="2"/>
    <s v="ERES_3T327"/>
    <x v="6082"/>
    <n v="285.94600000000003"/>
    <n v="36.67"/>
  </r>
  <r>
    <s v="10 : Electric"/>
    <x v="3"/>
    <x v="2"/>
    <s v="ERES_3T327"/>
    <x v="6083"/>
    <n v="459.01799999999997"/>
    <n v="53.2"/>
  </r>
  <r>
    <s v="10 : Electric"/>
    <x v="3"/>
    <x v="2"/>
    <s v="ERES_3T327"/>
    <x v="6084"/>
    <n v="1552.058"/>
    <n v="146.46"/>
  </r>
  <r>
    <s v="10 : Electric"/>
    <x v="3"/>
    <x v="2"/>
    <s v="ERES_3T327"/>
    <x v="8495"/>
    <n v="1131.5150000000001"/>
    <n v="110.58"/>
  </r>
  <r>
    <s v="10 : Electric"/>
    <x v="3"/>
    <x v="2"/>
    <s v="ERES_3T327"/>
    <x v="6085"/>
    <n v="367.19900000000001"/>
    <n v="45.7"/>
  </r>
  <r>
    <s v="10 : Electric"/>
    <x v="3"/>
    <x v="2"/>
    <s v="ERES_3T327"/>
    <x v="8496"/>
    <n v="490.78500000000003"/>
    <n v="58.06"/>
  </r>
  <r>
    <s v="10 : Electric"/>
    <x v="3"/>
    <x v="2"/>
    <s v="ERES_3T327"/>
    <x v="6086"/>
    <n v="1334.25"/>
    <n v="168.16"/>
  </r>
  <r>
    <s v="10 : Electric"/>
    <x v="3"/>
    <x v="2"/>
    <s v="ERES_3T327"/>
    <x v="6087"/>
    <n v="2697.078"/>
    <n v="290.91000000000003"/>
  </r>
  <r>
    <s v="10 : Electric"/>
    <x v="3"/>
    <x v="2"/>
    <s v="ERES_3T327"/>
    <x v="6088"/>
    <n v="1559.1990000000001"/>
    <n v="162.56"/>
  </r>
  <r>
    <s v="10 : Electric"/>
    <x v="3"/>
    <x v="2"/>
    <s v="ERES_3T327"/>
    <x v="6089"/>
    <n v="1765.2049999999999"/>
    <n v="232.25"/>
  </r>
  <r>
    <s v="10 : Electric"/>
    <x v="3"/>
    <x v="2"/>
    <s v="ERES_3T327"/>
    <x v="6090"/>
    <n v="2125.8879999999999"/>
    <n v="249.8"/>
  </r>
  <r>
    <s v="10 : Electric"/>
    <x v="3"/>
    <x v="2"/>
    <s v="ERES_3T327"/>
    <x v="6091"/>
    <n v="2146.2689999999998"/>
    <n v="262.32"/>
  </r>
  <r>
    <s v="10 : Electric"/>
    <x v="3"/>
    <x v="2"/>
    <s v="ERES_3T327"/>
    <x v="6092"/>
    <n v="899.75"/>
    <n v="110.42"/>
  </r>
  <r>
    <s v="10 : Electric"/>
    <x v="3"/>
    <x v="2"/>
    <s v="ERES_3T327"/>
    <x v="6093"/>
    <n v="822.56"/>
    <n v="79.91"/>
  </r>
  <r>
    <s v="10 : Electric"/>
    <x v="3"/>
    <x v="2"/>
    <s v="ERES_3T327"/>
    <x v="8497"/>
    <n v="1060.6120000000001"/>
    <n v="117.45"/>
  </r>
  <r>
    <s v="10 : Electric"/>
    <x v="3"/>
    <x v="2"/>
    <s v="ERES_3T327"/>
    <x v="8498"/>
    <n v="2938.904"/>
    <n v="392.16"/>
  </r>
  <r>
    <s v="10 : Electric"/>
    <x v="3"/>
    <x v="2"/>
    <s v="ERES_3T327"/>
    <x v="6094"/>
    <n v="2390.616"/>
    <n v="304.92"/>
  </r>
  <r>
    <s v="10 : Electric"/>
    <x v="3"/>
    <x v="2"/>
    <s v="ERES_3T327"/>
    <x v="6095"/>
    <n v="1039.5129999999999"/>
    <n v="112.94"/>
  </r>
  <r>
    <s v="10 : Electric"/>
    <x v="3"/>
    <x v="2"/>
    <s v="ERES_3T327"/>
    <x v="6096"/>
    <n v="1460.6030000000001"/>
    <n v="165.41"/>
  </r>
  <r>
    <s v="10 : Electric"/>
    <x v="3"/>
    <x v="2"/>
    <s v="ERES_3T327"/>
    <x v="6097"/>
    <n v="893.49599999999998"/>
    <n v="103.17"/>
  </r>
  <r>
    <s v="10 : Electric"/>
    <x v="3"/>
    <x v="2"/>
    <s v="ERES_3T327"/>
    <x v="6098"/>
    <n v="2097.6170000000002"/>
    <n v="225.8"/>
  </r>
  <r>
    <s v="10 : Electric"/>
    <x v="3"/>
    <x v="2"/>
    <s v="ERES_3T327"/>
    <x v="6099"/>
    <n v="1842.538"/>
    <n v="206.37"/>
  </r>
  <r>
    <s v="10 : Electric"/>
    <x v="3"/>
    <x v="2"/>
    <s v="ERES_3T327"/>
    <x v="6100"/>
    <n v="1302.431"/>
    <n v="164.9"/>
  </r>
  <r>
    <s v="10 : Electric"/>
    <x v="3"/>
    <x v="2"/>
    <s v="ERES_3T327"/>
    <x v="6101"/>
    <n v="1139.203"/>
    <n v="130.47999999999999"/>
  </r>
  <r>
    <s v="10 : Electric"/>
    <x v="3"/>
    <x v="2"/>
    <s v="ERES_3T327"/>
    <x v="6103"/>
    <n v="1207.663"/>
    <n v="132.33000000000001"/>
  </r>
  <r>
    <s v="10 : Electric"/>
    <x v="3"/>
    <x v="2"/>
    <s v="ERES_3T327"/>
    <x v="6104"/>
    <n v="688.59900000000005"/>
    <n v="71.17"/>
  </r>
  <r>
    <s v="10 : Electric"/>
    <x v="3"/>
    <x v="2"/>
    <s v="ERES_3T327"/>
    <x v="6105"/>
    <n v="774.197"/>
    <n v="97.17"/>
  </r>
  <r>
    <s v="10 : Electric"/>
    <x v="3"/>
    <x v="2"/>
    <s v="ERES_3T327"/>
    <x v="6106"/>
    <n v="1092.114"/>
    <n v="108.5"/>
  </r>
  <r>
    <s v="10 : Electric"/>
    <x v="3"/>
    <x v="2"/>
    <s v="ERES_3T327"/>
    <x v="8499"/>
    <n v="965.98199999999997"/>
    <n v="104.99"/>
  </r>
  <r>
    <s v="10 : Electric"/>
    <x v="3"/>
    <x v="2"/>
    <s v="ERES_3T327"/>
    <x v="6107"/>
    <n v="801.23599999999999"/>
    <n v="84.53"/>
  </r>
  <r>
    <s v="10 : Electric"/>
    <x v="3"/>
    <x v="2"/>
    <s v="ERES_3T327"/>
    <x v="6108"/>
    <n v="1178.0170000000001"/>
    <n v="156.83000000000001"/>
  </r>
  <r>
    <s v="10 : Electric"/>
    <x v="3"/>
    <x v="2"/>
    <s v="ERES_3T327"/>
    <x v="8500"/>
    <n v="989.69600000000003"/>
    <n v="102.52"/>
  </r>
  <r>
    <s v="10 : Electric"/>
    <x v="3"/>
    <x v="2"/>
    <s v="ERES_3T327"/>
    <x v="6109"/>
    <n v="371.94400000000002"/>
    <n v="44.53"/>
  </r>
  <r>
    <s v="10 : Electric"/>
    <x v="3"/>
    <x v="2"/>
    <s v="ERES_3T327"/>
    <x v="6110"/>
    <n v="936.36300000000006"/>
    <n v="109.72"/>
  </r>
  <r>
    <s v="10 : Electric"/>
    <x v="3"/>
    <x v="2"/>
    <s v="ERES_3T327"/>
    <x v="6111"/>
    <n v="4779.451"/>
    <n v="519.6"/>
  </r>
  <r>
    <s v="10 : Electric"/>
    <x v="3"/>
    <x v="2"/>
    <s v="ERES_3T327"/>
    <x v="8501"/>
    <n v="1652.21"/>
    <n v="215.12"/>
  </r>
  <r>
    <s v="10 : Electric"/>
    <x v="3"/>
    <x v="2"/>
    <s v="ERES_3T327"/>
    <x v="6112"/>
    <n v="3125.9720000000002"/>
    <n v="386.04"/>
  </r>
  <r>
    <s v="10 : Electric"/>
    <x v="3"/>
    <x v="2"/>
    <s v="ERES_3T327"/>
    <x v="6113"/>
    <n v="2429.4850000000001"/>
    <n v="325.25"/>
  </r>
  <r>
    <s v="10 : Electric"/>
    <x v="3"/>
    <x v="2"/>
    <s v="ERES_3T327"/>
    <x v="6114"/>
    <n v="359.464"/>
    <n v="48.01"/>
  </r>
  <r>
    <s v="10 : Electric"/>
    <x v="3"/>
    <x v="2"/>
    <s v="ERES_3T327"/>
    <x v="6115"/>
    <n v="1731.5630000000001"/>
    <n v="190.81"/>
  </r>
  <r>
    <s v="10 : Electric"/>
    <x v="3"/>
    <x v="2"/>
    <s v="ERES_3T327"/>
    <x v="6116"/>
    <n v="2495.183"/>
    <n v="324.45999999999998"/>
  </r>
  <r>
    <s v="10 : Electric"/>
    <x v="3"/>
    <x v="2"/>
    <s v="ERES_3T327"/>
    <x v="6117"/>
    <n v="874.96900000000005"/>
    <n v="101.92"/>
  </r>
  <r>
    <s v="10 : Electric"/>
    <x v="3"/>
    <x v="2"/>
    <s v="ERES_3T327"/>
    <x v="6118"/>
    <n v="1397.877"/>
    <n v="142.38"/>
  </r>
  <r>
    <s v="10 : Electric"/>
    <x v="3"/>
    <x v="2"/>
    <s v="ERES_3T327"/>
    <x v="6119"/>
    <n v="1148.3009999999999"/>
    <n v="123.5"/>
  </r>
  <r>
    <s v="10 : Electric"/>
    <x v="3"/>
    <x v="2"/>
    <s v="ERES_3T327"/>
    <x v="6120"/>
    <n v="1107.4369999999999"/>
    <n v="110.59"/>
  </r>
  <r>
    <s v="10 : Electric"/>
    <x v="3"/>
    <x v="2"/>
    <s v="ERES_3T327"/>
    <x v="6121"/>
    <n v="2206.9090000000001"/>
    <n v="225.7"/>
  </r>
  <r>
    <s v="10 : Electric"/>
    <x v="3"/>
    <x v="2"/>
    <s v="ERES_3T327"/>
    <x v="6122"/>
    <n v="1307.3050000000001"/>
    <n v="165.3"/>
  </r>
  <r>
    <s v="10 : Electric"/>
    <x v="3"/>
    <x v="2"/>
    <s v="ERES_3T327"/>
    <x v="6123"/>
    <n v="412.25099999999998"/>
    <n v="50.66"/>
  </r>
  <r>
    <s v="10 : Electric"/>
    <x v="3"/>
    <x v="2"/>
    <s v="ERES_3T327"/>
    <x v="6124"/>
    <n v="513.36400000000003"/>
    <n v="70.05"/>
  </r>
  <r>
    <s v="10 : Electric"/>
    <x v="3"/>
    <x v="2"/>
    <s v="ERES_3T327"/>
    <x v="6125"/>
    <n v="1923.8589999999999"/>
    <n v="216.41"/>
  </r>
  <r>
    <s v="10 : Electric"/>
    <x v="3"/>
    <x v="2"/>
    <s v="ERES_3T327"/>
    <x v="6126"/>
    <n v="997.94"/>
    <n v="116.89"/>
  </r>
  <r>
    <s v="10 : Electric"/>
    <x v="3"/>
    <x v="2"/>
    <s v="ERES_3T327"/>
    <x v="6127"/>
    <n v="1342.547"/>
    <n v="141.33000000000001"/>
  </r>
  <r>
    <s v="10 : Electric"/>
    <x v="3"/>
    <x v="2"/>
    <s v="ERES_3T327"/>
    <x v="6128"/>
    <n v="1098.059"/>
    <n v="118.4"/>
  </r>
  <r>
    <s v="10 : Electric"/>
    <x v="3"/>
    <x v="2"/>
    <s v="ERES_3T327"/>
    <x v="6129"/>
    <n v="2109.7539999999999"/>
    <n v="237.03"/>
  </r>
  <r>
    <s v="10 : Electric"/>
    <x v="3"/>
    <x v="2"/>
    <s v="ERES_3T327"/>
    <x v="6130"/>
    <n v="1975.5409999999999"/>
    <n v="209.94"/>
  </r>
  <r>
    <s v="10 : Electric"/>
    <x v="3"/>
    <x v="2"/>
    <s v="ERES_3T327"/>
    <x v="8502"/>
    <n v="309.286"/>
    <n v="37.04"/>
  </r>
  <r>
    <s v="10 : Electric"/>
    <x v="3"/>
    <x v="2"/>
    <s v="ERES_3T327"/>
    <x v="8503"/>
    <n v="649.43100000000004"/>
    <n v="69.19"/>
  </r>
  <r>
    <s v="10 : Electric"/>
    <x v="3"/>
    <x v="2"/>
    <s v="ERES_3T327"/>
    <x v="6131"/>
    <n v="1605.596"/>
    <n v="196.19"/>
  </r>
  <r>
    <s v="10 : Electric"/>
    <x v="3"/>
    <x v="2"/>
    <s v="ERES_3T327"/>
    <x v="6132"/>
    <n v="730.75099999999998"/>
    <n v="89.97"/>
  </r>
  <r>
    <s v="10 : Electric"/>
    <x v="3"/>
    <x v="2"/>
    <s v="ERES_3T327"/>
    <x v="6133"/>
    <n v="719.18600000000004"/>
    <n v="82.13"/>
  </r>
  <r>
    <s v="10 : Electric"/>
    <x v="3"/>
    <x v="2"/>
    <s v="ERES_3T327"/>
    <x v="6134"/>
    <n v="822.61699999999996"/>
    <n v="113.13"/>
  </r>
  <r>
    <s v="10 : Electric"/>
    <x v="3"/>
    <x v="2"/>
    <s v="ERES_3T327"/>
    <x v="6135"/>
    <n v="1106.5830000000001"/>
    <n v="119"/>
  </r>
  <r>
    <s v="10 : Electric"/>
    <x v="3"/>
    <x v="2"/>
    <s v="ERES_3T327"/>
    <x v="6136"/>
    <n v="672.41499999999996"/>
    <n v="85.03"/>
  </r>
  <r>
    <s v="10 : Electric"/>
    <x v="3"/>
    <x v="2"/>
    <s v="ERES_3T327"/>
    <x v="6137"/>
    <n v="1211.8330000000001"/>
    <n v="151.88"/>
  </r>
  <r>
    <s v="10 : Electric"/>
    <x v="3"/>
    <x v="2"/>
    <s v="ERES_3T327"/>
    <x v="6138"/>
    <n v="954.00099999999998"/>
    <n v="108.32"/>
  </r>
  <r>
    <s v="10 : Electric"/>
    <x v="3"/>
    <x v="2"/>
    <s v="ERES_3T327"/>
    <x v="8504"/>
    <n v="910.87099999999998"/>
    <n v="104.53"/>
  </r>
  <r>
    <s v="10 : Electric"/>
    <x v="3"/>
    <x v="2"/>
    <s v="ERES_3T327"/>
    <x v="6139"/>
    <n v="321.80099999999999"/>
    <n v="40.700000000000003"/>
  </r>
  <r>
    <s v="10 : Electric"/>
    <x v="3"/>
    <x v="2"/>
    <s v="ERES_3T327"/>
    <x v="6140"/>
    <n v="2171.2849999999999"/>
    <n v="237.21"/>
  </r>
  <r>
    <s v="10 : Electric"/>
    <x v="3"/>
    <x v="2"/>
    <s v="ERES_3T327"/>
    <x v="6141"/>
    <n v="1217.877"/>
    <n v="128.68"/>
  </r>
  <r>
    <s v="10 : Electric"/>
    <x v="3"/>
    <x v="2"/>
    <s v="ERES_3T327"/>
    <x v="6142"/>
    <n v="1252.5999999999999"/>
    <n v="126.85"/>
  </r>
  <r>
    <s v="10 : Electric"/>
    <x v="3"/>
    <x v="2"/>
    <s v="ERES_3T327"/>
    <x v="6143"/>
    <n v="1982.2909999999999"/>
    <n v="241.16"/>
  </r>
  <r>
    <s v="10 : Electric"/>
    <x v="3"/>
    <x v="2"/>
    <s v="ERES_3T327"/>
    <x v="6144"/>
    <n v="1279.4269999999999"/>
    <n v="132.87"/>
  </r>
  <r>
    <s v="10 : Electric"/>
    <x v="3"/>
    <x v="2"/>
    <s v="ERES_3T327"/>
    <x v="6145"/>
    <n v="555.06100000000004"/>
    <n v="57.03"/>
  </r>
  <r>
    <s v="10 : Electric"/>
    <x v="3"/>
    <x v="2"/>
    <s v="ERES_3T327"/>
    <x v="6146"/>
    <n v="985.46400000000006"/>
    <n v="100.2"/>
  </r>
  <r>
    <s v="10 : Electric"/>
    <x v="3"/>
    <x v="2"/>
    <s v="ERES_3T327"/>
    <x v="6147"/>
    <n v="768.476"/>
    <n v="89.9"/>
  </r>
  <r>
    <s v="10 : Electric"/>
    <x v="3"/>
    <x v="2"/>
    <s v="ERES_3T327"/>
    <x v="6148"/>
    <n v="892.95100000000002"/>
    <n v="124.09"/>
  </r>
  <r>
    <s v="10 : Electric"/>
    <x v="3"/>
    <x v="2"/>
    <s v="ERES_3T327"/>
    <x v="8505"/>
    <n v="636.39599999999996"/>
    <n v="79.739999999999995"/>
  </r>
  <r>
    <s v="10 : Electric"/>
    <x v="3"/>
    <x v="2"/>
    <s v="ERES_3T327"/>
    <x v="6149"/>
    <n v="1345.7909999999999"/>
    <n v="142.43"/>
  </r>
  <r>
    <s v="10 : Electric"/>
    <x v="3"/>
    <x v="2"/>
    <s v="ERES_3T327"/>
    <x v="8506"/>
    <n v="709.30899999999997"/>
    <n v="78.989999999999995"/>
  </r>
  <r>
    <s v="10 : Electric"/>
    <x v="3"/>
    <x v="2"/>
    <s v="ERES_3T327"/>
    <x v="6150"/>
    <n v="399.98399999999998"/>
    <n v="46.69"/>
  </r>
  <r>
    <s v="10 : Electric"/>
    <x v="3"/>
    <x v="2"/>
    <s v="ERES_3T327"/>
    <x v="6151"/>
    <n v="593.98299999999995"/>
    <n v="75.790000000000006"/>
  </r>
  <r>
    <s v="10 : Electric"/>
    <x v="3"/>
    <x v="2"/>
    <s v="ERES_3T327"/>
    <x v="6152"/>
    <n v="1975.472"/>
    <n v="216.51"/>
  </r>
  <r>
    <s v="10 : Electric"/>
    <x v="3"/>
    <x v="2"/>
    <s v="ERES_3T327"/>
    <x v="6153"/>
    <n v="1929.721"/>
    <n v="196.35"/>
  </r>
  <r>
    <s v="10 : Electric"/>
    <x v="3"/>
    <x v="2"/>
    <s v="ERES_3T327"/>
    <x v="6154"/>
    <n v="528.41600000000005"/>
    <n v="63.42"/>
  </r>
  <r>
    <s v="10 : Electric"/>
    <x v="3"/>
    <x v="2"/>
    <s v="ERES_3T327"/>
    <x v="6155"/>
    <n v="1189.252"/>
    <n v="145.75"/>
  </r>
  <r>
    <s v="10 : Electric"/>
    <x v="3"/>
    <x v="2"/>
    <s v="ERES_3T327"/>
    <x v="6156"/>
    <n v="1643.32"/>
    <n v="191.21"/>
  </r>
  <r>
    <s v="10 : Electric"/>
    <x v="3"/>
    <x v="2"/>
    <s v="ERES_3T327"/>
    <x v="6157"/>
    <n v="1327.16"/>
    <n v="157.63999999999999"/>
  </r>
  <r>
    <s v="10 : Electric"/>
    <x v="3"/>
    <x v="2"/>
    <s v="ERES_3T327"/>
    <x v="6158"/>
    <n v="10.352"/>
    <n v="1.28"/>
  </r>
  <r>
    <s v="10 : Electric"/>
    <x v="3"/>
    <x v="2"/>
    <s v="ERES_3T327"/>
    <x v="6159"/>
    <n v="686.649"/>
    <n v="80.87"/>
  </r>
  <r>
    <s v="10 : Electric"/>
    <x v="3"/>
    <x v="2"/>
    <s v="ERES_3T327"/>
    <x v="6160"/>
    <n v="1784.1510000000001"/>
    <n v="209.89"/>
  </r>
  <r>
    <s v="10 : Electric"/>
    <x v="3"/>
    <x v="2"/>
    <s v="ERES_3T327"/>
    <x v="6161"/>
    <n v="876.79"/>
    <n v="109.15"/>
  </r>
  <r>
    <s v="10 : Electric"/>
    <x v="3"/>
    <x v="2"/>
    <s v="ERES_3T327"/>
    <x v="6162"/>
    <n v="2162.087"/>
    <n v="273.99"/>
  </r>
  <r>
    <s v="10 : Electric"/>
    <x v="3"/>
    <x v="2"/>
    <s v="ERES_3T327"/>
    <x v="8507"/>
    <n v="863.06600000000003"/>
    <n v="88.4"/>
  </r>
  <r>
    <s v="10 : Electric"/>
    <x v="3"/>
    <x v="2"/>
    <s v="ERES_3T327"/>
    <x v="6163"/>
    <n v="1691.7180000000001"/>
    <n v="188.51"/>
  </r>
  <r>
    <s v="10 : Electric"/>
    <x v="3"/>
    <x v="2"/>
    <s v="ERES_3T327"/>
    <x v="6164"/>
    <n v="535.06200000000001"/>
    <n v="68.42"/>
  </r>
  <r>
    <s v="10 : Electric"/>
    <x v="3"/>
    <x v="2"/>
    <s v="ERES_3T327"/>
    <x v="6165"/>
    <n v="2659.0650000000001"/>
    <n v="344.71"/>
  </r>
  <r>
    <s v="10 : Electric"/>
    <x v="3"/>
    <x v="2"/>
    <s v="ERES_3T327"/>
    <x v="6166"/>
    <n v="856.14800000000002"/>
    <n v="101.3"/>
  </r>
  <r>
    <s v="10 : Electric"/>
    <x v="3"/>
    <x v="2"/>
    <s v="ERES_3T327"/>
    <x v="6167"/>
    <n v="420.00099999999998"/>
    <n v="43.61"/>
  </r>
  <r>
    <s v="10 : Electric"/>
    <x v="3"/>
    <x v="2"/>
    <s v="ERES_3T327"/>
    <x v="6168"/>
    <n v="683.16600000000005"/>
    <n v="80.25"/>
  </r>
  <r>
    <s v="10 : Electric"/>
    <x v="3"/>
    <x v="2"/>
    <s v="ERES_3T327"/>
    <x v="6170"/>
    <n v="870.00099999999998"/>
    <n v="111.87"/>
  </r>
  <r>
    <s v="10 : Electric"/>
    <x v="3"/>
    <x v="2"/>
    <s v="ERES_3T327"/>
    <x v="6171"/>
    <n v="611.29399999999998"/>
    <n v="87.36"/>
  </r>
  <r>
    <s v="10 : Electric"/>
    <x v="3"/>
    <x v="2"/>
    <s v="ERES_3T327"/>
    <x v="6172"/>
    <n v="2251.0790000000002"/>
    <n v="287.5"/>
  </r>
  <r>
    <s v="10 : Electric"/>
    <x v="3"/>
    <x v="2"/>
    <s v="ERES_3T327"/>
    <x v="6173"/>
    <n v="975.18799999999999"/>
    <n v="102.88"/>
  </r>
  <r>
    <s v="10 : Electric"/>
    <x v="3"/>
    <x v="2"/>
    <s v="ERES_3T327"/>
    <x v="6174"/>
    <n v="489.637"/>
    <n v="57.84"/>
  </r>
  <r>
    <s v="10 : Electric"/>
    <x v="3"/>
    <x v="2"/>
    <s v="ERES_3T327"/>
    <x v="6175"/>
    <n v="1475.4480000000001"/>
    <n v="188.62"/>
  </r>
  <r>
    <s v="10 : Electric"/>
    <x v="3"/>
    <x v="2"/>
    <s v="ERES_3T327"/>
    <x v="6176"/>
    <n v="630.49300000000005"/>
    <n v="75.349999999999994"/>
  </r>
  <r>
    <s v="10 : Electric"/>
    <x v="3"/>
    <x v="2"/>
    <s v="ERES_3T327"/>
    <x v="8508"/>
    <n v="1017.595"/>
    <n v="109.61"/>
  </r>
  <r>
    <s v="10 : Electric"/>
    <x v="3"/>
    <x v="2"/>
    <s v="ERES_3T327"/>
    <x v="8509"/>
    <n v="916.03200000000004"/>
    <n v="109.61"/>
  </r>
  <r>
    <s v="10 : Electric"/>
    <x v="3"/>
    <x v="2"/>
    <s v="ERES_3T327"/>
    <x v="6177"/>
    <n v="876.52200000000005"/>
    <n v="117.37"/>
  </r>
  <r>
    <s v="10 : Electric"/>
    <x v="3"/>
    <x v="2"/>
    <s v="ERES_3T327"/>
    <x v="6178"/>
    <n v="1196.875"/>
    <n v="139.34"/>
  </r>
  <r>
    <s v="10 : Electric"/>
    <x v="3"/>
    <x v="2"/>
    <s v="ERES_3T327"/>
    <x v="6179"/>
    <n v="1943.4069999999999"/>
    <n v="210.76"/>
  </r>
  <r>
    <s v="10 : Electric"/>
    <x v="3"/>
    <x v="2"/>
    <s v="ERES_3T327"/>
    <x v="6180"/>
    <n v="991.48900000000003"/>
    <n v="121.45"/>
  </r>
  <r>
    <s v="10 : Electric"/>
    <x v="3"/>
    <x v="2"/>
    <s v="ERES_3T327"/>
    <x v="6181"/>
    <n v="2082.8389999999999"/>
    <n v="237.91"/>
  </r>
  <r>
    <s v="10 : Electric"/>
    <x v="3"/>
    <x v="2"/>
    <s v="ERES_3T327"/>
    <x v="6182"/>
    <n v="1918.2059999999999"/>
    <n v="231.35"/>
  </r>
  <r>
    <s v="10 : Electric"/>
    <x v="3"/>
    <x v="2"/>
    <s v="ERES_3T327"/>
    <x v="6183"/>
    <n v="700.79200000000003"/>
    <n v="87.31"/>
  </r>
  <r>
    <s v="10 : Electric"/>
    <x v="3"/>
    <x v="2"/>
    <s v="ERES_3T327"/>
    <x v="8510"/>
    <n v="1380.0129999999999"/>
    <n v="154.52000000000001"/>
  </r>
  <r>
    <s v="10 : Electric"/>
    <x v="3"/>
    <x v="2"/>
    <s v="ERES_3T327"/>
    <x v="6184"/>
    <n v="1724.9949999999999"/>
    <n v="186.65"/>
  </r>
  <r>
    <s v="10 : Electric"/>
    <x v="3"/>
    <x v="2"/>
    <s v="ERES_3T327"/>
    <x v="6185"/>
    <n v="537.90300000000002"/>
    <n v="57.05"/>
  </r>
  <r>
    <s v="10 : Electric"/>
    <x v="3"/>
    <x v="2"/>
    <s v="ERES_3T327"/>
    <x v="6186"/>
    <n v="3221.9749999999999"/>
    <n v="419.37"/>
  </r>
  <r>
    <s v="10 : Electric"/>
    <x v="3"/>
    <x v="2"/>
    <s v="ERES_3T327"/>
    <x v="6187"/>
    <n v="3833.5369999999998"/>
    <n v="467.96"/>
  </r>
  <r>
    <s v="10 : Electric"/>
    <x v="3"/>
    <x v="2"/>
    <s v="ERES_3T327"/>
    <x v="6188"/>
    <n v="773.33299999999997"/>
    <n v="77.760000000000005"/>
  </r>
  <r>
    <s v="10 : Electric"/>
    <x v="3"/>
    <x v="2"/>
    <s v="ERES_3T327"/>
    <x v="8511"/>
    <n v="740.90800000000002"/>
    <n v="84.8"/>
  </r>
  <r>
    <s v="10 : Electric"/>
    <x v="3"/>
    <x v="2"/>
    <s v="ERES_3T327"/>
    <x v="6189"/>
    <n v="547.29999999999995"/>
    <n v="74.39"/>
  </r>
  <r>
    <s v="10 : Electric"/>
    <x v="3"/>
    <x v="2"/>
    <s v="ERES_3T327"/>
    <x v="8512"/>
    <n v="2151.2350000000001"/>
    <n v="256.18"/>
  </r>
  <r>
    <s v="10 : Electric"/>
    <x v="3"/>
    <x v="2"/>
    <s v="ERES_3T327"/>
    <x v="6190"/>
    <n v="625.14599999999996"/>
    <n v="78.56"/>
  </r>
  <r>
    <s v="10 : Electric"/>
    <x v="3"/>
    <x v="2"/>
    <s v="ERES_3T327"/>
    <x v="6191"/>
    <n v="573.49599999999998"/>
    <n v="67.349999999999994"/>
  </r>
  <r>
    <s v="10 : Electric"/>
    <x v="3"/>
    <x v="2"/>
    <s v="ERES_3T327"/>
    <x v="8513"/>
    <n v="1197.7750000000001"/>
    <n v="122.46"/>
  </r>
  <r>
    <s v="10 : Electric"/>
    <x v="3"/>
    <x v="2"/>
    <s v="ERES_3T327"/>
    <x v="6192"/>
    <n v="32.331000000000003"/>
    <n v="3.73"/>
  </r>
  <r>
    <s v="10 : Electric"/>
    <x v="3"/>
    <x v="2"/>
    <s v="ERES_3T327"/>
    <x v="6193"/>
    <n v="560.40599999999995"/>
    <n v="69.27"/>
  </r>
  <r>
    <s v="10 : Electric"/>
    <x v="3"/>
    <x v="2"/>
    <s v="ERES_3T327"/>
    <x v="6194"/>
    <n v="2398.44"/>
    <n v="238.5"/>
  </r>
  <r>
    <s v="10 : Electric"/>
    <x v="3"/>
    <x v="2"/>
    <s v="ERES_3T327"/>
    <x v="6195"/>
    <n v="471.10199999999998"/>
    <n v="63.71"/>
  </r>
  <r>
    <s v="10 : Electric"/>
    <x v="3"/>
    <x v="2"/>
    <s v="ERES_3T327"/>
    <x v="8514"/>
    <n v="1272.4110000000001"/>
    <n v="162.12"/>
  </r>
  <r>
    <s v="10 : Electric"/>
    <x v="3"/>
    <x v="2"/>
    <s v="ERES_3T327"/>
    <x v="6196"/>
    <n v="747.22900000000004"/>
    <n v="85.76"/>
  </r>
  <r>
    <s v="10 : Electric"/>
    <x v="3"/>
    <x v="2"/>
    <s v="ERES_3T327"/>
    <x v="6197"/>
    <n v="715.82299999999998"/>
    <n v="79.040000000000006"/>
  </r>
  <r>
    <s v="10 : Electric"/>
    <x v="3"/>
    <x v="2"/>
    <s v="ERES_3T327"/>
    <x v="6198"/>
    <n v="1698.367"/>
    <n v="220.46"/>
  </r>
  <r>
    <s v="10 : Electric"/>
    <x v="3"/>
    <x v="2"/>
    <s v="ERES_3T327"/>
    <x v="6199"/>
    <n v="1378.3320000000001"/>
    <n v="156.37"/>
  </r>
  <r>
    <s v="10 : Electric"/>
    <x v="3"/>
    <x v="2"/>
    <s v="ERES_3T327"/>
    <x v="8515"/>
    <n v="659.64099999999996"/>
    <n v="89.55"/>
  </r>
  <r>
    <s v="10 : Electric"/>
    <x v="3"/>
    <x v="2"/>
    <s v="ERES_3T327"/>
    <x v="6200"/>
    <n v="1177.4659999999999"/>
    <n v="110.9"/>
  </r>
  <r>
    <s v="10 : Electric"/>
    <x v="3"/>
    <x v="2"/>
    <s v="ERES_3T327"/>
    <x v="6201"/>
    <n v="2671.15"/>
    <n v="265.60000000000002"/>
  </r>
  <r>
    <s v="10 : Electric"/>
    <x v="3"/>
    <x v="2"/>
    <s v="ERES_3T327"/>
    <x v="6202"/>
    <n v="1291.3340000000001"/>
    <n v="130.97999999999999"/>
  </r>
  <r>
    <s v="10 : Electric"/>
    <x v="3"/>
    <x v="2"/>
    <s v="ERES_3T327"/>
    <x v="6203"/>
    <n v="1047.92"/>
    <n v="122.38"/>
  </r>
  <r>
    <s v="10 : Electric"/>
    <x v="3"/>
    <x v="2"/>
    <s v="ERES_3T327"/>
    <x v="6204"/>
    <n v="974.01800000000003"/>
    <n v="120.42"/>
  </r>
  <r>
    <s v="10 : Electric"/>
    <x v="3"/>
    <x v="2"/>
    <s v="ERES_3T327"/>
    <x v="6205"/>
    <n v="372.75400000000002"/>
    <n v="46.83"/>
  </r>
  <r>
    <s v="10 : Electric"/>
    <x v="3"/>
    <x v="2"/>
    <s v="ERES_3T327"/>
    <x v="6206"/>
    <n v="865.03200000000004"/>
    <n v="112.86"/>
  </r>
  <r>
    <s v="10 : Electric"/>
    <x v="3"/>
    <x v="2"/>
    <s v="ERES_3T327"/>
    <x v="6207"/>
    <n v="1091.432"/>
    <n v="130.03"/>
  </r>
  <r>
    <s v="10 : Electric"/>
    <x v="3"/>
    <x v="2"/>
    <s v="ERES_3T327"/>
    <x v="6208"/>
    <n v="1118.9880000000001"/>
    <n v="127.97"/>
  </r>
  <r>
    <s v="10 : Electric"/>
    <x v="3"/>
    <x v="2"/>
    <s v="ERES_3T327"/>
    <x v="6209"/>
    <n v="3096.1669999999999"/>
    <n v="371.98"/>
  </r>
  <r>
    <s v="10 : Electric"/>
    <x v="3"/>
    <x v="2"/>
    <s v="ERES_3T327"/>
    <x v="6210"/>
    <n v="1003.548"/>
    <n v="100.88"/>
  </r>
  <r>
    <s v="10 : Electric"/>
    <x v="3"/>
    <x v="2"/>
    <s v="ERES_3T327"/>
    <x v="6211"/>
    <n v="989.65"/>
    <n v="132.53"/>
  </r>
  <r>
    <s v="10 : Electric"/>
    <x v="3"/>
    <x v="2"/>
    <s v="ERES_3T327"/>
    <x v="6212"/>
    <n v="2147.7289999999998"/>
    <n v="236.22"/>
  </r>
  <r>
    <s v="10 : Electric"/>
    <x v="3"/>
    <x v="2"/>
    <s v="ERES_3T327"/>
    <x v="6213"/>
    <n v="1326.6590000000001"/>
    <n v="131.13999999999999"/>
  </r>
  <r>
    <s v="10 : Electric"/>
    <x v="3"/>
    <x v="2"/>
    <s v="ERES_3T327"/>
    <x v="6214"/>
    <n v="2596.9989999999998"/>
    <n v="273.42"/>
  </r>
  <r>
    <s v="10 : Electric"/>
    <x v="3"/>
    <x v="2"/>
    <s v="ERES_3T327"/>
    <x v="6215"/>
    <n v="432.87400000000002"/>
    <n v="57.67"/>
  </r>
  <r>
    <s v="10 : Electric"/>
    <x v="3"/>
    <x v="2"/>
    <s v="ERES_3T327"/>
    <x v="6216"/>
    <n v="1711.8389999999999"/>
    <n v="177.62"/>
  </r>
  <r>
    <s v="10 : Electric"/>
    <x v="3"/>
    <x v="2"/>
    <s v="ERES_3T327"/>
    <x v="6217"/>
    <n v="944.05"/>
    <n v="113.37"/>
  </r>
  <r>
    <s v="10 : Electric"/>
    <x v="3"/>
    <x v="2"/>
    <s v="ERES_3T327"/>
    <x v="6218"/>
    <n v="1458.654"/>
    <n v="133.69999999999999"/>
  </r>
  <r>
    <s v="10 : Electric"/>
    <x v="3"/>
    <x v="2"/>
    <s v="ERES_3T327"/>
    <x v="6219"/>
    <n v="761.197"/>
    <n v="79.400000000000006"/>
  </r>
  <r>
    <s v="10 : Electric"/>
    <x v="3"/>
    <x v="2"/>
    <s v="ERES_3T327"/>
    <x v="8516"/>
    <n v="2514.7669999999998"/>
    <n v="317"/>
  </r>
  <r>
    <s v="10 : Electric"/>
    <x v="3"/>
    <x v="2"/>
    <s v="ERES_3T327"/>
    <x v="6220"/>
    <n v="3429.0279999999998"/>
    <n v="398.79"/>
  </r>
  <r>
    <s v="10 : Electric"/>
    <x v="3"/>
    <x v="2"/>
    <s v="ERES_3T327"/>
    <x v="6221"/>
    <n v="953.54700000000003"/>
    <n v="117.8"/>
  </r>
  <r>
    <s v="10 : Electric"/>
    <x v="3"/>
    <x v="2"/>
    <s v="ERES_3T327"/>
    <x v="8517"/>
    <n v="1002.665"/>
    <n v="124.16"/>
  </r>
  <r>
    <s v="10 : Electric"/>
    <x v="3"/>
    <x v="2"/>
    <s v="ERES_3T327"/>
    <x v="8518"/>
    <n v="1751.902"/>
    <n v="197.61"/>
  </r>
  <r>
    <s v="10 : Electric"/>
    <x v="3"/>
    <x v="2"/>
    <s v="ERES_3T327"/>
    <x v="8519"/>
    <n v="912.85299999999995"/>
    <n v="116.35"/>
  </r>
  <r>
    <s v="10 : Electric"/>
    <x v="3"/>
    <x v="2"/>
    <s v="ERES_3T327"/>
    <x v="6222"/>
    <n v="2002.434"/>
    <n v="239.57"/>
  </r>
  <r>
    <s v="10 : Electric"/>
    <x v="3"/>
    <x v="2"/>
    <s v="ERES_3T327"/>
    <x v="6223"/>
    <n v="784.88599999999997"/>
    <n v="96.86"/>
  </r>
  <r>
    <s v="10 : Electric"/>
    <x v="3"/>
    <x v="2"/>
    <s v="ERES_3T327"/>
    <x v="6224"/>
    <n v="1083.6389999999999"/>
    <n v="130.15"/>
  </r>
  <r>
    <s v="10 : Electric"/>
    <x v="3"/>
    <x v="2"/>
    <s v="ERES_3T327"/>
    <x v="8520"/>
    <n v="1645.1369999999999"/>
    <n v="174.41"/>
  </r>
  <r>
    <s v="10 : Electric"/>
    <x v="3"/>
    <x v="2"/>
    <s v="ERES_3T327"/>
    <x v="6225"/>
    <n v="1058.17"/>
    <n v="120.19"/>
  </r>
  <r>
    <s v="10 : Electric"/>
    <x v="3"/>
    <x v="2"/>
    <s v="ERES_3T327"/>
    <x v="6226"/>
    <n v="1016.651"/>
    <n v="95.9"/>
  </r>
  <r>
    <s v="10 : Electric"/>
    <x v="3"/>
    <x v="2"/>
    <s v="ERES_3T327"/>
    <x v="6227"/>
    <n v="1071.452"/>
    <n v="115.03"/>
  </r>
  <r>
    <s v="10 : Electric"/>
    <x v="3"/>
    <x v="2"/>
    <s v="ERES_3T327"/>
    <x v="6228"/>
    <n v="2746.165"/>
    <n v="312.31"/>
  </r>
  <r>
    <s v="10 : Electric"/>
    <x v="3"/>
    <x v="2"/>
    <s v="ERES_3T327"/>
    <x v="6229"/>
    <n v="775.44100000000003"/>
    <n v="95.75"/>
  </r>
  <r>
    <s v="10 : Electric"/>
    <x v="3"/>
    <x v="2"/>
    <s v="ERES_3T327"/>
    <x v="6230"/>
    <n v="1228.605"/>
    <n v="124.94"/>
  </r>
  <r>
    <s v="10 : Electric"/>
    <x v="3"/>
    <x v="2"/>
    <s v="ERES_3T327"/>
    <x v="6231"/>
    <n v="1593.066"/>
    <n v="165.55"/>
  </r>
  <r>
    <s v="10 : Electric"/>
    <x v="3"/>
    <x v="2"/>
    <s v="ERES_3T327"/>
    <x v="8521"/>
    <n v="2085.7089999999998"/>
    <n v="222.51"/>
  </r>
  <r>
    <s v="10 : Electric"/>
    <x v="3"/>
    <x v="2"/>
    <s v="ERES_3T327"/>
    <x v="8522"/>
    <n v="797.90099999999995"/>
    <n v="85.36"/>
  </r>
  <r>
    <s v="10 : Electric"/>
    <x v="3"/>
    <x v="2"/>
    <s v="ERES_3T327"/>
    <x v="6232"/>
    <n v="1157.4090000000001"/>
    <n v="151.47"/>
  </r>
  <r>
    <s v="10 : Electric"/>
    <x v="3"/>
    <x v="2"/>
    <s v="ERES_3T327"/>
    <x v="6233"/>
    <n v="1196.693"/>
    <n v="147.81"/>
  </r>
  <r>
    <s v="10 : Electric"/>
    <x v="3"/>
    <x v="2"/>
    <s v="ERES_3T327"/>
    <x v="8523"/>
    <n v="996.68299999999999"/>
    <n v="108.39"/>
  </r>
  <r>
    <s v="10 : Electric"/>
    <x v="3"/>
    <x v="2"/>
    <s v="ERES_3T327"/>
    <x v="6234"/>
    <n v="1668.6410000000001"/>
    <n v="211.37"/>
  </r>
  <r>
    <s v="10 : Electric"/>
    <x v="3"/>
    <x v="2"/>
    <s v="ERES_3T327"/>
    <x v="6235"/>
    <n v="2067.558"/>
    <n v="239.33"/>
  </r>
  <r>
    <s v="10 : Electric"/>
    <x v="3"/>
    <x v="2"/>
    <s v="ERES_3T327"/>
    <x v="6236"/>
    <n v="1716.915"/>
    <n v="205.23"/>
  </r>
  <r>
    <s v="10 : Electric"/>
    <x v="3"/>
    <x v="2"/>
    <s v="ERES_3T327"/>
    <x v="6237"/>
    <n v="427.19600000000003"/>
    <n v="54.34"/>
  </r>
  <r>
    <s v="10 : Electric"/>
    <x v="3"/>
    <x v="2"/>
    <s v="ERES_3T327"/>
    <x v="6238"/>
    <n v="777.46400000000006"/>
    <n v="83.33"/>
  </r>
  <r>
    <s v="10 : Electric"/>
    <x v="3"/>
    <x v="2"/>
    <s v="ERES_3T327"/>
    <x v="6239"/>
    <n v="2323.7179999999998"/>
    <n v="283.58"/>
  </r>
  <r>
    <s v="10 : Electric"/>
    <x v="3"/>
    <x v="2"/>
    <s v="ERES_3T327"/>
    <x v="8797"/>
    <n v="475.59300000000002"/>
    <n v="55.51"/>
  </r>
  <r>
    <s v="10 : Electric"/>
    <x v="3"/>
    <x v="2"/>
    <s v="ERES_3T327"/>
    <x v="8524"/>
    <n v="1770.595"/>
    <n v="203.61"/>
  </r>
  <r>
    <s v="10 : Electric"/>
    <x v="3"/>
    <x v="2"/>
    <s v="ERES_3T327"/>
    <x v="6240"/>
    <n v="616.654"/>
    <n v="64.069999999999993"/>
  </r>
  <r>
    <s v="10 : Electric"/>
    <x v="3"/>
    <x v="2"/>
    <s v="ERES_3T327"/>
    <x v="6241"/>
    <n v="1297.32"/>
    <n v="137.6"/>
  </r>
  <r>
    <s v="10 : Electric"/>
    <x v="3"/>
    <x v="2"/>
    <s v="ERES_3T327"/>
    <x v="6242"/>
    <n v="2011.0260000000001"/>
    <n v="228.53"/>
  </r>
  <r>
    <s v="10 : Electric"/>
    <x v="3"/>
    <x v="2"/>
    <s v="ERES_3T327"/>
    <x v="6243"/>
    <n v="824.66700000000003"/>
    <n v="95.42"/>
  </r>
  <r>
    <s v="10 : Electric"/>
    <x v="3"/>
    <x v="2"/>
    <s v="ERES_3T327"/>
    <x v="6244"/>
    <n v="849.07799999999997"/>
    <n v="95.09"/>
  </r>
  <r>
    <s v="10 : Electric"/>
    <x v="3"/>
    <x v="2"/>
    <s v="ERES_3T327"/>
    <x v="8525"/>
    <n v="652.08299999999997"/>
    <n v="62.36"/>
  </r>
  <r>
    <s v="10 : Electric"/>
    <x v="3"/>
    <x v="2"/>
    <s v="ERES_3T327"/>
    <x v="6245"/>
    <n v="1303.0070000000001"/>
    <n v="157.69999999999999"/>
  </r>
  <r>
    <s v="10 : Electric"/>
    <x v="3"/>
    <x v="2"/>
    <s v="ERES_3T327"/>
    <x v="6246"/>
    <n v="1458.1030000000001"/>
    <n v="145.43"/>
  </r>
  <r>
    <s v="10 : Electric"/>
    <x v="3"/>
    <x v="2"/>
    <s v="ERES_3T327"/>
    <x v="8526"/>
    <n v="1973.223"/>
    <n v="262.17"/>
  </r>
  <r>
    <s v="10 : Electric"/>
    <x v="3"/>
    <x v="2"/>
    <s v="ERES_3T327"/>
    <x v="6247"/>
    <n v="1020.146"/>
    <n v="116.54"/>
  </r>
  <r>
    <s v="10 : Electric"/>
    <x v="3"/>
    <x v="2"/>
    <s v="ERES_3T327"/>
    <x v="6248"/>
    <n v="1373.1489999999999"/>
    <n v="174.56"/>
  </r>
  <r>
    <s v="10 : Electric"/>
    <x v="3"/>
    <x v="2"/>
    <s v="ERES_3T327"/>
    <x v="6249"/>
    <n v="1030.079"/>
    <n v="95.29"/>
  </r>
  <r>
    <s v="10 : Electric"/>
    <x v="3"/>
    <x v="2"/>
    <s v="ERES_3T327"/>
    <x v="6250"/>
    <n v="860.48599999999999"/>
    <n v="96.5"/>
  </r>
  <r>
    <s v="10 : Electric"/>
    <x v="3"/>
    <x v="2"/>
    <s v="ERES_3T327"/>
    <x v="6251"/>
    <n v="1079.424"/>
    <n v="128.47999999999999"/>
  </r>
  <r>
    <s v="10 : Electric"/>
    <x v="3"/>
    <x v="2"/>
    <s v="ERES_3T327"/>
    <x v="6252"/>
    <n v="3560.4479999999999"/>
    <n v="359.53"/>
  </r>
  <r>
    <s v="10 : Electric"/>
    <x v="3"/>
    <x v="2"/>
    <s v="ERES_3T327"/>
    <x v="6253"/>
    <n v="3215.9360000000001"/>
    <n v="339.45"/>
  </r>
  <r>
    <s v="10 : Electric"/>
    <x v="3"/>
    <x v="2"/>
    <s v="ERES_3T327"/>
    <x v="6254"/>
    <n v="5904.9560000000001"/>
    <n v="670.67"/>
  </r>
  <r>
    <s v="10 : Electric"/>
    <x v="3"/>
    <x v="2"/>
    <s v="ERES_3T327"/>
    <x v="6255"/>
    <n v="1732.3879999999999"/>
    <n v="183.5"/>
  </r>
  <r>
    <s v="10 : Electric"/>
    <x v="3"/>
    <x v="2"/>
    <s v="ERES_3T327"/>
    <x v="6256"/>
    <n v="1698.6389999999999"/>
    <n v="225.44"/>
  </r>
  <r>
    <s v="10 : Electric"/>
    <x v="3"/>
    <x v="2"/>
    <s v="ERES_3T327"/>
    <x v="6257"/>
    <n v="2099.0120000000002"/>
    <n v="193.08"/>
  </r>
  <r>
    <s v="10 : Electric"/>
    <x v="3"/>
    <x v="2"/>
    <s v="ERES_3T327"/>
    <x v="6258"/>
    <n v="2013.2929999999999"/>
    <n v="215.68"/>
  </r>
  <r>
    <s v="10 : Electric"/>
    <x v="3"/>
    <x v="2"/>
    <s v="ERES_3T327"/>
    <x v="6259"/>
    <n v="554.42100000000005"/>
    <n v="66.12"/>
  </r>
  <r>
    <s v="10 : Electric"/>
    <x v="3"/>
    <x v="2"/>
    <s v="ERES_3T327"/>
    <x v="6260"/>
    <n v="807.04600000000005"/>
    <n v="87.71"/>
  </r>
  <r>
    <s v="10 : Electric"/>
    <x v="3"/>
    <x v="2"/>
    <s v="ERES_3T327"/>
    <x v="6262"/>
    <n v="1785.9849999999999"/>
    <n v="214.94"/>
  </r>
  <r>
    <s v="10 : Electric"/>
    <x v="3"/>
    <x v="2"/>
    <s v="ERES_3T327"/>
    <x v="6264"/>
    <n v="3111.819"/>
    <n v="380.87"/>
  </r>
  <r>
    <s v="10 : Electric"/>
    <x v="3"/>
    <x v="2"/>
    <s v="ERES_3T327"/>
    <x v="6265"/>
    <n v="1027.4459999999999"/>
    <n v="110.91"/>
  </r>
  <r>
    <s v="10 : Electric"/>
    <x v="3"/>
    <x v="2"/>
    <s v="ERES_3T327"/>
    <x v="8527"/>
    <n v="900.17700000000002"/>
    <n v="104.01"/>
  </r>
  <r>
    <s v="10 : Electric"/>
    <x v="3"/>
    <x v="2"/>
    <s v="ERES_3T327"/>
    <x v="6267"/>
    <n v="901.12800000000004"/>
    <n v="86.64"/>
  </r>
  <r>
    <s v="10 : Electric"/>
    <x v="3"/>
    <x v="2"/>
    <s v="ERES_3T327"/>
    <x v="8528"/>
    <n v="1291.9059999999999"/>
    <n v="180.23"/>
  </r>
  <r>
    <s v="10 : Electric"/>
    <x v="3"/>
    <x v="2"/>
    <s v="ERES_3T327"/>
    <x v="6268"/>
    <n v="1621.5940000000001"/>
    <n v="169.57"/>
  </r>
  <r>
    <s v="10 : Electric"/>
    <x v="3"/>
    <x v="2"/>
    <s v="ERES_3T327"/>
    <x v="6269"/>
    <n v="495.12299999999999"/>
    <n v="63.86"/>
  </r>
  <r>
    <s v="10 : Electric"/>
    <x v="3"/>
    <x v="2"/>
    <s v="ERES_3T327"/>
    <x v="8529"/>
    <n v="3054.2840000000001"/>
    <n v="360.67"/>
  </r>
  <r>
    <s v="10 : Electric"/>
    <x v="3"/>
    <x v="2"/>
    <s v="ERES_3T327"/>
    <x v="6270"/>
    <n v="1763.354"/>
    <n v="257.73"/>
  </r>
  <r>
    <s v="10 : Electric"/>
    <x v="3"/>
    <x v="2"/>
    <s v="ERES_3T327"/>
    <x v="6271"/>
    <n v="3077.16"/>
    <n v="374.33"/>
  </r>
  <r>
    <s v="10 : Electric"/>
    <x v="3"/>
    <x v="2"/>
    <s v="ERES_3T327"/>
    <x v="6272"/>
    <n v="1057.046"/>
    <n v="132.65"/>
  </r>
  <r>
    <s v="10 : Electric"/>
    <x v="3"/>
    <x v="2"/>
    <s v="ERES_3T327"/>
    <x v="6273"/>
    <n v="1342.0709999999999"/>
    <n v="151.12"/>
  </r>
  <r>
    <s v="10 : Electric"/>
    <x v="3"/>
    <x v="2"/>
    <s v="ERES_3T327"/>
    <x v="6274"/>
    <n v="942.101"/>
    <n v="107.6"/>
  </r>
  <r>
    <s v="10 : Electric"/>
    <x v="3"/>
    <x v="2"/>
    <s v="ERES_3T327"/>
    <x v="6275"/>
    <n v="761.99099999999999"/>
    <n v="93.47"/>
  </r>
  <r>
    <s v="10 : Electric"/>
    <x v="3"/>
    <x v="2"/>
    <s v="ERES_3T327"/>
    <x v="6276"/>
    <n v="1143.06"/>
    <n v="118.34"/>
  </r>
  <r>
    <s v="10 : Electric"/>
    <x v="3"/>
    <x v="2"/>
    <s v="ERES_3T327"/>
    <x v="8530"/>
    <n v="536.94000000000005"/>
    <n v="65.37"/>
  </r>
  <r>
    <s v="10 : Electric"/>
    <x v="3"/>
    <x v="2"/>
    <s v="ERES_3T327"/>
    <x v="6277"/>
    <n v="1447.0029999999999"/>
    <n v="176.6"/>
  </r>
  <r>
    <s v="10 : Electric"/>
    <x v="3"/>
    <x v="2"/>
    <s v="ERES_3T327"/>
    <x v="6278"/>
    <n v="997.36"/>
    <n v="127.96"/>
  </r>
  <r>
    <s v="10 : Electric"/>
    <x v="3"/>
    <x v="2"/>
    <s v="ERES_3T327"/>
    <x v="6279"/>
    <n v="1808.258"/>
    <n v="223.18"/>
  </r>
  <r>
    <s v="10 : Electric"/>
    <x v="3"/>
    <x v="2"/>
    <s v="ERES_3T327"/>
    <x v="8531"/>
    <n v="887.76800000000003"/>
    <n v="85.8"/>
  </r>
  <r>
    <s v="10 : Electric"/>
    <x v="3"/>
    <x v="2"/>
    <s v="ERES_3T327"/>
    <x v="6280"/>
    <n v="537.47199999999998"/>
    <n v="70.849999999999994"/>
  </r>
  <r>
    <s v="10 : Electric"/>
    <x v="3"/>
    <x v="2"/>
    <s v="ERES_3T327"/>
    <x v="6281"/>
    <n v="501.94"/>
    <n v="60.63"/>
  </r>
  <r>
    <s v="10 : Electric"/>
    <x v="3"/>
    <x v="2"/>
    <s v="ERES_3T327"/>
    <x v="8532"/>
    <n v="-61.771000000000001"/>
    <n v="-6.34"/>
  </r>
  <r>
    <s v="10 : Electric"/>
    <x v="3"/>
    <x v="2"/>
    <s v="ERES_3T327"/>
    <x v="6282"/>
    <n v="3006.4639999999999"/>
    <n v="385.87"/>
  </r>
  <r>
    <s v="10 : Electric"/>
    <x v="3"/>
    <x v="2"/>
    <s v="ERES_3T327"/>
    <x v="6283"/>
    <n v="2467.4160000000002"/>
    <n v="285.66000000000003"/>
  </r>
  <r>
    <s v="10 : Electric"/>
    <x v="3"/>
    <x v="2"/>
    <s v="ERES_3T327"/>
    <x v="6284"/>
    <n v="464.197"/>
    <n v="50.38"/>
  </r>
  <r>
    <s v="10 : Electric"/>
    <x v="3"/>
    <x v="2"/>
    <s v="ERES_3T327"/>
    <x v="6285"/>
    <n v="1645.94"/>
    <n v="202.83"/>
  </r>
  <r>
    <s v="10 : Electric"/>
    <x v="3"/>
    <x v="2"/>
    <s v="ERES_3T327"/>
    <x v="8533"/>
    <n v="1023.975"/>
    <n v="107.74"/>
  </r>
  <r>
    <s v="10 : Electric"/>
    <x v="3"/>
    <x v="2"/>
    <s v="ERES_3T327"/>
    <x v="6286"/>
    <n v="1234.664"/>
    <n v="134.29"/>
  </r>
  <r>
    <s v="10 : Electric"/>
    <x v="3"/>
    <x v="2"/>
    <s v="ERES_3T327"/>
    <x v="6287"/>
    <n v="441.363"/>
    <n v="54.02"/>
  </r>
  <r>
    <s v="10 : Electric"/>
    <x v="3"/>
    <x v="2"/>
    <s v="ERES_3T327"/>
    <x v="6288"/>
    <n v="1127.7149999999999"/>
    <n v="165.41"/>
  </r>
  <r>
    <s v="10 : Electric"/>
    <x v="3"/>
    <x v="2"/>
    <s v="ERES_3T327"/>
    <x v="6289"/>
    <n v="1035.9369999999999"/>
    <n v="130.5"/>
  </r>
  <r>
    <s v="10 : Electric"/>
    <x v="3"/>
    <x v="2"/>
    <s v="ERES_3T327"/>
    <x v="6290"/>
    <n v="1169.0329999999999"/>
    <n v="122.11"/>
  </r>
  <r>
    <s v="10 : Electric"/>
    <x v="3"/>
    <x v="2"/>
    <s v="ERES_3T327"/>
    <x v="8798"/>
    <n v="678.54399999999998"/>
    <n v="92.02"/>
  </r>
  <r>
    <s v="10 : Electric"/>
    <x v="3"/>
    <x v="2"/>
    <s v="ERES_3T327"/>
    <x v="6291"/>
    <n v="1350.432"/>
    <n v="131.88"/>
  </r>
  <r>
    <s v="10 : Electric"/>
    <x v="3"/>
    <x v="2"/>
    <s v="ERES_3T327"/>
    <x v="6292"/>
    <n v="1192.4680000000001"/>
    <n v="147.26"/>
  </r>
  <r>
    <s v="10 : Electric"/>
    <x v="3"/>
    <x v="2"/>
    <s v="ERES_3T327"/>
    <x v="6293"/>
    <n v="1214.433"/>
    <n v="152.35"/>
  </r>
  <r>
    <s v="10 : Electric"/>
    <x v="3"/>
    <x v="2"/>
    <s v="ERES_3T327"/>
    <x v="6294"/>
    <n v="2908.5970000000002"/>
    <n v="355.84"/>
  </r>
  <r>
    <s v="10 : Electric"/>
    <x v="3"/>
    <x v="2"/>
    <s v="ERES_3T327"/>
    <x v="6295"/>
    <n v="1435.721"/>
    <n v="149.56"/>
  </r>
  <r>
    <s v="10 : Electric"/>
    <x v="3"/>
    <x v="2"/>
    <s v="ERES_3T327"/>
    <x v="8799"/>
    <n v="2541.3240000000001"/>
    <n v="301.77999999999997"/>
  </r>
  <r>
    <s v="10 : Electric"/>
    <x v="3"/>
    <x v="2"/>
    <s v="ERES_3T327"/>
    <x v="6296"/>
    <n v="1078.0940000000001"/>
    <n v="110.62"/>
  </r>
  <r>
    <s v="10 : Electric"/>
    <x v="3"/>
    <x v="2"/>
    <s v="ERES_3T327"/>
    <x v="6297"/>
    <n v="2161.7689999999998"/>
    <n v="257.01"/>
  </r>
  <r>
    <s v="10 : Electric"/>
    <x v="3"/>
    <x v="2"/>
    <s v="ERES_3T327"/>
    <x v="6298"/>
    <n v="292.22300000000001"/>
    <n v="38.42"/>
  </r>
  <r>
    <s v="10 : Electric"/>
    <x v="3"/>
    <x v="2"/>
    <s v="ERES_3T327"/>
    <x v="6299"/>
    <n v="917.3"/>
    <n v="106.36"/>
  </r>
  <r>
    <s v="10 : Electric"/>
    <x v="3"/>
    <x v="2"/>
    <s v="ERES_3T327"/>
    <x v="8534"/>
    <n v="1423.5060000000001"/>
    <n v="149.65"/>
  </r>
  <r>
    <s v="10 : Electric"/>
    <x v="3"/>
    <x v="2"/>
    <s v="ERES_3T327"/>
    <x v="8535"/>
    <n v="1803.8209999999999"/>
    <n v="210.2"/>
  </r>
  <r>
    <s v="10 : Electric"/>
    <x v="3"/>
    <x v="2"/>
    <s v="ERES_3T327"/>
    <x v="6300"/>
    <n v="857.12"/>
    <n v="104.87"/>
  </r>
  <r>
    <s v="10 : Electric"/>
    <x v="3"/>
    <x v="2"/>
    <s v="ERES_3T327"/>
    <x v="8536"/>
    <n v="713.072"/>
    <n v="82.49"/>
  </r>
  <r>
    <s v="10 : Electric"/>
    <x v="3"/>
    <x v="2"/>
    <s v="ERES_3T327"/>
    <x v="6301"/>
    <n v="1206.6389999999999"/>
    <n v="156.25"/>
  </r>
  <r>
    <s v="10 : Electric"/>
    <x v="3"/>
    <x v="2"/>
    <s v="ERES_3T327"/>
    <x v="8537"/>
    <n v="768.44299999999998"/>
    <n v="103.44"/>
  </r>
  <r>
    <s v="10 : Electric"/>
    <x v="3"/>
    <x v="2"/>
    <s v="ERES_3T327"/>
    <x v="8538"/>
    <n v="856.06899999999996"/>
    <n v="76.2"/>
  </r>
  <r>
    <s v="10 : Electric"/>
    <x v="3"/>
    <x v="2"/>
    <s v="ERES_3T327"/>
    <x v="6302"/>
    <n v="2081.3409999999999"/>
    <n v="255.4"/>
  </r>
  <r>
    <s v="10 : Electric"/>
    <x v="3"/>
    <x v="2"/>
    <s v="ERES_3T327"/>
    <x v="8539"/>
    <n v="1290.0170000000001"/>
    <n v="154.38999999999999"/>
  </r>
  <r>
    <s v="10 : Electric"/>
    <x v="3"/>
    <x v="2"/>
    <s v="ERES_3T327"/>
    <x v="6303"/>
    <n v="765.05600000000004"/>
    <n v="76.989999999999995"/>
  </r>
  <r>
    <s v="10 : Electric"/>
    <x v="3"/>
    <x v="2"/>
    <s v="ERES_3T327"/>
    <x v="6304"/>
    <n v="1248.9580000000001"/>
    <n v="132.82"/>
  </r>
  <r>
    <s v="10 : Electric"/>
    <x v="3"/>
    <x v="2"/>
    <s v="ERES_3T327"/>
    <x v="6305"/>
    <n v="1299.039"/>
    <n v="142.02000000000001"/>
  </r>
  <r>
    <s v="10 : Electric"/>
    <x v="3"/>
    <x v="2"/>
    <s v="ERES_3T327"/>
    <x v="6306"/>
    <n v="665.17700000000002"/>
    <n v="75.400000000000006"/>
  </r>
  <r>
    <s v="10 : Electric"/>
    <x v="3"/>
    <x v="2"/>
    <s v="ERES_3T327"/>
    <x v="6307"/>
    <n v="857.83299999999997"/>
    <n v="107.73"/>
  </r>
  <r>
    <s v="10 : Electric"/>
    <x v="3"/>
    <x v="2"/>
    <s v="ERES_3T327"/>
    <x v="6308"/>
    <n v="1598.66"/>
    <n v="183.96"/>
  </r>
  <r>
    <s v="10 : Electric"/>
    <x v="3"/>
    <x v="2"/>
    <s v="ERES_3T327"/>
    <x v="6309"/>
    <n v="509.81200000000001"/>
    <n v="59.19"/>
  </r>
  <r>
    <s v="10 : Electric"/>
    <x v="3"/>
    <x v="2"/>
    <s v="ERES_3T327"/>
    <x v="6310"/>
    <n v="881.18299999999999"/>
    <n v="95.15"/>
  </r>
  <r>
    <s v="10 : Electric"/>
    <x v="3"/>
    <x v="2"/>
    <s v="ERES_3T327"/>
    <x v="6311"/>
    <n v="3768.0909999999999"/>
    <n v="481.73"/>
  </r>
  <r>
    <s v="10 : Electric"/>
    <x v="3"/>
    <x v="2"/>
    <s v="ERES_3T327"/>
    <x v="6312"/>
    <n v="1911.153"/>
    <n v="217.49"/>
  </r>
  <r>
    <s v="10 : Electric"/>
    <x v="3"/>
    <x v="2"/>
    <s v="ERES_3T327"/>
    <x v="6314"/>
    <n v="2091.002"/>
    <n v="226.75"/>
  </r>
  <r>
    <s v="10 : Electric"/>
    <x v="3"/>
    <x v="2"/>
    <s v="ERES_3T327"/>
    <x v="6315"/>
    <n v="718.678"/>
    <n v="78.180000000000007"/>
  </r>
  <r>
    <s v="10 : Electric"/>
    <x v="3"/>
    <x v="2"/>
    <s v="ERES_3T327"/>
    <x v="6316"/>
    <n v="324.226"/>
    <n v="36.590000000000003"/>
  </r>
  <r>
    <s v="10 : Electric"/>
    <x v="3"/>
    <x v="2"/>
    <s v="ERES_3T327"/>
    <x v="6317"/>
    <n v="412.08300000000003"/>
    <n v="47.44"/>
  </r>
  <r>
    <s v="10 : Electric"/>
    <x v="3"/>
    <x v="2"/>
    <s v="ERES_3T327"/>
    <x v="6318"/>
    <n v="806.20600000000002"/>
    <n v="86.77"/>
  </r>
  <r>
    <s v="10 : Electric"/>
    <x v="3"/>
    <x v="2"/>
    <s v="ERES_3T327"/>
    <x v="6319"/>
    <n v="1175.69"/>
    <n v="122.31"/>
  </r>
  <r>
    <s v="10 : Electric"/>
    <x v="3"/>
    <x v="2"/>
    <s v="ERES_3T327"/>
    <x v="6320"/>
    <n v="3062.4430000000002"/>
    <n v="323.62"/>
  </r>
  <r>
    <s v="10 : Electric"/>
    <x v="3"/>
    <x v="2"/>
    <s v="ERES_3T327"/>
    <x v="8540"/>
    <n v="271.77199999999999"/>
    <n v="33.549999999999997"/>
  </r>
  <r>
    <s v="10 : Electric"/>
    <x v="3"/>
    <x v="2"/>
    <s v="ERES_3T327"/>
    <x v="6321"/>
    <n v="421.81900000000002"/>
    <n v="55.12"/>
  </r>
  <r>
    <s v="10 : Electric"/>
    <x v="3"/>
    <x v="2"/>
    <s v="ERES_3T327"/>
    <x v="6322"/>
    <n v="970.95699999999999"/>
    <n v="98.12"/>
  </r>
  <r>
    <s v="10 : Electric"/>
    <x v="3"/>
    <x v="2"/>
    <s v="ERES_3T327"/>
    <x v="8541"/>
    <n v="709.75800000000004"/>
    <n v="81.709999999999994"/>
  </r>
  <r>
    <s v="10 : Electric"/>
    <x v="3"/>
    <x v="2"/>
    <s v="ERES_3T327"/>
    <x v="6323"/>
    <n v="1796.1089999999999"/>
    <n v="198.81"/>
  </r>
  <r>
    <s v="10 : Electric"/>
    <x v="3"/>
    <x v="2"/>
    <s v="ERES_3T327"/>
    <x v="8800"/>
    <n v="1057.008"/>
    <n v="124.48"/>
  </r>
  <r>
    <s v="10 : Electric"/>
    <x v="3"/>
    <x v="2"/>
    <s v="ERES_3T327"/>
    <x v="6324"/>
    <n v="854.72299999999996"/>
    <n v="89.77"/>
  </r>
  <r>
    <s v="10 : Electric"/>
    <x v="3"/>
    <x v="2"/>
    <s v="ERES_3T327"/>
    <x v="6325"/>
    <n v="995.82600000000002"/>
    <n v="97.9"/>
  </r>
  <r>
    <s v="10 : Electric"/>
    <x v="3"/>
    <x v="2"/>
    <s v="ERES_3T327"/>
    <x v="6326"/>
    <n v="915.89700000000005"/>
    <n v="100.31"/>
  </r>
  <r>
    <s v="10 : Electric"/>
    <x v="3"/>
    <x v="2"/>
    <s v="ERES_3T327"/>
    <x v="6327"/>
    <n v="1534.828"/>
    <n v="216.59"/>
  </r>
  <r>
    <s v="10 : Electric"/>
    <x v="3"/>
    <x v="2"/>
    <s v="ERES_3T327"/>
    <x v="6328"/>
    <n v="1744.777"/>
    <n v="191.52"/>
  </r>
  <r>
    <s v="10 : Electric"/>
    <x v="3"/>
    <x v="2"/>
    <s v="ERES_3T327"/>
    <x v="6329"/>
    <n v="1280.511"/>
    <n v="140.08000000000001"/>
  </r>
  <r>
    <s v="10 : Electric"/>
    <x v="3"/>
    <x v="2"/>
    <s v="ERES_3T327"/>
    <x v="6330"/>
    <n v="2327.3009999999999"/>
    <n v="292.85000000000002"/>
  </r>
  <r>
    <s v="10 : Electric"/>
    <x v="3"/>
    <x v="2"/>
    <s v="ERES_3T327"/>
    <x v="8542"/>
    <n v="629.74599999999998"/>
    <n v="66.319999999999993"/>
  </r>
  <r>
    <s v="10 : Electric"/>
    <x v="3"/>
    <x v="2"/>
    <s v="ERES_3T327"/>
    <x v="6331"/>
    <n v="1536.155"/>
    <n v="169.46"/>
  </r>
  <r>
    <s v="10 : Electric"/>
    <x v="3"/>
    <x v="2"/>
    <s v="ERES_3T327"/>
    <x v="6332"/>
    <n v="1052.5340000000001"/>
    <n v="113.63"/>
  </r>
  <r>
    <s v="10 : Electric"/>
    <x v="3"/>
    <x v="2"/>
    <s v="ERES_3T327"/>
    <x v="6333"/>
    <n v="2542.8609999999999"/>
    <n v="305.19"/>
  </r>
  <r>
    <s v="10 : Electric"/>
    <x v="3"/>
    <x v="2"/>
    <s v="ERES_3T327"/>
    <x v="8543"/>
    <n v="1084.8869999999999"/>
    <n v="132.55000000000001"/>
  </r>
  <r>
    <s v="10 : Electric"/>
    <x v="3"/>
    <x v="2"/>
    <s v="ERES_3T327"/>
    <x v="8544"/>
    <n v="1877.5039999999999"/>
    <n v="235.27"/>
  </r>
  <r>
    <s v="10 : Electric"/>
    <x v="3"/>
    <x v="2"/>
    <s v="ERES_3T327"/>
    <x v="6334"/>
    <n v="1052.2750000000001"/>
    <n v="119.02"/>
  </r>
  <r>
    <s v="10 : Electric"/>
    <x v="3"/>
    <x v="2"/>
    <s v="ERES_3T327"/>
    <x v="6335"/>
    <n v="2194.7179999999998"/>
    <n v="284.8"/>
  </r>
  <r>
    <s v="10 : Electric"/>
    <x v="3"/>
    <x v="2"/>
    <s v="ERES_3T327"/>
    <x v="8545"/>
    <n v="898.12800000000004"/>
    <n v="117.53"/>
  </r>
  <r>
    <s v="10 : Electric"/>
    <x v="3"/>
    <x v="2"/>
    <s v="ERES_3T327"/>
    <x v="8546"/>
    <n v="1435.2670000000001"/>
    <n v="154.99"/>
  </r>
  <r>
    <s v="10 : Electric"/>
    <x v="3"/>
    <x v="2"/>
    <s v="ERES_3T327"/>
    <x v="6336"/>
    <n v="3417.2719999999999"/>
    <n v="402.7"/>
  </r>
  <r>
    <s v="10 : Electric"/>
    <x v="3"/>
    <x v="2"/>
    <s v="ERES_3T327"/>
    <x v="6337"/>
    <n v="607.779"/>
    <n v="73.42"/>
  </r>
  <r>
    <s v="10 : Electric"/>
    <x v="3"/>
    <x v="2"/>
    <s v="ERES_3T327"/>
    <x v="8547"/>
    <n v="585.56299999999999"/>
    <n v="75.010000000000005"/>
  </r>
  <r>
    <s v="10 : Electric"/>
    <x v="3"/>
    <x v="2"/>
    <s v="ERES_3T327"/>
    <x v="6338"/>
    <n v="1458.65"/>
    <n v="177.31"/>
  </r>
  <r>
    <s v="10 : Electric"/>
    <x v="3"/>
    <x v="2"/>
    <s v="ERES_3T327"/>
    <x v="6340"/>
    <n v="663.49900000000002"/>
    <n v="72.2"/>
  </r>
  <r>
    <s v="10 : Electric"/>
    <x v="3"/>
    <x v="2"/>
    <s v="ERES_3T327"/>
    <x v="8548"/>
    <n v="428.91199999999998"/>
    <n v="48.83"/>
  </r>
  <r>
    <s v="10 : Electric"/>
    <x v="3"/>
    <x v="2"/>
    <s v="ERES_3T327"/>
    <x v="6341"/>
    <n v="1461.5039999999999"/>
    <n v="180.87"/>
  </r>
  <r>
    <s v="10 : Electric"/>
    <x v="3"/>
    <x v="2"/>
    <s v="ERES_3T327"/>
    <x v="6342"/>
    <n v="1157.7249999999999"/>
    <n v="149.36000000000001"/>
  </r>
  <r>
    <s v="10 : Electric"/>
    <x v="3"/>
    <x v="2"/>
    <s v="ERES_3T327"/>
    <x v="8549"/>
    <n v="1687.1610000000001"/>
    <n v="217.8"/>
  </r>
  <r>
    <s v="10 : Electric"/>
    <x v="3"/>
    <x v="2"/>
    <s v="ERES_3T327"/>
    <x v="6343"/>
    <n v="1197.5429999999999"/>
    <n v="135.13"/>
  </r>
  <r>
    <s v="10 : Electric"/>
    <x v="3"/>
    <x v="2"/>
    <s v="ERES_3T327"/>
    <x v="6344"/>
    <n v="811.23699999999997"/>
    <n v="93.64"/>
  </r>
  <r>
    <s v="10 : Electric"/>
    <x v="3"/>
    <x v="2"/>
    <s v="ERES_3T327"/>
    <x v="8550"/>
    <n v="885.38199999999995"/>
    <n v="109.64"/>
  </r>
  <r>
    <s v="10 : Electric"/>
    <x v="3"/>
    <x v="2"/>
    <s v="ERES_3T327"/>
    <x v="6345"/>
    <n v="3399.8240000000001"/>
    <n v="414.96"/>
  </r>
  <r>
    <s v="10 : Electric"/>
    <x v="3"/>
    <x v="2"/>
    <s v="ERES_3T327"/>
    <x v="8551"/>
    <n v="611.08100000000002"/>
    <n v="77.64"/>
  </r>
  <r>
    <s v="10 : Electric"/>
    <x v="3"/>
    <x v="2"/>
    <s v="ERES_3T327"/>
    <x v="6346"/>
    <n v="899.22"/>
    <n v="104.79"/>
  </r>
  <r>
    <s v="10 : Electric"/>
    <x v="3"/>
    <x v="2"/>
    <s v="ERES_3T327"/>
    <x v="6347"/>
    <n v="2269.319"/>
    <n v="228.43"/>
  </r>
  <r>
    <s v="10 : Electric"/>
    <x v="3"/>
    <x v="2"/>
    <s v="ERES_3T327"/>
    <x v="6349"/>
    <n v="1521.298"/>
    <n v="172.9"/>
  </r>
  <r>
    <s v="10 : Electric"/>
    <x v="3"/>
    <x v="2"/>
    <s v="ERES_3T327"/>
    <x v="6350"/>
    <n v="655.86800000000005"/>
    <n v="73.260000000000005"/>
  </r>
  <r>
    <s v="10 : Electric"/>
    <x v="3"/>
    <x v="2"/>
    <s v="ERES_3T327"/>
    <x v="6351"/>
    <n v="995.28099999999995"/>
    <n v="114.59"/>
  </r>
  <r>
    <s v="10 : Electric"/>
    <x v="3"/>
    <x v="2"/>
    <s v="ERES_3T327"/>
    <x v="6352"/>
    <n v="441.85899999999998"/>
    <n v="54.23"/>
  </r>
  <r>
    <s v="10 : Electric"/>
    <x v="3"/>
    <x v="2"/>
    <s v="ERES_3T327"/>
    <x v="6353"/>
    <n v="3979.83"/>
    <n v="445.29"/>
  </r>
  <r>
    <s v="10 : Electric"/>
    <x v="3"/>
    <x v="2"/>
    <s v="ERES_3T327"/>
    <x v="8552"/>
    <n v="1218.213"/>
    <n v="128.74"/>
  </r>
  <r>
    <s v="10 : Electric"/>
    <x v="3"/>
    <x v="2"/>
    <s v="ERES_3T327"/>
    <x v="6354"/>
    <n v="716.70600000000002"/>
    <n v="87.69"/>
  </r>
  <r>
    <s v="10 : Electric"/>
    <x v="3"/>
    <x v="2"/>
    <s v="ERES_3T327"/>
    <x v="6355"/>
    <n v="1442.1669999999999"/>
    <n v="177.18"/>
  </r>
  <r>
    <s v="10 : Electric"/>
    <x v="3"/>
    <x v="2"/>
    <s v="ERES_3T327"/>
    <x v="6356"/>
    <n v="1205.6099999999999"/>
    <n v="131.5"/>
  </r>
  <r>
    <s v="10 : Electric"/>
    <x v="3"/>
    <x v="2"/>
    <s v="ERES_3T327"/>
    <x v="8553"/>
    <n v="601.678"/>
    <n v="65.83"/>
  </r>
  <r>
    <s v="10 : Electric"/>
    <x v="3"/>
    <x v="2"/>
    <s v="ERES_3T327"/>
    <x v="6357"/>
    <n v="1824.771"/>
    <n v="216.39"/>
  </r>
  <r>
    <s v="10 : Electric"/>
    <x v="3"/>
    <x v="2"/>
    <s v="ERES_3T327"/>
    <x v="8554"/>
    <n v="1313.296"/>
    <n v="141.22"/>
  </r>
  <r>
    <s v="10 : Electric"/>
    <x v="3"/>
    <x v="2"/>
    <s v="ERES_3T327"/>
    <x v="8555"/>
    <n v="2246.4070000000002"/>
    <n v="251"/>
  </r>
  <r>
    <s v="10 : Electric"/>
    <x v="3"/>
    <x v="2"/>
    <s v="ERES_3T327"/>
    <x v="6358"/>
    <n v="1521.9590000000001"/>
    <n v="159.74"/>
  </r>
  <r>
    <s v="10 : Electric"/>
    <x v="3"/>
    <x v="2"/>
    <s v="ERES_3T327"/>
    <x v="6359"/>
    <n v="1205.309"/>
    <n v="129.31"/>
  </r>
  <r>
    <s v="10 : Electric"/>
    <x v="3"/>
    <x v="2"/>
    <s v="ERES_3T327"/>
    <x v="6360"/>
    <n v="921.52300000000002"/>
    <n v="63.39"/>
  </r>
  <r>
    <s v="10 : Electric"/>
    <x v="3"/>
    <x v="2"/>
    <s v="ERES_3T327"/>
    <x v="6361"/>
    <n v="2064.85"/>
    <n v="273.77999999999997"/>
  </r>
  <r>
    <s v="10 : Electric"/>
    <x v="3"/>
    <x v="2"/>
    <s v="ERES_3T327"/>
    <x v="6362"/>
    <n v="3057.8040000000001"/>
    <n v="317.02"/>
  </r>
  <r>
    <s v="10 : Electric"/>
    <x v="3"/>
    <x v="2"/>
    <s v="ERES_3T327"/>
    <x v="6363"/>
    <n v="691.79499999999996"/>
    <n v="87.3"/>
  </r>
  <r>
    <s v="10 : Electric"/>
    <x v="3"/>
    <x v="2"/>
    <s v="ERES_3T327"/>
    <x v="6364"/>
    <n v="3440.0970000000002"/>
    <n v="404.3"/>
  </r>
  <r>
    <s v="10 : Electric"/>
    <x v="3"/>
    <x v="2"/>
    <s v="ERES_3T327"/>
    <x v="6365"/>
    <n v="1424.799"/>
    <n v="149.88"/>
  </r>
  <r>
    <s v="10 : Electric"/>
    <x v="3"/>
    <x v="2"/>
    <s v="ERES_3T327"/>
    <x v="6366"/>
    <n v="1097.5340000000001"/>
    <n v="141.91"/>
  </r>
  <r>
    <s v="10 : Electric"/>
    <x v="3"/>
    <x v="2"/>
    <s v="ERES_3T327"/>
    <x v="6367"/>
    <n v="648.76499999999999"/>
    <n v="78.61"/>
  </r>
  <r>
    <s v="10 : Electric"/>
    <x v="3"/>
    <x v="2"/>
    <s v="ERES_3T327"/>
    <x v="6368"/>
    <n v="535.65599999999995"/>
    <n v="65.56"/>
  </r>
  <r>
    <s v="10 : Electric"/>
    <x v="3"/>
    <x v="2"/>
    <s v="ERES_3T327"/>
    <x v="6369"/>
    <n v="1175.0070000000001"/>
    <n v="125.4"/>
  </r>
  <r>
    <s v="10 : Electric"/>
    <x v="3"/>
    <x v="2"/>
    <s v="ERES_3T327"/>
    <x v="6370"/>
    <n v="864.34699999999998"/>
    <n v="98.9"/>
  </r>
  <r>
    <s v="10 : Electric"/>
    <x v="3"/>
    <x v="2"/>
    <s v="ERES_3T327"/>
    <x v="6371"/>
    <n v="1082.691"/>
    <n v="113.94"/>
  </r>
  <r>
    <s v="10 : Electric"/>
    <x v="3"/>
    <x v="2"/>
    <s v="ERES_3T327"/>
    <x v="6372"/>
    <n v="84.876000000000005"/>
    <n v="10.23"/>
  </r>
  <r>
    <s v="10 : Electric"/>
    <x v="3"/>
    <x v="2"/>
    <s v="ERES_3T327"/>
    <x v="8556"/>
    <n v="1618.1120000000001"/>
    <n v="160.61000000000001"/>
  </r>
  <r>
    <s v="10 : Electric"/>
    <x v="3"/>
    <x v="2"/>
    <s v="ERES_3T327"/>
    <x v="6373"/>
    <n v="2124.1"/>
    <n v="275.79000000000002"/>
  </r>
  <r>
    <s v="10 : Electric"/>
    <x v="3"/>
    <x v="2"/>
    <s v="ERES_3T327"/>
    <x v="6374"/>
    <n v="1359.4269999999999"/>
    <n v="188.04"/>
  </r>
  <r>
    <s v="10 : Electric"/>
    <x v="3"/>
    <x v="2"/>
    <s v="ERES_3T327"/>
    <x v="6375"/>
    <n v="920.42499999999995"/>
    <n v="101.03"/>
  </r>
  <r>
    <s v="10 : Electric"/>
    <x v="3"/>
    <x v="2"/>
    <s v="ERES_3T327"/>
    <x v="8557"/>
    <n v="1226.0630000000001"/>
    <n v="134.43"/>
  </r>
  <r>
    <s v="10 : Electric"/>
    <x v="3"/>
    <x v="2"/>
    <s v="ERES_3T327"/>
    <x v="6376"/>
    <n v="953.54399999999998"/>
    <n v="117.57"/>
  </r>
  <r>
    <s v="10 : Electric"/>
    <x v="3"/>
    <x v="2"/>
    <s v="ERES_3T327"/>
    <x v="6377"/>
    <n v="3375.94"/>
    <n v="394.7"/>
  </r>
  <r>
    <s v="10 : Electric"/>
    <x v="3"/>
    <x v="2"/>
    <s v="ERES_3T327"/>
    <x v="6378"/>
    <n v="1218.8050000000001"/>
    <n v="150.6"/>
  </r>
  <r>
    <s v="10 : Electric"/>
    <x v="3"/>
    <x v="2"/>
    <s v="ERES_3T327"/>
    <x v="6379"/>
    <n v="1463.923"/>
    <n v="187.57"/>
  </r>
  <r>
    <s v="10 : Electric"/>
    <x v="3"/>
    <x v="2"/>
    <s v="ERES_3T327"/>
    <x v="6380"/>
    <n v="514.84299999999996"/>
    <n v="58.34"/>
  </r>
  <r>
    <s v="10 : Electric"/>
    <x v="3"/>
    <x v="2"/>
    <s v="ERES_3T327"/>
    <x v="6381"/>
    <n v="3048.9540000000002"/>
    <n v="368.33"/>
  </r>
  <r>
    <s v="10 : Electric"/>
    <x v="3"/>
    <x v="2"/>
    <s v="ERES_3T327"/>
    <x v="6382"/>
    <n v="1279.941"/>
    <n v="152.26"/>
  </r>
  <r>
    <s v="10 : Electric"/>
    <x v="3"/>
    <x v="2"/>
    <s v="ERES_3T327"/>
    <x v="6383"/>
    <n v="2074.4859999999999"/>
    <n v="240.96"/>
  </r>
  <r>
    <s v="10 : Electric"/>
    <x v="3"/>
    <x v="2"/>
    <s v="ERES_3T327"/>
    <x v="6384"/>
    <n v="2934.2689999999998"/>
    <n v="331.61"/>
  </r>
  <r>
    <s v="10 : Electric"/>
    <x v="3"/>
    <x v="2"/>
    <s v="ERES_3T327"/>
    <x v="6385"/>
    <n v="1188.7860000000001"/>
    <n v="139.15"/>
  </r>
  <r>
    <s v="10 : Electric"/>
    <x v="3"/>
    <x v="2"/>
    <s v="ERES_3T327"/>
    <x v="6386"/>
    <n v="936.08399999999995"/>
    <n v="106.7"/>
  </r>
  <r>
    <s v="10 : Electric"/>
    <x v="3"/>
    <x v="2"/>
    <s v="ERES_3T327"/>
    <x v="8558"/>
    <n v="1339.204"/>
    <n v="148.44999999999999"/>
  </r>
  <r>
    <s v="10 : Electric"/>
    <x v="3"/>
    <x v="2"/>
    <s v="ERES_3T327"/>
    <x v="6387"/>
    <n v="2227.1060000000002"/>
    <n v="274.19"/>
  </r>
  <r>
    <s v="10 : Electric"/>
    <x v="3"/>
    <x v="2"/>
    <s v="ERES_3T327"/>
    <x v="6388"/>
    <n v="1341.597"/>
    <n v="149.30000000000001"/>
  </r>
  <r>
    <s v="10 : Electric"/>
    <x v="3"/>
    <x v="2"/>
    <s v="ERES_3T327"/>
    <x v="6389"/>
    <n v="1556.9090000000001"/>
    <n v="175.16"/>
  </r>
  <r>
    <s v="10 : Electric"/>
    <x v="3"/>
    <x v="2"/>
    <s v="ERES_3T327"/>
    <x v="6390"/>
    <n v="2395.9409999999998"/>
    <n v="228.25"/>
  </r>
  <r>
    <s v="10 : Electric"/>
    <x v="3"/>
    <x v="2"/>
    <s v="ERES_3T327"/>
    <x v="6391"/>
    <n v="1308.2639999999999"/>
    <n v="154.12"/>
  </r>
  <r>
    <s v="10 : Electric"/>
    <x v="3"/>
    <x v="2"/>
    <s v="ERES_3T327"/>
    <x v="8559"/>
    <n v="532.476"/>
    <n v="70.989999999999995"/>
  </r>
  <r>
    <s v="10 : Electric"/>
    <x v="3"/>
    <x v="2"/>
    <s v="ERES_3T327"/>
    <x v="6392"/>
    <n v="1494.3630000000001"/>
    <n v="151.99"/>
  </r>
  <r>
    <s v="10 : Electric"/>
    <x v="3"/>
    <x v="2"/>
    <s v="ERES_3T327"/>
    <x v="6393"/>
    <n v="1543.8340000000001"/>
    <n v="159.15"/>
  </r>
  <r>
    <s v="10 : Electric"/>
    <x v="3"/>
    <x v="2"/>
    <s v="ERES_3T327"/>
    <x v="8560"/>
    <n v="2957.0129999999999"/>
    <n v="290.86"/>
  </r>
  <r>
    <s v="10 : Electric"/>
    <x v="3"/>
    <x v="2"/>
    <s v="ERES_3T327"/>
    <x v="6394"/>
    <n v="434.03899999999999"/>
    <n v="47.38"/>
  </r>
  <r>
    <s v="10 : Electric"/>
    <x v="3"/>
    <x v="2"/>
    <s v="ERES_3T327"/>
    <x v="6395"/>
    <n v="1275.425"/>
    <n v="167.04"/>
  </r>
  <r>
    <s v="10 : Electric"/>
    <x v="3"/>
    <x v="2"/>
    <s v="ERES_3T327"/>
    <x v="6396"/>
    <n v="841.26099999999997"/>
    <n v="116.18"/>
  </r>
  <r>
    <s v="10 : Electric"/>
    <x v="3"/>
    <x v="2"/>
    <s v="ERES_3T327"/>
    <x v="6397"/>
    <n v="1228.097"/>
    <n v="125.43"/>
  </r>
  <r>
    <s v="10 : Electric"/>
    <x v="3"/>
    <x v="2"/>
    <s v="ERES_3T327"/>
    <x v="8561"/>
    <n v="1501.489"/>
    <n v="143.72"/>
  </r>
  <r>
    <s v="10 : Electric"/>
    <x v="3"/>
    <x v="2"/>
    <s v="ERES_3T327"/>
    <x v="8562"/>
    <n v="1175.319"/>
    <n v="102.02"/>
  </r>
  <r>
    <s v="10 : Electric"/>
    <x v="3"/>
    <x v="2"/>
    <s v="ERES_3T327"/>
    <x v="6398"/>
    <n v="2196.5990000000002"/>
    <n v="223.05"/>
  </r>
  <r>
    <s v="10 : Electric"/>
    <x v="3"/>
    <x v="2"/>
    <s v="ERES_3T327"/>
    <x v="6399"/>
    <n v="2088.654"/>
    <n v="248.86"/>
  </r>
  <r>
    <s v="10 : Electric"/>
    <x v="3"/>
    <x v="2"/>
    <s v="ERES_3T327"/>
    <x v="8563"/>
    <n v="2093.0520000000001"/>
    <n v="248.21"/>
  </r>
  <r>
    <s v="10 : Electric"/>
    <x v="3"/>
    <x v="2"/>
    <s v="ERES_3T327"/>
    <x v="6400"/>
    <n v="795.89599999999996"/>
    <n v="90.02"/>
  </r>
  <r>
    <s v="10 : Electric"/>
    <x v="3"/>
    <x v="2"/>
    <s v="ERES_3T327"/>
    <x v="6401"/>
    <n v="1565.7159999999999"/>
    <n v="177.4"/>
  </r>
  <r>
    <s v="10 : Electric"/>
    <x v="3"/>
    <x v="2"/>
    <s v="ERES_3T327"/>
    <x v="6402"/>
    <n v="843.12199999999996"/>
    <n v="104.14"/>
  </r>
  <r>
    <s v="10 : Electric"/>
    <x v="3"/>
    <x v="2"/>
    <s v="ERES_3T327"/>
    <x v="8801"/>
    <n v="2001.057"/>
    <n v="219.95"/>
  </r>
  <r>
    <s v="10 : Electric"/>
    <x v="3"/>
    <x v="2"/>
    <s v="ERES_3T327"/>
    <x v="6403"/>
    <n v="730.71400000000006"/>
    <n v="69.650000000000006"/>
  </r>
  <r>
    <s v="10 : Electric"/>
    <x v="3"/>
    <x v="2"/>
    <s v="ERES_3T327"/>
    <x v="6404"/>
    <n v="628.01099999999997"/>
    <n v="86.56"/>
  </r>
  <r>
    <s v="10 : Electric"/>
    <x v="3"/>
    <x v="2"/>
    <s v="ERES_3T327"/>
    <x v="6405"/>
    <n v="849.33100000000002"/>
    <n v="93.11"/>
  </r>
  <r>
    <s v="10 : Electric"/>
    <x v="3"/>
    <x v="2"/>
    <s v="ERES_3T327"/>
    <x v="6406"/>
    <n v="989.60199999999998"/>
    <n v="122.91"/>
  </r>
  <r>
    <s v="10 : Electric"/>
    <x v="3"/>
    <x v="2"/>
    <s v="ERES_3T327"/>
    <x v="6407"/>
    <n v="509.68900000000002"/>
    <n v="58"/>
  </r>
  <r>
    <s v="10 : Electric"/>
    <x v="3"/>
    <x v="2"/>
    <s v="ERES_3T327"/>
    <x v="6408"/>
    <n v="1150.0039999999999"/>
    <n v="107.6"/>
  </r>
  <r>
    <s v="10 : Electric"/>
    <x v="3"/>
    <x v="2"/>
    <s v="ERES_3T327"/>
    <x v="6409"/>
    <n v="3510.66"/>
    <n v="464.68"/>
  </r>
  <r>
    <s v="10 : Electric"/>
    <x v="3"/>
    <x v="2"/>
    <s v="ERES_3T327"/>
    <x v="8564"/>
    <n v="563.80200000000002"/>
    <n v="74"/>
  </r>
  <r>
    <s v="10 : Electric"/>
    <x v="3"/>
    <x v="2"/>
    <s v="ERES_3T327"/>
    <x v="6410"/>
    <n v="1472.6510000000001"/>
    <n v="153.52000000000001"/>
  </r>
  <r>
    <s v="10 : Electric"/>
    <x v="3"/>
    <x v="2"/>
    <s v="ERES_3T327"/>
    <x v="6411"/>
    <n v="1500.8430000000001"/>
    <n v="174.33"/>
  </r>
  <r>
    <s v="10 : Electric"/>
    <x v="3"/>
    <x v="2"/>
    <s v="ERES_3T327"/>
    <x v="6412"/>
    <n v="2019.183"/>
    <n v="228.67"/>
  </r>
  <r>
    <s v="10 : Electric"/>
    <x v="3"/>
    <x v="2"/>
    <s v="ERES_3T327"/>
    <x v="6413"/>
    <n v="455.33100000000002"/>
    <n v="53.38"/>
  </r>
  <r>
    <s v="10 : Electric"/>
    <x v="3"/>
    <x v="2"/>
    <s v="ERES_3T327"/>
    <x v="6414"/>
    <n v="1697"/>
    <n v="188.61"/>
  </r>
  <r>
    <s v="10 : Electric"/>
    <x v="3"/>
    <x v="2"/>
    <s v="ERES_3T327"/>
    <x v="6415"/>
    <n v="1668.4570000000001"/>
    <n v="190.63"/>
  </r>
  <r>
    <s v="10 : Electric"/>
    <x v="3"/>
    <x v="2"/>
    <s v="ERES_3T327"/>
    <x v="6416"/>
    <n v="2175.232"/>
    <n v="219.29"/>
  </r>
  <r>
    <s v="10 : Electric"/>
    <x v="3"/>
    <x v="2"/>
    <s v="ERES_3T327"/>
    <x v="6417"/>
    <n v="1215.982"/>
    <n v="137.9"/>
  </r>
  <r>
    <s v="10 : Electric"/>
    <x v="3"/>
    <x v="2"/>
    <s v="ERES_3T327"/>
    <x v="8565"/>
    <n v="2650.33"/>
    <n v="304.58999999999997"/>
  </r>
  <r>
    <s v="10 : Electric"/>
    <x v="3"/>
    <x v="2"/>
    <s v="ERES_3T327"/>
    <x v="6418"/>
    <n v="1760.2439999999999"/>
    <n v="163.16"/>
  </r>
  <r>
    <s v="10 : Electric"/>
    <x v="3"/>
    <x v="2"/>
    <s v="ERES_3T327"/>
    <x v="6419"/>
    <n v="3548.2280000000001"/>
    <n v="428.83"/>
  </r>
  <r>
    <s v="10 : Electric"/>
    <x v="3"/>
    <x v="2"/>
    <s v="ERES_3T327"/>
    <x v="6420"/>
    <n v="2097.9479999999999"/>
    <n v="210.99"/>
  </r>
  <r>
    <s v="10 : Electric"/>
    <x v="3"/>
    <x v="2"/>
    <s v="ERES_3T327"/>
    <x v="8802"/>
    <n v="1334.3009999999999"/>
    <n v="157.76"/>
  </r>
  <r>
    <s v="10 : Electric"/>
    <x v="3"/>
    <x v="2"/>
    <s v="ERES_3T327"/>
    <x v="6421"/>
    <n v="1689.2439999999999"/>
    <n v="186.84"/>
  </r>
  <r>
    <s v="10 : Electric"/>
    <x v="3"/>
    <x v="2"/>
    <s v="ERES_3T327"/>
    <x v="6422"/>
    <n v="1328.758"/>
    <n v="140.84"/>
  </r>
  <r>
    <s v="10 : Electric"/>
    <x v="3"/>
    <x v="2"/>
    <s v="ERES_3T327"/>
    <x v="6423"/>
    <n v="2129.357"/>
    <n v="225.11"/>
  </r>
  <r>
    <s v="10 : Electric"/>
    <x v="3"/>
    <x v="2"/>
    <s v="ERES_3T327"/>
    <x v="6424"/>
    <n v="735.25199999999995"/>
    <n v="85.74"/>
  </r>
  <r>
    <s v="10 : Electric"/>
    <x v="3"/>
    <x v="2"/>
    <s v="ERES_3T327"/>
    <x v="8567"/>
    <n v="1388.095"/>
    <n v="138.31"/>
  </r>
  <r>
    <s v="10 : Electric"/>
    <x v="3"/>
    <x v="2"/>
    <s v="ERES_3T327"/>
    <x v="6425"/>
    <n v="3401.7130000000002"/>
    <n v="425.04"/>
  </r>
  <r>
    <s v="10 : Electric"/>
    <x v="3"/>
    <x v="2"/>
    <s v="ERES_3T327"/>
    <x v="6426"/>
    <n v="1580.1289999999999"/>
    <n v="170.83"/>
  </r>
  <r>
    <s v="10 : Electric"/>
    <x v="3"/>
    <x v="2"/>
    <s v="ERES_3T327"/>
    <x v="6427"/>
    <n v="1386.431"/>
    <n v="156.44"/>
  </r>
  <r>
    <s v="10 : Electric"/>
    <x v="3"/>
    <x v="2"/>
    <s v="ERES_3T327"/>
    <x v="6428"/>
    <n v="667.27099999999996"/>
    <n v="77.28"/>
  </r>
  <r>
    <s v="10 : Electric"/>
    <x v="3"/>
    <x v="2"/>
    <s v="ERES_3T327"/>
    <x v="6429"/>
    <n v="1572.9649999999999"/>
    <n v="166.41"/>
  </r>
  <r>
    <s v="10 : Electric"/>
    <x v="3"/>
    <x v="2"/>
    <s v="ERES_3T327"/>
    <x v="6430"/>
    <n v="1424.46"/>
    <n v="154.1"/>
  </r>
  <r>
    <s v="10 : Electric"/>
    <x v="3"/>
    <x v="2"/>
    <s v="ERES_3T327"/>
    <x v="8568"/>
    <n v="1224.2639999999999"/>
    <n v="134.84"/>
  </r>
  <r>
    <s v="10 : Electric"/>
    <x v="3"/>
    <x v="2"/>
    <s v="ERES_3T327"/>
    <x v="6431"/>
    <n v="756.19399999999996"/>
    <n v="84.31"/>
  </r>
  <r>
    <s v="10 : Electric"/>
    <x v="3"/>
    <x v="2"/>
    <s v="ERES_3T327"/>
    <x v="8569"/>
    <n v="1124.3489999999999"/>
    <n v="139.27000000000001"/>
  </r>
  <r>
    <s v="10 : Electric"/>
    <x v="3"/>
    <x v="2"/>
    <s v="ERES_3T327"/>
    <x v="6432"/>
    <n v="454.35599999999999"/>
    <n v="57.49"/>
  </r>
  <r>
    <s v="10 : Electric"/>
    <x v="3"/>
    <x v="2"/>
    <s v="ERES_3T327"/>
    <x v="6433"/>
    <n v="4313.759"/>
    <n v="512.52"/>
  </r>
  <r>
    <s v="10 : Electric"/>
    <x v="3"/>
    <x v="2"/>
    <s v="ERES_3T327"/>
    <x v="6434"/>
    <n v="1736.624"/>
    <n v="228.05"/>
  </r>
  <r>
    <s v="10 : Electric"/>
    <x v="3"/>
    <x v="2"/>
    <s v="ERES_3T327"/>
    <x v="8570"/>
    <n v="2196.605"/>
    <n v="227.71"/>
  </r>
  <r>
    <s v="10 : Electric"/>
    <x v="3"/>
    <x v="2"/>
    <s v="ERES_3T327"/>
    <x v="6436"/>
    <n v="822.41"/>
    <n v="99.9"/>
  </r>
  <r>
    <s v="10 : Electric"/>
    <x v="3"/>
    <x v="2"/>
    <s v="ERES_3T327"/>
    <x v="6437"/>
    <n v="96.751999999999995"/>
    <n v="11.86"/>
  </r>
  <r>
    <s v="10 : Electric"/>
    <x v="3"/>
    <x v="2"/>
    <s v="ERES_3T327"/>
    <x v="6438"/>
    <n v="3042.22"/>
    <n v="383.4"/>
  </r>
  <r>
    <s v="10 : Electric"/>
    <x v="3"/>
    <x v="2"/>
    <s v="ERES_3T327"/>
    <x v="6439"/>
    <n v="592.57899999999995"/>
    <n v="72.06"/>
  </r>
  <r>
    <s v="10 : Electric"/>
    <x v="3"/>
    <x v="2"/>
    <s v="ERES_3T327"/>
    <x v="6440"/>
    <n v="798.76499999999999"/>
    <n v="80.25"/>
  </r>
  <r>
    <s v="10 : Electric"/>
    <x v="3"/>
    <x v="2"/>
    <s v="ERES_3T327"/>
    <x v="6441"/>
    <n v="1968.252"/>
    <n v="229.48"/>
  </r>
  <r>
    <s v="10 : Electric"/>
    <x v="3"/>
    <x v="2"/>
    <s v="ERES_3T327"/>
    <x v="6442"/>
    <n v="1301.769"/>
    <n v="130.94999999999999"/>
  </r>
  <r>
    <s v="10 : Electric"/>
    <x v="3"/>
    <x v="2"/>
    <s v="ERES_3T327"/>
    <x v="6443"/>
    <n v="2337.9670000000001"/>
    <n v="304.48"/>
  </r>
  <r>
    <s v="10 : Electric"/>
    <x v="3"/>
    <x v="2"/>
    <s v="ERES_3T327"/>
    <x v="6444"/>
    <n v="2032.14"/>
    <n v="227.37"/>
  </r>
  <r>
    <s v="10 : Electric"/>
    <x v="3"/>
    <x v="2"/>
    <s v="ERES_3T327"/>
    <x v="6445"/>
    <n v="1894.9559999999999"/>
    <n v="205.43"/>
  </r>
  <r>
    <s v="10 : Electric"/>
    <x v="3"/>
    <x v="2"/>
    <s v="ERES_3T327"/>
    <x v="6446"/>
    <n v="644.81299999999999"/>
    <n v="69.59"/>
  </r>
  <r>
    <s v="10 : Electric"/>
    <x v="3"/>
    <x v="2"/>
    <s v="ERES_3T327"/>
    <x v="6447"/>
    <n v="1935.8530000000001"/>
    <n v="216.31"/>
  </r>
  <r>
    <s v="10 : Electric"/>
    <x v="3"/>
    <x v="2"/>
    <s v="ERES_3T327"/>
    <x v="6448"/>
    <n v="784.92399999999998"/>
    <n v="94.65"/>
  </r>
  <r>
    <s v="10 : Electric"/>
    <x v="3"/>
    <x v="2"/>
    <s v="ERES_3T327"/>
    <x v="6449"/>
    <n v="1300.28"/>
    <n v="142.5"/>
  </r>
  <r>
    <s v="10 : Electric"/>
    <x v="3"/>
    <x v="2"/>
    <s v="ERES_3T327"/>
    <x v="6450"/>
    <n v="1260.3579999999999"/>
    <n v="139.74"/>
  </r>
  <r>
    <s v="10 : Electric"/>
    <x v="3"/>
    <x v="2"/>
    <s v="ERES_3T327"/>
    <x v="6451"/>
    <n v="1179.2090000000001"/>
    <n v="120.94"/>
  </r>
  <r>
    <s v="10 : Electric"/>
    <x v="3"/>
    <x v="2"/>
    <s v="ERES_3T327"/>
    <x v="8571"/>
    <n v="615.88499999999999"/>
    <n v="70.88"/>
  </r>
  <r>
    <s v="10 : Electric"/>
    <x v="3"/>
    <x v="2"/>
    <s v="ERES_3T327"/>
    <x v="6452"/>
    <n v="1344.952"/>
    <n v="139.81"/>
  </r>
  <r>
    <s v="10 : Electric"/>
    <x v="3"/>
    <x v="2"/>
    <s v="ERES_3T327"/>
    <x v="6453"/>
    <n v="731.20399999999995"/>
    <n v="79.989999999999995"/>
  </r>
  <r>
    <s v="10 : Electric"/>
    <x v="3"/>
    <x v="2"/>
    <s v="ERES_3T327"/>
    <x v="6454"/>
    <n v="1162.3710000000001"/>
    <n v="129.37"/>
  </r>
  <r>
    <s v="10 : Electric"/>
    <x v="3"/>
    <x v="2"/>
    <s v="ERES_3T327"/>
    <x v="6455"/>
    <n v="1772.8320000000001"/>
    <n v="201.75"/>
  </r>
  <r>
    <s v="10 : Electric"/>
    <x v="3"/>
    <x v="2"/>
    <s v="ERES_3T327"/>
    <x v="8572"/>
    <n v="502.685"/>
    <n v="67.819999999999993"/>
  </r>
  <r>
    <s v="10 : Electric"/>
    <x v="3"/>
    <x v="2"/>
    <s v="ERES_3T327"/>
    <x v="6456"/>
    <n v="1161.3679999999999"/>
    <n v="118.58"/>
  </r>
  <r>
    <s v="10 : Electric"/>
    <x v="3"/>
    <x v="2"/>
    <s v="ERES_3T327"/>
    <x v="6457"/>
    <n v="1044.0039999999999"/>
    <n v="133.18"/>
  </r>
  <r>
    <s v="10 : Electric"/>
    <x v="3"/>
    <x v="2"/>
    <s v="ERES_3T327"/>
    <x v="6458"/>
    <n v="361.83300000000003"/>
    <n v="39.36"/>
  </r>
  <r>
    <s v="10 : Electric"/>
    <x v="3"/>
    <x v="2"/>
    <s v="ERES_3T327"/>
    <x v="6459"/>
    <n v="1046.0229999999999"/>
    <n v="100.38"/>
  </r>
  <r>
    <s v="10 : Electric"/>
    <x v="3"/>
    <x v="2"/>
    <s v="ERES_3T327"/>
    <x v="6460"/>
    <n v="2044.6289999999999"/>
    <n v="236.71"/>
  </r>
  <r>
    <s v="10 : Electric"/>
    <x v="3"/>
    <x v="2"/>
    <s v="ERES_3T327"/>
    <x v="6461"/>
    <n v="558.16499999999996"/>
    <n v="62.66"/>
  </r>
  <r>
    <s v="10 : Electric"/>
    <x v="3"/>
    <x v="2"/>
    <s v="ERES_3T327"/>
    <x v="8573"/>
    <n v="1282.145"/>
    <n v="143.38999999999999"/>
  </r>
  <r>
    <s v="10 : Electric"/>
    <x v="3"/>
    <x v="2"/>
    <s v="ERES_3T327"/>
    <x v="6462"/>
    <n v="627.87"/>
    <n v="72.94"/>
  </r>
  <r>
    <s v="10 : Electric"/>
    <x v="3"/>
    <x v="2"/>
    <s v="ERES_3T327"/>
    <x v="6463"/>
    <n v="3338.3229999999999"/>
    <n v="372.09"/>
  </r>
  <r>
    <s v="10 : Electric"/>
    <x v="3"/>
    <x v="2"/>
    <s v="ERES_3T327"/>
    <x v="6464"/>
    <n v="838.30399999999997"/>
    <n v="100.42"/>
  </r>
  <r>
    <s v="10 : Electric"/>
    <x v="3"/>
    <x v="2"/>
    <s v="ERES_3T327"/>
    <x v="6465"/>
    <n v="3337.9879999999998"/>
    <n v="409.64"/>
  </r>
  <r>
    <s v="10 : Electric"/>
    <x v="3"/>
    <x v="2"/>
    <s v="ERES_3T327"/>
    <x v="6466"/>
    <n v="1235.5139999999999"/>
    <n v="139.09"/>
  </r>
  <r>
    <s v="10 : Electric"/>
    <x v="3"/>
    <x v="2"/>
    <s v="ERES_3T327"/>
    <x v="8574"/>
    <n v="1959.425"/>
    <n v="247.14"/>
  </r>
  <r>
    <s v="10 : Electric"/>
    <x v="3"/>
    <x v="2"/>
    <s v="ERES_3T327"/>
    <x v="6467"/>
    <n v="778.27"/>
    <n v="92.44"/>
  </r>
  <r>
    <s v="10 : Electric"/>
    <x v="3"/>
    <x v="2"/>
    <s v="ERES_3T327"/>
    <x v="6468"/>
    <n v="3012.0419999999999"/>
    <n v="375.67"/>
  </r>
  <r>
    <s v="10 : Electric"/>
    <x v="3"/>
    <x v="2"/>
    <s v="ERES_3T327"/>
    <x v="6469"/>
    <n v="1455.557"/>
    <n v="165.85"/>
  </r>
  <r>
    <s v="10 : Electric"/>
    <x v="3"/>
    <x v="2"/>
    <s v="ERES_3T327"/>
    <x v="8575"/>
    <n v="922.10900000000004"/>
    <n v="116.61"/>
  </r>
  <r>
    <s v="10 : Electric"/>
    <x v="3"/>
    <x v="2"/>
    <s v="ERES_3T327"/>
    <x v="6471"/>
    <n v="470.84"/>
    <n v="58.6"/>
  </r>
  <r>
    <s v="10 : Electric"/>
    <x v="3"/>
    <x v="2"/>
    <s v="ERES_3T327"/>
    <x v="6472"/>
    <n v="2496.375"/>
    <n v="289.16000000000003"/>
  </r>
  <r>
    <s v="10 : Electric"/>
    <x v="3"/>
    <x v="2"/>
    <s v="ERES_3T327"/>
    <x v="6473"/>
    <n v="1876.3"/>
    <n v="219.01"/>
  </r>
  <r>
    <s v="10 : Electric"/>
    <x v="3"/>
    <x v="2"/>
    <s v="ERES_3T327"/>
    <x v="6474"/>
    <n v="2123.634"/>
    <n v="269.67"/>
  </r>
  <r>
    <s v="10 : Electric"/>
    <x v="3"/>
    <x v="2"/>
    <s v="ERES_3T327"/>
    <x v="6475"/>
    <n v="1490.896"/>
    <n v="168.3"/>
  </r>
  <r>
    <s v="10 : Electric"/>
    <x v="3"/>
    <x v="2"/>
    <s v="ERES_3T327"/>
    <x v="6476"/>
    <n v="1193.866"/>
    <n v="141.04"/>
  </r>
  <r>
    <s v="10 : Electric"/>
    <x v="3"/>
    <x v="2"/>
    <s v="ERES_3T327"/>
    <x v="6477"/>
    <n v="781.21799999999996"/>
    <n v="77.16"/>
  </r>
  <r>
    <s v="10 : Electric"/>
    <x v="3"/>
    <x v="2"/>
    <s v="ERES_3T327"/>
    <x v="6478"/>
    <n v="899.74099999999999"/>
    <n v="96.22"/>
  </r>
  <r>
    <s v="10 : Electric"/>
    <x v="3"/>
    <x v="2"/>
    <s v="ERES_3T327"/>
    <x v="8576"/>
    <n v="960.24900000000002"/>
    <n v="106.13"/>
  </r>
  <r>
    <s v="10 : Electric"/>
    <x v="3"/>
    <x v="2"/>
    <s v="ERES_3T327"/>
    <x v="6479"/>
    <n v="207.042"/>
    <n v="23.85"/>
  </r>
  <r>
    <s v="10 : Electric"/>
    <x v="3"/>
    <x v="2"/>
    <s v="ERES_3T327"/>
    <x v="6480"/>
    <n v="977.42"/>
    <n v="122.03"/>
  </r>
  <r>
    <s v="10 : Electric"/>
    <x v="3"/>
    <x v="2"/>
    <s v="ERES_3T327"/>
    <x v="6481"/>
    <n v="1935.789"/>
    <n v="239.88"/>
  </r>
  <r>
    <s v="10 : Electric"/>
    <x v="3"/>
    <x v="2"/>
    <s v="ERES_3T327"/>
    <x v="6482"/>
    <n v="377.79599999999999"/>
    <n v="48.24"/>
  </r>
  <r>
    <s v="10 : Electric"/>
    <x v="3"/>
    <x v="2"/>
    <s v="ERES_3T327"/>
    <x v="6483"/>
    <n v="1352.1959999999999"/>
    <n v="146.65"/>
  </r>
  <r>
    <s v="10 : Electric"/>
    <x v="3"/>
    <x v="2"/>
    <s v="ERES_3T327"/>
    <x v="8577"/>
    <n v="1549.35"/>
    <n v="160.37"/>
  </r>
  <r>
    <s v="10 : Electric"/>
    <x v="3"/>
    <x v="2"/>
    <s v="ERES_3T327"/>
    <x v="6484"/>
    <n v="4746.4750000000004"/>
    <n v="565.5"/>
  </r>
  <r>
    <s v="10 : Electric"/>
    <x v="3"/>
    <x v="2"/>
    <s v="ERES_3T327"/>
    <x v="8578"/>
    <n v="1857.395"/>
    <n v="230.29"/>
  </r>
  <r>
    <s v="10 : Electric"/>
    <x v="3"/>
    <x v="2"/>
    <s v="ERES_3T327"/>
    <x v="8579"/>
    <n v="1875.4459999999999"/>
    <n v="186.2"/>
  </r>
  <r>
    <s v="10 : Electric"/>
    <x v="3"/>
    <x v="2"/>
    <s v="ERES_3T327"/>
    <x v="8580"/>
    <n v="1534.5119999999999"/>
    <n v="182.52"/>
  </r>
  <r>
    <s v="10 : Electric"/>
    <x v="3"/>
    <x v="2"/>
    <s v="ERES_3T327"/>
    <x v="8581"/>
    <n v="869.84900000000005"/>
    <n v="109.29"/>
  </r>
  <r>
    <s v="10 : Electric"/>
    <x v="3"/>
    <x v="2"/>
    <s v="ERES_3T327"/>
    <x v="6485"/>
    <n v="1643.059"/>
    <n v="207.24"/>
  </r>
  <r>
    <s v="10 : Electric"/>
    <x v="3"/>
    <x v="2"/>
    <s v="ERES_3T327"/>
    <x v="6486"/>
    <n v="1748.539"/>
    <n v="210.54"/>
  </r>
  <r>
    <s v="10 : Electric"/>
    <x v="3"/>
    <x v="2"/>
    <s v="ERES_3T327"/>
    <x v="6487"/>
    <n v="1538.37"/>
    <n v="204.76"/>
  </r>
  <r>
    <s v="10 : Electric"/>
    <x v="3"/>
    <x v="2"/>
    <s v="ERES_3T327"/>
    <x v="6488"/>
    <n v="1130.3969999999999"/>
    <n v="145.91999999999999"/>
  </r>
  <r>
    <s v="10 : Electric"/>
    <x v="3"/>
    <x v="2"/>
    <s v="ERES_3T327"/>
    <x v="6489"/>
    <n v="444.62200000000001"/>
    <n v="53.8"/>
  </r>
  <r>
    <s v="10 : Electric"/>
    <x v="3"/>
    <x v="2"/>
    <s v="ERES_3T327"/>
    <x v="6490"/>
    <n v="1013.938"/>
    <n v="123.87"/>
  </r>
  <r>
    <s v="10 : Electric"/>
    <x v="3"/>
    <x v="2"/>
    <s v="ERES_3T327"/>
    <x v="6491"/>
    <n v="1746.6949999999999"/>
    <n v="205.09"/>
  </r>
  <r>
    <s v="10 : Electric"/>
    <x v="3"/>
    <x v="2"/>
    <s v="ERES_3T327"/>
    <x v="6492"/>
    <n v="2778.2910000000002"/>
    <n v="310.68"/>
  </r>
  <r>
    <s v="10 : Electric"/>
    <x v="3"/>
    <x v="2"/>
    <s v="ERES_3T327"/>
    <x v="6493"/>
    <n v="1524.528"/>
    <n v="164.43"/>
  </r>
  <r>
    <s v="10 : Electric"/>
    <x v="3"/>
    <x v="2"/>
    <s v="ERES_3T327"/>
    <x v="6494"/>
    <n v="1449.893"/>
    <n v="141.04"/>
  </r>
  <r>
    <s v="10 : Electric"/>
    <x v="3"/>
    <x v="2"/>
    <s v="ERES_3T327"/>
    <x v="6495"/>
    <n v="390.202"/>
    <n v="44.47"/>
  </r>
  <r>
    <s v="10 : Electric"/>
    <x v="3"/>
    <x v="2"/>
    <s v="ERES_3T327"/>
    <x v="6496"/>
    <n v="958.298"/>
    <n v="99.04"/>
  </r>
  <r>
    <s v="10 : Electric"/>
    <x v="3"/>
    <x v="2"/>
    <s v="ERES_3T327"/>
    <x v="6497"/>
    <n v="1397.4559999999999"/>
    <n v="164.13"/>
  </r>
  <r>
    <s v="10 : Electric"/>
    <x v="3"/>
    <x v="2"/>
    <s v="ERES_3T327"/>
    <x v="6498"/>
    <n v="1022.019"/>
    <n v="113.82"/>
  </r>
  <r>
    <s v="10 : Electric"/>
    <x v="3"/>
    <x v="2"/>
    <s v="ERES_3T327"/>
    <x v="8582"/>
    <n v="2905.2550000000001"/>
    <n v="342.98"/>
  </r>
  <r>
    <s v="10 : Electric"/>
    <x v="3"/>
    <x v="2"/>
    <s v="ERES_3T327"/>
    <x v="6499"/>
    <n v="915.23800000000006"/>
    <n v="109.47"/>
  </r>
  <r>
    <s v="10 : Electric"/>
    <x v="3"/>
    <x v="2"/>
    <s v="ERES_3T327"/>
    <x v="6500"/>
    <n v="1624.0820000000001"/>
    <n v="199.39"/>
  </r>
  <r>
    <s v="10 : Electric"/>
    <x v="3"/>
    <x v="2"/>
    <s v="ERES_3T327"/>
    <x v="6501"/>
    <n v="1072.721"/>
    <n v="111.48"/>
  </r>
  <r>
    <s v="10 : Electric"/>
    <x v="3"/>
    <x v="2"/>
    <s v="ERES_3T327"/>
    <x v="6502"/>
    <n v="2443.9059999999999"/>
    <n v="302.87"/>
  </r>
  <r>
    <s v="10 : Electric"/>
    <x v="3"/>
    <x v="2"/>
    <s v="ERES_3T327"/>
    <x v="6503"/>
    <n v="432.85199999999998"/>
    <n v="44.45"/>
  </r>
  <r>
    <s v="10 : Electric"/>
    <x v="3"/>
    <x v="2"/>
    <s v="ERES_3T327"/>
    <x v="6504"/>
    <n v="1649.403"/>
    <n v="209.18"/>
  </r>
  <r>
    <s v="10 : Electric"/>
    <x v="3"/>
    <x v="2"/>
    <s v="ERES_3T327"/>
    <x v="6505"/>
    <n v="3121.194"/>
    <n v="378.41"/>
  </r>
  <r>
    <s v="10 : Electric"/>
    <x v="3"/>
    <x v="2"/>
    <s v="ERES_3T327"/>
    <x v="6506"/>
    <n v="1439.058"/>
    <n v="158.72999999999999"/>
  </r>
  <r>
    <s v="10 : Electric"/>
    <x v="3"/>
    <x v="2"/>
    <s v="ERES_3T327"/>
    <x v="6507"/>
    <n v="1412.577"/>
    <n v="158.69999999999999"/>
  </r>
  <r>
    <s v="10 : Electric"/>
    <x v="3"/>
    <x v="2"/>
    <s v="ERES_3T327"/>
    <x v="6508"/>
    <n v="1126.1759999999999"/>
    <n v="150"/>
  </r>
  <r>
    <s v="10 : Electric"/>
    <x v="3"/>
    <x v="2"/>
    <s v="ERES_3T327"/>
    <x v="6509"/>
    <n v="430.61200000000002"/>
    <n v="54.63"/>
  </r>
  <r>
    <s v="10 : Electric"/>
    <x v="3"/>
    <x v="2"/>
    <s v="ERES_3T327"/>
    <x v="6510"/>
    <n v="949.69200000000001"/>
    <n v="101.33"/>
  </r>
  <r>
    <s v="10 : Electric"/>
    <x v="3"/>
    <x v="2"/>
    <s v="ERES_3T327"/>
    <x v="8583"/>
    <n v="510.322"/>
    <n v="63.52"/>
  </r>
  <r>
    <s v="10 : Electric"/>
    <x v="3"/>
    <x v="2"/>
    <s v="ERES_3T327"/>
    <x v="6511"/>
    <n v="1379.34"/>
    <n v="177.94"/>
  </r>
  <r>
    <s v="10 : Electric"/>
    <x v="3"/>
    <x v="2"/>
    <s v="ERES_3T327"/>
    <x v="6512"/>
    <n v="1129.4929999999999"/>
    <n v="157.47"/>
  </r>
  <r>
    <s v="10 : Electric"/>
    <x v="3"/>
    <x v="2"/>
    <s v="ERES_3T327"/>
    <x v="6513"/>
    <n v="950.91300000000001"/>
    <n v="109.15"/>
  </r>
  <r>
    <s v="10 : Electric"/>
    <x v="3"/>
    <x v="2"/>
    <s v="ERES_3T327"/>
    <x v="8584"/>
    <n v="1491.067"/>
    <n v="174.2"/>
  </r>
  <r>
    <s v="10 : Electric"/>
    <x v="3"/>
    <x v="2"/>
    <s v="ERES_3T327"/>
    <x v="6514"/>
    <n v="1361.3610000000001"/>
    <n v="149.58000000000001"/>
  </r>
  <r>
    <s v="10 : Electric"/>
    <x v="3"/>
    <x v="2"/>
    <s v="ERES_3T327"/>
    <x v="6515"/>
    <n v="1446.912"/>
    <n v="143.77000000000001"/>
  </r>
  <r>
    <s v="10 : Electric"/>
    <x v="3"/>
    <x v="2"/>
    <s v="ERES_3T327"/>
    <x v="6516"/>
    <n v="1857.97"/>
    <n v="217.69"/>
  </r>
  <r>
    <s v="10 : Electric"/>
    <x v="3"/>
    <x v="2"/>
    <s v="ERES_3T327"/>
    <x v="6517"/>
    <n v="1267.2149999999999"/>
    <n v="156.66999999999999"/>
  </r>
  <r>
    <s v="10 : Electric"/>
    <x v="3"/>
    <x v="2"/>
    <s v="ERES_3T327"/>
    <x v="6518"/>
    <n v="838.25099999999998"/>
    <n v="101.21"/>
  </r>
  <r>
    <s v="10 : Electric"/>
    <x v="3"/>
    <x v="2"/>
    <s v="ERES_3T327"/>
    <x v="6519"/>
    <n v="2821.7150000000001"/>
    <n v="351.12"/>
  </r>
  <r>
    <s v="10 : Electric"/>
    <x v="3"/>
    <x v="2"/>
    <s v="ERES_3T327"/>
    <x v="6520"/>
    <n v="5066.7780000000002"/>
    <n v="619.96"/>
  </r>
  <r>
    <s v="10 : Electric"/>
    <x v="3"/>
    <x v="2"/>
    <s v="ERES_3T327"/>
    <x v="6521"/>
    <n v="1368.3040000000001"/>
    <n v="135.58000000000001"/>
  </r>
  <r>
    <s v="10 : Electric"/>
    <x v="3"/>
    <x v="2"/>
    <s v="ERES_3T327"/>
    <x v="8585"/>
    <n v="1429.8309999999999"/>
    <n v="170.96"/>
  </r>
  <r>
    <s v="10 : Electric"/>
    <x v="3"/>
    <x v="2"/>
    <s v="ERES_3T327"/>
    <x v="6522"/>
    <n v="391.23700000000002"/>
    <n v="49.07"/>
  </r>
  <r>
    <s v="10 : Electric"/>
    <x v="3"/>
    <x v="2"/>
    <s v="ERES_3T327"/>
    <x v="6523"/>
    <n v="1275.9190000000001"/>
    <n v="142.05000000000001"/>
  </r>
  <r>
    <s v="10 : Electric"/>
    <x v="3"/>
    <x v="2"/>
    <s v="ERES_3T327"/>
    <x v="8586"/>
    <n v="955.64499999999998"/>
    <n v="91.61"/>
  </r>
  <r>
    <s v="10 : Electric"/>
    <x v="3"/>
    <x v="2"/>
    <s v="ERES_3T327"/>
    <x v="8803"/>
    <n v="723.15800000000002"/>
    <n v="71.569999999999993"/>
  </r>
  <r>
    <s v="10 : Electric"/>
    <x v="3"/>
    <x v="2"/>
    <s v="ERES_3T327"/>
    <x v="6524"/>
    <n v="1424.5340000000001"/>
    <n v="177.75"/>
  </r>
  <r>
    <s v="10 : Electric"/>
    <x v="3"/>
    <x v="2"/>
    <s v="ERES_3T327"/>
    <x v="6525"/>
    <n v="1851.8679999999999"/>
    <n v="236.7"/>
  </r>
  <r>
    <s v="10 : Electric"/>
    <x v="3"/>
    <x v="2"/>
    <s v="ERES_3T327"/>
    <x v="6526"/>
    <n v="858.41899999999998"/>
    <n v="82.19"/>
  </r>
  <r>
    <s v="10 : Electric"/>
    <x v="3"/>
    <x v="2"/>
    <s v="ERES_3T327"/>
    <x v="6527"/>
    <n v="888.33"/>
    <n v="95.75"/>
  </r>
  <r>
    <s v="10 : Electric"/>
    <x v="3"/>
    <x v="2"/>
    <s v="ERES_3T327"/>
    <x v="6528"/>
    <n v="1734.5809999999999"/>
    <n v="213.81"/>
  </r>
  <r>
    <s v="10 : Electric"/>
    <x v="3"/>
    <x v="2"/>
    <s v="ERES_3T327"/>
    <x v="4"/>
    <n v="-53.512999999999998"/>
    <n v="-6.5"/>
  </r>
  <r>
    <s v="10 : Electric"/>
    <x v="3"/>
    <x v="2"/>
    <s v="ERES_3T327"/>
    <x v="6529"/>
    <n v="804.13599999999997"/>
    <n v="105.83"/>
  </r>
  <r>
    <s v="10 : Electric"/>
    <x v="3"/>
    <x v="2"/>
    <s v="ERES_3T327"/>
    <x v="6530"/>
    <n v="5327.1229999999996"/>
    <n v="662.82"/>
  </r>
  <r>
    <s v="10 : Electric"/>
    <x v="3"/>
    <x v="2"/>
    <s v="ERES_3T327"/>
    <x v="6531"/>
    <n v="2763.6379999999999"/>
    <n v="288.58"/>
  </r>
  <r>
    <s v="10 : Electric"/>
    <x v="3"/>
    <x v="2"/>
    <s v="ERES_3T327"/>
    <x v="6533"/>
    <n v="1422.5229999999999"/>
    <n v="132.29"/>
  </r>
  <r>
    <s v="10 : Electric"/>
    <x v="3"/>
    <x v="2"/>
    <s v="ERES_3T327"/>
    <x v="6534"/>
    <n v="920.75400000000002"/>
    <n v="79.83"/>
  </r>
  <r>
    <s v="10 : Electric"/>
    <x v="3"/>
    <x v="2"/>
    <s v="ERES_3T327"/>
    <x v="6535"/>
    <n v="504.64600000000002"/>
    <n v="58.59"/>
  </r>
  <r>
    <s v="10 : Electric"/>
    <x v="3"/>
    <x v="2"/>
    <s v="ERES_3T327"/>
    <x v="6536"/>
    <n v="1770.181"/>
    <n v="223.48"/>
  </r>
  <r>
    <s v="10 : Electric"/>
    <x v="3"/>
    <x v="2"/>
    <s v="ERES_3T327"/>
    <x v="6537"/>
    <n v="617.59799999999996"/>
    <n v="55.79"/>
  </r>
  <r>
    <s v="10 : Electric"/>
    <x v="3"/>
    <x v="2"/>
    <s v="ERES_3T327"/>
    <x v="6538"/>
    <n v="2731.1080000000002"/>
    <n v="288.73"/>
  </r>
  <r>
    <s v="10 : Electric"/>
    <x v="3"/>
    <x v="2"/>
    <s v="ERES_3T327"/>
    <x v="6539"/>
    <n v="2334.2420000000002"/>
    <n v="257.12"/>
  </r>
  <r>
    <s v="10 : Electric"/>
    <x v="3"/>
    <x v="2"/>
    <s v="ERES_3T327"/>
    <x v="8587"/>
    <n v="1333.9739999999999"/>
    <n v="128.88"/>
  </r>
  <r>
    <s v="10 : Electric"/>
    <x v="3"/>
    <x v="2"/>
    <s v="ERES_3T327"/>
    <x v="6540"/>
    <n v="2578.5990000000002"/>
    <n v="265.02"/>
  </r>
  <r>
    <s v="10 : Electric"/>
    <x v="3"/>
    <x v="2"/>
    <s v="ERES_3T327"/>
    <x v="6541"/>
    <n v="733.27499999999998"/>
    <n v="84.73"/>
  </r>
  <r>
    <s v="10 : Electric"/>
    <x v="3"/>
    <x v="2"/>
    <s v="ERES_3T327"/>
    <x v="6542"/>
    <n v="1449.885"/>
    <n v="164.03"/>
  </r>
  <r>
    <s v="10 : Electric"/>
    <x v="3"/>
    <x v="2"/>
    <s v="ERES_3T327"/>
    <x v="6543"/>
    <n v="802.18100000000004"/>
    <n v="91.6"/>
  </r>
  <r>
    <s v="10 : Electric"/>
    <x v="3"/>
    <x v="2"/>
    <s v="ERES_3T327"/>
    <x v="6544"/>
    <n v="1160.337"/>
    <n v="135.41999999999999"/>
  </r>
  <r>
    <s v="10 : Electric"/>
    <x v="3"/>
    <x v="2"/>
    <s v="ERES_3T327"/>
    <x v="6545"/>
    <n v="155.22399999999999"/>
    <n v="18.52"/>
  </r>
  <r>
    <s v="10 : Electric"/>
    <x v="3"/>
    <x v="2"/>
    <s v="ERES_3T327"/>
    <x v="6546"/>
    <n v="2670.3580000000002"/>
    <n v="330.12"/>
  </r>
  <r>
    <s v="10 : Electric"/>
    <x v="3"/>
    <x v="2"/>
    <s v="ERES_3T327"/>
    <x v="8588"/>
    <n v="656.12300000000005"/>
    <n v="78.47"/>
  </r>
  <r>
    <s v="10 : Electric"/>
    <x v="3"/>
    <x v="2"/>
    <s v="ERES_3T327"/>
    <x v="6547"/>
    <n v="915.68600000000004"/>
    <n v="101.6"/>
  </r>
  <r>
    <s v="10 : Electric"/>
    <x v="3"/>
    <x v="2"/>
    <s v="ERES_3T327"/>
    <x v="6548"/>
    <n v="698.60900000000004"/>
    <n v="85.39"/>
  </r>
  <r>
    <s v="10 : Electric"/>
    <x v="3"/>
    <x v="2"/>
    <s v="ERES_3T327"/>
    <x v="6549"/>
    <n v="563.37199999999996"/>
    <n v="58.58"/>
  </r>
  <r>
    <s v="10 : Electric"/>
    <x v="3"/>
    <x v="2"/>
    <s v="ERES_3T327"/>
    <x v="6550"/>
    <n v="1065.7629999999999"/>
    <n v="138.87"/>
  </r>
  <r>
    <s v="10 : Electric"/>
    <x v="3"/>
    <x v="2"/>
    <s v="ERES_3T327"/>
    <x v="6551"/>
    <n v="2021.5619999999999"/>
    <n v="252.8"/>
  </r>
  <r>
    <s v="10 : Electric"/>
    <x v="3"/>
    <x v="2"/>
    <s v="ERES_3T327"/>
    <x v="6552"/>
    <n v="3864.4850000000001"/>
    <n v="476.91"/>
  </r>
  <r>
    <s v="10 : Electric"/>
    <x v="3"/>
    <x v="2"/>
    <s v="ERES_3T327"/>
    <x v="6553"/>
    <n v="4891.9489999999996"/>
    <n v="592.71"/>
  </r>
  <r>
    <s v="10 : Electric"/>
    <x v="3"/>
    <x v="2"/>
    <s v="ERES_3T327"/>
    <x v="8589"/>
    <n v="2190.6640000000002"/>
    <n v="241.34"/>
  </r>
  <r>
    <s v="10 : Electric"/>
    <x v="3"/>
    <x v="2"/>
    <s v="ERES_3T327"/>
    <x v="6554"/>
    <n v="930.029"/>
    <n v="112.84"/>
  </r>
  <r>
    <s v="10 : Electric"/>
    <x v="3"/>
    <x v="2"/>
    <s v="ERES_3T327"/>
    <x v="6555"/>
    <n v="1096.777"/>
    <n v="135.62"/>
  </r>
  <r>
    <s v="10 : Electric"/>
    <x v="3"/>
    <x v="2"/>
    <s v="ERES_3T327"/>
    <x v="8590"/>
    <n v="840.495"/>
    <n v="93.37"/>
  </r>
  <r>
    <s v="10 : Electric"/>
    <x v="3"/>
    <x v="2"/>
    <s v="ERES_3T327"/>
    <x v="6556"/>
    <n v="1509.604"/>
    <n v="180.49"/>
  </r>
  <r>
    <s v="10 : Electric"/>
    <x v="3"/>
    <x v="2"/>
    <s v="ERES_3T327"/>
    <x v="6557"/>
    <n v="2170.7809999999999"/>
    <n v="257.3"/>
  </r>
  <r>
    <s v="10 : Electric"/>
    <x v="3"/>
    <x v="2"/>
    <s v="ERES_3T327"/>
    <x v="8591"/>
    <n v="930.45699999999999"/>
    <n v="116.6"/>
  </r>
  <r>
    <s v="10 : Electric"/>
    <x v="3"/>
    <x v="2"/>
    <s v="ERES_3T327"/>
    <x v="6558"/>
    <n v="414.74400000000003"/>
    <n v="49.66"/>
  </r>
  <r>
    <s v="10 : Electric"/>
    <x v="3"/>
    <x v="2"/>
    <s v="ERES_3T327"/>
    <x v="8592"/>
    <n v="965.46199999999999"/>
    <n v="100.64"/>
  </r>
  <r>
    <s v="10 : Electric"/>
    <x v="3"/>
    <x v="2"/>
    <s v="ERES_3T327"/>
    <x v="8804"/>
    <n v="647.42899999999997"/>
    <n v="67.25"/>
  </r>
  <r>
    <s v="10 : Electric"/>
    <x v="3"/>
    <x v="2"/>
    <s v="ERES_3T327"/>
    <x v="6559"/>
    <n v="786.19399999999996"/>
    <n v="72.19"/>
  </r>
  <r>
    <s v="10 : Electric"/>
    <x v="3"/>
    <x v="2"/>
    <s v="ERES_3T327"/>
    <x v="6560"/>
    <n v="1639.0509999999999"/>
    <n v="161.09"/>
  </r>
  <r>
    <s v="10 : Electric"/>
    <x v="3"/>
    <x v="2"/>
    <s v="ERES_3T327"/>
    <x v="8593"/>
    <n v="2085.1999999999998"/>
    <n v="241.35"/>
  </r>
  <r>
    <s v="10 : Electric"/>
    <x v="3"/>
    <x v="2"/>
    <s v="ERES_3T327"/>
    <x v="6561"/>
    <n v="1762.6590000000001"/>
    <n v="197.64"/>
  </r>
  <r>
    <s v="10 : Electric"/>
    <x v="3"/>
    <x v="2"/>
    <s v="ERES_3T327"/>
    <x v="6563"/>
    <n v="2474.9639999999999"/>
    <n v="278.23"/>
  </r>
  <r>
    <s v="10 : Electric"/>
    <x v="3"/>
    <x v="2"/>
    <s v="ERES_3T327"/>
    <x v="6564"/>
    <n v="883.947"/>
    <n v="109.75"/>
  </r>
  <r>
    <s v="10 : Electric"/>
    <x v="3"/>
    <x v="2"/>
    <s v="ERES_3T327"/>
    <x v="6565"/>
    <n v="638.99800000000005"/>
    <n v="61.26"/>
  </r>
  <r>
    <s v="10 : Electric"/>
    <x v="3"/>
    <x v="2"/>
    <s v="ERES_3T327"/>
    <x v="8594"/>
    <n v="979.98"/>
    <n v="118.61"/>
  </r>
  <r>
    <s v="10 : Electric"/>
    <x v="3"/>
    <x v="2"/>
    <s v="ERES_3T327"/>
    <x v="6566"/>
    <n v="2034.3019999999999"/>
    <n v="246.72"/>
  </r>
  <r>
    <s v="10 : Electric"/>
    <x v="3"/>
    <x v="2"/>
    <s v="ERES_3T327"/>
    <x v="6567"/>
    <n v="2319.6489999999999"/>
    <n v="249.66"/>
  </r>
  <r>
    <s v="10 : Electric"/>
    <x v="3"/>
    <x v="2"/>
    <s v="ERES_3T327"/>
    <x v="8595"/>
    <n v="516.39499999999998"/>
    <n v="48.38"/>
  </r>
  <r>
    <s v="10 : Electric"/>
    <x v="3"/>
    <x v="2"/>
    <s v="ERES_3T327"/>
    <x v="8596"/>
    <n v="915.97799999999995"/>
    <n v="110.54"/>
  </r>
  <r>
    <s v="10 : Electric"/>
    <x v="3"/>
    <x v="2"/>
    <s v="ERES_3T327"/>
    <x v="6568"/>
    <n v="1836.03"/>
    <n v="228.79"/>
  </r>
  <r>
    <s v="10 : Electric"/>
    <x v="3"/>
    <x v="2"/>
    <s v="ERES_3T327"/>
    <x v="8597"/>
    <n v="525.70399999999995"/>
    <n v="70.44"/>
  </r>
  <r>
    <s v="10 : Electric"/>
    <x v="3"/>
    <x v="2"/>
    <s v="ERES_3T327"/>
    <x v="8598"/>
    <n v="358.916"/>
    <n v="41.42"/>
  </r>
  <r>
    <s v="10 : Electric"/>
    <x v="3"/>
    <x v="2"/>
    <s v="ERES_3T327"/>
    <x v="6569"/>
    <n v="1221.3009999999999"/>
    <n v="151.55000000000001"/>
  </r>
  <r>
    <s v="10 : Electric"/>
    <x v="3"/>
    <x v="2"/>
    <s v="ERES_3T327"/>
    <x v="6570"/>
    <n v="2692.5320000000002"/>
    <n v="318.95"/>
  </r>
  <r>
    <s v="10 : Electric"/>
    <x v="3"/>
    <x v="2"/>
    <s v="ERES_3T327"/>
    <x v="6571"/>
    <n v="1152.056"/>
    <n v="142.4"/>
  </r>
  <r>
    <s v="10 : Electric"/>
    <x v="3"/>
    <x v="2"/>
    <s v="ERES_3T327"/>
    <x v="8599"/>
    <n v="1510.1120000000001"/>
    <n v="168.19"/>
  </r>
  <r>
    <s v="10 : Electric"/>
    <x v="3"/>
    <x v="2"/>
    <s v="ERES_3T327"/>
    <x v="6572"/>
    <n v="1312.3920000000001"/>
    <n v="158.56"/>
  </r>
  <r>
    <s v="10 : Electric"/>
    <x v="3"/>
    <x v="2"/>
    <s v="ERES_3T327"/>
    <x v="6573"/>
    <n v="1384.7760000000001"/>
    <n v="141.16999999999999"/>
  </r>
  <r>
    <s v="10 : Electric"/>
    <x v="3"/>
    <x v="2"/>
    <s v="ERES_3T327"/>
    <x v="6574"/>
    <n v="1616.229"/>
    <n v="173.63"/>
  </r>
  <r>
    <s v="10 : Electric"/>
    <x v="3"/>
    <x v="2"/>
    <s v="ERES_3T327"/>
    <x v="6575"/>
    <n v="5950.567"/>
    <n v="714.34"/>
  </r>
  <r>
    <s v="10 : Electric"/>
    <x v="3"/>
    <x v="2"/>
    <s v="ERES_3T327"/>
    <x v="8600"/>
    <n v="1441.731"/>
    <n v="171.31"/>
  </r>
  <r>
    <s v="10 : Electric"/>
    <x v="3"/>
    <x v="2"/>
    <s v="ERES_3T327"/>
    <x v="6576"/>
    <n v="657.351"/>
    <n v="78.790000000000006"/>
  </r>
  <r>
    <s v="10 : Electric"/>
    <x v="3"/>
    <x v="2"/>
    <s v="ERES_3T327"/>
    <x v="8805"/>
    <n v="1203.6189999999999"/>
    <n v="158.25"/>
  </r>
  <r>
    <s v="10 : Electric"/>
    <x v="3"/>
    <x v="2"/>
    <s v="ERES_3T327"/>
    <x v="6577"/>
    <n v="799.34400000000005"/>
    <n v="90.28"/>
  </r>
  <r>
    <s v="10 : Electric"/>
    <x v="3"/>
    <x v="2"/>
    <s v="ERES_3T327"/>
    <x v="6578"/>
    <n v="742.91399999999999"/>
    <n v="96.51"/>
  </r>
  <r>
    <s v="10 : Electric"/>
    <x v="3"/>
    <x v="2"/>
    <s v="ERES_3T327"/>
    <x v="6579"/>
    <n v="1360.7429999999999"/>
    <n v="165.05"/>
  </r>
  <r>
    <s v="10 : Electric"/>
    <x v="3"/>
    <x v="2"/>
    <s v="ERES_3T327"/>
    <x v="8601"/>
    <n v="1510.318"/>
    <n v="180.79"/>
  </r>
  <r>
    <s v="10 : Electric"/>
    <x v="3"/>
    <x v="2"/>
    <s v="ERES_3T327"/>
    <x v="6580"/>
    <n v="1045.405"/>
    <n v="112.63"/>
  </r>
  <r>
    <s v="10 : Electric"/>
    <x v="3"/>
    <x v="2"/>
    <s v="ERES_3T327"/>
    <x v="6581"/>
    <n v="792.05499999999995"/>
    <n v="100.98"/>
  </r>
  <r>
    <s v="10 : Electric"/>
    <x v="3"/>
    <x v="2"/>
    <s v="ERES_3T327"/>
    <x v="6582"/>
    <n v="1231.3689999999999"/>
    <n v="152.19"/>
  </r>
  <r>
    <s v="10 : Electric"/>
    <x v="3"/>
    <x v="2"/>
    <s v="ERES_3T327"/>
    <x v="6583"/>
    <n v="1928.6959999999999"/>
    <n v="233.39"/>
  </r>
  <r>
    <s v="10 : Electric"/>
    <x v="3"/>
    <x v="2"/>
    <s v="ERES_3T327"/>
    <x v="6584"/>
    <n v="1009.98"/>
    <n v="129.03"/>
  </r>
  <r>
    <s v="10 : Electric"/>
    <x v="3"/>
    <x v="2"/>
    <s v="ERES_3T327"/>
    <x v="6585"/>
    <n v="1431.201"/>
    <n v="177.67"/>
  </r>
  <r>
    <s v="10 : Electric"/>
    <x v="3"/>
    <x v="2"/>
    <s v="ERES_3T327"/>
    <x v="6586"/>
    <n v="2771.5149999999999"/>
    <n v="317.58999999999997"/>
  </r>
  <r>
    <s v="10 : Electric"/>
    <x v="3"/>
    <x v="2"/>
    <s v="ERES_3T327"/>
    <x v="8602"/>
    <n v="2522.0450000000001"/>
    <n v="302.01"/>
  </r>
  <r>
    <s v="10 : Electric"/>
    <x v="3"/>
    <x v="2"/>
    <s v="ERES_3T327"/>
    <x v="8603"/>
    <n v="2919.0129999999999"/>
    <n v="358.25"/>
  </r>
  <r>
    <s v="10 : Electric"/>
    <x v="3"/>
    <x v="2"/>
    <s v="ERES_3T327"/>
    <x v="6587"/>
    <n v="1527.277"/>
    <n v="154.68"/>
  </r>
  <r>
    <s v="10 : Electric"/>
    <x v="3"/>
    <x v="2"/>
    <s v="ERES_3T327"/>
    <x v="6588"/>
    <n v="1640.287"/>
    <n v="179.92"/>
  </r>
  <r>
    <s v="10 : Electric"/>
    <x v="3"/>
    <x v="2"/>
    <s v="ERES_3T327"/>
    <x v="6589"/>
    <n v="1296.4549999999999"/>
    <n v="137.55000000000001"/>
  </r>
  <r>
    <s v="10 : Electric"/>
    <x v="3"/>
    <x v="2"/>
    <s v="ERES_3T327"/>
    <x v="6590"/>
    <n v="2154.4319999999998"/>
    <n v="244.68"/>
  </r>
  <r>
    <s v="10 : Electric"/>
    <x v="3"/>
    <x v="2"/>
    <s v="ERES_3T327"/>
    <x v="6591"/>
    <n v="1788.347"/>
    <n v="192.86"/>
  </r>
  <r>
    <s v="10 : Electric"/>
    <x v="3"/>
    <x v="2"/>
    <s v="ERES_3T327"/>
    <x v="6592"/>
    <n v="987.721"/>
    <n v="113.64"/>
  </r>
  <r>
    <s v="10 : Electric"/>
    <x v="3"/>
    <x v="2"/>
    <s v="ERES_3T327"/>
    <x v="6593"/>
    <n v="2597.9609999999998"/>
    <n v="328.1"/>
  </r>
  <r>
    <s v="10 : Electric"/>
    <x v="3"/>
    <x v="2"/>
    <s v="ERES_3T327"/>
    <x v="6594"/>
    <n v="2048.2440000000001"/>
    <n v="239.53"/>
  </r>
  <r>
    <s v="10 : Electric"/>
    <x v="3"/>
    <x v="2"/>
    <s v="ERES_3T327"/>
    <x v="6596"/>
    <n v="1147.3979999999999"/>
    <n v="146.16999999999999"/>
  </r>
  <r>
    <s v="10 : Electric"/>
    <x v="3"/>
    <x v="2"/>
    <s v="ERES_3T327"/>
    <x v="8604"/>
    <n v="1055.7819999999999"/>
    <n v="93.59"/>
  </r>
  <r>
    <s v="10 : Electric"/>
    <x v="3"/>
    <x v="2"/>
    <s v="ERES_3T327"/>
    <x v="8605"/>
    <n v="664.58500000000004"/>
    <n v="68.06"/>
  </r>
  <r>
    <s v="10 : Electric"/>
    <x v="3"/>
    <x v="2"/>
    <s v="ERES_3T327"/>
    <x v="6597"/>
    <n v="857.78700000000003"/>
    <n v="85.96"/>
  </r>
  <r>
    <s v="10 : Electric"/>
    <x v="3"/>
    <x v="2"/>
    <s v="ERES_3T327"/>
    <x v="6598"/>
    <n v="2089.59"/>
    <n v="210.71"/>
  </r>
  <r>
    <s v="10 : Electric"/>
    <x v="3"/>
    <x v="2"/>
    <s v="ERES_3T327"/>
    <x v="6599"/>
    <n v="946.65899999999999"/>
    <n v="106.74"/>
  </r>
  <r>
    <s v="10 : Electric"/>
    <x v="3"/>
    <x v="2"/>
    <s v="ERES_3T327"/>
    <x v="6600"/>
    <n v="3946.4369999999999"/>
    <n v="458.01"/>
  </r>
  <r>
    <s v="10 : Electric"/>
    <x v="3"/>
    <x v="2"/>
    <s v="ERES_3T327"/>
    <x v="6601"/>
    <n v="804.18100000000004"/>
    <n v="94.84"/>
  </r>
  <r>
    <s v="10 : Electric"/>
    <x v="3"/>
    <x v="2"/>
    <s v="ERES_3T327"/>
    <x v="8606"/>
    <n v="2199.5079999999998"/>
    <n v="222.34"/>
  </r>
  <r>
    <s v="10 : Electric"/>
    <x v="3"/>
    <x v="2"/>
    <s v="ERES_3T327"/>
    <x v="6602"/>
    <n v="591.72699999999998"/>
    <n v="72.790000000000006"/>
  </r>
  <r>
    <s v="10 : Electric"/>
    <x v="3"/>
    <x v="2"/>
    <s v="ERES_3T327"/>
    <x v="8607"/>
    <n v="796.024"/>
    <n v="92.63"/>
  </r>
  <r>
    <s v="10 : Electric"/>
    <x v="3"/>
    <x v="2"/>
    <s v="ERES_3T327"/>
    <x v="6603"/>
    <n v="1079.143"/>
    <n v="124.35"/>
  </r>
  <r>
    <s v="10 : Electric"/>
    <x v="3"/>
    <x v="2"/>
    <s v="ERES_3T327"/>
    <x v="6604"/>
    <n v="1397.1780000000001"/>
    <n v="139.77000000000001"/>
  </r>
  <r>
    <s v="10 : Electric"/>
    <x v="3"/>
    <x v="2"/>
    <s v="ERES_3T327"/>
    <x v="8608"/>
    <n v="885.22500000000002"/>
    <n v="111.71"/>
  </r>
  <r>
    <s v="10 : Electric"/>
    <x v="3"/>
    <x v="2"/>
    <s v="ERES_3T327"/>
    <x v="6606"/>
    <n v="1063.133"/>
    <n v="100.97"/>
  </r>
  <r>
    <s v="10 : Electric"/>
    <x v="3"/>
    <x v="2"/>
    <s v="ERES_3T327"/>
    <x v="8609"/>
    <n v="1302.7"/>
    <n v="138.82"/>
  </r>
  <r>
    <s v="10 : Electric"/>
    <x v="3"/>
    <x v="2"/>
    <s v="ERES_3T327"/>
    <x v="6607"/>
    <n v="2009.5139999999999"/>
    <n v="237.36"/>
  </r>
  <r>
    <s v="10 : Electric"/>
    <x v="3"/>
    <x v="2"/>
    <s v="ERES_3T327"/>
    <x v="6608"/>
    <n v="732.17200000000003"/>
    <n v="91.15"/>
  </r>
  <r>
    <s v="10 : Electric"/>
    <x v="3"/>
    <x v="2"/>
    <s v="ERES_3T327"/>
    <x v="6610"/>
    <n v="777.37"/>
    <n v="85.98"/>
  </r>
  <r>
    <s v="10 : Electric"/>
    <x v="3"/>
    <x v="2"/>
    <s v="ERES_3T327"/>
    <x v="6611"/>
    <n v="1811.8620000000001"/>
    <n v="200.27"/>
  </r>
  <r>
    <s v="10 : Electric"/>
    <x v="3"/>
    <x v="2"/>
    <s v="ERES_3T327"/>
    <x v="6612"/>
    <n v="2610.3040000000001"/>
    <n v="264.26"/>
  </r>
  <r>
    <s v="10 : Electric"/>
    <x v="3"/>
    <x v="2"/>
    <s v="ERES_3T327"/>
    <x v="8611"/>
    <n v="1169.2739999999999"/>
    <n v="145.12"/>
  </r>
  <r>
    <s v="10 : Electric"/>
    <x v="3"/>
    <x v="2"/>
    <s v="ERES_3T327"/>
    <x v="6613"/>
    <n v="1814.1389999999999"/>
    <n v="292.77999999999997"/>
  </r>
  <r>
    <s v="10 : Electric"/>
    <x v="3"/>
    <x v="2"/>
    <s v="ERES_3T327"/>
    <x v="6614"/>
    <n v="1829.992"/>
    <n v="217.39"/>
  </r>
  <r>
    <s v="10 : Electric"/>
    <x v="3"/>
    <x v="2"/>
    <s v="ERES_3T327"/>
    <x v="8612"/>
    <n v="5053.41"/>
    <n v="623.32000000000005"/>
  </r>
  <r>
    <s v="10 : Electric"/>
    <x v="3"/>
    <x v="2"/>
    <s v="ERES_3T327"/>
    <x v="6615"/>
    <n v="1473.336"/>
    <n v="153.54"/>
  </r>
  <r>
    <s v="10 : Electric"/>
    <x v="3"/>
    <x v="2"/>
    <s v="ERES_3T327"/>
    <x v="8613"/>
    <n v="624.798"/>
    <n v="80.03"/>
  </r>
  <r>
    <s v="10 : Electric"/>
    <x v="3"/>
    <x v="2"/>
    <s v="ERES_3T327"/>
    <x v="8806"/>
    <n v="2693.7339999999999"/>
    <n v="237.53"/>
  </r>
  <r>
    <s v="10 : Electric"/>
    <x v="3"/>
    <x v="2"/>
    <s v="ERES_3T327"/>
    <x v="6616"/>
    <n v="1357.0429999999999"/>
    <n v="157.97999999999999"/>
  </r>
  <r>
    <s v="10 : Electric"/>
    <x v="3"/>
    <x v="2"/>
    <s v="ERES_3T327"/>
    <x v="6617"/>
    <n v="1125.25"/>
    <n v="151.84"/>
  </r>
  <r>
    <s v="10 : Electric"/>
    <x v="3"/>
    <x v="2"/>
    <s v="ERES_3T327"/>
    <x v="6618"/>
    <n v="1537.374"/>
    <n v="225.1"/>
  </r>
  <r>
    <s v="10 : Electric"/>
    <x v="3"/>
    <x v="2"/>
    <s v="ERES_3T327"/>
    <x v="8614"/>
    <n v="826.01700000000005"/>
    <n v="83.33"/>
  </r>
  <r>
    <s v="10 : Electric"/>
    <x v="3"/>
    <x v="2"/>
    <s v="ERES_3T327"/>
    <x v="6619"/>
    <n v="506.23"/>
    <n v="58.05"/>
  </r>
  <r>
    <s v="10 : Electric"/>
    <x v="3"/>
    <x v="2"/>
    <s v="ERES_3T327"/>
    <x v="6620"/>
    <n v="478.411"/>
    <n v="47.48"/>
  </r>
  <r>
    <s v="10 : Electric"/>
    <x v="3"/>
    <x v="2"/>
    <s v="ERES_3T327"/>
    <x v="6621"/>
    <n v="356.98500000000001"/>
    <n v="43.53"/>
  </r>
  <r>
    <s v="10 : Electric"/>
    <x v="3"/>
    <x v="2"/>
    <s v="ERES_3T327"/>
    <x v="6622"/>
    <n v="2477.288"/>
    <n v="326.36"/>
  </r>
  <r>
    <s v="10 : Electric"/>
    <x v="3"/>
    <x v="2"/>
    <s v="ERES_3T327"/>
    <x v="8615"/>
    <n v="1312.6790000000001"/>
    <n v="165.97"/>
  </r>
  <r>
    <s v="10 : Electric"/>
    <x v="3"/>
    <x v="2"/>
    <s v="ERES_3T327"/>
    <x v="6623"/>
    <n v="1813.9549999999999"/>
    <n v="231.53"/>
  </r>
  <r>
    <s v="10 : Electric"/>
    <x v="3"/>
    <x v="2"/>
    <s v="ERES_3T327"/>
    <x v="6624"/>
    <n v="886.65"/>
    <n v="118.7"/>
  </r>
  <r>
    <s v="10 : Electric"/>
    <x v="3"/>
    <x v="2"/>
    <s v="ERES_3T327"/>
    <x v="6625"/>
    <n v="2004.7570000000001"/>
    <n v="216.26"/>
  </r>
  <r>
    <s v="10 : Electric"/>
    <x v="3"/>
    <x v="2"/>
    <s v="ERES_3T327"/>
    <x v="8616"/>
    <n v="1516.645"/>
    <n v="191.74"/>
  </r>
  <r>
    <s v="10 : Electric"/>
    <x v="3"/>
    <x v="2"/>
    <s v="ERES_3T327"/>
    <x v="8807"/>
    <n v="1908.9179999999999"/>
    <n v="218.17"/>
  </r>
  <r>
    <s v="10 : Electric"/>
    <x v="3"/>
    <x v="2"/>
    <s v="ERES_3T327"/>
    <x v="6626"/>
    <n v="1170.877"/>
    <n v="123.72"/>
  </r>
  <r>
    <s v="10 : Electric"/>
    <x v="3"/>
    <x v="2"/>
    <s v="ERES_3T327"/>
    <x v="6627"/>
    <n v="5690.1679999999997"/>
    <n v="643.42999999999995"/>
  </r>
  <r>
    <s v="10 : Electric"/>
    <x v="3"/>
    <x v="2"/>
    <s v="ERES_3T327"/>
    <x v="6628"/>
    <n v="999.03599999999994"/>
    <n v="107.2"/>
  </r>
  <r>
    <s v="10 : Electric"/>
    <x v="3"/>
    <x v="2"/>
    <s v="ERES_3T327"/>
    <x v="6629"/>
    <n v="1044.2619999999999"/>
    <n v="106.63"/>
  </r>
  <r>
    <s v="10 : Electric"/>
    <x v="3"/>
    <x v="2"/>
    <s v="ERES_3T327"/>
    <x v="6630"/>
    <n v="2162.0390000000002"/>
    <n v="255.87"/>
  </r>
  <r>
    <s v="10 : Electric"/>
    <x v="3"/>
    <x v="2"/>
    <s v="ERES_3T327"/>
    <x v="8617"/>
    <n v="2254.2190000000001"/>
    <n v="276.33"/>
  </r>
  <r>
    <s v="10 : Electric"/>
    <x v="3"/>
    <x v="2"/>
    <s v="ERES_3T327"/>
    <x v="6631"/>
    <n v="899.11400000000003"/>
    <n v="92.11"/>
  </r>
  <r>
    <s v="10 : Electric"/>
    <x v="3"/>
    <x v="2"/>
    <s v="ERES_3T327"/>
    <x v="8618"/>
    <n v="782.96600000000001"/>
    <n v="108.69"/>
  </r>
  <r>
    <s v="10 : Electric"/>
    <x v="3"/>
    <x v="2"/>
    <s v="ERES_3T327"/>
    <x v="6632"/>
    <n v="1520.194"/>
    <n v="187.84"/>
  </r>
  <r>
    <s v="10 : Electric"/>
    <x v="3"/>
    <x v="2"/>
    <s v="ERES_3T327"/>
    <x v="6633"/>
    <n v="1264.9870000000001"/>
    <n v="128.63"/>
  </r>
  <r>
    <s v="10 : Electric"/>
    <x v="3"/>
    <x v="2"/>
    <s v="ERES_3T327"/>
    <x v="6634"/>
    <n v="2261.6460000000002"/>
    <n v="265.55"/>
  </r>
  <r>
    <s v="10 : Electric"/>
    <x v="3"/>
    <x v="2"/>
    <s v="ERES_3T327"/>
    <x v="6635"/>
    <n v="1724.748"/>
    <n v="201.96"/>
  </r>
  <r>
    <s v="10 : Electric"/>
    <x v="3"/>
    <x v="2"/>
    <s v="ERES_3T327"/>
    <x v="6636"/>
    <n v="1075.1969999999999"/>
    <n v="126.04"/>
  </r>
  <r>
    <s v="10 : Electric"/>
    <x v="3"/>
    <x v="2"/>
    <s v="ERES_3T327"/>
    <x v="6637"/>
    <n v="1935.329"/>
    <n v="199.48"/>
  </r>
  <r>
    <s v="10 : Electric"/>
    <x v="3"/>
    <x v="2"/>
    <s v="ERES_3T327"/>
    <x v="6638"/>
    <n v="626.84699999999998"/>
    <n v="66.349999999999994"/>
  </r>
  <r>
    <s v="10 : Electric"/>
    <x v="3"/>
    <x v="2"/>
    <s v="ERES_3T327"/>
    <x v="6639"/>
    <n v="748.45799999999997"/>
    <n v="81.05"/>
  </r>
  <r>
    <s v="10 : Electric"/>
    <x v="3"/>
    <x v="2"/>
    <s v="ERES_3T327"/>
    <x v="6640"/>
    <n v="710.87900000000002"/>
    <n v="82.61"/>
  </r>
  <r>
    <s v="10 : Electric"/>
    <x v="3"/>
    <x v="2"/>
    <s v="ERES_3T327"/>
    <x v="6642"/>
    <n v="1205.338"/>
    <n v="120.04"/>
  </r>
  <r>
    <s v="10 : Electric"/>
    <x v="3"/>
    <x v="2"/>
    <s v="ERES_3T327"/>
    <x v="8619"/>
    <n v="1263.788"/>
    <n v="151.72"/>
  </r>
  <r>
    <s v="10 : Electric"/>
    <x v="3"/>
    <x v="2"/>
    <s v="ERES_3T327"/>
    <x v="8620"/>
    <n v="1916.386"/>
    <n v="205.07"/>
  </r>
  <r>
    <s v="10 : Electric"/>
    <x v="3"/>
    <x v="2"/>
    <s v="ERES_3T327"/>
    <x v="6643"/>
    <n v="3060.6849999999999"/>
    <n v="334.87"/>
  </r>
  <r>
    <s v="10 : Electric"/>
    <x v="3"/>
    <x v="2"/>
    <s v="ERES_3T327"/>
    <x v="6644"/>
    <n v="919.41600000000005"/>
    <n v="101.49"/>
  </r>
  <r>
    <s v="10 : Electric"/>
    <x v="3"/>
    <x v="2"/>
    <s v="ERES_3T327"/>
    <x v="8622"/>
    <n v="1517.0160000000001"/>
    <n v="173.19"/>
  </r>
  <r>
    <s v="10 : Electric"/>
    <x v="3"/>
    <x v="2"/>
    <s v="ERES_3T327"/>
    <x v="6645"/>
    <n v="1265.7670000000001"/>
    <n v="117.49"/>
  </r>
  <r>
    <s v="10 : Electric"/>
    <x v="3"/>
    <x v="2"/>
    <s v="ERES_3T327"/>
    <x v="8623"/>
    <n v="1696.575"/>
    <n v="197.18"/>
  </r>
  <r>
    <s v="10 : Electric"/>
    <x v="3"/>
    <x v="2"/>
    <s v="ERES_3T327"/>
    <x v="8624"/>
    <n v="927.39400000000001"/>
    <n v="137.51"/>
  </r>
  <r>
    <s v="10 : Electric"/>
    <x v="3"/>
    <x v="2"/>
    <s v="ERES_3T327"/>
    <x v="6646"/>
    <n v="1646.4179999999999"/>
    <n v="192.27"/>
  </r>
  <r>
    <s v="10 : Electric"/>
    <x v="3"/>
    <x v="2"/>
    <s v="ERES_3T327"/>
    <x v="8625"/>
    <n v="729.81200000000001"/>
    <n v="89.28"/>
  </r>
  <r>
    <s v="10 : Electric"/>
    <x v="3"/>
    <x v="2"/>
    <s v="ERES_3T327"/>
    <x v="6647"/>
    <n v="1089.5129999999999"/>
    <n v="144.72"/>
  </r>
  <r>
    <s v="10 : Electric"/>
    <x v="3"/>
    <x v="2"/>
    <s v="ERES_3T327"/>
    <x v="6648"/>
    <n v="1259.9349999999999"/>
    <n v="126.04"/>
  </r>
  <r>
    <s v="10 : Electric"/>
    <x v="3"/>
    <x v="2"/>
    <s v="ERES_3T327"/>
    <x v="6649"/>
    <n v="1062.0709999999999"/>
    <n v="144.55000000000001"/>
  </r>
  <r>
    <s v="10 : Electric"/>
    <x v="3"/>
    <x v="2"/>
    <s v="ERES_3T327"/>
    <x v="8626"/>
    <n v="1275.442"/>
    <n v="148.72"/>
  </r>
  <r>
    <s v="10 : Electric"/>
    <x v="3"/>
    <x v="2"/>
    <s v="ERES_3T327"/>
    <x v="6650"/>
    <n v="484.44200000000001"/>
    <n v="53.05"/>
  </r>
  <r>
    <s v="10 : Electric"/>
    <x v="3"/>
    <x v="2"/>
    <s v="ERES_3T327"/>
    <x v="6651"/>
    <n v="1502.07"/>
    <n v="201.41"/>
  </r>
  <r>
    <s v="10 : Electric"/>
    <x v="3"/>
    <x v="2"/>
    <s v="ERES_3T327"/>
    <x v="8627"/>
    <n v="899.57899999999995"/>
    <n v="100.04"/>
  </r>
  <r>
    <s v="10 : Electric"/>
    <x v="3"/>
    <x v="2"/>
    <s v="ERES_3T327"/>
    <x v="6652"/>
    <n v="710.50400000000002"/>
    <n v="73.06"/>
  </r>
  <r>
    <s v="10 : Electric"/>
    <x v="3"/>
    <x v="2"/>
    <s v="ERES_3T327"/>
    <x v="6653"/>
    <n v="641.65700000000004"/>
    <n v="70.239999999999995"/>
  </r>
  <r>
    <s v="10 : Electric"/>
    <x v="3"/>
    <x v="2"/>
    <s v="ERES_3T327"/>
    <x v="6654"/>
    <n v="1055.921"/>
    <n v="108.59"/>
  </r>
  <r>
    <s v="10 : Electric"/>
    <x v="3"/>
    <x v="2"/>
    <s v="ERES_3T327"/>
    <x v="6655"/>
    <n v="1088.8520000000001"/>
    <n v="104.79"/>
  </r>
  <r>
    <s v="10 : Electric"/>
    <x v="3"/>
    <x v="2"/>
    <s v="ERES_3T327"/>
    <x v="6656"/>
    <n v="1220.701"/>
    <n v="132.35"/>
  </r>
  <r>
    <s v="10 : Electric"/>
    <x v="3"/>
    <x v="2"/>
    <s v="ERES_3T327"/>
    <x v="6657"/>
    <n v="1153.787"/>
    <n v="110.33"/>
  </r>
  <r>
    <s v="10 : Electric"/>
    <x v="3"/>
    <x v="2"/>
    <s v="ERES_3T327"/>
    <x v="6658"/>
    <n v="1173.7719999999999"/>
    <n v="137.58000000000001"/>
  </r>
  <r>
    <s v="10 : Electric"/>
    <x v="3"/>
    <x v="2"/>
    <s v="ERES_3T327"/>
    <x v="6659"/>
    <n v="767.63699999999994"/>
    <n v="99.37"/>
  </r>
  <r>
    <s v="10 : Electric"/>
    <x v="3"/>
    <x v="2"/>
    <s v="ERES_3T327"/>
    <x v="6660"/>
    <n v="1735.479"/>
    <n v="154.12"/>
  </r>
  <r>
    <s v="10 : Electric"/>
    <x v="3"/>
    <x v="2"/>
    <s v="ERES_3T327"/>
    <x v="6661"/>
    <n v="1032.25"/>
    <n v="134.78"/>
  </r>
  <r>
    <s v="10 : Electric"/>
    <x v="3"/>
    <x v="2"/>
    <s v="ERES_3T327"/>
    <x v="8808"/>
    <n v="684.81"/>
    <n v="75.19"/>
  </r>
  <r>
    <s v="10 : Electric"/>
    <x v="3"/>
    <x v="2"/>
    <s v="ERES_3T327"/>
    <x v="8809"/>
    <n v="1357.414"/>
    <n v="139.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F00-000002000000}" name="PivotTable7" cacheId="1"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A24:E29" firstHeaderRow="1" firstDataRow="2" firstDataCol="1"/>
  <pivotFields count="7">
    <pivotField showAll="0"/>
    <pivotField axis="axisCol" showAll="0">
      <items count="5">
        <item x="0"/>
        <item x="1"/>
        <item x="2"/>
        <item x="3"/>
        <item t="default"/>
      </items>
    </pivotField>
    <pivotField axis="axisRow" showAll="0">
      <items count="5">
        <item x="0"/>
        <item x="1"/>
        <item x="2"/>
        <item x="3"/>
        <item t="default"/>
      </items>
    </pivotField>
    <pivotField showAll="0"/>
    <pivotField dataField="1" showAll="0">
      <items count="8811">
        <item x="2334"/>
        <item x="2335"/>
        <item x="2336"/>
        <item x="7383"/>
        <item x="2337"/>
        <item x="6662"/>
        <item x="5"/>
        <item x="6663"/>
        <item x="7384"/>
        <item x="2338"/>
        <item x="6"/>
        <item x="2339"/>
        <item x="2340"/>
        <item x="7385"/>
        <item x="7"/>
        <item x="2341"/>
        <item x="7386"/>
        <item x="2342"/>
        <item x="2343"/>
        <item x="2344"/>
        <item x="2345"/>
        <item x="2346"/>
        <item x="8"/>
        <item x="9"/>
        <item x="7387"/>
        <item x="2347"/>
        <item x="2348"/>
        <item x="10"/>
        <item x="11"/>
        <item x="12"/>
        <item x="13"/>
        <item x="14"/>
        <item x="15"/>
        <item x="16"/>
        <item x="17"/>
        <item x="2349"/>
        <item x="2350"/>
        <item x="7388"/>
        <item x="6664"/>
        <item x="18"/>
        <item x="19"/>
        <item x="20"/>
        <item x="21"/>
        <item x="2351"/>
        <item x="2352"/>
        <item x="2353"/>
        <item x="6665"/>
        <item x="2354"/>
        <item x="2355"/>
        <item x="22"/>
        <item x="2356"/>
        <item x="0"/>
        <item x="2357"/>
        <item x="7389"/>
        <item x="2358"/>
        <item x="5836"/>
        <item x="8703"/>
        <item x="2359"/>
        <item x="23"/>
        <item x="2360"/>
        <item x="5837"/>
        <item x="24"/>
        <item x="2361"/>
        <item x="6666"/>
        <item x="2362"/>
        <item x="2363"/>
        <item x="7390"/>
        <item x="5838"/>
        <item x="5839"/>
        <item x="2364"/>
        <item x="2365"/>
        <item x="25"/>
        <item x="26"/>
        <item x="2366"/>
        <item x="27"/>
        <item x="28"/>
        <item x="2367"/>
        <item x="29"/>
        <item x="2368"/>
        <item x="6667"/>
        <item x="6668"/>
        <item x="6669"/>
        <item x="6670"/>
        <item x="6671"/>
        <item x="2369"/>
        <item x="7391"/>
        <item x="2370"/>
        <item x="30"/>
        <item x="2371"/>
        <item x="6672"/>
        <item x="31"/>
        <item x="7392"/>
        <item x="2372"/>
        <item x="5840"/>
        <item x="32"/>
        <item x="33"/>
        <item x="34"/>
        <item x="6673"/>
        <item x="35"/>
        <item x="2373"/>
        <item x="6674"/>
        <item x="2374"/>
        <item x="36"/>
        <item x="5841"/>
        <item x="37"/>
        <item x="38"/>
        <item x="2375"/>
        <item x="5842"/>
        <item x="8794"/>
        <item x="2376"/>
        <item x="6675"/>
        <item x="39"/>
        <item x="2377"/>
        <item x="2378"/>
        <item x="8458"/>
        <item x="7393"/>
        <item x="6676"/>
        <item x="6677"/>
        <item x="2379"/>
        <item x="7394"/>
        <item x="40"/>
        <item x="41"/>
        <item x="5843"/>
        <item x="42"/>
        <item x="2380"/>
        <item x="2381"/>
        <item x="43"/>
        <item x="2382"/>
        <item x="7395"/>
        <item x="8704"/>
        <item x="44"/>
        <item x="2383"/>
        <item x="2384"/>
        <item x="2385"/>
        <item x="5844"/>
        <item x="2386"/>
        <item x="7396"/>
        <item x="2387"/>
        <item x="2388"/>
        <item x="5845"/>
        <item x="45"/>
        <item x="46"/>
        <item x="2389"/>
        <item x="47"/>
        <item x="2390"/>
        <item x="48"/>
        <item x="2391"/>
        <item x="2392"/>
        <item x="2393"/>
        <item x="49"/>
        <item x="50"/>
        <item x="2394"/>
        <item x="2395"/>
        <item x="2396"/>
        <item x="2397"/>
        <item x="7397"/>
        <item x="51"/>
        <item x="2398"/>
        <item x="8459"/>
        <item x="2399"/>
        <item x="52"/>
        <item x="2400"/>
        <item x="53"/>
        <item x="7398"/>
        <item x="5846"/>
        <item x="7399"/>
        <item x="2401"/>
        <item x="54"/>
        <item x="7400"/>
        <item x="2402"/>
        <item x="2403"/>
        <item x="2404"/>
        <item x="55"/>
        <item x="6678"/>
        <item x="2405"/>
        <item x="56"/>
        <item x="6679"/>
        <item x="57"/>
        <item x="58"/>
        <item x="2406"/>
        <item x="2407"/>
        <item x="7401"/>
        <item x="2408"/>
        <item x="59"/>
        <item x="5847"/>
        <item x="60"/>
        <item x="61"/>
        <item x="2409"/>
        <item x="2410"/>
        <item x="2411"/>
        <item x="62"/>
        <item x="2412"/>
        <item x="7402"/>
        <item x="7403"/>
        <item x="2413"/>
        <item x="8628"/>
        <item x="63"/>
        <item x="5848"/>
        <item x="64"/>
        <item x="65"/>
        <item x="7404"/>
        <item x="66"/>
        <item x="7405"/>
        <item x="67"/>
        <item x="68"/>
        <item x="5849"/>
        <item x="5850"/>
        <item x="2414"/>
        <item x="7406"/>
        <item x="7407"/>
        <item x="7408"/>
        <item x="69"/>
        <item x="7409"/>
        <item x="5851"/>
        <item x="2415"/>
        <item x="70"/>
        <item x="2416"/>
        <item x="2417"/>
        <item x="2418"/>
        <item x="2419"/>
        <item x="2420"/>
        <item x="5852"/>
        <item x="71"/>
        <item x="2421"/>
        <item x="2422"/>
        <item x="7410"/>
        <item x="72"/>
        <item x="2423"/>
        <item x="6680"/>
        <item x="2424"/>
        <item x="2425"/>
        <item x="5853"/>
        <item x="2426"/>
        <item x="8629"/>
        <item x="2427"/>
        <item x="7411"/>
        <item x="2428"/>
        <item x="73"/>
        <item x="2429"/>
        <item x="5854"/>
        <item x="74"/>
        <item x="75"/>
        <item x="8460"/>
        <item x="2430"/>
        <item x="2431"/>
        <item x="6681"/>
        <item x="7412"/>
        <item x="76"/>
        <item x="8705"/>
        <item x="2432"/>
        <item x="2433"/>
        <item x="6682"/>
        <item x="77"/>
        <item x="2434"/>
        <item x="78"/>
        <item x="2435"/>
        <item x="2436"/>
        <item x="5855"/>
        <item x="8795"/>
        <item x="2437"/>
        <item x="79"/>
        <item x="7413"/>
        <item x="80"/>
        <item x="2438"/>
        <item x="2439"/>
        <item x="7414"/>
        <item x="81"/>
        <item x="2440"/>
        <item x="2441"/>
        <item x="5856"/>
        <item x="2442"/>
        <item x="2443"/>
        <item x="6683"/>
        <item x="5857"/>
        <item x="82"/>
        <item x="2444"/>
        <item x="83"/>
        <item x="5858"/>
        <item x="2445"/>
        <item x="84"/>
        <item x="2446"/>
        <item x="5859"/>
        <item x="85"/>
        <item x="7415"/>
        <item x="6684"/>
        <item x="5860"/>
        <item x="86"/>
        <item x="2447"/>
        <item x="5861"/>
        <item x="2448"/>
        <item x="2449"/>
        <item x="2450"/>
        <item x="87"/>
        <item x="7416"/>
        <item x="2451"/>
        <item x="7417"/>
        <item x="2452"/>
        <item x="2453"/>
        <item x="88"/>
        <item x="2454"/>
        <item x="89"/>
        <item x="90"/>
        <item x="7418"/>
        <item x="2455"/>
        <item x="2456"/>
        <item x="91"/>
        <item x="2457"/>
        <item x="2458"/>
        <item x="2459"/>
        <item x="2460"/>
        <item x="92"/>
        <item x="2461"/>
        <item x="2462"/>
        <item x="2463"/>
        <item x="2464"/>
        <item x="5862"/>
        <item x="7419"/>
        <item x="93"/>
        <item x="2465"/>
        <item x="7420"/>
        <item x="94"/>
        <item x="2466"/>
        <item x="95"/>
        <item x="7421"/>
        <item x="7422"/>
        <item x="5863"/>
        <item x="5864"/>
        <item x="8630"/>
        <item x="2467"/>
        <item x="5865"/>
        <item x="2468"/>
        <item x="96"/>
        <item x="8706"/>
        <item x="2469"/>
        <item x="97"/>
        <item x="98"/>
        <item x="2470"/>
        <item x="2471"/>
        <item x="7423"/>
        <item x="99"/>
        <item x="7424"/>
        <item x="2472"/>
        <item x="6685"/>
        <item x="5866"/>
        <item x="8631"/>
        <item x="7425"/>
        <item x="100"/>
        <item x="2473"/>
        <item x="2474"/>
        <item x="6686"/>
        <item x="5867"/>
        <item x="2475"/>
        <item x="2476"/>
        <item x="2477"/>
        <item x="2478"/>
        <item x="2479"/>
        <item x="6687"/>
        <item x="2480"/>
        <item x="8461"/>
        <item x="2481"/>
        <item x="7426"/>
        <item x="2482"/>
        <item x="2483"/>
        <item x="101"/>
        <item x="102"/>
        <item x="2484"/>
        <item x="7427"/>
        <item x="5868"/>
        <item x="2485"/>
        <item x="2486"/>
        <item x="7428"/>
        <item x="2487"/>
        <item x="6688"/>
        <item x="2488"/>
        <item x="103"/>
        <item x="2489"/>
        <item x="6689"/>
        <item x="2490"/>
        <item x="2491"/>
        <item x="2492"/>
        <item x="104"/>
        <item x="2493"/>
        <item x="6690"/>
        <item x="2494"/>
        <item x="105"/>
        <item x="106"/>
        <item x="2495"/>
        <item x="2496"/>
        <item x="7429"/>
        <item x="107"/>
        <item x="2497"/>
        <item x="2498"/>
        <item x="2499"/>
        <item x="2500"/>
        <item x="2501"/>
        <item x="5869"/>
        <item x="6691"/>
        <item x="5870"/>
        <item x="108"/>
        <item x="5871"/>
        <item x="109"/>
        <item x="2502"/>
        <item x="110"/>
        <item x="2503"/>
        <item x="2504"/>
        <item x="111"/>
        <item x="2505"/>
        <item x="2506"/>
        <item x="7430"/>
        <item x="8462"/>
        <item x="7431"/>
        <item x="6692"/>
        <item x="7432"/>
        <item x="7433"/>
        <item x="6693"/>
        <item x="112"/>
        <item x="113"/>
        <item x="2507"/>
        <item x="2508"/>
        <item x="2509"/>
        <item x="114"/>
        <item x="2510"/>
        <item x="6694"/>
        <item x="6695"/>
        <item x="2511"/>
        <item x="7434"/>
        <item x="7435"/>
        <item x="2512"/>
        <item x="115"/>
        <item x="7436"/>
        <item x="2513"/>
        <item x="7437"/>
        <item x="2514"/>
        <item x="7438"/>
        <item x="2515"/>
        <item x="6696"/>
        <item x="116"/>
        <item x="7439"/>
        <item x="117"/>
        <item x="6697"/>
        <item x="118"/>
        <item x="2516"/>
        <item x="7440"/>
        <item x="2517"/>
        <item x="7441"/>
        <item x="119"/>
        <item x="5872"/>
        <item x="6698"/>
        <item x="2518"/>
        <item x="2519"/>
        <item x="2520"/>
        <item x="2521"/>
        <item x="2522"/>
        <item x="2523"/>
        <item x="2524"/>
        <item x="6699"/>
        <item x="2525"/>
        <item x="120"/>
        <item x="5873"/>
        <item x="2526"/>
        <item x="2527"/>
        <item x="5874"/>
        <item x="7442"/>
        <item x="121"/>
        <item x="2528"/>
        <item x="6700"/>
        <item x="122"/>
        <item x="6701"/>
        <item x="6702"/>
        <item x="2529"/>
        <item x="2530"/>
        <item x="2531"/>
        <item x="6703"/>
        <item x="7443"/>
        <item x="7444"/>
        <item x="7445"/>
        <item x="2532"/>
        <item x="7446"/>
        <item x="2533"/>
        <item x="2534"/>
        <item x="123"/>
        <item x="124"/>
        <item x="125"/>
        <item x="126"/>
        <item x="7447"/>
        <item x="6704"/>
        <item x="127"/>
        <item x="128"/>
        <item x="2535"/>
        <item x="2536"/>
        <item x="129"/>
        <item x="2537"/>
        <item x="2538"/>
        <item x="5875"/>
        <item x="130"/>
        <item x="7448"/>
        <item x="131"/>
        <item x="2539"/>
        <item x="2540"/>
        <item x="2541"/>
        <item x="2542"/>
        <item x="132"/>
        <item x="2543"/>
        <item x="6705"/>
        <item x="6706"/>
        <item x="6707"/>
        <item x="5876"/>
        <item x="133"/>
        <item x="134"/>
        <item x="7449"/>
        <item x="5877"/>
        <item x="2544"/>
        <item x="2545"/>
        <item x="135"/>
        <item x="7450"/>
        <item x="136"/>
        <item x="5878"/>
        <item x="5879"/>
        <item x="137"/>
        <item x="5880"/>
        <item x="138"/>
        <item x="2546"/>
        <item x="139"/>
        <item x="2547"/>
        <item x="2548"/>
        <item x="140"/>
        <item x="2549"/>
        <item x="2550"/>
        <item x="6708"/>
        <item x="2551"/>
        <item x="141"/>
        <item x="6709"/>
        <item x="5881"/>
        <item x="2552"/>
        <item x="7451"/>
        <item x="5882"/>
        <item x="2553"/>
        <item x="142"/>
        <item x="5883"/>
        <item x="143"/>
        <item x="7452"/>
        <item x="2554"/>
        <item x="144"/>
        <item x="7453"/>
        <item x="5884"/>
        <item x="6710"/>
        <item x="145"/>
        <item x="6711"/>
        <item x="2555"/>
        <item x="7454"/>
        <item x="7455"/>
        <item x="8463"/>
        <item x="7456"/>
        <item x="6712"/>
        <item x="7457"/>
        <item x="7458"/>
        <item x="146"/>
        <item x="7459"/>
        <item x="2556"/>
        <item x="147"/>
        <item x="148"/>
        <item x="149"/>
        <item x="5885"/>
        <item x="150"/>
        <item x="2557"/>
        <item x="6713"/>
        <item x="151"/>
        <item x="6714"/>
        <item x="7460"/>
        <item x="2558"/>
        <item x="2559"/>
        <item x="5886"/>
        <item x="5887"/>
        <item x="8632"/>
        <item x="5888"/>
        <item x="2560"/>
        <item x="2561"/>
        <item x="152"/>
        <item x="2562"/>
        <item x="153"/>
        <item x="5889"/>
        <item x="2563"/>
        <item x="2564"/>
        <item x="2565"/>
        <item x="154"/>
        <item x="6715"/>
        <item x="2566"/>
        <item x="2567"/>
        <item x="6716"/>
        <item x="7461"/>
        <item x="2568"/>
        <item x="2569"/>
        <item x="2570"/>
        <item x="2571"/>
        <item x="2572"/>
        <item x="155"/>
        <item x="2573"/>
        <item x="2574"/>
        <item x="6717"/>
        <item x="2575"/>
        <item x="8464"/>
        <item x="2576"/>
        <item x="2577"/>
        <item x="7462"/>
        <item x="5890"/>
        <item x="2578"/>
        <item x="7463"/>
        <item x="2579"/>
        <item x="7464"/>
        <item x="8633"/>
        <item x="156"/>
        <item x="2580"/>
        <item x="2581"/>
        <item x="157"/>
        <item x="5891"/>
        <item x="7465"/>
        <item x="5892"/>
        <item x="158"/>
        <item x="2582"/>
        <item x="2583"/>
        <item x="2584"/>
        <item x="2585"/>
        <item x="2586"/>
        <item x="2587"/>
        <item x="2588"/>
        <item x="6718"/>
        <item x="7466"/>
        <item x="2589"/>
        <item x="7467"/>
        <item x="2590"/>
        <item x="7468"/>
        <item x="2591"/>
        <item x="159"/>
        <item x="5893"/>
        <item x="2592"/>
        <item x="2593"/>
        <item x="160"/>
        <item x="161"/>
        <item x="2594"/>
        <item x="5894"/>
        <item x="162"/>
        <item x="6719"/>
        <item x="163"/>
        <item x="2595"/>
        <item x="164"/>
        <item x="2596"/>
        <item x="165"/>
        <item x="166"/>
        <item x="2597"/>
        <item x="2598"/>
        <item x="2599"/>
        <item x="7469"/>
        <item x="7470"/>
        <item x="167"/>
        <item x="168"/>
        <item x="2600"/>
        <item x="169"/>
        <item x="170"/>
        <item x="6720"/>
        <item x="7471"/>
        <item x="2601"/>
        <item x="2602"/>
        <item x="171"/>
        <item x="6721"/>
        <item x="172"/>
        <item x="7472"/>
        <item x="7473"/>
        <item x="6722"/>
        <item x="173"/>
        <item x="5895"/>
        <item x="174"/>
        <item x="2603"/>
        <item x="2604"/>
        <item x="7474"/>
        <item x="5896"/>
        <item x="7475"/>
        <item x="175"/>
        <item x="2605"/>
        <item x="5897"/>
        <item x="5898"/>
        <item x="2606"/>
        <item x="7476"/>
        <item x="7477"/>
        <item x="5899"/>
        <item x="176"/>
        <item x="5900"/>
        <item x="2607"/>
        <item x="7478"/>
        <item x="177"/>
        <item x="2608"/>
        <item x="7479"/>
        <item x="2609"/>
        <item x="7480"/>
        <item x="7481"/>
        <item x="7482"/>
        <item x="178"/>
        <item x="2610"/>
        <item x="179"/>
        <item x="7483"/>
        <item x="180"/>
        <item x="2611"/>
        <item x="181"/>
        <item x="6723"/>
        <item x="5901"/>
        <item x="182"/>
        <item x="183"/>
        <item x="2612"/>
        <item x="184"/>
        <item x="2613"/>
        <item x="2614"/>
        <item x="6724"/>
        <item x="7484"/>
        <item x="7485"/>
        <item x="185"/>
        <item x="2615"/>
        <item x="7486"/>
        <item x="2616"/>
        <item x="5902"/>
        <item x="7487"/>
        <item x="186"/>
        <item x="8465"/>
        <item x="2617"/>
        <item x="2618"/>
        <item x="2619"/>
        <item x="5903"/>
        <item x="8707"/>
        <item x="187"/>
        <item x="188"/>
        <item x="7488"/>
        <item x="2620"/>
        <item x="5904"/>
        <item x="5905"/>
        <item x="189"/>
        <item x="2621"/>
        <item x="2622"/>
        <item x="2623"/>
        <item x="2624"/>
        <item x="5906"/>
        <item x="2625"/>
        <item x="5907"/>
        <item x="6725"/>
        <item x="190"/>
        <item x="6726"/>
        <item x="7489"/>
        <item x="5908"/>
        <item x="2626"/>
        <item x="5909"/>
        <item x="2627"/>
        <item x="6727"/>
        <item x="2628"/>
        <item x="6728"/>
        <item x="2629"/>
        <item x="2630"/>
        <item x="5910"/>
        <item x="191"/>
        <item x="5911"/>
        <item x="192"/>
        <item x="6729"/>
        <item x="5912"/>
        <item x="193"/>
        <item x="7490"/>
        <item x="194"/>
        <item x="6730"/>
        <item x="2631"/>
        <item x="2632"/>
        <item x="2633"/>
        <item x="2634"/>
        <item x="2635"/>
        <item x="195"/>
        <item x="7491"/>
        <item x="6731"/>
        <item x="8634"/>
        <item x="2636"/>
        <item x="7492"/>
        <item x="7493"/>
        <item x="196"/>
        <item x="197"/>
        <item x="7494"/>
        <item x="2637"/>
        <item x="2638"/>
        <item x="2639"/>
        <item x="198"/>
        <item x="7495"/>
        <item x="199"/>
        <item x="2640"/>
        <item x="2641"/>
        <item x="6732"/>
        <item x="2642"/>
        <item x="200"/>
        <item x="2643"/>
        <item x="2644"/>
        <item x="201"/>
        <item x="5913"/>
        <item x="6733"/>
        <item x="202"/>
        <item x="2645"/>
        <item x="6734"/>
        <item x="6735"/>
        <item x="2646"/>
        <item x="203"/>
        <item x="204"/>
        <item x="205"/>
        <item x="6736"/>
        <item x="206"/>
        <item x="2647"/>
        <item x="207"/>
        <item x="208"/>
        <item x="6737"/>
        <item x="8466"/>
        <item x="2648"/>
        <item x="5914"/>
        <item x="209"/>
        <item x="210"/>
        <item x="211"/>
        <item x="8467"/>
        <item x="2649"/>
        <item x="7496"/>
        <item x="5915"/>
        <item x="212"/>
        <item x="6738"/>
        <item x="213"/>
        <item x="8708"/>
        <item x="7497"/>
        <item x="214"/>
        <item x="215"/>
        <item x="2650"/>
        <item x="216"/>
        <item x="7498"/>
        <item x="5916"/>
        <item x="2651"/>
        <item x="217"/>
        <item x="5917"/>
        <item x="5918"/>
        <item x="218"/>
        <item x="219"/>
        <item x="220"/>
        <item x="2652"/>
        <item x="2653"/>
        <item x="2654"/>
        <item x="2655"/>
        <item x="2656"/>
        <item x="6739"/>
        <item x="2657"/>
        <item x="2658"/>
        <item x="7499"/>
        <item x="2659"/>
        <item x="2660"/>
        <item x="221"/>
        <item x="222"/>
        <item x="2661"/>
        <item x="223"/>
        <item x="2662"/>
        <item x="7500"/>
        <item x="8468"/>
        <item x="2663"/>
        <item x="224"/>
        <item x="225"/>
        <item x="2664"/>
        <item x="5919"/>
        <item x="7501"/>
        <item x="2665"/>
        <item x="226"/>
        <item x="6740"/>
        <item x="2666"/>
        <item x="2667"/>
        <item x="2668"/>
        <item x="2669"/>
        <item x="2670"/>
        <item x="2671"/>
        <item x="2672"/>
        <item x="2673"/>
        <item x="227"/>
        <item x="2674"/>
        <item x="2675"/>
        <item x="2676"/>
        <item x="5920"/>
        <item x="6741"/>
        <item x="228"/>
        <item x="2677"/>
        <item x="2678"/>
        <item x="6742"/>
        <item x="8635"/>
        <item x="229"/>
        <item x="2679"/>
        <item x="2680"/>
        <item x="2681"/>
        <item x="230"/>
        <item x="2682"/>
        <item x="6743"/>
        <item x="5921"/>
        <item x="7502"/>
        <item x="2683"/>
        <item x="231"/>
        <item x="232"/>
        <item x="2684"/>
        <item x="2685"/>
        <item x="233"/>
        <item x="2686"/>
        <item x="2687"/>
        <item x="2688"/>
        <item x="234"/>
        <item x="235"/>
        <item x="236"/>
        <item x="2689"/>
        <item x="237"/>
        <item x="238"/>
        <item x="2690"/>
        <item x="239"/>
        <item x="240"/>
        <item x="5922"/>
        <item x="241"/>
        <item x="7503"/>
        <item x="5923"/>
        <item x="2691"/>
        <item x="242"/>
        <item x="2692"/>
        <item x="2693"/>
        <item x="2694"/>
        <item x="243"/>
        <item x="244"/>
        <item x="7504"/>
        <item x="2695"/>
        <item x="7505"/>
        <item x="2696"/>
        <item x="2697"/>
        <item x="2698"/>
        <item x="2699"/>
        <item x="245"/>
        <item x="2700"/>
        <item x="2701"/>
        <item x="2702"/>
        <item x="7506"/>
        <item x="7507"/>
        <item x="246"/>
        <item x="247"/>
        <item x="248"/>
        <item x="249"/>
        <item x="250"/>
        <item x="7508"/>
        <item x="2703"/>
        <item x="2704"/>
        <item x="7509"/>
        <item x="2705"/>
        <item x="2706"/>
        <item x="2707"/>
        <item x="251"/>
        <item x="6744"/>
        <item x="252"/>
        <item x="2708"/>
        <item x="2709"/>
        <item x="253"/>
        <item x="5924"/>
        <item x="254"/>
        <item x="2710"/>
        <item x="255"/>
        <item x="2711"/>
        <item x="256"/>
        <item x="257"/>
        <item x="2712"/>
        <item x="2713"/>
        <item x="7510"/>
        <item x="8469"/>
        <item x="258"/>
        <item x="7511"/>
        <item x="2714"/>
        <item x="259"/>
        <item x="260"/>
        <item x="7512"/>
        <item x="8470"/>
        <item x="2715"/>
        <item x="2716"/>
        <item x="2717"/>
        <item x="8709"/>
        <item x="6745"/>
        <item x="7513"/>
        <item x="261"/>
        <item x="262"/>
        <item x="2718"/>
        <item x="2719"/>
        <item x="6746"/>
        <item x="5925"/>
        <item x="263"/>
        <item x="2720"/>
        <item x="2721"/>
        <item x="6747"/>
        <item x="2722"/>
        <item x="264"/>
        <item x="265"/>
        <item x="2723"/>
        <item x="2724"/>
        <item x="6748"/>
        <item x="7514"/>
        <item x="2725"/>
        <item x="2726"/>
        <item x="7515"/>
        <item x="5926"/>
        <item x="266"/>
        <item x="6749"/>
        <item x="2727"/>
        <item x="2728"/>
        <item x="2729"/>
        <item x="267"/>
        <item x="2730"/>
        <item x="8471"/>
        <item x="7516"/>
        <item x="268"/>
        <item x="269"/>
        <item x="270"/>
        <item x="271"/>
        <item x="6750"/>
        <item x="272"/>
        <item x="7517"/>
        <item x="7518"/>
        <item x="8793"/>
        <item x="2731"/>
        <item x="2732"/>
        <item x="7519"/>
        <item x="2733"/>
        <item x="2734"/>
        <item x="7520"/>
        <item x="7521"/>
        <item x="273"/>
        <item x="6751"/>
        <item x="274"/>
        <item x="5927"/>
        <item x="7522"/>
        <item x="2735"/>
        <item x="7523"/>
        <item x="275"/>
        <item x="2736"/>
        <item x="2737"/>
        <item x="2738"/>
        <item x="2739"/>
        <item x="276"/>
        <item x="277"/>
        <item x="278"/>
        <item x="279"/>
        <item x="7524"/>
        <item x="2740"/>
        <item x="6752"/>
        <item x="7525"/>
        <item x="5928"/>
        <item x="6753"/>
        <item x="2741"/>
        <item x="280"/>
        <item x="7526"/>
        <item x="5929"/>
        <item x="2742"/>
        <item x="2743"/>
        <item x="2744"/>
        <item x="281"/>
        <item x="2745"/>
        <item x="7527"/>
        <item x="7528"/>
        <item x="282"/>
        <item x="5930"/>
        <item x="2746"/>
        <item x="2747"/>
        <item x="7529"/>
        <item x="7530"/>
        <item x="2748"/>
        <item x="283"/>
        <item x="7531"/>
        <item x="2749"/>
        <item x="2750"/>
        <item x="2751"/>
        <item x="7532"/>
        <item x="2752"/>
        <item x="2753"/>
        <item x="284"/>
        <item x="7533"/>
        <item x="2754"/>
        <item x="2755"/>
        <item x="5931"/>
        <item x="2756"/>
        <item x="7534"/>
        <item x="5932"/>
        <item x="285"/>
        <item x="2757"/>
        <item x="286"/>
        <item x="7535"/>
        <item x="6754"/>
        <item x="287"/>
        <item x="6755"/>
        <item x="2758"/>
        <item x="2759"/>
        <item x="7536"/>
        <item x="8472"/>
        <item x="5933"/>
        <item x="2760"/>
        <item x="288"/>
        <item x="7537"/>
        <item x="2761"/>
        <item x="7538"/>
        <item x="7539"/>
        <item x="6756"/>
        <item x="7540"/>
        <item x="5934"/>
        <item x="5935"/>
        <item x="289"/>
        <item x="7541"/>
        <item x="6757"/>
        <item x="2762"/>
        <item x="290"/>
        <item x="2763"/>
        <item x="291"/>
        <item x="2764"/>
        <item x="292"/>
        <item x="2765"/>
        <item x="8636"/>
        <item x="293"/>
        <item x="5936"/>
        <item x="294"/>
        <item x="2766"/>
        <item x="295"/>
        <item x="296"/>
        <item x="297"/>
        <item x="5937"/>
        <item x="298"/>
        <item x="2767"/>
        <item x="6758"/>
        <item x="2768"/>
        <item x="299"/>
        <item x="300"/>
        <item x="301"/>
        <item x="7542"/>
        <item x="7543"/>
        <item x="6759"/>
        <item x="302"/>
        <item x="303"/>
        <item x="2769"/>
        <item x="7544"/>
        <item x="304"/>
        <item x="2770"/>
        <item x="305"/>
        <item x="7545"/>
        <item x="2771"/>
        <item x="2772"/>
        <item x="2773"/>
        <item x="5938"/>
        <item x="2774"/>
        <item x="2775"/>
        <item x="7546"/>
        <item x="2776"/>
        <item x="5939"/>
        <item x="2777"/>
        <item x="306"/>
        <item x="7547"/>
        <item x="7548"/>
        <item x="307"/>
        <item x="308"/>
        <item x="2778"/>
        <item x="7549"/>
        <item x="2779"/>
        <item x="7550"/>
        <item x="309"/>
        <item x="2780"/>
        <item x="7551"/>
        <item x="2781"/>
        <item x="2782"/>
        <item x="310"/>
        <item x="7552"/>
        <item x="311"/>
        <item x="5940"/>
        <item x="8710"/>
        <item x="312"/>
        <item x="6760"/>
        <item x="7553"/>
        <item x="5941"/>
        <item x="7554"/>
        <item x="313"/>
        <item x="314"/>
        <item x="315"/>
        <item x="2783"/>
        <item x="2784"/>
        <item x="316"/>
        <item x="7555"/>
        <item x="317"/>
        <item x="318"/>
        <item x="2785"/>
        <item x="6761"/>
        <item x="2786"/>
        <item x="2787"/>
        <item x="6762"/>
        <item x="2788"/>
        <item x="5942"/>
        <item x="7556"/>
        <item x="2789"/>
        <item x="7557"/>
        <item x="2790"/>
        <item x="5943"/>
        <item x="319"/>
        <item x="2791"/>
        <item x="2792"/>
        <item x="6763"/>
        <item x="2793"/>
        <item x="320"/>
        <item x="6764"/>
        <item x="2794"/>
        <item x="8637"/>
        <item x="321"/>
        <item x="2795"/>
        <item x="2796"/>
        <item x="8473"/>
        <item x="2797"/>
        <item x="2798"/>
        <item x="7558"/>
        <item x="2799"/>
        <item x="5944"/>
        <item x="322"/>
        <item x="5945"/>
        <item x="2800"/>
        <item x="2801"/>
        <item x="2802"/>
        <item x="2803"/>
        <item x="2804"/>
        <item x="2805"/>
        <item x="2806"/>
        <item x="323"/>
        <item x="2807"/>
        <item x="2808"/>
        <item x="324"/>
        <item x="2809"/>
        <item x="2810"/>
        <item x="7559"/>
        <item x="2811"/>
        <item x="7560"/>
        <item x="2812"/>
        <item x="2813"/>
        <item x="2814"/>
        <item x="325"/>
        <item x="2815"/>
        <item x="2816"/>
        <item x="5946"/>
        <item x="6765"/>
        <item x="5947"/>
        <item x="326"/>
        <item x="7561"/>
        <item x="327"/>
        <item x="2817"/>
        <item x="2818"/>
        <item x="7562"/>
        <item x="328"/>
        <item x="329"/>
        <item x="6766"/>
        <item x="5948"/>
        <item x="7563"/>
        <item x="7564"/>
        <item x="7565"/>
        <item x="330"/>
        <item x="331"/>
        <item x="332"/>
        <item x="2819"/>
        <item x="333"/>
        <item x="2820"/>
        <item x="6767"/>
        <item x="334"/>
        <item x="2821"/>
        <item x="335"/>
        <item x="2822"/>
        <item x="7566"/>
        <item x="336"/>
        <item x="337"/>
        <item x="338"/>
        <item x="339"/>
        <item x="7567"/>
        <item x="340"/>
        <item x="341"/>
        <item x="7568"/>
        <item x="5949"/>
        <item x="6768"/>
        <item x="342"/>
        <item x="2823"/>
        <item x="6769"/>
        <item x="5950"/>
        <item x="343"/>
        <item x="344"/>
        <item x="345"/>
        <item x="2824"/>
        <item x="2825"/>
        <item x="2826"/>
        <item x="2827"/>
        <item x="346"/>
        <item x="2828"/>
        <item x="6770"/>
        <item x="347"/>
        <item x="2829"/>
        <item x="2830"/>
        <item x="348"/>
        <item x="6771"/>
        <item x="6772"/>
        <item x="7569"/>
        <item x="2831"/>
        <item x="5951"/>
        <item x="6773"/>
        <item x="5952"/>
        <item x="7570"/>
        <item x="7571"/>
        <item x="2832"/>
        <item x="7572"/>
        <item x="6774"/>
        <item x="2833"/>
        <item x="5953"/>
        <item x="2834"/>
        <item x="2835"/>
        <item x="5954"/>
        <item x="2836"/>
        <item x="2837"/>
        <item x="349"/>
        <item x="2838"/>
        <item x="6775"/>
        <item x="6776"/>
        <item x="7573"/>
        <item x="2839"/>
        <item x="8796"/>
        <item x="2840"/>
        <item x="8711"/>
        <item x="6777"/>
        <item x="2841"/>
        <item x="6778"/>
        <item x="2842"/>
        <item x="2843"/>
        <item x="2844"/>
        <item x="6779"/>
        <item x="8474"/>
        <item x="350"/>
        <item x="6780"/>
        <item x="5955"/>
        <item x="7574"/>
        <item x="2845"/>
        <item x="2846"/>
        <item x="351"/>
        <item x="5956"/>
        <item x="2847"/>
        <item x="6781"/>
        <item x="2848"/>
        <item x="352"/>
        <item x="353"/>
        <item x="8475"/>
        <item x="354"/>
        <item x="2849"/>
        <item x="5957"/>
        <item x="2850"/>
        <item x="8476"/>
        <item x="355"/>
        <item x="356"/>
        <item x="5958"/>
        <item x="2851"/>
        <item x="2852"/>
        <item x="7575"/>
        <item x="357"/>
        <item x="2853"/>
        <item x="6782"/>
        <item x="5959"/>
        <item x="2854"/>
        <item x="2855"/>
        <item x="2856"/>
        <item x="358"/>
        <item x="6783"/>
        <item x="359"/>
        <item x="5960"/>
        <item x="2857"/>
        <item x="2858"/>
        <item x="2859"/>
        <item x="360"/>
        <item x="2860"/>
        <item x="2861"/>
        <item x="361"/>
        <item x="7576"/>
        <item x="362"/>
        <item x="2862"/>
        <item x="7577"/>
        <item x="363"/>
        <item x="5961"/>
        <item x="364"/>
        <item x="6784"/>
        <item x="5962"/>
        <item x="365"/>
        <item x="366"/>
        <item x="7578"/>
        <item x="6785"/>
        <item x="5963"/>
        <item x="2863"/>
        <item x="2864"/>
        <item x="6786"/>
        <item x="7579"/>
        <item x="6787"/>
        <item x="367"/>
        <item x="2865"/>
        <item x="7580"/>
        <item x="2866"/>
        <item x="2867"/>
        <item x="2868"/>
        <item x="6788"/>
        <item x="368"/>
        <item x="7581"/>
        <item x="369"/>
        <item x="2869"/>
        <item x="370"/>
        <item x="2870"/>
        <item x="2871"/>
        <item x="2872"/>
        <item x="2873"/>
        <item x="2874"/>
        <item x="371"/>
        <item x="2875"/>
        <item x="2876"/>
        <item x="372"/>
        <item x="5964"/>
        <item x="6789"/>
        <item x="2877"/>
        <item x="2878"/>
        <item x="373"/>
        <item x="5965"/>
        <item x="7582"/>
        <item x="7583"/>
        <item x="2879"/>
        <item x="8638"/>
        <item x="374"/>
        <item x="7584"/>
        <item x="2880"/>
        <item x="375"/>
        <item x="5966"/>
        <item x="2881"/>
        <item x="2882"/>
        <item x="376"/>
        <item x="377"/>
        <item x="7585"/>
        <item x="6790"/>
        <item x="378"/>
        <item x="2883"/>
        <item x="2884"/>
        <item x="379"/>
        <item x="6791"/>
        <item x="2885"/>
        <item x="380"/>
        <item x="2886"/>
        <item x="7586"/>
        <item x="5967"/>
        <item x="2887"/>
        <item x="7587"/>
        <item x="2888"/>
        <item x="381"/>
        <item x="6792"/>
        <item x="2889"/>
        <item x="2890"/>
        <item x="7588"/>
        <item x="7589"/>
        <item x="6793"/>
        <item x="382"/>
        <item x="5968"/>
        <item x="383"/>
        <item x="8477"/>
        <item x="2891"/>
        <item x="2892"/>
        <item x="7590"/>
        <item x="384"/>
        <item x="2893"/>
        <item x="385"/>
        <item x="8478"/>
        <item x="5969"/>
        <item x="386"/>
        <item x="2894"/>
        <item x="2895"/>
        <item x="7591"/>
        <item x="5970"/>
        <item x="2896"/>
        <item x="8479"/>
        <item x="387"/>
        <item x="388"/>
        <item x="389"/>
        <item x="5971"/>
        <item x="390"/>
        <item x="6794"/>
        <item x="391"/>
        <item x="5972"/>
        <item x="392"/>
        <item x="2897"/>
        <item x="393"/>
        <item x="2898"/>
        <item x="394"/>
        <item x="395"/>
        <item x="2899"/>
        <item x="2900"/>
        <item x="2901"/>
        <item x="2902"/>
        <item x="2903"/>
        <item x="7592"/>
        <item x="396"/>
        <item x="2904"/>
        <item x="2905"/>
        <item x="2906"/>
        <item x="6795"/>
        <item x="397"/>
        <item x="398"/>
        <item x="399"/>
        <item x="5973"/>
        <item x="400"/>
        <item x="5974"/>
        <item x="6796"/>
        <item x="401"/>
        <item x="7593"/>
        <item x="2907"/>
        <item x="402"/>
        <item x="403"/>
        <item x="404"/>
        <item x="405"/>
        <item x="5975"/>
        <item x="406"/>
        <item x="407"/>
        <item x="2908"/>
        <item x="5976"/>
        <item x="7594"/>
        <item x="2909"/>
        <item x="2910"/>
        <item x="5977"/>
        <item x="408"/>
        <item x="409"/>
        <item x="6797"/>
        <item x="2911"/>
        <item x="6798"/>
        <item x="2912"/>
        <item x="2913"/>
        <item x="2914"/>
        <item x="2915"/>
        <item x="5978"/>
        <item x="410"/>
        <item x="6799"/>
        <item x="5979"/>
        <item x="8480"/>
        <item x="5980"/>
        <item x="2916"/>
        <item x="411"/>
        <item x="412"/>
        <item x="7595"/>
        <item x="2917"/>
        <item x="2918"/>
        <item x="413"/>
        <item x="5981"/>
        <item x="414"/>
        <item x="6800"/>
        <item x="2919"/>
        <item x="415"/>
        <item x="6801"/>
        <item x="2920"/>
        <item x="2921"/>
        <item x="5982"/>
        <item x="6802"/>
        <item x="7596"/>
        <item x="416"/>
        <item x="5983"/>
        <item x="2922"/>
        <item x="417"/>
        <item x="5984"/>
        <item x="418"/>
        <item x="419"/>
        <item x="2923"/>
        <item x="2924"/>
        <item x="5985"/>
        <item x="420"/>
        <item x="7597"/>
        <item x="2925"/>
        <item x="2926"/>
        <item x="6803"/>
        <item x="2927"/>
        <item x="421"/>
        <item x="2928"/>
        <item x="2929"/>
        <item x="422"/>
        <item x="423"/>
        <item x="2930"/>
        <item x="8481"/>
        <item x="5986"/>
        <item x="2931"/>
        <item x="424"/>
        <item x="2932"/>
        <item x="425"/>
        <item x="2933"/>
        <item x="8482"/>
        <item x="2934"/>
        <item x="2935"/>
        <item x="7598"/>
        <item x="2936"/>
        <item x="5987"/>
        <item x="2937"/>
        <item x="5988"/>
        <item x="2938"/>
        <item x="426"/>
        <item x="5989"/>
        <item x="427"/>
        <item x="428"/>
        <item x="8639"/>
        <item x="5990"/>
        <item x="7599"/>
        <item x="8483"/>
        <item x="2939"/>
        <item x="429"/>
        <item x="430"/>
        <item x="431"/>
        <item x="7600"/>
        <item x="432"/>
        <item x="433"/>
        <item x="5991"/>
        <item x="5992"/>
        <item x="2940"/>
        <item x="434"/>
        <item x="2941"/>
        <item x="6804"/>
        <item x="2942"/>
        <item x="435"/>
        <item x="6805"/>
        <item x="2943"/>
        <item x="5993"/>
        <item x="6806"/>
        <item x="436"/>
        <item x="5994"/>
        <item x="2944"/>
        <item x="437"/>
        <item x="438"/>
        <item x="2945"/>
        <item x="7601"/>
        <item x="6807"/>
        <item x="6808"/>
        <item x="2946"/>
        <item x="7602"/>
        <item x="2947"/>
        <item x="5995"/>
        <item x="439"/>
        <item x="2948"/>
        <item x="5996"/>
        <item x="440"/>
        <item x="2949"/>
        <item x="2950"/>
        <item x="7603"/>
        <item x="7604"/>
        <item x="2951"/>
        <item x="7605"/>
        <item x="2952"/>
        <item x="2953"/>
        <item x="5997"/>
        <item x="2954"/>
        <item x="2955"/>
        <item x="2956"/>
        <item x="2957"/>
        <item x="5998"/>
        <item x="5999"/>
        <item x="6809"/>
        <item x="6000"/>
        <item x="8484"/>
        <item x="2958"/>
        <item x="441"/>
        <item x="442"/>
        <item x="7606"/>
        <item x="6001"/>
        <item x="443"/>
        <item x="6810"/>
        <item x="444"/>
        <item x="2959"/>
        <item x="6811"/>
        <item x="445"/>
        <item x="2960"/>
        <item x="7607"/>
        <item x="6002"/>
        <item x="6003"/>
        <item x="7608"/>
        <item x="2961"/>
        <item x="446"/>
        <item x="7609"/>
        <item x="2962"/>
        <item x="6004"/>
        <item x="7610"/>
        <item x="447"/>
        <item x="2963"/>
        <item x="6005"/>
        <item x="2964"/>
        <item x="7611"/>
        <item x="2965"/>
        <item x="2966"/>
        <item x="2967"/>
        <item x="2968"/>
        <item x="448"/>
        <item x="2969"/>
        <item x="2970"/>
        <item x="449"/>
        <item x="7612"/>
        <item x="7613"/>
        <item x="2971"/>
        <item x="6006"/>
        <item x="2972"/>
        <item x="2973"/>
        <item x="2974"/>
        <item x="6007"/>
        <item x="6008"/>
        <item x="2975"/>
        <item x="450"/>
        <item x="451"/>
        <item x="2976"/>
        <item x="2977"/>
        <item x="2978"/>
        <item x="2979"/>
        <item x="7614"/>
        <item x="2980"/>
        <item x="6009"/>
        <item x="452"/>
        <item x="6010"/>
        <item x="6812"/>
        <item x="2981"/>
        <item x="2982"/>
        <item x="2983"/>
        <item x="453"/>
        <item x="8485"/>
        <item x="6011"/>
        <item x="454"/>
        <item x="2984"/>
        <item x="455"/>
        <item x="456"/>
        <item x="2985"/>
        <item x="2986"/>
        <item x="2987"/>
        <item x="2988"/>
        <item x="6012"/>
        <item x="2989"/>
        <item x="6813"/>
        <item x="457"/>
        <item x="2990"/>
        <item x="2991"/>
        <item x="458"/>
        <item x="459"/>
        <item x="6013"/>
        <item x="2992"/>
        <item x="460"/>
        <item x="6814"/>
        <item x="461"/>
        <item x="2993"/>
        <item x="6815"/>
        <item x="6816"/>
        <item x="6817"/>
        <item x="2994"/>
        <item x="6014"/>
        <item x="462"/>
        <item x="7615"/>
        <item x="463"/>
        <item x="464"/>
        <item x="2995"/>
        <item x="2996"/>
        <item x="2997"/>
        <item x="2998"/>
        <item x="465"/>
        <item x="6015"/>
        <item x="2999"/>
        <item x="3000"/>
        <item x="6016"/>
        <item x="6818"/>
        <item x="3001"/>
        <item x="466"/>
        <item x="8486"/>
        <item x="7616"/>
        <item x="467"/>
        <item x="3002"/>
        <item x="468"/>
        <item x="469"/>
        <item x="3003"/>
        <item x="470"/>
        <item x="3004"/>
        <item x="3005"/>
        <item x="471"/>
        <item x="7617"/>
        <item x="472"/>
        <item x="473"/>
        <item x="3006"/>
        <item x="3007"/>
        <item x="3008"/>
        <item x="7618"/>
        <item x="6017"/>
        <item x="474"/>
        <item x="7619"/>
        <item x="3009"/>
        <item x="7620"/>
        <item x="6819"/>
        <item x="6820"/>
        <item x="475"/>
        <item x="3010"/>
        <item x="8487"/>
        <item x="3011"/>
        <item x="6018"/>
        <item x="3012"/>
        <item x="7621"/>
        <item x="6821"/>
        <item x="476"/>
        <item x="7622"/>
        <item x="3013"/>
        <item x="477"/>
        <item x="3014"/>
        <item x="478"/>
        <item x="7623"/>
        <item x="6822"/>
        <item x="6823"/>
        <item x="6824"/>
        <item x="7624"/>
        <item x="6019"/>
        <item x="3015"/>
        <item x="3016"/>
        <item x="479"/>
        <item x="6825"/>
        <item x="7625"/>
        <item x="6826"/>
        <item x="3017"/>
        <item x="3018"/>
        <item x="3019"/>
        <item x="480"/>
        <item x="7626"/>
        <item x="6020"/>
        <item x="8712"/>
        <item x="481"/>
        <item x="8488"/>
        <item x="6827"/>
        <item x="482"/>
        <item x="3020"/>
        <item x="6828"/>
        <item x="7627"/>
        <item x="483"/>
        <item x="484"/>
        <item x="3021"/>
        <item x="3022"/>
        <item x="6829"/>
        <item x="6830"/>
        <item x="3023"/>
        <item x="3024"/>
        <item x="6021"/>
        <item x="7628"/>
        <item x="3025"/>
        <item x="6022"/>
        <item x="6831"/>
        <item x="8489"/>
        <item x="485"/>
        <item x="7629"/>
        <item x="3026"/>
        <item x="8640"/>
        <item x="6023"/>
        <item x="3027"/>
        <item x="486"/>
        <item x="6832"/>
        <item x="7630"/>
        <item x="487"/>
        <item x="488"/>
        <item x="489"/>
        <item x="3028"/>
        <item x="3029"/>
        <item x="7631"/>
        <item x="3030"/>
        <item x="490"/>
        <item x="7632"/>
        <item x="7633"/>
        <item x="6024"/>
        <item x="491"/>
        <item x="3031"/>
        <item x="3032"/>
        <item x="492"/>
        <item x="493"/>
        <item x="3033"/>
        <item x="494"/>
        <item x="3034"/>
        <item x="3035"/>
        <item x="8490"/>
        <item x="3036"/>
        <item x="3037"/>
        <item x="495"/>
        <item x="3038"/>
        <item x="496"/>
        <item x="3039"/>
        <item x="6833"/>
        <item x="3040"/>
        <item x="497"/>
        <item x="8713"/>
        <item x="498"/>
        <item x="3041"/>
        <item x="6025"/>
        <item x="6834"/>
        <item x="3042"/>
        <item x="6835"/>
        <item x="499"/>
        <item x="3043"/>
        <item x="7634"/>
        <item x="7635"/>
        <item x="3044"/>
        <item x="3045"/>
        <item x="7636"/>
        <item x="500"/>
        <item x="6026"/>
        <item x="501"/>
        <item x="8641"/>
        <item x="3046"/>
        <item x="502"/>
        <item x="6836"/>
        <item x="6027"/>
        <item x="503"/>
        <item x="3047"/>
        <item x="3048"/>
        <item x="6837"/>
        <item x="6838"/>
        <item x="3049"/>
        <item x="504"/>
        <item x="3050"/>
        <item x="7637"/>
        <item x="6839"/>
        <item x="505"/>
        <item x="3051"/>
        <item x="3052"/>
        <item x="7638"/>
        <item x="506"/>
        <item x="3053"/>
        <item x="6028"/>
        <item x="507"/>
        <item x="6840"/>
        <item x="3054"/>
        <item x="6841"/>
        <item x="3055"/>
        <item x="6029"/>
        <item x="3056"/>
        <item x="508"/>
        <item x="6842"/>
        <item x="6030"/>
        <item x="509"/>
        <item x="510"/>
        <item x="3057"/>
        <item x="6843"/>
        <item x="3058"/>
        <item x="511"/>
        <item x="3059"/>
        <item x="512"/>
        <item x="6844"/>
        <item x="3060"/>
        <item x="513"/>
        <item x="3061"/>
        <item x="7639"/>
        <item x="3062"/>
        <item x="514"/>
        <item x="3063"/>
        <item x="515"/>
        <item x="516"/>
        <item x="6031"/>
        <item x="6032"/>
        <item x="3064"/>
        <item x="6033"/>
        <item x="517"/>
        <item x="7640"/>
        <item x="3065"/>
        <item x="6034"/>
        <item x="7641"/>
        <item x="7642"/>
        <item x="6035"/>
        <item x="7643"/>
        <item x="7644"/>
        <item x="6036"/>
        <item x="3066"/>
        <item x="518"/>
        <item x="519"/>
        <item x="3067"/>
        <item x="3068"/>
        <item x="3069"/>
        <item x="7645"/>
        <item x="3070"/>
        <item x="520"/>
        <item x="3071"/>
        <item x="521"/>
        <item x="3072"/>
        <item x="522"/>
        <item x="3073"/>
        <item x="6037"/>
        <item x="3074"/>
        <item x="8714"/>
        <item x="523"/>
        <item x="524"/>
        <item x="7646"/>
        <item x="6845"/>
        <item x="3075"/>
        <item x="3076"/>
        <item x="525"/>
        <item x="6038"/>
        <item x="3077"/>
        <item x="3078"/>
        <item x="6039"/>
        <item x="3079"/>
        <item x="6040"/>
        <item x="7647"/>
        <item x="526"/>
        <item x="3080"/>
        <item x="527"/>
        <item x="3081"/>
        <item x="6846"/>
        <item x="7648"/>
        <item x="7649"/>
        <item x="6041"/>
        <item x="6847"/>
        <item x="6848"/>
        <item x="3082"/>
        <item x="528"/>
        <item x="529"/>
        <item x="530"/>
        <item x="531"/>
        <item x="7650"/>
        <item x="3083"/>
        <item x="6042"/>
        <item x="3084"/>
        <item x="3085"/>
        <item x="3086"/>
        <item x="3087"/>
        <item x="532"/>
        <item x="6849"/>
        <item x="3088"/>
        <item x="6850"/>
        <item x="533"/>
        <item x="8642"/>
        <item x="534"/>
        <item x="3089"/>
        <item x="535"/>
        <item x="536"/>
        <item x="6851"/>
        <item x="7651"/>
        <item x="537"/>
        <item x="3090"/>
        <item x="3091"/>
        <item x="538"/>
        <item x="6043"/>
        <item x="539"/>
        <item x="3092"/>
        <item x="3093"/>
        <item x="3094"/>
        <item x="540"/>
        <item x="3095"/>
        <item x="541"/>
        <item x="542"/>
        <item x="3096"/>
        <item x="3097"/>
        <item x="7652"/>
        <item x="543"/>
        <item x="6852"/>
        <item x="3098"/>
        <item x="6044"/>
        <item x="544"/>
        <item x="3099"/>
        <item x="6853"/>
        <item x="3100"/>
        <item x="6854"/>
        <item x="7653"/>
        <item x="8491"/>
        <item x="3101"/>
        <item x="545"/>
        <item x="3102"/>
        <item x="7654"/>
        <item x="546"/>
        <item x="547"/>
        <item x="548"/>
        <item x="549"/>
        <item x="7655"/>
        <item x="8492"/>
        <item x="3103"/>
        <item x="3104"/>
        <item x="3105"/>
        <item x="550"/>
        <item x="3106"/>
        <item x="3107"/>
        <item x="551"/>
        <item x="7656"/>
        <item x="6855"/>
        <item x="3108"/>
        <item x="7657"/>
        <item x="6045"/>
        <item x="8715"/>
        <item x="3109"/>
        <item x="7658"/>
        <item x="7659"/>
        <item x="3110"/>
        <item x="3111"/>
        <item x="3112"/>
        <item x="6856"/>
        <item x="6046"/>
        <item x="3113"/>
        <item x="7660"/>
        <item x="552"/>
        <item x="3114"/>
        <item x="553"/>
        <item x="3115"/>
        <item x="3116"/>
        <item x="3117"/>
        <item x="554"/>
        <item x="555"/>
        <item x="6047"/>
        <item x="556"/>
        <item x="557"/>
        <item x="558"/>
        <item x="3118"/>
        <item x="3119"/>
        <item x="559"/>
        <item x="3120"/>
        <item x="6857"/>
        <item x="6048"/>
        <item x="560"/>
        <item x="3121"/>
        <item x="3122"/>
        <item x="3123"/>
        <item x="6858"/>
        <item x="3124"/>
        <item x="561"/>
        <item x="562"/>
        <item x="7661"/>
        <item x="563"/>
        <item x="7662"/>
        <item x="6049"/>
        <item x="3125"/>
        <item x="7663"/>
        <item x="6050"/>
        <item x="564"/>
        <item x="3126"/>
        <item x="565"/>
        <item x="7664"/>
        <item x="7665"/>
        <item x="3127"/>
        <item x="6051"/>
        <item x="3128"/>
        <item x="7666"/>
        <item x="566"/>
        <item x="3129"/>
        <item x="3130"/>
        <item x="3131"/>
        <item x="3132"/>
        <item x="567"/>
        <item x="6052"/>
        <item x="6859"/>
        <item x="3133"/>
        <item x="3134"/>
        <item x="6860"/>
        <item x="3135"/>
        <item x="6861"/>
        <item x="3136"/>
        <item x="3137"/>
        <item x="3138"/>
        <item x="3139"/>
        <item x="568"/>
        <item x="3140"/>
        <item x="3141"/>
        <item x="7667"/>
        <item x="3142"/>
        <item x="6053"/>
        <item x="6862"/>
        <item x="7668"/>
        <item x="3143"/>
        <item x="7669"/>
        <item x="3144"/>
        <item x="3145"/>
        <item x="3146"/>
        <item x="569"/>
        <item x="7670"/>
        <item x="570"/>
        <item x="571"/>
        <item x="7671"/>
        <item x="6054"/>
        <item x="7672"/>
        <item x="3147"/>
        <item x="3148"/>
        <item x="572"/>
        <item x="3149"/>
        <item x="573"/>
        <item x="6055"/>
        <item x="6056"/>
        <item x="3150"/>
        <item x="574"/>
        <item x="3151"/>
        <item x="7673"/>
        <item x="575"/>
        <item x="6863"/>
        <item x="3152"/>
        <item x="8493"/>
        <item x="3153"/>
        <item x="3154"/>
        <item x="7674"/>
        <item x="7675"/>
        <item x="6057"/>
        <item x="576"/>
        <item x="577"/>
        <item x="7676"/>
        <item x="578"/>
        <item x="3155"/>
        <item x="6058"/>
        <item x="3156"/>
        <item x="3157"/>
        <item x="579"/>
        <item x="580"/>
        <item x="581"/>
        <item x="7677"/>
        <item x="3158"/>
        <item x="3159"/>
        <item x="7678"/>
        <item x="3160"/>
        <item x="3161"/>
        <item x="7679"/>
        <item x="582"/>
        <item x="7680"/>
        <item x="3162"/>
        <item x="583"/>
        <item x="3163"/>
        <item x="3164"/>
        <item x="584"/>
        <item x="585"/>
        <item x="586"/>
        <item x="587"/>
        <item x="6864"/>
        <item x="3165"/>
        <item x="3166"/>
        <item x="3167"/>
        <item x="3168"/>
        <item x="588"/>
        <item x="6059"/>
        <item x="3169"/>
        <item x="589"/>
        <item x="7681"/>
        <item x="6060"/>
        <item x="3170"/>
        <item x="6061"/>
        <item x="590"/>
        <item x="591"/>
        <item x="3171"/>
        <item x="6062"/>
        <item x="3172"/>
        <item x="3173"/>
        <item x="6865"/>
        <item x="6063"/>
        <item x="3174"/>
        <item x="3175"/>
        <item x="3176"/>
        <item x="6866"/>
        <item x="3177"/>
        <item x="3178"/>
        <item x="3179"/>
        <item x="592"/>
        <item x="3180"/>
        <item x="3181"/>
        <item x="3182"/>
        <item x="6064"/>
        <item x="3183"/>
        <item x="3184"/>
        <item x="593"/>
        <item x="6065"/>
        <item x="6867"/>
        <item x="7682"/>
        <item x="3185"/>
        <item x="594"/>
        <item x="595"/>
        <item x="596"/>
        <item x="597"/>
        <item x="3186"/>
        <item x="7683"/>
        <item x="3187"/>
        <item x="3188"/>
        <item x="6066"/>
        <item x="3189"/>
        <item x="6067"/>
        <item x="6868"/>
        <item x="6068"/>
        <item x="598"/>
        <item x="599"/>
        <item x="6869"/>
        <item x="7684"/>
        <item x="3190"/>
        <item x="600"/>
        <item x="601"/>
        <item x="602"/>
        <item x="7685"/>
        <item x="3191"/>
        <item x="603"/>
        <item x="7686"/>
        <item x="604"/>
        <item x="3192"/>
        <item x="3193"/>
        <item x="605"/>
        <item x="6069"/>
        <item x="3194"/>
        <item x="7687"/>
        <item x="7688"/>
        <item x="3195"/>
        <item x="606"/>
        <item x="7689"/>
        <item x="607"/>
        <item x="3196"/>
        <item x="3197"/>
        <item x="608"/>
        <item x="6070"/>
        <item x="3198"/>
        <item x="7690"/>
        <item x="609"/>
        <item x="6870"/>
        <item x="6871"/>
        <item x="6071"/>
        <item x="610"/>
        <item x="3199"/>
        <item x="6872"/>
        <item x="611"/>
        <item x="612"/>
        <item x="7691"/>
        <item x="613"/>
        <item x="6072"/>
        <item x="3200"/>
        <item x="3201"/>
        <item x="6073"/>
        <item x="3202"/>
        <item x="614"/>
        <item x="615"/>
        <item x="3203"/>
        <item x="3204"/>
        <item x="6074"/>
        <item x="6075"/>
        <item x="6873"/>
        <item x="6874"/>
        <item x="3205"/>
        <item x="3206"/>
        <item x="3207"/>
        <item x="7692"/>
        <item x="3208"/>
        <item x="3209"/>
        <item x="616"/>
        <item x="3210"/>
        <item x="6076"/>
        <item x="7693"/>
        <item x="6077"/>
        <item x="6875"/>
        <item x="8494"/>
        <item x="3211"/>
        <item x="617"/>
        <item x="618"/>
        <item x="3212"/>
        <item x="6078"/>
        <item x="619"/>
        <item x="3213"/>
        <item x="3214"/>
        <item x="3215"/>
        <item x="3216"/>
        <item x="3217"/>
        <item x="6079"/>
        <item x="3218"/>
        <item x="3219"/>
        <item x="3220"/>
        <item x="6080"/>
        <item x="620"/>
        <item x="6081"/>
        <item x="621"/>
        <item x="6082"/>
        <item x="7694"/>
        <item x="622"/>
        <item x="6083"/>
        <item x="3221"/>
        <item x="6084"/>
        <item x="8495"/>
        <item x="6085"/>
        <item x="3222"/>
        <item x="3223"/>
        <item x="623"/>
        <item x="6876"/>
        <item x="3224"/>
        <item x="7695"/>
        <item x="3225"/>
        <item x="624"/>
        <item x="8496"/>
        <item x="625"/>
        <item x="6877"/>
        <item x="6086"/>
        <item x="3226"/>
        <item x="6087"/>
        <item x="626"/>
        <item x="3227"/>
        <item x="3228"/>
        <item x="6088"/>
        <item x="3229"/>
        <item x="3230"/>
        <item x="627"/>
        <item x="6089"/>
        <item x="3231"/>
        <item x="628"/>
        <item x="629"/>
        <item x="6878"/>
        <item x="7696"/>
        <item x="6090"/>
        <item x="3232"/>
        <item x="3233"/>
        <item x="6879"/>
        <item x="8643"/>
        <item x="3234"/>
        <item x="7697"/>
        <item x="630"/>
        <item x="3235"/>
        <item x="6091"/>
        <item x="7698"/>
        <item x="3236"/>
        <item x="6880"/>
        <item x="3237"/>
        <item x="6881"/>
        <item x="7699"/>
        <item x="631"/>
        <item x="7700"/>
        <item x="6092"/>
        <item x="3238"/>
        <item x="6093"/>
        <item x="632"/>
        <item x="6882"/>
        <item x="633"/>
        <item x="8497"/>
        <item x="634"/>
        <item x="8498"/>
        <item x="3239"/>
        <item x="3240"/>
        <item x="635"/>
        <item x="3241"/>
        <item x="8644"/>
        <item x="3242"/>
        <item x="3243"/>
        <item x="3244"/>
        <item x="6094"/>
        <item x="3245"/>
        <item x="636"/>
        <item x="3246"/>
        <item x="3247"/>
        <item x="6883"/>
        <item x="3248"/>
        <item x="6095"/>
        <item x="7701"/>
        <item x="7702"/>
        <item x="3249"/>
        <item x="3250"/>
        <item x="637"/>
        <item x="638"/>
        <item x="639"/>
        <item x="640"/>
        <item x="6884"/>
        <item x="641"/>
        <item x="7703"/>
        <item x="642"/>
        <item x="643"/>
        <item x="3251"/>
        <item x="6096"/>
        <item x="3252"/>
        <item x="6885"/>
        <item x="644"/>
        <item x="3253"/>
        <item x="645"/>
        <item x="7704"/>
        <item x="646"/>
        <item x="3254"/>
        <item x="647"/>
        <item x="648"/>
        <item x="7705"/>
        <item x="649"/>
        <item x="6886"/>
        <item x="6097"/>
        <item x="3255"/>
        <item x="7706"/>
        <item x="6098"/>
        <item x="3256"/>
        <item x="6099"/>
        <item x="7707"/>
        <item x="650"/>
        <item x="651"/>
        <item x="3257"/>
        <item x="3258"/>
        <item x="3259"/>
        <item x="6887"/>
        <item x="6888"/>
        <item x="652"/>
        <item x="3260"/>
        <item x="653"/>
        <item x="6100"/>
        <item x="7708"/>
        <item x="3261"/>
        <item x="6101"/>
        <item x="8716"/>
        <item x="3262"/>
        <item x="654"/>
        <item x="655"/>
        <item x="656"/>
        <item x="6889"/>
        <item x="7709"/>
        <item x="7710"/>
        <item x="6102"/>
        <item x="657"/>
        <item x="3263"/>
        <item x="7711"/>
        <item x="6103"/>
        <item x="6890"/>
        <item x="6104"/>
        <item x="658"/>
        <item x="3264"/>
        <item x="659"/>
        <item x="660"/>
        <item x="661"/>
        <item x="6891"/>
        <item x="7712"/>
        <item x="3265"/>
        <item x="3266"/>
        <item x="662"/>
        <item x="663"/>
        <item x="6105"/>
        <item x="3267"/>
        <item x="664"/>
        <item x="665"/>
        <item x="3268"/>
        <item x="666"/>
        <item x="667"/>
        <item x="6892"/>
        <item x="3269"/>
        <item x="668"/>
        <item x="3270"/>
        <item x="669"/>
        <item x="3271"/>
        <item x="670"/>
        <item x="671"/>
        <item x="672"/>
        <item x="7713"/>
        <item x="6106"/>
        <item x="673"/>
        <item x="7714"/>
        <item x="3272"/>
        <item x="3273"/>
        <item x="3274"/>
        <item x="7715"/>
        <item x="8717"/>
        <item x="8645"/>
        <item x="8499"/>
        <item x="6893"/>
        <item x="674"/>
        <item x="3275"/>
        <item x="3276"/>
        <item x="6894"/>
        <item x="6107"/>
        <item x="6108"/>
        <item x="3277"/>
        <item x="7716"/>
        <item x="6895"/>
        <item x="675"/>
        <item x="676"/>
        <item x="677"/>
        <item x="7717"/>
        <item x="678"/>
        <item x="3278"/>
        <item x="679"/>
        <item x="3279"/>
        <item x="3280"/>
        <item x="7718"/>
        <item x="3281"/>
        <item x="3282"/>
        <item x="7719"/>
        <item x="6896"/>
        <item x="680"/>
        <item x="7720"/>
        <item x="8500"/>
        <item x="681"/>
        <item x="6109"/>
        <item x="3283"/>
        <item x="682"/>
        <item x="7721"/>
        <item x="6110"/>
        <item x="3284"/>
        <item x="6897"/>
        <item x="3285"/>
        <item x="683"/>
        <item x="3286"/>
        <item x="684"/>
        <item x="3287"/>
        <item x="6111"/>
        <item x="7722"/>
        <item x="7723"/>
        <item x="7724"/>
        <item x="8501"/>
        <item x="7725"/>
        <item x="685"/>
        <item x="686"/>
        <item x="3288"/>
        <item x="3289"/>
        <item x="6112"/>
        <item x="687"/>
        <item x="3290"/>
        <item x="3291"/>
        <item x="688"/>
        <item x="6113"/>
        <item x="689"/>
        <item x="3292"/>
        <item x="6898"/>
        <item x="3293"/>
        <item x="3294"/>
        <item x="6114"/>
        <item x="3295"/>
        <item x="3296"/>
        <item x="690"/>
        <item x="3297"/>
        <item x="6115"/>
        <item x="6899"/>
        <item x="7726"/>
        <item x="7727"/>
        <item x="8646"/>
        <item x="3298"/>
        <item x="7728"/>
        <item x="3299"/>
        <item x="691"/>
        <item x="8718"/>
        <item x="3300"/>
        <item x="6116"/>
        <item x="3301"/>
        <item x="692"/>
        <item x="693"/>
        <item x="3302"/>
        <item x="3303"/>
        <item x="694"/>
        <item x="7729"/>
        <item x="6117"/>
        <item x="3304"/>
        <item x="695"/>
        <item x="6118"/>
        <item x="696"/>
        <item x="6119"/>
        <item x="697"/>
        <item x="698"/>
        <item x="3305"/>
        <item x="7730"/>
        <item x="3306"/>
        <item x="699"/>
        <item x="700"/>
        <item x="3307"/>
        <item x="8647"/>
        <item x="6120"/>
        <item x="701"/>
        <item x="702"/>
        <item x="3308"/>
        <item x="7731"/>
        <item x="703"/>
        <item x="7732"/>
        <item x="3309"/>
        <item x="3310"/>
        <item x="704"/>
        <item x="705"/>
        <item x="706"/>
        <item x="3311"/>
        <item x="3312"/>
        <item x="3313"/>
        <item x="3314"/>
        <item x="6121"/>
        <item x="707"/>
        <item x="6122"/>
        <item x="3315"/>
        <item x="3316"/>
        <item x="6123"/>
        <item x="6124"/>
        <item x="3317"/>
        <item x="6125"/>
        <item x="7733"/>
        <item x="8648"/>
        <item x="3318"/>
        <item x="3319"/>
        <item x="3320"/>
        <item x="3321"/>
        <item x="708"/>
        <item x="6900"/>
        <item x="7734"/>
        <item x="3322"/>
        <item x="6126"/>
        <item x="3323"/>
        <item x="709"/>
        <item x="3324"/>
        <item x="6127"/>
        <item x="6128"/>
        <item x="710"/>
        <item x="3325"/>
        <item x="3326"/>
        <item x="6129"/>
        <item x="711"/>
        <item x="712"/>
        <item x="3327"/>
        <item x="6130"/>
        <item x="713"/>
        <item x="3328"/>
        <item x="7735"/>
        <item x="3329"/>
        <item x="6901"/>
        <item x="8502"/>
        <item x="8503"/>
        <item x="6131"/>
        <item x="6132"/>
        <item x="3330"/>
        <item x="714"/>
        <item x="6133"/>
        <item x="7736"/>
        <item x="3331"/>
        <item x="6134"/>
        <item x="3332"/>
        <item x="715"/>
        <item x="716"/>
        <item x="3333"/>
        <item x="3334"/>
        <item x="7737"/>
        <item x="717"/>
        <item x="6902"/>
        <item x="6135"/>
        <item x="718"/>
        <item x="7738"/>
        <item x="719"/>
        <item x="7739"/>
        <item x="7740"/>
        <item x="720"/>
        <item x="6136"/>
        <item x="721"/>
        <item x="7741"/>
        <item x="6903"/>
        <item x="722"/>
        <item x="723"/>
        <item x="3335"/>
        <item x="724"/>
        <item x="6137"/>
        <item x="6138"/>
        <item x="8504"/>
        <item x="3336"/>
        <item x="6139"/>
        <item x="3337"/>
        <item x="6140"/>
        <item x="6141"/>
        <item x="6142"/>
        <item x="6143"/>
        <item x="6904"/>
        <item x="725"/>
        <item x="3338"/>
        <item x="6144"/>
        <item x="3339"/>
        <item x="726"/>
        <item x="7742"/>
        <item x="6145"/>
        <item x="3340"/>
        <item x="3341"/>
        <item x="3342"/>
        <item x="6146"/>
        <item x="7743"/>
        <item x="7744"/>
        <item x="6905"/>
        <item x="6147"/>
        <item x="7745"/>
        <item x="727"/>
        <item x="3343"/>
        <item x="6148"/>
        <item x="728"/>
        <item x="3344"/>
        <item x="3345"/>
        <item x="729"/>
        <item x="7746"/>
        <item x="6906"/>
        <item x="730"/>
        <item x="3346"/>
        <item x="6907"/>
        <item x="3347"/>
        <item x="8505"/>
        <item x="731"/>
        <item x="3348"/>
        <item x="7747"/>
        <item x="3349"/>
        <item x="6908"/>
        <item x="6149"/>
        <item x="6909"/>
        <item x="732"/>
        <item x="7748"/>
        <item x="7749"/>
        <item x="8719"/>
        <item x="3350"/>
        <item x="733"/>
        <item x="8506"/>
        <item x="3351"/>
        <item x="3352"/>
        <item x="7750"/>
        <item x="734"/>
        <item x="735"/>
        <item x="736"/>
        <item x="6910"/>
        <item x="3353"/>
        <item x="737"/>
        <item x="6150"/>
        <item x="6151"/>
        <item x="738"/>
        <item x="3354"/>
        <item x="739"/>
        <item x="740"/>
        <item x="6911"/>
        <item x="3355"/>
        <item x="3356"/>
        <item x="6912"/>
        <item x="3357"/>
        <item x="3358"/>
        <item x="6152"/>
        <item x="3359"/>
        <item x="3360"/>
        <item x="6153"/>
        <item x="741"/>
        <item x="742"/>
        <item x="743"/>
        <item x="6154"/>
        <item x="744"/>
        <item x="3361"/>
        <item x="7751"/>
        <item x="745"/>
        <item x="6155"/>
        <item x="6156"/>
        <item x="3362"/>
        <item x="746"/>
        <item x="3363"/>
        <item x="6913"/>
        <item x="747"/>
        <item x="6157"/>
        <item x="6914"/>
        <item x="6158"/>
        <item x="748"/>
        <item x="6915"/>
        <item x="3364"/>
        <item x="6159"/>
        <item x="749"/>
        <item x="3365"/>
        <item x="7752"/>
        <item x="3366"/>
        <item x="3367"/>
        <item x="7753"/>
        <item x="3368"/>
        <item x="3369"/>
        <item x="3370"/>
        <item x="3371"/>
        <item x="750"/>
        <item x="7754"/>
        <item x="3372"/>
        <item x="751"/>
        <item x="752"/>
        <item x="753"/>
        <item x="754"/>
        <item x="3373"/>
        <item x="3374"/>
        <item x="3375"/>
        <item x="3376"/>
        <item x="3377"/>
        <item x="755"/>
        <item x="6160"/>
        <item x="3378"/>
        <item x="7755"/>
        <item x="756"/>
        <item x="6916"/>
        <item x="8720"/>
        <item x="6161"/>
        <item x="6917"/>
        <item x="6162"/>
        <item x="757"/>
        <item x="758"/>
        <item x="3379"/>
        <item x="7756"/>
        <item x="3380"/>
        <item x="7757"/>
        <item x="8507"/>
        <item x="3381"/>
        <item x="759"/>
        <item x="760"/>
        <item x="3382"/>
        <item x="6918"/>
        <item x="3383"/>
        <item x="6163"/>
        <item x="7758"/>
        <item x="6164"/>
        <item x="761"/>
        <item x="3384"/>
        <item x="3385"/>
        <item x="762"/>
        <item x="6165"/>
        <item x="763"/>
        <item x="3386"/>
        <item x="3387"/>
        <item x="764"/>
        <item x="6919"/>
        <item x="6920"/>
        <item x="6166"/>
        <item x="6167"/>
        <item x="3388"/>
        <item x="765"/>
        <item x="7759"/>
        <item x="8721"/>
        <item x="766"/>
        <item x="6921"/>
        <item x="6168"/>
        <item x="6169"/>
        <item x="3389"/>
        <item x="3390"/>
        <item x="6922"/>
        <item x="7760"/>
        <item x="767"/>
        <item x="768"/>
        <item x="6923"/>
        <item x="7761"/>
        <item x="6924"/>
        <item x="6925"/>
        <item x="6170"/>
        <item x="6171"/>
        <item x="769"/>
        <item x="770"/>
        <item x="6172"/>
        <item x="3391"/>
        <item x="3392"/>
        <item x="3393"/>
        <item x="8649"/>
        <item x="3394"/>
        <item x="6926"/>
        <item x="771"/>
        <item x="6927"/>
        <item x="6928"/>
        <item x="3395"/>
        <item x="6173"/>
        <item x="3396"/>
        <item x="6174"/>
        <item x="7762"/>
        <item x="6929"/>
        <item x="3397"/>
        <item x="772"/>
        <item x="773"/>
        <item x="3398"/>
        <item x="3399"/>
        <item x="6930"/>
        <item x="7763"/>
        <item x="7764"/>
        <item x="7765"/>
        <item x="6931"/>
        <item x="774"/>
        <item x="3400"/>
        <item x="775"/>
        <item x="776"/>
        <item x="3401"/>
        <item x="6932"/>
        <item x="6175"/>
        <item x="3402"/>
        <item x="777"/>
        <item x="6176"/>
        <item x="778"/>
        <item x="779"/>
        <item x="8508"/>
        <item x="780"/>
        <item x="8509"/>
        <item x="781"/>
        <item x="782"/>
        <item x="6177"/>
        <item x="3403"/>
        <item x="6178"/>
        <item x="783"/>
        <item x="7766"/>
        <item x="3404"/>
        <item x="3405"/>
        <item x="3406"/>
        <item x="6933"/>
        <item x="6179"/>
        <item x="3407"/>
        <item x="6180"/>
        <item x="3408"/>
        <item x="784"/>
        <item x="3409"/>
        <item x="6934"/>
        <item x="7767"/>
        <item x="6181"/>
        <item x="785"/>
        <item x="6182"/>
        <item x="3410"/>
        <item x="3411"/>
        <item x="6183"/>
        <item x="7768"/>
        <item x="8650"/>
        <item x="8510"/>
        <item x="3412"/>
        <item x="3413"/>
        <item x="3414"/>
        <item x="3415"/>
        <item x="3416"/>
        <item x="8722"/>
        <item x="786"/>
        <item x="787"/>
        <item x="6184"/>
        <item x="6185"/>
        <item x="788"/>
        <item x="3417"/>
        <item x="3418"/>
        <item x="6186"/>
        <item x="3419"/>
        <item x="3420"/>
        <item x="3421"/>
        <item x="7769"/>
        <item x="3422"/>
        <item x="3423"/>
        <item x="6187"/>
        <item x="7770"/>
        <item x="8723"/>
        <item x="7771"/>
        <item x="3424"/>
        <item x="3425"/>
        <item x="789"/>
        <item x="790"/>
        <item x="3426"/>
        <item x="6188"/>
        <item x="7772"/>
        <item x="8511"/>
        <item x="6189"/>
        <item x="791"/>
        <item x="3427"/>
        <item x="6935"/>
        <item x="8512"/>
        <item x="792"/>
        <item x="3428"/>
        <item x="3429"/>
        <item x="793"/>
        <item x="6190"/>
        <item x="3430"/>
        <item x="794"/>
        <item x="3431"/>
        <item x="3432"/>
        <item x="795"/>
        <item x="3433"/>
        <item x="6191"/>
        <item x="3434"/>
        <item x="3435"/>
        <item x="796"/>
        <item x="797"/>
        <item x="3436"/>
        <item x="798"/>
        <item x="3437"/>
        <item x="6936"/>
        <item x="799"/>
        <item x="8513"/>
        <item x="3438"/>
        <item x="3439"/>
        <item x="800"/>
        <item x="3440"/>
        <item x="6192"/>
        <item x="3441"/>
        <item x="8651"/>
        <item x="6193"/>
        <item x="801"/>
        <item x="802"/>
        <item x="803"/>
        <item x="3442"/>
        <item x="3443"/>
        <item x="6937"/>
        <item x="6938"/>
        <item x="3444"/>
        <item x="6194"/>
        <item x="804"/>
        <item x="6195"/>
        <item x="6939"/>
        <item x="3445"/>
        <item x="8514"/>
        <item x="6196"/>
        <item x="6197"/>
        <item x="3446"/>
        <item x="3447"/>
        <item x="805"/>
        <item x="3448"/>
        <item x="806"/>
        <item x="3449"/>
        <item x="6198"/>
        <item x="807"/>
        <item x="808"/>
        <item x="7773"/>
        <item x="3450"/>
        <item x="7774"/>
        <item x="3451"/>
        <item x="809"/>
        <item x="6940"/>
        <item x="3452"/>
        <item x="810"/>
        <item x="7775"/>
        <item x="811"/>
        <item x="6199"/>
        <item x="3453"/>
        <item x="7776"/>
        <item x="812"/>
        <item x="6941"/>
        <item x="3454"/>
        <item x="3455"/>
        <item x="813"/>
        <item x="814"/>
        <item x="6942"/>
        <item x="8724"/>
        <item x="815"/>
        <item x="3456"/>
        <item x="816"/>
        <item x="8515"/>
        <item x="817"/>
        <item x="818"/>
        <item x="3457"/>
        <item x="3458"/>
        <item x="7777"/>
        <item x="819"/>
        <item x="3459"/>
        <item x="820"/>
        <item x="3460"/>
        <item x="821"/>
        <item x="6943"/>
        <item x="3461"/>
        <item x="822"/>
        <item x="3462"/>
        <item x="3463"/>
        <item x="6944"/>
        <item x="823"/>
        <item x="824"/>
        <item x="7778"/>
        <item x="6200"/>
        <item x="7779"/>
        <item x="3464"/>
        <item x="3465"/>
        <item x="3466"/>
        <item x="825"/>
        <item x="3467"/>
        <item x="3468"/>
        <item x="3469"/>
        <item x="3470"/>
        <item x="6201"/>
        <item x="3471"/>
        <item x="3472"/>
        <item x="3473"/>
        <item x="3474"/>
        <item x="826"/>
        <item x="3475"/>
        <item x="3476"/>
        <item x="6202"/>
        <item x="7780"/>
        <item x="3477"/>
        <item x="3478"/>
        <item x="3479"/>
        <item x="3480"/>
        <item x="6203"/>
        <item x="7781"/>
        <item x="7782"/>
        <item x="6945"/>
        <item x="3481"/>
        <item x="827"/>
        <item x="828"/>
        <item x="829"/>
        <item x="3482"/>
        <item x="6204"/>
        <item x="830"/>
        <item x="3483"/>
        <item x="3484"/>
        <item x="6205"/>
        <item x="6206"/>
        <item x="3485"/>
        <item x="3"/>
        <item x="8652"/>
        <item x="831"/>
        <item x="7783"/>
        <item x="6207"/>
        <item x="3486"/>
        <item x="6946"/>
        <item x="832"/>
        <item x="7784"/>
        <item x="6947"/>
        <item x="833"/>
        <item x="3487"/>
        <item x="7785"/>
        <item x="3488"/>
        <item x="3489"/>
        <item x="6208"/>
        <item x="6209"/>
        <item x="3490"/>
        <item x="6948"/>
        <item x="834"/>
        <item x="6210"/>
        <item x="6949"/>
        <item x="6950"/>
        <item x="6211"/>
        <item x="3491"/>
        <item x="835"/>
        <item x="836"/>
        <item x="3492"/>
        <item x="837"/>
        <item x="6951"/>
        <item x="3493"/>
        <item x="6212"/>
        <item x="7786"/>
        <item x="3494"/>
        <item x="7787"/>
        <item x="6213"/>
        <item x="838"/>
        <item x="3495"/>
        <item x="839"/>
        <item x="3496"/>
        <item x="6952"/>
        <item x="6953"/>
        <item x="3497"/>
        <item x="6214"/>
        <item x="6954"/>
        <item x="3498"/>
        <item x="3499"/>
        <item x="6215"/>
        <item x="6955"/>
        <item x="3500"/>
        <item x="3501"/>
        <item x="6216"/>
        <item x="840"/>
        <item x="3502"/>
        <item x="3503"/>
        <item x="841"/>
        <item x="6217"/>
        <item x="3504"/>
        <item x="6218"/>
        <item x="3505"/>
        <item x="6219"/>
        <item x="3506"/>
        <item x="6956"/>
        <item x="3507"/>
        <item x="842"/>
        <item x="3508"/>
        <item x="843"/>
        <item x="844"/>
        <item x="6957"/>
        <item x="6958"/>
        <item x="3509"/>
        <item x="3510"/>
        <item x="3511"/>
        <item x="7788"/>
        <item x="8516"/>
        <item x="845"/>
        <item x="846"/>
        <item x="3512"/>
        <item x="3513"/>
        <item x="6959"/>
        <item x="3514"/>
        <item x="3515"/>
        <item x="6960"/>
        <item x="3516"/>
        <item x="3517"/>
        <item x="3518"/>
        <item x="7789"/>
        <item x="6220"/>
        <item x="6961"/>
        <item x="847"/>
        <item x="3519"/>
        <item x="6221"/>
        <item x="3520"/>
        <item x="848"/>
        <item x="6962"/>
        <item x="849"/>
        <item x="3521"/>
        <item x="3522"/>
        <item x="7790"/>
        <item x="850"/>
        <item x="7791"/>
        <item x="7792"/>
        <item x="851"/>
        <item x="8517"/>
        <item x="3523"/>
        <item x="852"/>
        <item x="8518"/>
        <item x="853"/>
        <item x="3524"/>
        <item x="8519"/>
        <item x="854"/>
        <item x="7793"/>
        <item x="3525"/>
        <item x="3526"/>
        <item x="6963"/>
        <item x="6222"/>
        <item x="3527"/>
        <item x="855"/>
        <item x="856"/>
        <item x="857"/>
        <item x="7794"/>
        <item x="7795"/>
        <item x="3528"/>
        <item x="858"/>
        <item x="6223"/>
        <item x="859"/>
        <item x="860"/>
        <item x="6224"/>
        <item x="861"/>
        <item x="862"/>
        <item x="8725"/>
        <item x="3529"/>
        <item x="8520"/>
        <item x="3530"/>
        <item x="7796"/>
        <item x="863"/>
        <item x="864"/>
        <item x="3531"/>
        <item x="3532"/>
        <item x="865"/>
        <item x="866"/>
        <item x="7797"/>
        <item x="7798"/>
        <item x="3533"/>
        <item x="3534"/>
        <item x="3535"/>
        <item x="6964"/>
        <item x="6965"/>
        <item x="8726"/>
        <item x="6966"/>
        <item x="867"/>
        <item x="6225"/>
        <item x="3536"/>
        <item x="6226"/>
        <item x="6967"/>
        <item x="6227"/>
        <item x="3537"/>
        <item x="868"/>
        <item x="6968"/>
        <item x="869"/>
        <item x="3538"/>
        <item x="3539"/>
        <item x="870"/>
        <item x="3540"/>
        <item x="6969"/>
        <item x="6228"/>
        <item x="3541"/>
        <item x="871"/>
        <item x="872"/>
        <item x="7799"/>
        <item x="3542"/>
        <item x="873"/>
        <item x="3543"/>
        <item x="3544"/>
        <item x="874"/>
        <item x="7800"/>
        <item x="3545"/>
        <item x="875"/>
        <item x="6970"/>
        <item x="3546"/>
        <item x="3547"/>
        <item x="3548"/>
        <item x="6971"/>
        <item x="3549"/>
        <item x="3550"/>
        <item x="3551"/>
        <item x="876"/>
        <item x="3552"/>
        <item x="3553"/>
        <item x="3554"/>
        <item x="877"/>
        <item x="3555"/>
        <item x="3556"/>
        <item x="6229"/>
        <item x="3557"/>
        <item x="8653"/>
        <item x="6972"/>
        <item x="3558"/>
        <item x="878"/>
        <item x="3559"/>
        <item x="3560"/>
        <item x="6230"/>
        <item x="6231"/>
        <item x="879"/>
        <item x="7801"/>
        <item x="7802"/>
        <item x="880"/>
        <item x="3561"/>
        <item x="3562"/>
        <item x="881"/>
        <item x="882"/>
        <item x="8521"/>
        <item x="3563"/>
        <item x="6973"/>
        <item x="883"/>
        <item x="3564"/>
        <item x="7803"/>
        <item x="8522"/>
        <item x="6974"/>
        <item x="884"/>
        <item x="3565"/>
        <item x="885"/>
        <item x="7804"/>
        <item x="886"/>
        <item x="6975"/>
        <item x="3566"/>
        <item x="6976"/>
        <item x="3567"/>
        <item x="3568"/>
        <item x="3569"/>
        <item x="6232"/>
        <item x="3570"/>
        <item x="7805"/>
        <item x="3571"/>
        <item x="3572"/>
        <item x="3573"/>
        <item x="887"/>
        <item x="3574"/>
        <item x="6233"/>
        <item x="3575"/>
        <item x="888"/>
        <item x="7806"/>
        <item x="6977"/>
        <item x="3576"/>
        <item x="3577"/>
        <item x="889"/>
        <item x="3578"/>
        <item x="6978"/>
        <item x="890"/>
        <item x="891"/>
        <item x="6979"/>
        <item x="892"/>
        <item x="7807"/>
        <item x="6980"/>
        <item x="3579"/>
        <item x="8523"/>
        <item x="3580"/>
        <item x="6981"/>
        <item x="6982"/>
        <item x="893"/>
        <item x="894"/>
        <item x="3581"/>
        <item x="895"/>
        <item x="896"/>
        <item x="3582"/>
        <item x="897"/>
        <item x="898"/>
        <item x="3583"/>
        <item x="3584"/>
        <item x="6983"/>
        <item x="6234"/>
        <item x="8727"/>
        <item x="899"/>
        <item x="3585"/>
        <item x="7808"/>
        <item x="900"/>
        <item x="6235"/>
        <item x="8728"/>
        <item x="901"/>
        <item x="902"/>
        <item x="6236"/>
        <item x="3586"/>
        <item x="3587"/>
        <item x="903"/>
        <item x="3588"/>
        <item x="904"/>
        <item x="905"/>
        <item x="906"/>
        <item x="907"/>
        <item x="3589"/>
        <item x="7809"/>
        <item x="6237"/>
        <item x="908"/>
        <item x="909"/>
        <item x="910"/>
        <item x="3590"/>
        <item x="7810"/>
        <item x="7811"/>
        <item x="7812"/>
        <item x="6238"/>
        <item x="911"/>
        <item x="3591"/>
        <item x="6239"/>
        <item x="6984"/>
        <item x="3592"/>
        <item x="3593"/>
        <item x="912"/>
        <item x="6985"/>
        <item x="913"/>
        <item x="8797"/>
        <item x="8524"/>
        <item x="8654"/>
        <item x="6240"/>
        <item x="3594"/>
        <item x="914"/>
        <item x="915"/>
        <item x="6241"/>
        <item x="6242"/>
        <item x="3595"/>
        <item x="3596"/>
        <item x="916"/>
        <item x="3597"/>
        <item x="6243"/>
        <item x="3598"/>
        <item x="917"/>
        <item x="918"/>
        <item x="3599"/>
        <item x="3600"/>
        <item x="919"/>
        <item x="7813"/>
        <item x="6986"/>
        <item x="7814"/>
        <item x="920"/>
        <item x="921"/>
        <item x="922"/>
        <item x="923"/>
        <item x="6244"/>
        <item x="3601"/>
        <item x="924"/>
        <item x="8525"/>
        <item x="925"/>
        <item x="7815"/>
        <item x="7816"/>
        <item x="926"/>
        <item x="927"/>
        <item x="928"/>
        <item x="929"/>
        <item x="930"/>
        <item x="7817"/>
        <item x="3602"/>
        <item x="3603"/>
        <item x="931"/>
        <item x="932"/>
        <item x="3604"/>
        <item x="6245"/>
        <item x="3605"/>
        <item x="933"/>
        <item x="3606"/>
        <item x="934"/>
        <item x="7818"/>
        <item x="3607"/>
        <item x="3608"/>
        <item x="3609"/>
        <item x="6987"/>
        <item x="3610"/>
        <item x="935"/>
        <item x="3611"/>
        <item x="3612"/>
        <item x="3613"/>
        <item x="936"/>
        <item x="7819"/>
        <item x="8655"/>
        <item x="6246"/>
        <item x="3614"/>
        <item x="8526"/>
        <item x="3615"/>
        <item x="8656"/>
        <item x="3616"/>
        <item x="7820"/>
        <item x="937"/>
        <item x="6247"/>
        <item x="3617"/>
        <item x="938"/>
        <item x="7821"/>
        <item x="7822"/>
        <item x="3618"/>
        <item x="6248"/>
        <item x="939"/>
        <item x="940"/>
        <item x="6988"/>
        <item x="3619"/>
        <item x="6249"/>
        <item x="3620"/>
        <item x="3621"/>
        <item x="7823"/>
        <item x="3622"/>
        <item x="6250"/>
        <item x="7824"/>
        <item x="3623"/>
        <item x="6251"/>
        <item x="6252"/>
        <item x="3624"/>
        <item x="941"/>
        <item x="6253"/>
        <item x="3625"/>
        <item x="3626"/>
        <item x="7825"/>
        <item x="7826"/>
        <item x="942"/>
        <item x="7827"/>
        <item x="6989"/>
        <item x="3627"/>
        <item x="943"/>
        <item x="7828"/>
        <item x="6990"/>
        <item x="6254"/>
        <item x="7829"/>
        <item x="3628"/>
        <item x="944"/>
        <item x="3629"/>
        <item x="3630"/>
        <item x="3631"/>
        <item x="3632"/>
        <item x="6255"/>
        <item x="945"/>
        <item x="7830"/>
        <item x="6256"/>
        <item x="3633"/>
        <item x="3634"/>
        <item x="6991"/>
        <item x="7831"/>
        <item x="8657"/>
        <item x="3635"/>
        <item x="3636"/>
        <item x="946"/>
        <item x="3637"/>
        <item x="947"/>
        <item x="3638"/>
        <item x="7832"/>
        <item x="6257"/>
        <item x="6258"/>
        <item x="3639"/>
        <item x="948"/>
        <item x="6992"/>
        <item x="949"/>
        <item x="3640"/>
        <item x="3641"/>
        <item x="6259"/>
        <item x="950"/>
        <item x="6260"/>
        <item x="6261"/>
        <item x="3642"/>
        <item x="6993"/>
        <item x="7833"/>
        <item x="6994"/>
        <item x="3643"/>
        <item x="3644"/>
        <item x="951"/>
        <item x="6995"/>
        <item x="7834"/>
        <item x="6996"/>
        <item x="3645"/>
        <item x="3646"/>
        <item x="952"/>
        <item x="3647"/>
        <item x="6262"/>
        <item x="3648"/>
        <item x="3649"/>
        <item x="953"/>
        <item x="3650"/>
        <item x="954"/>
        <item x="3651"/>
        <item x="6263"/>
        <item x="955"/>
        <item x="6997"/>
        <item x="3652"/>
        <item x="7835"/>
        <item x="3653"/>
        <item x="6264"/>
        <item x="3654"/>
        <item x="956"/>
        <item x="6265"/>
        <item x="8527"/>
        <item x="3655"/>
        <item x="3656"/>
        <item x="957"/>
        <item x="3657"/>
        <item x="7836"/>
        <item x="3658"/>
        <item x="3659"/>
        <item x="958"/>
        <item x="6266"/>
        <item x="6998"/>
        <item x="3660"/>
        <item x="7837"/>
        <item x="3661"/>
        <item x="959"/>
        <item x="3662"/>
        <item x="960"/>
        <item x="961"/>
        <item x="6267"/>
        <item x="8528"/>
        <item x="6999"/>
        <item x="3663"/>
        <item x="6268"/>
        <item x="3664"/>
        <item x="3665"/>
        <item x="3666"/>
        <item x="962"/>
        <item x="7838"/>
        <item x="7839"/>
        <item x="6269"/>
        <item x="7840"/>
        <item x="3667"/>
        <item x="3668"/>
        <item x="3669"/>
        <item x="8729"/>
        <item x="963"/>
        <item x="8529"/>
        <item x="3670"/>
        <item x="6270"/>
        <item x="3671"/>
        <item x="3672"/>
        <item x="964"/>
        <item x="965"/>
        <item x="966"/>
        <item x="3673"/>
        <item x="6271"/>
        <item x="967"/>
        <item x="968"/>
        <item x="3674"/>
        <item x="969"/>
        <item x="3675"/>
        <item x="970"/>
        <item x="7841"/>
        <item x="3676"/>
        <item x="3677"/>
        <item x="971"/>
        <item x="3678"/>
        <item x="3679"/>
        <item x="972"/>
        <item x="6272"/>
        <item x="3680"/>
        <item x="6273"/>
        <item x="3681"/>
        <item x="3682"/>
        <item x="973"/>
        <item x="974"/>
        <item x="7842"/>
        <item x="7000"/>
        <item x="7001"/>
        <item x="3683"/>
        <item x="3684"/>
        <item x="975"/>
        <item x="976"/>
        <item x="7002"/>
        <item x="6274"/>
        <item x="977"/>
        <item x="7843"/>
        <item x="7844"/>
        <item x="978"/>
        <item x="3685"/>
        <item x="979"/>
        <item x="3686"/>
        <item x="980"/>
        <item x="981"/>
        <item x="3687"/>
        <item x="6275"/>
        <item x="7003"/>
        <item x="6276"/>
        <item x="8530"/>
        <item x="3688"/>
        <item x="3689"/>
        <item x="3690"/>
        <item x="6277"/>
        <item x="982"/>
        <item x="8730"/>
        <item x="3691"/>
        <item x="3692"/>
        <item x="983"/>
        <item x="3693"/>
        <item x="3694"/>
        <item x="6278"/>
        <item x="7845"/>
        <item x="8731"/>
        <item x="3695"/>
        <item x="3696"/>
        <item x="3697"/>
        <item x="3698"/>
        <item x="7004"/>
        <item x="3699"/>
        <item x="6279"/>
        <item x="7846"/>
        <item x="8531"/>
        <item x="3700"/>
        <item x="3701"/>
        <item x="3702"/>
        <item x="3703"/>
        <item x="3704"/>
        <item x="984"/>
        <item x="7847"/>
        <item x="3705"/>
        <item x="6280"/>
        <item x="985"/>
        <item x="3706"/>
        <item x="3707"/>
        <item x="7005"/>
        <item x="7848"/>
        <item x="3708"/>
        <item x="6281"/>
        <item x="7006"/>
        <item x="986"/>
        <item x="7007"/>
        <item x="987"/>
        <item x="988"/>
        <item x="989"/>
        <item x="3709"/>
        <item x="3710"/>
        <item x="3711"/>
        <item x="3712"/>
        <item x="3713"/>
        <item x="990"/>
        <item x="3714"/>
        <item x="3715"/>
        <item x="7008"/>
        <item x="7849"/>
        <item x="8532"/>
        <item x="991"/>
        <item x="7850"/>
        <item x="7851"/>
        <item x="3716"/>
        <item x="3717"/>
        <item x="6282"/>
        <item x="992"/>
        <item x="3718"/>
        <item x="993"/>
        <item x="6283"/>
        <item x="6284"/>
        <item x="3719"/>
        <item x="7009"/>
        <item x="6285"/>
        <item x="994"/>
        <item x="3720"/>
        <item x="7010"/>
        <item x="7852"/>
        <item x="995"/>
        <item x="3721"/>
        <item x="8533"/>
        <item x="996"/>
        <item x="6286"/>
        <item x="7853"/>
        <item x="3722"/>
        <item x="6287"/>
        <item x="3723"/>
        <item x="3724"/>
        <item x="6288"/>
        <item x="3725"/>
        <item x="6289"/>
        <item x="6290"/>
        <item x="7854"/>
        <item x="7855"/>
        <item x="997"/>
        <item x="3726"/>
        <item x="8798"/>
        <item x="3727"/>
        <item x="998"/>
        <item x="999"/>
        <item x="3728"/>
        <item x="3729"/>
        <item x="3730"/>
        <item x="3731"/>
        <item x="3732"/>
        <item x="6291"/>
        <item x="1000"/>
        <item x="7856"/>
        <item x="1001"/>
        <item x="6292"/>
        <item x="3733"/>
        <item x="3734"/>
        <item x="3735"/>
        <item x="6293"/>
        <item x="3736"/>
        <item x="7857"/>
        <item x="1002"/>
        <item x="6294"/>
        <item x="3737"/>
        <item x="1003"/>
        <item x="3738"/>
        <item x="3739"/>
        <item x="3740"/>
        <item x="6295"/>
        <item x="1004"/>
        <item x="3741"/>
        <item x="7858"/>
        <item x="7011"/>
        <item x="8732"/>
        <item x="3742"/>
        <item x="8799"/>
        <item x="6296"/>
        <item x="3743"/>
        <item x="3744"/>
        <item x="6297"/>
        <item x="3745"/>
        <item x="1005"/>
        <item x="6298"/>
        <item x="1006"/>
        <item x="3746"/>
        <item x="1007"/>
        <item x="8733"/>
        <item x="6299"/>
        <item x="3747"/>
        <item x="7859"/>
        <item x="3748"/>
        <item x="3749"/>
        <item x="1008"/>
        <item x="3750"/>
        <item x="3751"/>
        <item x="8658"/>
        <item x="3752"/>
        <item x="3753"/>
        <item x="1009"/>
        <item x="3754"/>
        <item x="3755"/>
        <item x="3756"/>
        <item x="3757"/>
        <item x="3758"/>
        <item x="7860"/>
        <item x="7861"/>
        <item x="1010"/>
        <item x="8534"/>
        <item x="8535"/>
        <item x="7862"/>
        <item x="3759"/>
        <item x="6300"/>
        <item x="1011"/>
        <item x="1012"/>
        <item x="3760"/>
        <item x="7863"/>
        <item x="3761"/>
        <item x="3762"/>
        <item x="1013"/>
        <item x="8536"/>
        <item x="6301"/>
        <item x="8537"/>
        <item x="3763"/>
        <item x="1014"/>
        <item x="7012"/>
        <item x="8538"/>
        <item x="7864"/>
        <item x="3764"/>
        <item x="8734"/>
        <item x="3765"/>
        <item x="1015"/>
        <item x="1016"/>
        <item x="3766"/>
        <item x="1017"/>
        <item x="6302"/>
        <item x="8539"/>
        <item x="7865"/>
        <item x="3767"/>
        <item x="1018"/>
        <item x="7866"/>
        <item x="3768"/>
        <item x="3769"/>
        <item x="3770"/>
        <item x="6303"/>
        <item x="1019"/>
        <item x="3771"/>
        <item x="3772"/>
        <item x="3773"/>
        <item x="1020"/>
        <item x="3774"/>
        <item x="6304"/>
        <item x="1021"/>
        <item x="3775"/>
        <item x="3776"/>
        <item x="1022"/>
        <item x="6305"/>
        <item x="6306"/>
        <item x="3777"/>
        <item x="6307"/>
        <item x="7013"/>
        <item x="3778"/>
        <item x="3779"/>
        <item x="1023"/>
        <item x="1024"/>
        <item x="1025"/>
        <item x="7014"/>
        <item x="3780"/>
        <item x="6308"/>
        <item x="7867"/>
        <item x="3781"/>
        <item x="1026"/>
        <item x="1027"/>
        <item x="1028"/>
        <item x="3782"/>
        <item x="6309"/>
        <item x="7868"/>
        <item x="7015"/>
        <item x="3783"/>
        <item x="1029"/>
        <item x="1030"/>
        <item x="7016"/>
        <item x="7869"/>
        <item x="1031"/>
        <item x="6310"/>
        <item x="1032"/>
        <item x="6311"/>
        <item x="3784"/>
        <item x="1033"/>
        <item x="7870"/>
        <item x="7871"/>
        <item x="7872"/>
        <item x="1034"/>
        <item x="7873"/>
        <item x="1035"/>
        <item x="3785"/>
        <item x="3786"/>
        <item x="3787"/>
        <item x="3788"/>
        <item x="1036"/>
        <item x="6312"/>
        <item x="3789"/>
        <item x="8735"/>
        <item x="3790"/>
        <item x="3791"/>
        <item x="3792"/>
        <item x="3793"/>
        <item x="3794"/>
        <item x="7874"/>
        <item x="1037"/>
        <item x="3795"/>
        <item x="1038"/>
        <item x="3796"/>
        <item x="1039"/>
        <item x="7017"/>
        <item x="3797"/>
        <item x="1040"/>
        <item x="7018"/>
        <item x="7875"/>
        <item x="1041"/>
        <item x="3798"/>
        <item x="3799"/>
        <item x="6313"/>
        <item x="3800"/>
        <item x="7876"/>
        <item x="1042"/>
        <item x="1043"/>
        <item x="6314"/>
        <item x="8736"/>
        <item x="1044"/>
        <item x="1045"/>
        <item x="3801"/>
        <item x="3802"/>
        <item x="6315"/>
        <item x="6316"/>
        <item x="1046"/>
        <item x="1047"/>
        <item x="6317"/>
        <item x="7019"/>
        <item x="3803"/>
        <item x="6318"/>
        <item x="3804"/>
        <item x="7877"/>
        <item x="3805"/>
        <item x="3806"/>
        <item x="1048"/>
        <item x="1049"/>
        <item x="1050"/>
        <item x="7878"/>
        <item x="6319"/>
        <item x="3807"/>
        <item x="3808"/>
        <item x="1051"/>
        <item x="3809"/>
        <item x="3810"/>
        <item x="7020"/>
        <item x="6320"/>
        <item x="8540"/>
        <item x="1052"/>
        <item x="1053"/>
        <item x="6321"/>
        <item x="7879"/>
        <item x="7880"/>
        <item x="7881"/>
        <item x="6322"/>
        <item x="1054"/>
        <item x="3811"/>
        <item x="1055"/>
        <item x="7882"/>
        <item x="3812"/>
        <item x="3813"/>
        <item x="3814"/>
        <item x="8541"/>
        <item x="1056"/>
        <item x="6323"/>
        <item x="3815"/>
        <item x="3816"/>
        <item x="1057"/>
        <item x="8800"/>
        <item x="1058"/>
        <item x="1059"/>
        <item x="3817"/>
        <item x="6324"/>
        <item x="1060"/>
        <item x="3818"/>
        <item x="3819"/>
        <item x="7021"/>
        <item x="7883"/>
        <item x="1061"/>
        <item x="7022"/>
        <item x="1062"/>
        <item x="7884"/>
        <item x="6325"/>
        <item x="3820"/>
        <item x="3821"/>
        <item x="1063"/>
        <item x="3822"/>
        <item x="8737"/>
        <item x="3823"/>
        <item x="1064"/>
        <item x="1065"/>
        <item x="1066"/>
        <item x="3824"/>
        <item x="1067"/>
        <item x="3825"/>
        <item x="6326"/>
        <item x="7023"/>
        <item x="7885"/>
        <item x="1068"/>
        <item x="3826"/>
        <item x="7024"/>
        <item x="7886"/>
        <item x="1069"/>
        <item x="3827"/>
        <item x="1070"/>
        <item x="1071"/>
        <item x="7887"/>
        <item x="6327"/>
        <item x="1072"/>
        <item x="1073"/>
        <item x="6328"/>
        <item x="7888"/>
        <item x="7889"/>
        <item x="8659"/>
        <item x="1074"/>
        <item x="7025"/>
        <item x="6329"/>
        <item x="7026"/>
        <item x="1075"/>
        <item x="3828"/>
        <item x="7890"/>
        <item x="6330"/>
        <item x="3829"/>
        <item x="3830"/>
        <item x="7891"/>
        <item x="3831"/>
        <item x="3832"/>
        <item x="7027"/>
        <item x="3833"/>
        <item x="3834"/>
        <item x="1076"/>
        <item x="7892"/>
        <item x="3835"/>
        <item x="7893"/>
        <item x="3836"/>
        <item x="1077"/>
        <item x="1078"/>
        <item x="8660"/>
        <item x="1079"/>
        <item x="8542"/>
        <item x="1080"/>
        <item x="1081"/>
        <item x="6331"/>
        <item x="3837"/>
        <item x="1082"/>
        <item x="6332"/>
        <item x="3838"/>
        <item x="3839"/>
        <item x="8661"/>
        <item x="3840"/>
        <item x="1083"/>
        <item x="3841"/>
        <item x="1084"/>
        <item x="1085"/>
        <item x="3842"/>
        <item x="3843"/>
        <item x="3844"/>
        <item x="7894"/>
        <item x="3845"/>
        <item x="3846"/>
        <item x="3847"/>
        <item x="7895"/>
        <item x="3848"/>
        <item x="1086"/>
        <item x="1087"/>
        <item x="3849"/>
        <item x="6333"/>
        <item x="1"/>
        <item x="7028"/>
        <item x="1088"/>
        <item x="8543"/>
        <item x="8544"/>
        <item x="3850"/>
        <item x="3851"/>
        <item x="3852"/>
        <item x="3853"/>
        <item x="7896"/>
        <item x="6334"/>
        <item x="3854"/>
        <item x="1089"/>
        <item x="7897"/>
        <item x="7898"/>
        <item x="1090"/>
        <item x="3855"/>
        <item x="3856"/>
        <item x="3857"/>
        <item x="1091"/>
        <item x="7899"/>
        <item x="7900"/>
        <item x="6335"/>
        <item x="3858"/>
        <item x="3859"/>
        <item x="1092"/>
        <item x="3860"/>
        <item x="1093"/>
        <item x="1094"/>
        <item x="3861"/>
        <item x="1095"/>
        <item x="3862"/>
        <item x="1096"/>
        <item x="3863"/>
        <item x="3864"/>
        <item x="7901"/>
        <item x="8545"/>
        <item x="3865"/>
        <item x="7902"/>
        <item x="3866"/>
        <item x="3867"/>
        <item x="1097"/>
        <item x="3868"/>
        <item x="7903"/>
        <item x="8738"/>
        <item x="1098"/>
        <item x="7029"/>
        <item x="3869"/>
        <item x="8546"/>
        <item x="6336"/>
        <item x="7030"/>
        <item x="1099"/>
        <item x="6337"/>
        <item x="1100"/>
        <item x="3870"/>
        <item x="3871"/>
        <item x="3872"/>
        <item x="3873"/>
        <item x="7031"/>
        <item x="3874"/>
        <item x="1101"/>
        <item x="1102"/>
        <item x="1103"/>
        <item x="1104"/>
        <item x="8547"/>
        <item x="1105"/>
        <item x="7032"/>
        <item x="7904"/>
        <item x="1106"/>
        <item x="3875"/>
        <item x="3876"/>
        <item x="6338"/>
        <item x="1107"/>
        <item x="1108"/>
        <item x="3877"/>
        <item x="3878"/>
        <item x="3879"/>
        <item x="1109"/>
        <item x="7033"/>
        <item x="3880"/>
        <item x="3881"/>
        <item x="7905"/>
        <item x="7906"/>
        <item x="3882"/>
        <item x="3883"/>
        <item x="7034"/>
        <item x="3884"/>
        <item x="6339"/>
        <item x="1110"/>
        <item x="7907"/>
        <item x="1111"/>
        <item x="6340"/>
        <item x="7908"/>
        <item x="8548"/>
        <item x="1112"/>
        <item x="3885"/>
        <item x="1113"/>
        <item x="3886"/>
        <item x="3887"/>
        <item x="3888"/>
        <item x="7909"/>
        <item x="1114"/>
        <item x="1115"/>
        <item x="7910"/>
        <item x="1116"/>
        <item x="3889"/>
        <item x="3890"/>
        <item x="3891"/>
        <item x="1117"/>
        <item x="3892"/>
        <item x="3893"/>
        <item x="1118"/>
        <item x="3894"/>
        <item x="1119"/>
        <item x="1120"/>
        <item x="1121"/>
        <item x="3895"/>
        <item x="7911"/>
        <item x="7912"/>
        <item x="1122"/>
        <item x="1123"/>
        <item x="1124"/>
        <item x="3896"/>
        <item x="7913"/>
        <item x="1125"/>
        <item x="7914"/>
        <item x="3897"/>
        <item x="1126"/>
        <item x="7035"/>
        <item x="8739"/>
        <item x="6341"/>
        <item x="1127"/>
        <item x="6342"/>
        <item x="1128"/>
        <item x="7036"/>
        <item x="3898"/>
        <item x="8549"/>
        <item x="7915"/>
        <item x="3899"/>
        <item x="3900"/>
        <item x="6343"/>
        <item x="6344"/>
        <item x="3901"/>
        <item x="3902"/>
        <item x="1129"/>
        <item x="7916"/>
        <item x="8740"/>
        <item x="7037"/>
        <item x="7917"/>
        <item x="7038"/>
        <item x="7918"/>
        <item x="7919"/>
        <item x="8550"/>
        <item x="7920"/>
        <item x="7921"/>
        <item x="1130"/>
        <item x="1131"/>
        <item x="3903"/>
        <item x="1132"/>
        <item x="7922"/>
        <item x="6345"/>
        <item x="8551"/>
        <item x="7039"/>
        <item x="1133"/>
        <item x="6346"/>
        <item x="6347"/>
        <item x="6348"/>
        <item x="1134"/>
        <item x="7923"/>
        <item x="7924"/>
        <item x="1135"/>
        <item x="6349"/>
        <item x="6350"/>
        <item x="3904"/>
        <item x="6351"/>
        <item x="7925"/>
        <item x="3905"/>
        <item x="7926"/>
        <item x="3906"/>
        <item x="1136"/>
        <item x="3907"/>
        <item x="3908"/>
        <item x="1137"/>
        <item x="7040"/>
        <item x="3909"/>
        <item x="1138"/>
        <item x="3910"/>
        <item x="1139"/>
        <item x="7927"/>
        <item x="1140"/>
        <item x="3911"/>
        <item x="3912"/>
        <item x="8662"/>
        <item x="6352"/>
        <item x="6353"/>
        <item x="3913"/>
        <item x="1141"/>
        <item x="3914"/>
        <item x="3915"/>
        <item x="1142"/>
        <item x="1143"/>
        <item x="1144"/>
        <item x="1145"/>
        <item x="7928"/>
        <item x="8552"/>
        <item x="1146"/>
        <item x="3916"/>
        <item x="1147"/>
        <item x="6354"/>
        <item x="8741"/>
        <item x="1148"/>
        <item x="1149"/>
        <item x="3917"/>
        <item x="6355"/>
        <item x="7041"/>
        <item x="6356"/>
        <item x="3918"/>
        <item x="3919"/>
        <item x="8553"/>
        <item x="3920"/>
        <item x="7929"/>
        <item x="3921"/>
        <item x="3922"/>
        <item x="1150"/>
        <item x="6357"/>
        <item x="3923"/>
        <item x="1151"/>
        <item x="3924"/>
        <item x="7930"/>
        <item x="1152"/>
        <item x="3925"/>
        <item x="1153"/>
        <item x="1154"/>
        <item x="3926"/>
        <item x="8554"/>
        <item x="7042"/>
        <item x="3927"/>
        <item x="1155"/>
        <item x="8555"/>
        <item x="3928"/>
        <item x="3929"/>
        <item x="1156"/>
        <item x="3930"/>
        <item x="3931"/>
        <item x="3932"/>
        <item x="1157"/>
        <item x="3933"/>
        <item x="7931"/>
        <item x="3934"/>
        <item x="6358"/>
        <item x="3935"/>
        <item x="3936"/>
        <item x="3937"/>
        <item x="7043"/>
        <item x="7932"/>
        <item x="3938"/>
        <item x="1158"/>
        <item x="3939"/>
        <item x="7044"/>
        <item x="6359"/>
        <item x="1159"/>
        <item x="7933"/>
        <item x="3940"/>
        <item x="1160"/>
        <item x="3941"/>
        <item x="3942"/>
        <item x="1161"/>
        <item x="1162"/>
        <item x="3943"/>
        <item x="1163"/>
        <item x="3944"/>
        <item x="1164"/>
        <item x="1165"/>
        <item x="3945"/>
        <item x="3946"/>
        <item x="1166"/>
        <item x="3947"/>
        <item x="7045"/>
        <item x="7934"/>
        <item x="3948"/>
        <item x="1167"/>
        <item x="1168"/>
        <item x="1169"/>
        <item x="3949"/>
        <item x="1170"/>
        <item x="3950"/>
        <item x="7935"/>
        <item x="7936"/>
        <item x="7046"/>
        <item x="1171"/>
        <item x="3951"/>
        <item x="1172"/>
        <item x="6360"/>
        <item x="1173"/>
        <item x="1174"/>
        <item x="3952"/>
        <item x="3953"/>
        <item x="3954"/>
        <item x="1175"/>
        <item x="3955"/>
        <item x="6361"/>
        <item x="6362"/>
        <item x="3956"/>
        <item x="1176"/>
        <item x="6363"/>
        <item x="1177"/>
        <item x="3957"/>
        <item x="6364"/>
        <item x="1178"/>
        <item x="6365"/>
        <item x="1179"/>
        <item x="6366"/>
        <item x="7937"/>
        <item x="7938"/>
        <item x="6367"/>
        <item x="6368"/>
        <item x="1180"/>
        <item x="3958"/>
        <item x="3959"/>
        <item x="7939"/>
        <item x="1181"/>
        <item x="1182"/>
        <item x="6369"/>
        <item x="1183"/>
        <item x="3960"/>
        <item x="1184"/>
        <item x="7940"/>
        <item x="7941"/>
        <item x="3961"/>
        <item x="6370"/>
        <item x="3962"/>
        <item x="7942"/>
        <item x="3963"/>
        <item x="7943"/>
        <item x="3964"/>
        <item x="7944"/>
        <item x="1185"/>
        <item x="7945"/>
        <item x="3965"/>
        <item x="3966"/>
        <item x="3967"/>
        <item x="3968"/>
        <item x="6371"/>
        <item x="1186"/>
        <item x="1187"/>
        <item x="1188"/>
        <item x="3969"/>
        <item x="7946"/>
        <item x="1189"/>
        <item x="1190"/>
        <item x="7947"/>
        <item x="3970"/>
        <item x="1191"/>
        <item x="6372"/>
        <item x="3971"/>
        <item x="8556"/>
        <item x="1192"/>
        <item x="7948"/>
        <item x="3972"/>
        <item x="7949"/>
        <item x="6373"/>
        <item x="1193"/>
        <item x="1194"/>
        <item x="3973"/>
        <item x="3974"/>
        <item x="6374"/>
        <item x="1195"/>
        <item x="6375"/>
        <item x="7950"/>
        <item x="3975"/>
        <item x="3976"/>
        <item x="3977"/>
        <item x="3978"/>
        <item x="1196"/>
        <item x="3979"/>
        <item x="3980"/>
        <item x="7047"/>
        <item x="1197"/>
        <item x="3981"/>
        <item x="3982"/>
        <item x="7951"/>
        <item x="3983"/>
        <item x="7952"/>
        <item x="3984"/>
        <item x="3985"/>
        <item x="1198"/>
        <item x="1199"/>
        <item x="7048"/>
        <item x="1200"/>
        <item x="3986"/>
        <item x="8557"/>
        <item x="3987"/>
        <item x="1201"/>
        <item x="3988"/>
        <item x="3989"/>
        <item x="3990"/>
        <item x="3991"/>
        <item x="1202"/>
        <item x="3992"/>
        <item x="7049"/>
        <item x="1203"/>
        <item x="7953"/>
        <item x="3993"/>
        <item x="3994"/>
        <item x="7954"/>
        <item x="1204"/>
        <item x="3995"/>
        <item x="1205"/>
        <item x="6376"/>
        <item x="3996"/>
        <item x="3997"/>
        <item x="7955"/>
        <item x="1206"/>
        <item x="7956"/>
        <item x="7957"/>
        <item x="1207"/>
        <item x="3998"/>
        <item x="1208"/>
        <item x="1209"/>
        <item x="7958"/>
        <item x="3999"/>
        <item x="1210"/>
        <item x="4000"/>
        <item x="7050"/>
        <item x="1211"/>
        <item x="7051"/>
        <item x="4001"/>
        <item x="4002"/>
        <item x="1212"/>
        <item x="4003"/>
        <item x="8742"/>
        <item x="4004"/>
        <item x="7052"/>
        <item x="7959"/>
        <item x="4005"/>
        <item x="1213"/>
        <item x="7053"/>
        <item x="4006"/>
        <item x="4007"/>
        <item x="4008"/>
        <item x="4009"/>
        <item x="4010"/>
        <item x="7960"/>
        <item x="1214"/>
        <item x="4011"/>
        <item x="7961"/>
        <item x="7054"/>
        <item x="1215"/>
        <item x="7055"/>
        <item x="7962"/>
        <item x="4012"/>
        <item x="4013"/>
        <item x="1216"/>
        <item x="7056"/>
        <item x="1217"/>
        <item x="1218"/>
        <item x="4014"/>
        <item x="7057"/>
        <item x="1219"/>
        <item x="8743"/>
        <item x="1220"/>
        <item x="6377"/>
        <item x="1221"/>
        <item x="4015"/>
        <item x="4016"/>
        <item x="1222"/>
        <item x="4017"/>
        <item x="7058"/>
        <item x="7059"/>
        <item x="1223"/>
        <item x="4018"/>
        <item x="4019"/>
        <item x="4020"/>
        <item x="4021"/>
        <item x="6378"/>
        <item x="4022"/>
        <item x="1224"/>
        <item x="6379"/>
        <item x="4023"/>
        <item x="4024"/>
        <item x="4025"/>
        <item x="4026"/>
        <item x="4027"/>
        <item x="4028"/>
        <item x="1225"/>
        <item x="4029"/>
        <item x="4030"/>
        <item x="1226"/>
        <item x="1227"/>
        <item x="1228"/>
        <item x="1229"/>
        <item x="1230"/>
        <item x="4031"/>
        <item x="1231"/>
        <item x="4032"/>
        <item x="1232"/>
        <item x="4033"/>
        <item x="1233"/>
        <item x="1234"/>
        <item x="4034"/>
        <item x="1235"/>
        <item x="1236"/>
        <item x="4035"/>
        <item x="1237"/>
        <item x="7060"/>
        <item x="1238"/>
        <item x="4036"/>
        <item x="4037"/>
        <item x="6380"/>
        <item x="6381"/>
        <item x="4038"/>
        <item x="1239"/>
        <item x="1240"/>
        <item x="4039"/>
        <item x="1241"/>
        <item x="1242"/>
        <item x="4040"/>
        <item x="4041"/>
        <item x="4042"/>
        <item x="6382"/>
        <item x="4043"/>
        <item x="1243"/>
        <item x="1244"/>
        <item x="7963"/>
        <item x="1245"/>
        <item x="4044"/>
        <item x="4045"/>
        <item x="4046"/>
        <item x="4047"/>
        <item x="4048"/>
        <item x="1246"/>
        <item x="4049"/>
        <item x="4050"/>
        <item x="4051"/>
        <item x="4052"/>
        <item x="1247"/>
        <item x="7964"/>
        <item x="4053"/>
        <item x="6383"/>
        <item x="7965"/>
        <item x="8744"/>
        <item x="7061"/>
        <item x="6384"/>
        <item x="7062"/>
        <item x="7063"/>
        <item x="1248"/>
        <item x="4054"/>
        <item x="1249"/>
        <item x="1250"/>
        <item x="6385"/>
        <item x="4055"/>
        <item x="6386"/>
        <item x="4056"/>
        <item x="4057"/>
        <item x="4058"/>
        <item x="4059"/>
        <item x="1251"/>
        <item x="7966"/>
        <item x="1252"/>
        <item x="1253"/>
        <item x="1254"/>
        <item x="4060"/>
        <item x="1255"/>
        <item x="7064"/>
        <item x="7967"/>
        <item x="4061"/>
        <item x="1256"/>
        <item x="8558"/>
        <item x="6387"/>
        <item x="1257"/>
        <item x="4062"/>
        <item x="1258"/>
        <item x="7968"/>
        <item x="4063"/>
        <item x="4064"/>
        <item x="6388"/>
        <item x="4065"/>
        <item x="4066"/>
        <item x="4067"/>
        <item x="7065"/>
        <item x="1259"/>
        <item x="4068"/>
        <item x="1260"/>
        <item x="4069"/>
        <item x="7969"/>
        <item x="1261"/>
        <item x="1262"/>
        <item x="4070"/>
        <item x="1263"/>
        <item x="1264"/>
        <item x="4071"/>
        <item x="1265"/>
        <item x="1266"/>
        <item x="7970"/>
        <item x="4072"/>
        <item x="4073"/>
        <item x="1267"/>
        <item x="6389"/>
        <item x="7971"/>
        <item x="4074"/>
        <item x="1268"/>
        <item x="6390"/>
        <item x="6391"/>
        <item x="8559"/>
        <item x="8745"/>
        <item x="1269"/>
        <item x="4075"/>
        <item x="6392"/>
        <item x="4076"/>
        <item x="4077"/>
        <item x="4078"/>
        <item x="7066"/>
        <item x="1270"/>
        <item x="4079"/>
        <item x="1271"/>
        <item x="1272"/>
        <item x="4080"/>
        <item x="1273"/>
        <item x="4081"/>
        <item x="6393"/>
        <item x="1274"/>
        <item x="1275"/>
        <item x="1276"/>
        <item x="1277"/>
        <item x="1278"/>
        <item x="4082"/>
        <item x="1279"/>
        <item x="4083"/>
        <item x="8560"/>
        <item x="4084"/>
        <item x="4085"/>
        <item x="4086"/>
        <item x="6394"/>
        <item x="4087"/>
        <item x="7972"/>
        <item x="4088"/>
        <item x="7067"/>
        <item x="1280"/>
        <item x="8663"/>
        <item x="1281"/>
        <item x="1282"/>
        <item x="1283"/>
        <item x="8664"/>
        <item x="1284"/>
        <item x="6395"/>
        <item x="1285"/>
        <item x="1286"/>
        <item x="4089"/>
        <item x="4090"/>
        <item x="4091"/>
        <item x="1287"/>
        <item x="1288"/>
        <item x="4092"/>
        <item x="7068"/>
        <item x="1289"/>
        <item x="6396"/>
        <item x="1290"/>
        <item x="1291"/>
        <item x="1292"/>
        <item x="4093"/>
        <item x="4094"/>
        <item x="4095"/>
        <item x="1293"/>
        <item x="4096"/>
        <item x="6397"/>
        <item x="1294"/>
        <item x="7973"/>
        <item x="4097"/>
        <item x="4098"/>
        <item x="7069"/>
        <item x="7070"/>
        <item x="7974"/>
        <item x="7975"/>
        <item x="4099"/>
        <item x="4100"/>
        <item x="4101"/>
        <item x="4102"/>
        <item x="1295"/>
        <item x="1296"/>
        <item x="4103"/>
        <item x="4104"/>
        <item x="4105"/>
        <item x="4106"/>
        <item x="4107"/>
        <item x="1297"/>
        <item x="4108"/>
        <item x="7071"/>
        <item x="4109"/>
        <item x="4110"/>
        <item x="4111"/>
        <item x="8746"/>
        <item x="4112"/>
        <item x="7976"/>
        <item x="4113"/>
        <item x="1298"/>
        <item x="8747"/>
        <item x="4114"/>
        <item x="4115"/>
        <item x="4116"/>
        <item x="1299"/>
        <item x="8561"/>
        <item x="4117"/>
        <item x="8562"/>
        <item x="1300"/>
        <item x="4118"/>
        <item x="4119"/>
        <item x="4120"/>
        <item x="7977"/>
        <item x="7978"/>
        <item x="4121"/>
        <item x="6398"/>
        <item x="4122"/>
        <item x="4123"/>
        <item x="7072"/>
        <item x="7979"/>
        <item x="4124"/>
        <item x="4125"/>
        <item x="7980"/>
        <item x="4126"/>
        <item x="4127"/>
        <item x="8748"/>
        <item x="4128"/>
        <item x="6399"/>
        <item x="1301"/>
        <item x="7981"/>
        <item x="7982"/>
        <item x="4129"/>
        <item x="4130"/>
        <item x="1302"/>
        <item x="7983"/>
        <item x="4131"/>
        <item x="4132"/>
        <item x="4133"/>
        <item x="4134"/>
        <item x="4135"/>
        <item x="4136"/>
        <item x="1303"/>
        <item x="7073"/>
        <item x="8563"/>
        <item x="4137"/>
        <item x="4138"/>
        <item x="4139"/>
        <item x="4140"/>
        <item x="1304"/>
        <item x="4141"/>
        <item x="6400"/>
        <item x="6401"/>
        <item x="8749"/>
        <item x="4142"/>
        <item x="1305"/>
        <item x="1306"/>
        <item x="1307"/>
        <item x="7984"/>
        <item x="1308"/>
        <item x="4143"/>
        <item x="6402"/>
        <item x="1309"/>
        <item x="4144"/>
        <item x="1310"/>
        <item x="4145"/>
        <item x="4146"/>
        <item x="8801"/>
        <item x="1311"/>
        <item x="4147"/>
        <item x="4148"/>
        <item x="1312"/>
        <item x="4149"/>
        <item x="4150"/>
        <item x="7985"/>
        <item x="7986"/>
        <item x="8750"/>
        <item x="4151"/>
        <item x="6403"/>
        <item x="7074"/>
        <item x="7075"/>
        <item x="6404"/>
        <item x="4152"/>
        <item x="4153"/>
        <item x="7076"/>
        <item x="1313"/>
        <item x="1314"/>
        <item x="4154"/>
        <item x="1315"/>
        <item x="7987"/>
        <item x="7988"/>
        <item x="1316"/>
        <item x="7077"/>
        <item x="4155"/>
        <item x="4156"/>
        <item x="7989"/>
        <item x="4157"/>
        <item x="4158"/>
        <item x="4159"/>
        <item x="1317"/>
        <item x="1318"/>
        <item x="7078"/>
        <item x="7990"/>
        <item x="1319"/>
        <item x="7079"/>
        <item x="4160"/>
        <item x="4161"/>
        <item x="6405"/>
        <item x="7991"/>
        <item x="6406"/>
        <item x="1320"/>
        <item x="1321"/>
        <item x="6407"/>
        <item x="7992"/>
        <item x="4162"/>
        <item x="4163"/>
        <item x="4164"/>
        <item x="1322"/>
        <item x="4165"/>
        <item x="7993"/>
        <item x="1323"/>
        <item x="7994"/>
        <item x="1324"/>
        <item x="4166"/>
        <item x="4167"/>
        <item x="1325"/>
        <item x="4168"/>
        <item x="1326"/>
        <item x="8665"/>
        <item x="7080"/>
        <item x="6408"/>
        <item x="1327"/>
        <item x="4169"/>
        <item x="1328"/>
        <item x="1329"/>
        <item x="4170"/>
        <item x="4171"/>
        <item x="4172"/>
        <item x="4173"/>
        <item x="7081"/>
        <item x="1330"/>
        <item x="8666"/>
        <item x="1331"/>
        <item x="7082"/>
        <item x="4174"/>
        <item x="4175"/>
        <item x="4176"/>
        <item x="1332"/>
        <item x="4177"/>
        <item x="4178"/>
        <item x="6409"/>
        <item x="4179"/>
        <item x="1333"/>
        <item x="1334"/>
        <item x="4180"/>
        <item x="7083"/>
        <item x="7995"/>
        <item x="4181"/>
        <item x="1335"/>
        <item x="4182"/>
        <item x="1336"/>
        <item x="7996"/>
        <item x="4183"/>
        <item x="1337"/>
        <item x="1338"/>
        <item x="4184"/>
        <item x="1339"/>
        <item x="4185"/>
        <item x="1340"/>
        <item x="1341"/>
        <item x="1342"/>
        <item x="1343"/>
        <item x="4186"/>
        <item x="4187"/>
        <item x="4188"/>
        <item x="1344"/>
        <item x="4189"/>
        <item x="4190"/>
        <item x="1345"/>
        <item x="7084"/>
        <item x="1346"/>
        <item x="4191"/>
        <item x="4192"/>
        <item x="7085"/>
        <item x="1347"/>
        <item x="1348"/>
        <item x="4193"/>
        <item x="1349"/>
        <item x="7997"/>
        <item x="4194"/>
        <item x="4195"/>
        <item x="7998"/>
        <item x="8564"/>
        <item x="7086"/>
        <item x="1350"/>
        <item x="7087"/>
        <item x="4196"/>
        <item x="7999"/>
        <item x="1351"/>
        <item x="8751"/>
        <item x="1352"/>
        <item x="1353"/>
        <item x="6410"/>
        <item x="8000"/>
        <item x="1354"/>
        <item x="4197"/>
        <item x="4198"/>
        <item x="4199"/>
        <item x="1355"/>
        <item x="6411"/>
        <item x="4200"/>
        <item x="4201"/>
        <item x="4202"/>
        <item x="4203"/>
        <item x="1356"/>
        <item x="4204"/>
        <item x="7088"/>
        <item x="7089"/>
        <item x="4205"/>
        <item x="7090"/>
        <item x="1357"/>
        <item x="6412"/>
        <item x="1358"/>
        <item x="4206"/>
        <item x="4207"/>
        <item x="1359"/>
        <item x="7091"/>
        <item x="4208"/>
        <item x="1360"/>
        <item x="1361"/>
        <item x="8001"/>
        <item x="4209"/>
        <item x="8002"/>
        <item x="8003"/>
        <item x="4210"/>
        <item x="4211"/>
        <item x="8004"/>
        <item x="1362"/>
        <item x="4212"/>
        <item x="4213"/>
        <item x="7092"/>
        <item x="1363"/>
        <item x="4214"/>
        <item x="4215"/>
        <item x="4216"/>
        <item x="4217"/>
        <item x="4218"/>
        <item x="6413"/>
        <item x="7093"/>
        <item x="8005"/>
        <item x="4219"/>
        <item x="4220"/>
        <item x="4221"/>
        <item x="1364"/>
        <item x="6414"/>
        <item x="4222"/>
        <item x="8667"/>
        <item x="8006"/>
        <item x="4223"/>
        <item x="1365"/>
        <item x="8007"/>
        <item x="6415"/>
        <item x="4224"/>
        <item x="4225"/>
        <item x="4226"/>
        <item x="4227"/>
        <item x="1366"/>
        <item x="1367"/>
        <item x="1368"/>
        <item x="1369"/>
        <item x="4228"/>
        <item x="1370"/>
        <item x="7094"/>
        <item x="8008"/>
        <item x="4229"/>
        <item x="6416"/>
        <item x="7095"/>
        <item x="4230"/>
        <item x="6417"/>
        <item x="1371"/>
        <item x="8009"/>
        <item x="4231"/>
        <item x="8565"/>
        <item x="6418"/>
        <item x="7096"/>
        <item x="8010"/>
        <item x="1372"/>
        <item x="4232"/>
        <item x="8011"/>
        <item x="8012"/>
        <item x="4233"/>
        <item x="4234"/>
        <item x="1373"/>
        <item x="1374"/>
        <item x="8013"/>
        <item x="4235"/>
        <item x="7097"/>
        <item x="8014"/>
        <item x="4236"/>
        <item x="1375"/>
        <item x="4237"/>
        <item x="4238"/>
        <item x="8015"/>
        <item x="7098"/>
        <item x="4239"/>
        <item x="7099"/>
        <item x="6419"/>
        <item x="4240"/>
        <item x="4241"/>
        <item x="7100"/>
        <item x="4242"/>
        <item x="6420"/>
        <item x="4243"/>
        <item x="4244"/>
        <item x="1376"/>
        <item x="1377"/>
        <item x="4245"/>
        <item x="1378"/>
        <item x="1379"/>
        <item x="4246"/>
        <item x="4247"/>
        <item x="1380"/>
        <item x="1381"/>
        <item x="4248"/>
        <item x="4249"/>
        <item x="4250"/>
        <item x="1382"/>
        <item x="1383"/>
        <item x="4251"/>
        <item x="1384"/>
        <item x="7101"/>
        <item x="8802"/>
        <item x="4252"/>
        <item x="1385"/>
        <item x="1386"/>
        <item x="6421"/>
        <item x="7102"/>
        <item x="4253"/>
        <item x="4254"/>
        <item x="1387"/>
        <item x="8016"/>
        <item x="4255"/>
        <item x="4256"/>
        <item x="4257"/>
        <item x="4258"/>
        <item x="7103"/>
        <item x="4259"/>
        <item x="8017"/>
        <item x="8018"/>
        <item x="1388"/>
        <item x="4260"/>
        <item x="1389"/>
        <item x="6422"/>
        <item x="4261"/>
        <item x="7104"/>
        <item x="8019"/>
        <item x="4262"/>
        <item x="4263"/>
        <item x="8020"/>
        <item x="4264"/>
        <item x="6423"/>
        <item x="4265"/>
        <item x="4266"/>
        <item x="4267"/>
        <item x="4268"/>
        <item x="1390"/>
        <item x="8021"/>
        <item x="4269"/>
        <item x="7105"/>
        <item x="8022"/>
        <item x="4270"/>
        <item x="1391"/>
        <item x="1392"/>
        <item x="1393"/>
        <item x="4271"/>
        <item x="4272"/>
        <item x="1394"/>
        <item x="4273"/>
        <item x="1395"/>
        <item x="1396"/>
        <item x="1397"/>
        <item x="8566"/>
        <item x="1398"/>
        <item x="1399"/>
        <item x="4274"/>
        <item x="1400"/>
        <item x="1401"/>
        <item x="1402"/>
        <item x="8668"/>
        <item x="4275"/>
        <item x="4276"/>
        <item x="6424"/>
        <item x="1403"/>
        <item x="8567"/>
        <item x="4277"/>
        <item x="4278"/>
        <item x="1404"/>
        <item x="8023"/>
        <item x="7106"/>
        <item x="4279"/>
        <item x="4280"/>
        <item x="4281"/>
        <item x="1405"/>
        <item x="4282"/>
        <item x="1406"/>
        <item x="4283"/>
        <item x="4284"/>
        <item x="8024"/>
        <item x="6425"/>
        <item x="1407"/>
        <item x="4285"/>
        <item x="4286"/>
        <item x="7107"/>
        <item x="4287"/>
        <item x="4288"/>
        <item x="1408"/>
        <item x="8025"/>
        <item x="4289"/>
        <item x="8026"/>
        <item x="8027"/>
        <item x="4290"/>
        <item x="4291"/>
        <item x="4292"/>
        <item x="4293"/>
        <item x="4294"/>
        <item x="4295"/>
        <item x="7108"/>
        <item x="4296"/>
        <item x="4297"/>
        <item x="4298"/>
        <item x="1409"/>
        <item x="4299"/>
        <item x="7109"/>
        <item x="7110"/>
        <item x="1410"/>
        <item x="8028"/>
        <item x="7111"/>
        <item x="4300"/>
        <item x="4301"/>
        <item x="6426"/>
        <item x="4302"/>
        <item x="4303"/>
        <item x="4304"/>
        <item x="1411"/>
        <item x="4305"/>
        <item x="4306"/>
        <item x="1412"/>
        <item x="8029"/>
        <item x="1413"/>
        <item x="1414"/>
        <item x="8030"/>
        <item x="6427"/>
        <item x="1415"/>
        <item x="1416"/>
        <item x="8031"/>
        <item x="4307"/>
        <item x="8752"/>
        <item x="1417"/>
        <item x="4308"/>
        <item x="4309"/>
        <item x="8032"/>
        <item x="4310"/>
        <item x="4311"/>
        <item x="4312"/>
        <item x="1418"/>
        <item x="7112"/>
        <item x="4313"/>
        <item x="1419"/>
        <item x="8033"/>
        <item x="4314"/>
        <item x="4315"/>
        <item x="4316"/>
        <item x="4317"/>
        <item x="1420"/>
        <item x="1421"/>
        <item x="8034"/>
        <item x="4318"/>
        <item x="1422"/>
        <item x="6428"/>
        <item x="4319"/>
        <item x="7113"/>
        <item x="7114"/>
        <item x="4320"/>
        <item x="7115"/>
        <item x="4321"/>
        <item x="8035"/>
        <item x="7116"/>
        <item x="4322"/>
        <item x="4323"/>
        <item x="6429"/>
        <item x="6430"/>
        <item x="4324"/>
        <item x="8036"/>
        <item x="4325"/>
        <item x="1423"/>
        <item x="4326"/>
        <item x="4327"/>
        <item x="8568"/>
        <item x="4328"/>
        <item x="1424"/>
        <item x="8753"/>
        <item x="4329"/>
        <item x="4330"/>
        <item x="4331"/>
        <item x="1425"/>
        <item x="4332"/>
        <item x="4333"/>
        <item x="4334"/>
        <item x="6431"/>
        <item x="4335"/>
        <item x="7117"/>
        <item x="8037"/>
        <item x="8569"/>
        <item x="8038"/>
        <item x="4336"/>
        <item x="4337"/>
        <item x="1426"/>
        <item x="1427"/>
        <item x="1428"/>
        <item x="6432"/>
        <item x="1429"/>
        <item x="4338"/>
        <item x="4339"/>
        <item x="8039"/>
        <item x="7118"/>
        <item x="1430"/>
        <item x="1431"/>
        <item x="8040"/>
        <item x="8041"/>
        <item x="4340"/>
        <item x="4341"/>
        <item x="1432"/>
        <item x="7119"/>
        <item x="8042"/>
        <item x="6433"/>
        <item x="6434"/>
        <item x="4342"/>
        <item x="1433"/>
        <item x="4343"/>
        <item x="8043"/>
        <item x="8044"/>
        <item x="8669"/>
        <item x="1434"/>
        <item x="8045"/>
        <item x="8570"/>
        <item x="1435"/>
        <item x="1436"/>
        <item x="8046"/>
        <item x="4344"/>
        <item x="4345"/>
        <item x="4346"/>
        <item x="1437"/>
        <item x="4347"/>
        <item x="4348"/>
        <item x="1438"/>
        <item x="7120"/>
        <item x="4349"/>
        <item x="4350"/>
        <item x="4351"/>
        <item x="4352"/>
        <item x="6435"/>
        <item x="6436"/>
        <item x="4353"/>
        <item x="1439"/>
        <item x="4354"/>
        <item x="4355"/>
        <item x="4356"/>
        <item x="4357"/>
        <item x="6437"/>
        <item x="4358"/>
        <item x="1440"/>
        <item x="6438"/>
        <item x="6439"/>
        <item x="4359"/>
        <item x="6440"/>
        <item x="4360"/>
        <item x="8047"/>
        <item x="1441"/>
        <item x="1442"/>
        <item x="1443"/>
        <item x="8048"/>
        <item x="8670"/>
        <item x="8049"/>
        <item x="4361"/>
        <item x="4362"/>
        <item x="4363"/>
        <item x="4364"/>
        <item x="4365"/>
        <item x="6441"/>
        <item x="4366"/>
        <item x="7121"/>
        <item x="7122"/>
        <item x="4367"/>
        <item x="6442"/>
        <item x="4368"/>
        <item x="4369"/>
        <item x="1444"/>
        <item x="4370"/>
        <item x="8050"/>
        <item x="4371"/>
        <item x="1445"/>
        <item x="1446"/>
        <item x="1447"/>
        <item x="4372"/>
        <item x="6443"/>
        <item x="4373"/>
        <item x="4374"/>
        <item x="1448"/>
        <item x="4375"/>
        <item x="1449"/>
        <item x="6444"/>
        <item x="1450"/>
        <item x="6445"/>
        <item x="4376"/>
        <item x="7123"/>
        <item x="1451"/>
        <item x="1452"/>
        <item x="1453"/>
        <item x="6446"/>
        <item x="7124"/>
        <item x="1454"/>
        <item x="8051"/>
        <item x="1455"/>
        <item x="6447"/>
        <item x="8052"/>
        <item x="4377"/>
        <item x="1456"/>
        <item x="4378"/>
        <item x="6448"/>
        <item x="1457"/>
        <item x="1458"/>
        <item x="8053"/>
        <item x="4379"/>
        <item x="8054"/>
        <item x="4380"/>
        <item x="4381"/>
        <item x="8055"/>
        <item x="4382"/>
        <item x="4383"/>
        <item x="7125"/>
        <item x="4384"/>
        <item x="4385"/>
        <item x="4386"/>
        <item x="1459"/>
        <item x="4387"/>
        <item x="1460"/>
        <item x="1461"/>
        <item x="1462"/>
        <item x="4388"/>
        <item x="4389"/>
        <item x="7126"/>
        <item x="4390"/>
        <item x="1463"/>
        <item x="1464"/>
        <item x="8056"/>
        <item x="7127"/>
        <item x="1465"/>
        <item x="1466"/>
        <item x="1467"/>
        <item x="1468"/>
        <item x="4391"/>
        <item x="4392"/>
        <item x="8057"/>
        <item x="8058"/>
        <item x="4393"/>
        <item x="4394"/>
        <item x="7128"/>
        <item x="4395"/>
        <item x="7129"/>
        <item x="1469"/>
        <item x="8754"/>
        <item x="4396"/>
        <item x="4397"/>
        <item x="4398"/>
        <item x="4399"/>
        <item x="8059"/>
        <item x="4400"/>
        <item x="8060"/>
        <item x="1470"/>
        <item x="6449"/>
        <item x="1471"/>
        <item x="4401"/>
        <item x="6450"/>
        <item x="8061"/>
        <item x="7130"/>
        <item x="6451"/>
        <item x="7131"/>
        <item x="4402"/>
        <item x="4403"/>
        <item x="4404"/>
        <item x="4405"/>
        <item x="1472"/>
        <item x="1473"/>
        <item x="4406"/>
        <item x="8571"/>
        <item x="1474"/>
        <item x="6452"/>
        <item x="8062"/>
        <item x="4407"/>
        <item x="4408"/>
        <item x="4409"/>
        <item x="4410"/>
        <item x="4411"/>
        <item x="4412"/>
        <item x="4413"/>
        <item x="8063"/>
        <item x="6453"/>
        <item x="4414"/>
        <item x="4415"/>
        <item x="1475"/>
        <item x="7132"/>
        <item x="6454"/>
        <item x="7133"/>
        <item x="4416"/>
        <item x="4417"/>
        <item x="8064"/>
        <item x="4418"/>
        <item x="1476"/>
        <item x="4419"/>
        <item x="4420"/>
        <item x="4421"/>
        <item x="1477"/>
        <item x="1478"/>
        <item x="7134"/>
        <item x="7135"/>
        <item x="4422"/>
        <item x="1479"/>
        <item x="4423"/>
        <item x="4424"/>
        <item x="6455"/>
        <item x="7136"/>
        <item x="8572"/>
        <item x="7137"/>
        <item x="6456"/>
        <item x="4425"/>
        <item x="4426"/>
        <item x="4427"/>
        <item x="8065"/>
        <item x="4428"/>
        <item x="6457"/>
        <item x="7138"/>
        <item x="4429"/>
        <item x="6458"/>
        <item x="6459"/>
        <item x="1480"/>
        <item x="1481"/>
        <item x="8671"/>
        <item x="1482"/>
        <item x="8066"/>
        <item x="1483"/>
        <item x="4430"/>
        <item x="4431"/>
        <item x="4432"/>
        <item x="1484"/>
        <item x="8755"/>
        <item x="4433"/>
        <item x="1485"/>
        <item x="4434"/>
        <item x="8067"/>
        <item x="4435"/>
        <item x="7139"/>
        <item x="4436"/>
        <item x="4437"/>
        <item x="1486"/>
        <item x="4438"/>
        <item x="1487"/>
        <item x="4439"/>
        <item x="4440"/>
        <item x="4441"/>
        <item x="4442"/>
        <item x="4443"/>
        <item x="1488"/>
        <item x="4444"/>
        <item x="8068"/>
        <item x="8069"/>
        <item x="1489"/>
        <item x="4445"/>
        <item x="4446"/>
        <item x="1490"/>
        <item x="1491"/>
        <item x="4447"/>
        <item x="8070"/>
        <item x="1492"/>
        <item x="4448"/>
        <item x="1493"/>
        <item x="8071"/>
        <item x="4449"/>
        <item x="1494"/>
        <item x="8072"/>
        <item x="4450"/>
        <item x="1495"/>
        <item x="6460"/>
        <item x="8073"/>
        <item x="4451"/>
        <item x="4452"/>
        <item x="1496"/>
        <item x="1497"/>
        <item x="4453"/>
        <item x="4454"/>
        <item x="4455"/>
        <item x="4456"/>
        <item x="8074"/>
        <item x="1498"/>
        <item x="4457"/>
        <item x="4458"/>
        <item x="4459"/>
        <item x="4460"/>
        <item x="4461"/>
        <item x="6461"/>
        <item x="4462"/>
        <item x="4463"/>
        <item x="4464"/>
        <item x="1499"/>
        <item x="8756"/>
        <item x="8672"/>
        <item x="8573"/>
        <item x="4465"/>
        <item x="8075"/>
        <item x="4466"/>
        <item x="1500"/>
        <item x="6462"/>
        <item x="4467"/>
        <item x="1501"/>
        <item x="4468"/>
        <item x="4469"/>
        <item x="4470"/>
        <item x="1502"/>
        <item x="6463"/>
        <item x="1503"/>
        <item x="1504"/>
        <item x="4471"/>
        <item x="1505"/>
        <item x="8076"/>
        <item x="4472"/>
        <item x="4473"/>
        <item x="4474"/>
        <item x="8077"/>
        <item x="8078"/>
        <item x="4475"/>
        <item x="8079"/>
        <item x="1506"/>
        <item x="6464"/>
        <item x="1507"/>
        <item x="1508"/>
        <item x="7140"/>
        <item x="4476"/>
        <item x="1509"/>
        <item x="1510"/>
        <item x="4477"/>
        <item x="6465"/>
        <item x="6466"/>
        <item x="4478"/>
        <item x="1511"/>
        <item x="1512"/>
        <item x="7141"/>
        <item x="1513"/>
        <item x="4479"/>
        <item x="1514"/>
        <item x="8757"/>
        <item x="1515"/>
        <item x="4480"/>
        <item x="1516"/>
        <item x="8080"/>
        <item x="1517"/>
        <item x="1518"/>
        <item x="8081"/>
        <item x="1519"/>
        <item x="8758"/>
        <item x="4481"/>
        <item x="4482"/>
        <item x="7142"/>
        <item x="4483"/>
        <item x="8082"/>
        <item x="4484"/>
        <item x="7143"/>
        <item x="1520"/>
        <item x="4485"/>
        <item x="7144"/>
        <item x="4486"/>
        <item x="8574"/>
        <item x="1521"/>
        <item x="4487"/>
        <item x="4488"/>
        <item x="7145"/>
        <item x="4489"/>
        <item x="8083"/>
        <item x="6467"/>
        <item x="4490"/>
        <item x="6468"/>
        <item x="4491"/>
        <item x="6469"/>
        <item x="4492"/>
        <item x="1522"/>
        <item x="4493"/>
        <item x="6470"/>
        <item x="1523"/>
        <item x="4494"/>
        <item x="1524"/>
        <item x="4495"/>
        <item x="1525"/>
        <item x="1526"/>
        <item x="1527"/>
        <item x="4496"/>
        <item x="1528"/>
        <item x="1529"/>
        <item x="4497"/>
        <item x="1530"/>
        <item x="8084"/>
        <item x="4498"/>
        <item x="1531"/>
        <item x="1532"/>
        <item x="4499"/>
        <item x="1533"/>
        <item x="4500"/>
        <item x="4501"/>
        <item x="8575"/>
        <item x="1534"/>
        <item x="1535"/>
        <item x="1536"/>
        <item x="4502"/>
        <item x="4503"/>
        <item x="4504"/>
        <item x="4505"/>
        <item x="7146"/>
        <item x="8085"/>
        <item x="1537"/>
        <item x="4506"/>
        <item x="4507"/>
        <item x="8086"/>
        <item x="7147"/>
        <item x="8087"/>
        <item x="4508"/>
        <item x="4509"/>
        <item x="4510"/>
        <item x="8088"/>
        <item x="4511"/>
        <item x="8089"/>
        <item x="1538"/>
        <item x="4512"/>
        <item x="4513"/>
        <item x="1539"/>
        <item x="1540"/>
        <item x="4514"/>
        <item x="1541"/>
        <item x="6471"/>
        <item x="6472"/>
        <item x="4515"/>
        <item x="7148"/>
        <item x="1542"/>
        <item x="8090"/>
        <item x="4516"/>
        <item x="8759"/>
        <item x="1543"/>
        <item x="4517"/>
        <item x="1544"/>
        <item x="1545"/>
        <item x="1546"/>
        <item x="6473"/>
        <item x="1547"/>
        <item x="1548"/>
        <item x="6474"/>
        <item x="1549"/>
        <item x="1550"/>
        <item x="6475"/>
        <item x="4518"/>
        <item x="8091"/>
        <item x="6476"/>
        <item x="4519"/>
        <item x="4520"/>
        <item x="1551"/>
        <item x="1552"/>
        <item x="7149"/>
        <item x="1553"/>
        <item x="1554"/>
        <item x="1555"/>
        <item x="7150"/>
        <item x="6477"/>
        <item x="4521"/>
        <item x="1556"/>
        <item x="7151"/>
        <item x="1557"/>
        <item x="1558"/>
        <item x="8092"/>
        <item x="1559"/>
        <item x="1560"/>
        <item x="7152"/>
        <item x="1561"/>
        <item x="8093"/>
        <item x="8094"/>
        <item x="4522"/>
        <item x="1562"/>
        <item x="1563"/>
        <item x="1564"/>
        <item x="1565"/>
        <item x="1566"/>
        <item x="1567"/>
        <item x="4523"/>
        <item x="4524"/>
        <item x="4525"/>
        <item x="4526"/>
        <item x="4527"/>
        <item x="1568"/>
        <item x="4528"/>
        <item x="1569"/>
        <item x="8095"/>
        <item x="8096"/>
        <item x="4529"/>
        <item x="1570"/>
        <item x="1571"/>
        <item x="4530"/>
        <item x="6478"/>
        <item x="1572"/>
        <item x="8097"/>
        <item x="4531"/>
        <item x="4532"/>
        <item x="1573"/>
        <item x="1574"/>
        <item x="4533"/>
        <item x="1575"/>
        <item x="1576"/>
        <item x="1577"/>
        <item x="1578"/>
        <item x="4534"/>
        <item x="7153"/>
        <item x="4535"/>
        <item x="4536"/>
        <item x="8098"/>
        <item x="1579"/>
        <item x="4537"/>
        <item x="1580"/>
        <item x="4538"/>
        <item x="4539"/>
        <item x="7154"/>
        <item x="7155"/>
        <item x="1581"/>
        <item x="1582"/>
        <item x="4540"/>
        <item x="1583"/>
        <item x="8576"/>
        <item x="1584"/>
        <item x="8099"/>
        <item x="6479"/>
        <item x="1585"/>
        <item x="8100"/>
        <item x="6480"/>
        <item x="7156"/>
        <item x="4541"/>
        <item x="4542"/>
        <item x="1586"/>
        <item x="8101"/>
        <item x="1587"/>
        <item x="1588"/>
        <item x="8102"/>
        <item x="1589"/>
        <item x="8760"/>
        <item x="4543"/>
        <item x="1590"/>
        <item x="4544"/>
        <item x="4545"/>
        <item x="4546"/>
        <item x="4547"/>
        <item x="8103"/>
        <item x="8104"/>
        <item x="1591"/>
        <item x="8105"/>
        <item x="1592"/>
        <item x="4548"/>
        <item x="4549"/>
        <item x="1593"/>
        <item x="4550"/>
        <item x="1594"/>
        <item x="4551"/>
        <item x="4552"/>
        <item x="8106"/>
        <item x="4553"/>
        <item x="4554"/>
        <item x="6481"/>
        <item x="4555"/>
        <item x="4556"/>
        <item x="6482"/>
        <item x="1595"/>
        <item x="6483"/>
        <item x="4557"/>
        <item x="1596"/>
        <item x="4558"/>
        <item x="1597"/>
        <item x="1598"/>
        <item x="4559"/>
        <item x="4560"/>
        <item x="4561"/>
        <item x="1599"/>
        <item x="8577"/>
        <item x="4562"/>
        <item x="4563"/>
        <item x="4564"/>
        <item x="4565"/>
        <item x="1600"/>
        <item x="1601"/>
        <item x="1602"/>
        <item x="8107"/>
        <item x="4566"/>
        <item x="4567"/>
        <item x="4568"/>
        <item x="7157"/>
        <item x="4569"/>
        <item x="1603"/>
        <item x="1604"/>
        <item x="1605"/>
        <item x="1606"/>
        <item x="4570"/>
        <item x="4571"/>
        <item x="4572"/>
        <item x="4573"/>
        <item x="1607"/>
        <item x="8761"/>
        <item x="4574"/>
        <item x="4575"/>
        <item x="6484"/>
        <item x="1608"/>
        <item x="8108"/>
        <item x="1609"/>
        <item x="1610"/>
        <item x="4576"/>
        <item x="1611"/>
        <item x="8109"/>
        <item x="7158"/>
        <item x="8110"/>
        <item x="4577"/>
        <item x="4578"/>
        <item x="8578"/>
        <item x="8762"/>
        <item x="1612"/>
        <item x="4579"/>
        <item x="4580"/>
        <item x="4581"/>
        <item x="4582"/>
        <item x="1613"/>
        <item x="8111"/>
        <item x="4583"/>
        <item x="1614"/>
        <item x="4584"/>
        <item x="7159"/>
        <item x="4585"/>
        <item x="7160"/>
        <item x="4586"/>
        <item x="1615"/>
        <item x="4587"/>
        <item x="8579"/>
        <item x="4588"/>
        <item x="4589"/>
        <item x="1616"/>
        <item x="8112"/>
        <item x="4590"/>
        <item x="8113"/>
        <item x="4591"/>
        <item x="4592"/>
        <item x="1617"/>
        <item x="4593"/>
        <item x="1618"/>
        <item x="7161"/>
        <item x="4594"/>
        <item x="1619"/>
        <item x="1620"/>
        <item x="8114"/>
        <item x="1621"/>
        <item x="1622"/>
        <item x="4595"/>
        <item x="4596"/>
        <item x="1623"/>
        <item x="4597"/>
        <item x="8115"/>
        <item x="1624"/>
        <item x="8116"/>
        <item x="4598"/>
        <item x="8580"/>
        <item x="4599"/>
        <item x="4600"/>
        <item x="8117"/>
        <item x="8118"/>
        <item x="4601"/>
        <item x="1625"/>
        <item x="1626"/>
        <item x="4602"/>
        <item x="4603"/>
        <item x="8581"/>
        <item x="4604"/>
        <item x="4605"/>
        <item x="4606"/>
        <item x="1627"/>
        <item x="7162"/>
        <item x="7163"/>
        <item x="4607"/>
        <item x="6485"/>
        <item x="1628"/>
        <item x="1629"/>
        <item x="1630"/>
        <item x="4608"/>
        <item x="8119"/>
        <item x="8120"/>
        <item x="4609"/>
        <item x="8673"/>
        <item x="8121"/>
        <item x="4610"/>
        <item x="1631"/>
        <item x="6486"/>
        <item x="4611"/>
        <item x="8122"/>
        <item x="4612"/>
        <item x="4613"/>
        <item x="1632"/>
        <item x="4614"/>
        <item x="4615"/>
        <item x="4616"/>
        <item x="4617"/>
        <item x="4618"/>
        <item x="1633"/>
        <item x="7164"/>
        <item x="4619"/>
        <item x="4620"/>
        <item x="1634"/>
        <item x="8123"/>
        <item x="7165"/>
        <item x="4621"/>
        <item x="4622"/>
        <item x="4623"/>
        <item x="1635"/>
        <item x="1636"/>
        <item x="6487"/>
        <item x="4624"/>
        <item x="4625"/>
        <item x="1637"/>
        <item x="7166"/>
        <item x="1638"/>
        <item x="7167"/>
        <item x="1639"/>
        <item x="4626"/>
        <item x="4627"/>
        <item x="4628"/>
        <item x="4629"/>
        <item x="4630"/>
        <item x="8124"/>
        <item x="1640"/>
        <item x="1641"/>
        <item x="7168"/>
        <item x="4631"/>
        <item x="8125"/>
        <item x="6488"/>
        <item x="4632"/>
        <item x="1642"/>
        <item x="4633"/>
        <item x="6489"/>
        <item x="4634"/>
        <item x="4635"/>
        <item x="8126"/>
        <item x="6490"/>
        <item x="4636"/>
        <item x="1643"/>
        <item x="8127"/>
        <item x="4637"/>
        <item x="8674"/>
        <item x="4638"/>
        <item x="1644"/>
        <item x="4639"/>
        <item x="1645"/>
        <item x="4640"/>
        <item x="7169"/>
        <item x="8128"/>
        <item x="1646"/>
        <item x="1647"/>
        <item x="6491"/>
        <item x="4641"/>
        <item x="1648"/>
        <item x="4642"/>
        <item x="4643"/>
        <item x="1649"/>
        <item x="1650"/>
        <item x="4644"/>
        <item x="1651"/>
        <item x="1652"/>
        <item x="1653"/>
        <item x="4645"/>
        <item x="4646"/>
        <item x="4647"/>
        <item x="1654"/>
        <item x="6492"/>
        <item x="1655"/>
        <item x="4648"/>
        <item x="4649"/>
        <item x="1656"/>
        <item x="1657"/>
        <item x="8129"/>
        <item x="4650"/>
        <item x="6493"/>
        <item x="4651"/>
        <item x="1658"/>
        <item x="4652"/>
        <item x="1659"/>
        <item x="8130"/>
        <item x="4653"/>
        <item x="8131"/>
        <item x="6494"/>
        <item x="1660"/>
        <item x="4654"/>
        <item x="1661"/>
        <item x="4655"/>
        <item x="1662"/>
        <item x="6495"/>
        <item x="6496"/>
        <item x="4656"/>
        <item x="4657"/>
        <item x="1663"/>
        <item x="6497"/>
        <item x="4658"/>
        <item x="4659"/>
        <item x="6498"/>
        <item x="8132"/>
        <item x="7170"/>
        <item x="8133"/>
        <item x="8134"/>
        <item x="1664"/>
        <item x="4660"/>
        <item x="7171"/>
        <item x="1665"/>
        <item x="1666"/>
        <item x="4661"/>
        <item x="1667"/>
        <item x="1668"/>
        <item x="8135"/>
        <item x="4662"/>
        <item x="4663"/>
        <item x="4664"/>
        <item x="1669"/>
        <item x="4665"/>
        <item x="4666"/>
        <item x="7172"/>
        <item x="8136"/>
        <item x="8137"/>
        <item x="4667"/>
        <item x="4668"/>
        <item x="4669"/>
        <item x="8138"/>
        <item x="4670"/>
        <item x="1670"/>
        <item x="4671"/>
        <item x="7173"/>
        <item x="1671"/>
        <item x="7174"/>
        <item x="4672"/>
        <item x="1672"/>
        <item x="4673"/>
        <item x="4674"/>
        <item x="4675"/>
        <item x="8139"/>
        <item x="4676"/>
        <item x="4677"/>
        <item x="8582"/>
        <item x="1673"/>
        <item x="4678"/>
        <item x="4679"/>
        <item x="1674"/>
        <item x="4680"/>
        <item x="6499"/>
        <item x="1675"/>
        <item x="6500"/>
        <item x="4681"/>
        <item x="4682"/>
        <item x="1676"/>
        <item x="4683"/>
        <item x="4684"/>
        <item x="4685"/>
        <item x="4686"/>
        <item x="4687"/>
        <item x="4688"/>
        <item x="1677"/>
        <item x="4689"/>
        <item x="7175"/>
        <item x="1678"/>
        <item x="1679"/>
        <item x="6501"/>
        <item x="8140"/>
        <item x="4690"/>
        <item x="1680"/>
        <item x="1681"/>
        <item x="4691"/>
        <item x="4692"/>
        <item x="4693"/>
        <item x="7176"/>
        <item x="4694"/>
        <item x="1682"/>
        <item x="4695"/>
        <item x="8763"/>
        <item x="1683"/>
        <item x="4696"/>
        <item x="7177"/>
        <item x="7178"/>
        <item x="7179"/>
        <item x="1684"/>
        <item x="4697"/>
        <item x="8141"/>
        <item x="4698"/>
        <item x="4699"/>
        <item x="4700"/>
        <item x="4701"/>
        <item x="4702"/>
        <item x="1685"/>
        <item x="1686"/>
        <item x="8142"/>
        <item x="6502"/>
        <item x="1687"/>
        <item x="1688"/>
        <item x="4703"/>
        <item x="1689"/>
        <item x="6503"/>
        <item x="1690"/>
        <item x="1691"/>
        <item x="4704"/>
        <item x="1692"/>
        <item x="4705"/>
        <item x="7180"/>
        <item x="1693"/>
        <item x="4706"/>
        <item x="4707"/>
        <item x="7181"/>
        <item x="4708"/>
        <item x="4709"/>
        <item x="4710"/>
        <item x="1694"/>
        <item x="1695"/>
        <item x="4711"/>
        <item x="4712"/>
        <item x="6504"/>
        <item x="1696"/>
        <item x="1697"/>
        <item x="4713"/>
        <item x="1698"/>
        <item x="1699"/>
        <item x="6505"/>
        <item x="4714"/>
        <item x="6506"/>
        <item x="1700"/>
        <item x="4715"/>
        <item x="4716"/>
        <item x="8143"/>
        <item x="1701"/>
        <item x="6507"/>
        <item x="4717"/>
        <item x="4718"/>
        <item x="4719"/>
        <item x="4720"/>
        <item x="4721"/>
        <item x="8144"/>
        <item x="1702"/>
        <item x="8675"/>
        <item x="1703"/>
        <item x="4722"/>
        <item x="1704"/>
        <item x="4723"/>
        <item x="1705"/>
        <item x="4724"/>
        <item x="1706"/>
        <item x="6508"/>
        <item x="4725"/>
        <item x="4726"/>
        <item x="4727"/>
        <item x="1707"/>
        <item x="1708"/>
        <item x="6509"/>
        <item x="1709"/>
        <item x="4728"/>
        <item x="8676"/>
        <item x="4729"/>
        <item x="6510"/>
        <item x="8145"/>
        <item x="8583"/>
        <item x="7182"/>
        <item x="1710"/>
        <item x="4730"/>
        <item x="4731"/>
        <item x="1711"/>
        <item x="6511"/>
        <item x="1712"/>
        <item x="7183"/>
        <item x="4732"/>
        <item x="6512"/>
        <item x="4733"/>
        <item x="1713"/>
        <item x="4734"/>
        <item x="6513"/>
        <item x="8584"/>
        <item x="4735"/>
        <item x="1714"/>
        <item x="8146"/>
        <item x="1715"/>
        <item x="1716"/>
        <item x="4736"/>
        <item x="1717"/>
        <item x="6514"/>
        <item x="7184"/>
        <item x="6515"/>
        <item x="8147"/>
        <item x="4737"/>
        <item x="4738"/>
        <item x="7185"/>
        <item x="1718"/>
        <item x="4739"/>
        <item x="8148"/>
        <item x="6516"/>
        <item x="4740"/>
        <item x="4741"/>
        <item x="8149"/>
        <item x="4742"/>
        <item x="4743"/>
        <item x="4744"/>
        <item x="8150"/>
        <item x="6517"/>
        <item x="6518"/>
        <item x="8151"/>
        <item x="6519"/>
        <item x="8152"/>
        <item x="4745"/>
        <item x="1719"/>
        <item x="4746"/>
        <item x="4747"/>
        <item x="1720"/>
        <item x="4748"/>
        <item x="4749"/>
        <item x="1721"/>
        <item x="1722"/>
        <item x="4750"/>
        <item x="4751"/>
        <item x="4752"/>
        <item x="1723"/>
        <item x="4753"/>
        <item x="1724"/>
        <item x="4754"/>
        <item x="8153"/>
        <item x="4755"/>
        <item x="7186"/>
        <item x="4756"/>
        <item x="1725"/>
        <item x="4757"/>
        <item x="4758"/>
        <item x="7187"/>
        <item x="4759"/>
        <item x="6520"/>
        <item x="7188"/>
        <item x="1726"/>
        <item x="4760"/>
        <item x="8154"/>
        <item x="7189"/>
        <item x="4761"/>
        <item x="4762"/>
        <item x="4763"/>
        <item x="4764"/>
        <item x="6521"/>
        <item x="4765"/>
        <item x="4766"/>
        <item x="7190"/>
        <item x="8585"/>
        <item x="8764"/>
        <item x="1727"/>
        <item x="1728"/>
        <item x="4767"/>
        <item x="4768"/>
        <item x="1729"/>
        <item x="1730"/>
        <item x="4769"/>
        <item x="4770"/>
        <item x="6522"/>
        <item x="4771"/>
        <item x="4772"/>
        <item x="1731"/>
        <item x="4773"/>
        <item x="4774"/>
        <item x="7191"/>
        <item x="4775"/>
        <item x="6523"/>
        <item x="8586"/>
        <item x="4776"/>
        <item x="4777"/>
        <item x="1732"/>
        <item x="4778"/>
        <item x="4779"/>
        <item x="7192"/>
        <item x="1733"/>
        <item x="4780"/>
        <item x="1734"/>
        <item x="8803"/>
        <item x="4781"/>
        <item x="4782"/>
        <item x="1735"/>
        <item x="4783"/>
        <item x="4784"/>
        <item x="1736"/>
        <item x="4785"/>
        <item x="4786"/>
        <item x="7193"/>
        <item x="8155"/>
        <item x="1737"/>
        <item x="1738"/>
        <item x="8765"/>
        <item x="6524"/>
        <item x="7194"/>
        <item x="4787"/>
        <item x="7195"/>
        <item x="6525"/>
        <item x="7196"/>
        <item x="1739"/>
        <item x="4788"/>
        <item x="7197"/>
        <item x="7198"/>
        <item x="6526"/>
        <item x="6527"/>
        <item x="6528"/>
        <item x="4"/>
        <item x="4789"/>
        <item x="8156"/>
        <item x="1740"/>
        <item x="8157"/>
        <item x="6529"/>
        <item x="7199"/>
        <item x="4790"/>
        <item x="4791"/>
        <item x="7200"/>
        <item x="4792"/>
        <item x="1741"/>
        <item x="1742"/>
        <item x="4793"/>
        <item x="1743"/>
        <item x="1744"/>
        <item x="1745"/>
        <item x="1746"/>
        <item x="1747"/>
        <item x="8158"/>
        <item x="1748"/>
        <item x="8159"/>
        <item x="1749"/>
        <item x="4794"/>
        <item x="4795"/>
        <item x="1750"/>
        <item x="4796"/>
        <item x="4797"/>
        <item x="6530"/>
        <item x="1751"/>
        <item x="1752"/>
        <item x="1753"/>
        <item x="4798"/>
        <item x="8160"/>
        <item x="8161"/>
        <item x="6531"/>
        <item x="4799"/>
        <item x="4800"/>
        <item x="1754"/>
        <item x="4801"/>
        <item x="1755"/>
        <item x="1756"/>
        <item x="7201"/>
        <item x="7202"/>
        <item x="4802"/>
        <item x="1757"/>
        <item x="6532"/>
        <item x="8162"/>
        <item x="4803"/>
        <item x="4804"/>
        <item x="7203"/>
        <item x="6533"/>
        <item x="6534"/>
        <item x="4805"/>
        <item x="8163"/>
        <item x="4806"/>
        <item x="4807"/>
        <item x="4808"/>
        <item x="1758"/>
        <item x="6535"/>
        <item x="7204"/>
        <item x="1759"/>
        <item x="8164"/>
        <item x="4809"/>
        <item x="8165"/>
        <item x="4810"/>
        <item x="4811"/>
        <item x="6536"/>
        <item x="4812"/>
        <item x="7205"/>
        <item x="1760"/>
        <item x="1761"/>
        <item x="4813"/>
        <item x="8166"/>
        <item x="6537"/>
        <item x="6538"/>
        <item x="4814"/>
        <item x="4815"/>
        <item x="1762"/>
        <item x="4816"/>
        <item x="4817"/>
        <item x="4818"/>
        <item x="4819"/>
        <item x="4820"/>
        <item x="1763"/>
        <item x="4821"/>
        <item x="8167"/>
        <item x="6539"/>
        <item x="4822"/>
        <item x="8587"/>
        <item x="6540"/>
        <item x="4823"/>
        <item x="1764"/>
        <item x="8168"/>
        <item x="4824"/>
        <item x="1765"/>
        <item x="1766"/>
        <item x="4825"/>
        <item x="1767"/>
        <item x="6541"/>
        <item x="1768"/>
        <item x="4826"/>
        <item x="1769"/>
        <item x="4827"/>
        <item x="8169"/>
        <item x="4828"/>
        <item x="6542"/>
        <item x="1770"/>
        <item x="8170"/>
        <item x="7206"/>
        <item x="4829"/>
        <item x="6543"/>
        <item x="4830"/>
        <item x="6544"/>
        <item x="4831"/>
        <item x="7207"/>
        <item x="8766"/>
        <item x="4832"/>
        <item x="1771"/>
        <item x="8171"/>
        <item x="4833"/>
        <item x="6545"/>
        <item x="1772"/>
        <item x="4834"/>
        <item x="6546"/>
        <item x="7208"/>
        <item x="1773"/>
        <item x="1774"/>
        <item x="1775"/>
        <item x="8172"/>
        <item x="1776"/>
        <item x="4835"/>
        <item x="4836"/>
        <item x="1777"/>
        <item x="4837"/>
        <item x="4838"/>
        <item x="1778"/>
        <item x="4839"/>
        <item x="8588"/>
        <item x="7209"/>
        <item x="4840"/>
        <item x="1779"/>
        <item x="4841"/>
        <item x="4842"/>
        <item x="6547"/>
        <item x="4843"/>
        <item x="1780"/>
        <item x="4844"/>
        <item x="1781"/>
        <item x="4845"/>
        <item x="8173"/>
        <item x="1782"/>
        <item x="4846"/>
        <item x="4847"/>
        <item x="6548"/>
        <item x="6549"/>
        <item x="4848"/>
        <item x="7210"/>
        <item x="7211"/>
        <item x="4849"/>
        <item x="6550"/>
        <item x="6551"/>
        <item x="4850"/>
        <item x="1783"/>
        <item x="6552"/>
        <item x="8174"/>
        <item x="4851"/>
        <item x="4852"/>
        <item x="4853"/>
        <item x="1784"/>
        <item x="4854"/>
        <item x="6553"/>
        <item x="1785"/>
        <item x="4855"/>
        <item x="4856"/>
        <item x="1786"/>
        <item x="1787"/>
        <item x="1788"/>
        <item x="7212"/>
        <item x="4857"/>
        <item x="8589"/>
        <item x="1789"/>
        <item x="1790"/>
        <item x="1791"/>
        <item x="4858"/>
        <item x="4859"/>
        <item x="4860"/>
        <item x="4861"/>
        <item x="8175"/>
        <item x="1792"/>
        <item x="8176"/>
        <item x="8677"/>
        <item x="4862"/>
        <item x="4863"/>
        <item x="6554"/>
        <item x="1793"/>
        <item x="8177"/>
        <item x="4864"/>
        <item x="1794"/>
        <item x="6555"/>
        <item x="1795"/>
        <item x="1796"/>
        <item x="4865"/>
        <item x="1797"/>
        <item x="4866"/>
        <item x="8590"/>
        <item x="7213"/>
        <item x="1798"/>
        <item x="6556"/>
        <item x="1799"/>
        <item x="1800"/>
        <item x="1801"/>
        <item x="4867"/>
        <item x="4868"/>
        <item x="4869"/>
        <item x="1802"/>
        <item x="4870"/>
        <item x="4871"/>
        <item x="4872"/>
        <item x="8178"/>
        <item x="8678"/>
        <item x="1803"/>
        <item x="6557"/>
        <item x="8179"/>
        <item x="4873"/>
        <item x="1804"/>
        <item x="4874"/>
        <item x="1805"/>
        <item x="8591"/>
        <item x="8767"/>
        <item x="1806"/>
        <item x="4875"/>
        <item x="4876"/>
        <item x="1807"/>
        <item x="4877"/>
        <item x="4878"/>
        <item x="1808"/>
        <item x="4879"/>
        <item x="4880"/>
        <item x="4881"/>
        <item x="1809"/>
        <item x="1810"/>
        <item x="8180"/>
        <item x="4882"/>
        <item x="1811"/>
        <item x="4883"/>
        <item x="4884"/>
        <item x="1812"/>
        <item x="1813"/>
        <item x="4885"/>
        <item x="4886"/>
        <item x="1814"/>
        <item x="1815"/>
        <item x="4887"/>
        <item x="4888"/>
        <item x="1816"/>
        <item x="7214"/>
        <item x="4889"/>
        <item x="1817"/>
        <item x="6558"/>
        <item x="1818"/>
        <item x="1819"/>
        <item x="1820"/>
        <item x="4890"/>
        <item x="8181"/>
        <item x="1821"/>
        <item x="4891"/>
        <item x="1822"/>
        <item x="1823"/>
        <item x="4892"/>
        <item x="4893"/>
        <item x="1824"/>
        <item x="1825"/>
        <item x="4894"/>
        <item x="1826"/>
        <item x="4895"/>
        <item x="1827"/>
        <item x="1828"/>
        <item x="4896"/>
        <item x="8182"/>
        <item x="7215"/>
        <item x="1829"/>
        <item x="1830"/>
        <item x="4897"/>
        <item x="7216"/>
        <item x="4898"/>
        <item x="4899"/>
        <item x="4900"/>
        <item x="1831"/>
        <item x="4901"/>
        <item x="1832"/>
        <item x="4902"/>
        <item x="8183"/>
        <item x="8679"/>
        <item x="8768"/>
        <item x="4903"/>
        <item x="4904"/>
        <item x="1833"/>
        <item x="4905"/>
        <item x="4906"/>
        <item x="4907"/>
        <item x="4908"/>
        <item x="4909"/>
        <item x="8592"/>
        <item x="1834"/>
        <item x="4910"/>
        <item x="7217"/>
        <item x="1835"/>
        <item x="8804"/>
        <item x="4911"/>
        <item x="6559"/>
        <item x="4912"/>
        <item x="4913"/>
        <item x="4914"/>
        <item x="6560"/>
        <item x="1836"/>
        <item x="4915"/>
        <item x="1837"/>
        <item x="4916"/>
        <item x="8593"/>
        <item x="4917"/>
        <item x="6561"/>
        <item x="8184"/>
        <item x="8185"/>
        <item x="7218"/>
        <item x="6562"/>
        <item x="4918"/>
        <item x="4919"/>
        <item x="6563"/>
        <item x="4920"/>
        <item x="4921"/>
        <item x="4922"/>
        <item x="4923"/>
        <item x="4924"/>
        <item x="1838"/>
        <item x="1839"/>
        <item x="7219"/>
        <item x="1840"/>
        <item x="1841"/>
        <item x="4925"/>
        <item x="4926"/>
        <item x="7220"/>
        <item x="4927"/>
        <item x="8186"/>
        <item x="4928"/>
        <item x="1842"/>
        <item x="1843"/>
        <item x="4929"/>
        <item x="7221"/>
        <item x="4930"/>
        <item x="7222"/>
        <item x="6564"/>
        <item x="4931"/>
        <item x="6565"/>
        <item x="1844"/>
        <item x="4932"/>
        <item x="8594"/>
        <item x="1845"/>
        <item x="1846"/>
        <item x="1847"/>
        <item x="8187"/>
        <item x="8188"/>
        <item x="4933"/>
        <item x="4934"/>
        <item x="4935"/>
        <item x="4936"/>
        <item x="4937"/>
        <item x="1848"/>
        <item x="8189"/>
        <item x="7223"/>
        <item x="4938"/>
        <item x="4939"/>
        <item x="4940"/>
        <item x="1849"/>
        <item x="4941"/>
        <item x="4942"/>
        <item x="1850"/>
        <item x="8190"/>
        <item x="8191"/>
        <item x="4943"/>
        <item x="4944"/>
        <item x="8192"/>
        <item x="6566"/>
        <item x="1851"/>
        <item x="4945"/>
        <item x="4946"/>
        <item x="1852"/>
        <item x="4947"/>
        <item x="4948"/>
        <item x="6567"/>
        <item x="4949"/>
        <item x="4950"/>
        <item x="1853"/>
        <item x="1854"/>
        <item x="1855"/>
        <item x="4951"/>
        <item x="1856"/>
        <item x="8193"/>
        <item x="1857"/>
        <item x="1858"/>
        <item x="8595"/>
        <item x="8194"/>
        <item x="4952"/>
        <item x="8195"/>
        <item x="1859"/>
        <item x="1860"/>
        <item x="4953"/>
        <item x="4954"/>
        <item x="4955"/>
        <item x="1861"/>
        <item x="8196"/>
        <item x="8197"/>
        <item x="1862"/>
        <item x="4956"/>
        <item x="4957"/>
        <item x="4958"/>
        <item x="4959"/>
        <item x="4960"/>
        <item x="1863"/>
        <item x="1864"/>
        <item x="8596"/>
        <item x="4961"/>
        <item x="4962"/>
        <item x="4963"/>
        <item x="1865"/>
        <item x="4964"/>
        <item x="8198"/>
        <item x="4965"/>
        <item x="4966"/>
        <item x="1866"/>
        <item x="8199"/>
        <item x="1867"/>
        <item x="4967"/>
        <item x="1868"/>
        <item x="6568"/>
        <item x="1869"/>
        <item x="8680"/>
        <item x="4968"/>
        <item x="1870"/>
        <item x="4969"/>
        <item x="1871"/>
        <item x="1872"/>
        <item x="4970"/>
        <item x="7224"/>
        <item x="8200"/>
        <item x="8201"/>
        <item x="8597"/>
        <item x="1873"/>
        <item x="1874"/>
        <item x="1875"/>
        <item x="8202"/>
        <item x="4971"/>
        <item x="4972"/>
        <item x="4973"/>
        <item x="4974"/>
        <item x="7225"/>
        <item x="8598"/>
        <item x="4975"/>
        <item x="4976"/>
        <item x="8203"/>
        <item x="4977"/>
        <item x="6569"/>
        <item x="8204"/>
        <item x="8769"/>
        <item x="4978"/>
        <item x="1876"/>
        <item x="1877"/>
        <item x="4979"/>
        <item x="4980"/>
        <item x="7226"/>
        <item x="4981"/>
        <item x="1878"/>
        <item x="7227"/>
        <item x="4982"/>
        <item x="7228"/>
        <item x="4983"/>
        <item x="4984"/>
        <item x="4985"/>
        <item x="4986"/>
        <item x="1879"/>
        <item x="4987"/>
        <item x="8205"/>
        <item x="8206"/>
        <item x="4988"/>
        <item x="1880"/>
        <item x="4989"/>
        <item x="4990"/>
        <item x="8207"/>
        <item x="8770"/>
        <item x="1881"/>
        <item x="8771"/>
        <item x="8208"/>
        <item x="6570"/>
        <item x="1882"/>
        <item x="8681"/>
        <item x="7229"/>
        <item x="4991"/>
        <item x="6571"/>
        <item x="4992"/>
        <item x="4993"/>
        <item x="4994"/>
        <item x="8599"/>
        <item x="4995"/>
        <item x="7230"/>
        <item x="6572"/>
        <item x="4996"/>
        <item x="6573"/>
        <item x="4997"/>
        <item x="6574"/>
        <item x="4998"/>
        <item x="8209"/>
        <item x="4999"/>
        <item x="1883"/>
        <item x="1884"/>
        <item x="5000"/>
        <item x="1885"/>
        <item x="8210"/>
        <item x="6575"/>
        <item x="5001"/>
        <item x="7231"/>
        <item x="8211"/>
        <item x="5002"/>
        <item x="7232"/>
        <item x="8600"/>
        <item x="5003"/>
        <item x="1886"/>
        <item x="5004"/>
        <item x="1887"/>
        <item x="1888"/>
        <item x="5005"/>
        <item x="5006"/>
        <item x="5007"/>
        <item x="7233"/>
        <item x="5008"/>
        <item x="1889"/>
        <item x="5009"/>
        <item x="5010"/>
        <item x="6576"/>
        <item x="8212"/>
        <item x="8213"/>
        <item x="5011"/>
        <item x="1890"/>
        <item x="2"/>
        <item x="8214"/>
        <item x="5012"/>
        <item x="7234"/>
        <item x="1891"/>
        <item x="8805"/>
        <item x="5013"/>
        <item x="1892"/>
        <item x="5014"/>
        <item x="7235"/>
        <item x="5015"/>
        <item x="1893"/>
        <item x="7236"/>
        <item x="5016"/>
        <item x="8215"/>
        <item x="5017"/>
        <item x="5018"/>
        <item x="8216"/>
        <item x="8217"/>
        <item x="5019"/>
        <item x="1894"/>
        <item x="6577"/>
        <item x="6578"/>
        <item x="6579"/>
        <item x="5020"/>
        <item x="7237"/>
        <item x="5021"/>
        <item x="5022"/>
        <item x="1895"/>
        <item x="8218"/>
        <item x="5023"/>
        <item x="8219"/>
        <item x="5024"/>
        <item x="1896"/>
        <item x="1897"/>
        <item x="8601"/>
        <item x="8220"/>
        <item x="1898"/>
        <item x="1899"/>
        <item x="8772"/>
        <item x="5025"/>
        <item x="5026"/>
        <item x="5027"/>
        <item x="8221"/>
        <item x="5028"/>
        <item x="8222"/>
        <item x="5029"/>
        <item x="6580"/>
        <item x="5030"/>
        <item x="1900"/>
        <item x="5031"/>
        <item x="5032"/>
        <item x="8223"/>
        <item x="6581"/>
        <item x="5033"/>
        <item x="8224"/>
        <item x="5034"/>
        <item x="1901"/>
        <item x="1902"/>
        <item x="1903"/>
        <item x="1904"/>
        <item x="6582"/>
        <item x="5035"/>
        <item x="5036"/>
        <item x="5037"/>
        <item x="7238"/>
        <item x="5038"/>
        <item x="1905"/>
        <item x="6583"/>
        <item x="5039"/>
        <item x="8225"/>
        <item x="8226"/>
        <item x="1906"/>
        <item x="8227"/>
        <item x="5040"/>
        <item x="1907"/>
        <item x="5041"/>
        <item x="1908"/>
        <item x="6584"/>
        <item x="5042"/>
        <item x="5043"/>
        <item x="1909"/>
        <item x="5044"/>
        <item x="1910"/>
        <item x="1911"/>
        <item x="1912"/>
        <item x="8228"/>
        <item x="8229"/>
        <item x="5045"/>
        <item x="5046"/>
        <item x="5047"/>
        <item x="5048"/>
        <item x="5049"/>
        <item x="8682"/>
        <item x="8230"/>
        <item x="1913"/>
        <item x="1914"/>
        <item x="5050"/>
        <item x="1915"/>
        <item x="8231"/>
        <item x="5051"/>
        <item x="5052"/>
        <item x="5053"/>
        <item x="7239"/>
        <item x="1916"/>
        <item x="1917"/>
        <item x="5054"/>
        <item x="5055"/>
        <item x="5056"/>
        <item x="8232"/>
        <item x="7240"/>
        <item x="7241"/>
        <item x="6585"/>
        <item x="7242"/>
        <item x="8233"/>
        <item x="1918"/>
        <item x="5057"/>
        <item x="1919"/>
        <item x="1920"/>
        <item x="6586"/>
        <item x="8234"/>
        <item x="8235"/>
        <item x="5058"/>
        <item x="7243"/>
        <item x="1921"/>
        <item x="5059"/>
        <item x="5060"/>
        <item x="8236"/>
        <item x="8602"/>
        <item x="1922"/>
        <item x="1923"/>
        <item x="5061"/>
        <item x="8237"/>
        <item x="5062"/>
        <item x="5063"/>
        <item x="5064"/>
        <item x="7244"/>
        <item x="8238"/>
        <item x="5065"/>
        <item x="1924"/>
        <item x="1925"/>
        <item x="5066"/>
        <item x="5067"/>
        <item x="5068"/>
        <item x="8239"/>
        <item x="5069"/>
        <item x="1926"/>
        <item x="1927"/>
        <item x="1928"/>
        <item x="1929"/>
        <item x="8240"/>
        <item x="5070"/>
        <item x="8241"/>
        <item x="1930"/>
        <item x="5071"/>
        <item x="5072"/>
        <item x="5073"/>
        <item x="5074"/>
        <item x="1931"/>
        <item x="5075"/>
        <item x="5076"/>
        <item x="7245"/>
        <item x="1932"/>
        <item x="5077"/>
        <item x="1933"/>
        <item x="1934"/>
        <item x="1935"/>
        <item x="5078"/>
        <item x="1936"/>
        <item x="5079"/>
        <item x="5080"/>
        <item x="1937"/>
        <item x="5081"/>
        <item x="5082"/>
        <item x="1938"/>
        <item x="8242"/>
        <item x="8243"/>
        <item x="1939"/>
        <item x="5083"/>
        <item x="8603"/>
        <item x="5084"/>
        <item x="8244"/>
        <item x="1940"/>
        <item x="5085"/>
        <item x="1941"/>
        <item x="1942"/>
        <item x="8245"/>
        <item x="6587"/>
        <item x="6588"/>
        <item x="5086"/>
        <item x="6589"/>
        <item x="5087"/>
        <item x="5088"/>
        <item x="5089"/>
        <item x="5090"/>
        <item x="5091"/>
        <item x="5092"/>
        <item x="5093"/>
        <item x="8246"/>
        <item x="8247"/>
        <item x="5094"/>
        <item x="6590"/>
        <item x="5095"/>
        <item x="1943"/>
        <item x="6591"/>
        <item x="5096"/>
        <item x="5097"/>
        <item x="5098"/>
        <item x="6592"/>
        <item x="1944"/>
        <item x="7246"/>
        <item x="1945"/>
        <item x="5099"/>
        <item x="1946"/>
        <item x="6593"/>
        <item x="6594"/>
        <item x="1947"/>
        <item x="5100"/>
        <item x="1948"/>
        <item x="5101"/>
        <item x="5102"/>
        <item x="7247"/>
        <item x="5103"/>
        <item x="5104"/>
        <item x="5105"/>
        <item x="6595"/>
        <item x="5106"/>
        <item x="1949"/>
        <item x="5107"/>
        <item x="1950"/>
        <item x="5108"/>
        <item x="1951"/>
        <item x="5109"/>
        <item x="1952"/>
        <item x="1953"/>
        <item x="7248"/>
        <item x="1954"/>
        <item x="1955"/>
        <item x="6596"/>
        <item x="5110"/>
        <item x="8604"/>
        <item x="7249"/>
        <item x="5111"/>
        <item x="1956"/>
        <item x="7250"/>
        <item x="5112"/>
        <item x="5113"/>
        <item x="5114"/>
        <item x="1957"/>
        <item x="8248"/>
        <item x="8605"/>
        <item x="5115"/>
        <item x="8249"/>
        <item x="1958"/>
        <item x="6597"/>
        <item x="5116"/>
        <item x="6598"/>
        <item x="5117"/>
        <item x="5118"/>
        <item x="6599"/>
        <item x="1959"/>
        <item x="1960"/>
        <item x="5119"/>
        <item x="1961"/>
        <item x="8250"/>
        <item x="7251"/>
        <item x="1962"/>
        <item x="1963"/>
        <item x="5120"/>
        <item x="5121"/>
        <item x="6600"/>
        <item x="5122"/>
        <item x="8251"/>
        <item x="1964"/>
        <item x="1965"/>
        <item x="5123"/>
        <item x="5124"/>
        <item x="6601"/>
        <item x="5125"/>
        <item x="1966"/>
        <item x="5126"/>
        <item x="5127"/>
        <item x="5128"/>
        <item x="5129"/>
        <item x="1967"/>
        <item x="5130"/>
        <item x="5131"/>
        <item x="1968"/>
        <item x="8773"/>
        <item x="5132"/>
        <item x="5133"/>
        <item x="1969"/>
        <item x="5134"/>
        <item x="1970"/>
        <item x="5135"/>
        <item x="8252"/>
        <item x="5136"/>
        <item x="5137"/>
        <item x="5138"/>
        <item x="5139"/>
        <item x="7252"/>
        <item x="8606"/>
        <item x="5140"/>
        <item x="5141"/>
        <item x="1971"/>
        <item x="5142"/>
        <item x="5143"/>
        <item x="6602"/>
        <item x="5144"/>
        <item x="7253"/>
        <item x="5145"/>
        <item x="5146"/>
        <item x="1972"/>
        <item x="1973"/>
        <item x="7254"/>
        <item x="8253"/>
        <item x="8254"/>
        <item x="1974"/>
        <item x="5147"/>
        <item x="8607"/>
        <item x="1975"/>
        <item x="5148"/>
        <item x="5149"/>
        <item x="1976"/>
        <item x="5150"/>
        <item x="1977"/>
        <item x="1978"/>
        <item x="5151"/>
        <item x="7255"/>
        <item x="5152"/>
        <item x="5153"/>
        <item x="5154"/>
        <item x="5155"/>
        <item x="8255"/>
        <item x="1979"/>
        <item x="6603"/>
        <item x="5156"/>
        <item x="7256"/>
        <item x="5157"/>
        <item x="8256"/>
        <item x="5158"/>
        <item x="5159"/>
        <item x="5160"/>
        <item x="5161"/>
        <item x="5162"/>
        <item x="1980"/>
        <item x="5163"/>
        <item x="1981"/>
        <item x="1982"/>
        <item x="5164"/>
        <item x="5165"/>
        <item x="1983"/>
        <item x="5166"/>
        <item x="5167"/>
        <item x="1984"/>
        <item x="8257"/>
        <item x="5168"/>
        <item x="7257"/>
        <item x="5169"/>
        <item x="8258"/>
        <item x="8259"/>
        <item x="1985"/>
        <item x="1986"/>
        <item x="5170"/>
        <item x="6604"/>
        <item x="5171"/>
        <item x="8260"/>
        <item x="5172"/>
        <item x="5173"/>
        <item x="5174"/>
        <item x="5175"/>
        <item x="1987"/>
        <item x="8261"/>
        <item x="1988"/>
        <item x="8683"/>
        <item x="5176"/>
        <item x="5177"/>
        <item x="5178"/>
        <item x="5179"/>
        <item x="1989"/>
        <item x="5180"/>
        <item x="7258"/>
        <item x="5181"/>
        <item x="5182"/>
        <item x="5183"/>
        <item x="7259"/>
        <item x="1990"/>
        <item x="5184"/>
        <item x="5185"/>
        <item x="5186"/>
        <item x="8774"/>
        <item x="5187"/>
        <item x="8262"/>
        <item x="5188"/>
        <item x="5189"/>
        <item x="1991"/>
        <item x="5190"/>
        <item x="5191"/>
        <item x="5192"/>
        <item x="1992"/>
        <item x="5193"/>
        <item x="8263"/>
        <item x="5194"/>
        <item x="1993"/>
        <item x="8264"/>
        <item x="7260"/>
        <item x="8684"/>
        <item x="5195"/>
        <item x="8265"/>
        <item x="1994"/>
        <item x="8685"/>
        <item x="7261"/>
        <item x="1995"/>
        <item x="5196"/>
        <item x="1996"/>
        <item x="7262"/>
        <item x="7263"/>
        <item x="1997"/>
        <item x="5197"/>
        <item x="1998"/>
        <item x="8266"/>
        <item x="8267"/>
        <item x="1999"/>
        <item x="2000"/>
        <item x="7264"/>
        <item x="5198"/>
        <item x="5199"/>
        <item x="5200"/>
        <item x="6605"/>
        <item x="8608"/>
        <item x="2001"/>
        <item x="5201"/>
        <item x="5202"/>
        <item x="2002"/>
        <item x="5203"/>
        <item x="5204"/>
        <item x="2003"/>
        <item x="2004"/>
        <item x="5205"/>
        <item x="8268"/>
        <item x="2005"/>
        <item x="8775"/>
        <item x="5206"/>
        <item x="5207"/>
        <item x="2006"/>
        <item x="5208"/>
        <item x="6606"/>
        <item x="8609"/>
        <item x="2007"/>
        <item x="5209"/>
        <item x="2008"/>
        <item x="2009"/>
        <item x="7265"/>
        <item x="5210"/>
        <item x="8269"/>
        <item x="7266"/>
        <item x="5211"/>
        <item x="2010"/>
        <item x="5212"/>
        <item x="5213"/>
        <item x="2011"/>
        <item x="8270"/>
        <item x="8271"/>
        <item x="5214"/>
        <item x="2012"/>
        <item x="5215"/>
        <item x="5216"/>
        <item x="2013"/>
        <item x="5217"/>
        <item x="8272"/>
        <item x="6607"/>
        <item x="2014"/>
        <item x="5218"/>
        <item x="5219"/>
        <item x="5220"/>
        <item x="5221"/>
        <item x="7267"/>
        <item x="6608"/>
        <item x="2015"/>
        <item x="8273"/>
        <item x="2016"/>
        <item x="8610"/>
        <item x="2017"/>
        <item x="7268"/>
        <item x="7269"/>
        <item x="5222"/>
        <item x="2018"/>
        <item x="2019"/>
        <item x="5223"/>
        <item x="5224"/>
        <item x="6609"/>
        <item x="5225"/>
        <item x="2020"/>
        <item x="2021"/>
        <item x="6610"/>
        <item x="7270"/>
        <item x="8274"/>
        <item x="5226"/>
        <item x="8275"/>
        <item x="5227"/>
        <item x="2022"/>
        <item x="7271"/>
        <item x="5228"/>
        <item x="7272"/>
        <item x="5229"/>
        <item x="5230"/>
        <item x="2023"/>
        <item x="5231"/>
        <item x="5232"/>
        <item x="2024"/>
        <item x="5233"/>
        <item x="2025"/>
        <item x="5234"/>
        <item x="8276"/>
        <item x="2026"/>
        <item x="5235"/>
        <item x="5236"/>
        <item x="2027"/>
        <item x="5237"/>
        <item x="5238"/>
        <item x="7273"/>
        <item x="5239"/>
        <item x="8277"/>
        <item x="8278"/>
        <item x="2028"/>
        <item x="5240"/>
        <item x="5241"/>
        <item x="5242"/>
        <item x="5243"/>
        <item x="5244"/>
        <item x="5245"/>
        <item x="5246"/>
        <item x="5247"/>
        <item x="2029"/>
        <item x="7274"/>
        <item x="8279"/>
        <item x="5248"/>
        <item x="2030"/>
        <item x="2031"/>
        <item x="5249"/>
        <item x="5250"/>
        <item x="2032"/>
        <item x="8280"/>
        <item x="5251"/>
        <item x="8281"/>
        <item x="8282"/>
        <item x="5252"/>
        <item x="2033"/>
        <item x="5253"/>
        <item x="8283"/>
        <item x="2034"/>
        <item x="2035"/>
        <item x="6611"/>
        <item x="2036"/>
        <item x="2037"/>
        <item x="5254"/>
        <item x="2038"/>
        <item x="7275"/>
        <item x="5255"/>
        <item x="2039"/>
        <item x="5256"/>
        <item x="2040"/>
        <item x="6612"/>
        <item x="5257"/>
        <item x="5258"/>
        <item x="2041"/>
        <item x="5259"/>
        <item x="5260"/>
        <item x="2042"/>
        <item x="8284"/>
        <item x="2043"/>
        <item x="2044"/>
        <item x="8611"/>
        <item x="6613"/>
        <item x="2045"/>
        <item x="2046"/>
        <item x="2047"/>
        <item x="5261"/>
        <item x="7276"/>
        <item x="5262"/>
        <item x="5263"/>
        <item x="5264"/>
        <item x="5265"/>
        <item x="8285"/>
        <item x="7277"/>
        <item x="7278"/>
        <item x="8286"/>
        <item x="2048"/>
        <item x="5266"/>
        <item x="2049"/>
        <item x="5267"/>
        <item x="2050"/>
        <item x="2051"/>
        <item x="2052"/>
        <item x="2053"/>
        <item x="5268"/>
        <item x="5269"/>
        <item x="2054"/>
        <item x="2055"/>
        <item x="5270"/>
        <item x="2056"/>
        <item x="5271"/>
        <item x="2057"/>
        <item x="5272"/>
        <item x="5273"/>
        <item x="5274"/>
        <item x="5275"/>
        <item x="7279"/>
        <item x="2058"/>
        <item x="5276"/>
        <item x="7280"/>
        <item x="2059"/>
        <item x="5277"/>
        <item x="5278"/>
        <item x="2060"/>
        <item x="6614"/>
        <item x="5279"/>
        <item x="2061"/>
        <item x="2062"/>
        <item x="5280"/>
        <item x="5281"/>
        <item x="2063"/>
        <item x="2064"/>
        <item x="7281"/>
        <item x="8287"/>
        <item x="7282"/>
        <item x="8288"/>
        <item x="8289"/>
        <item x="5282"/>
        <item x="2065"/>
        <item x="5283"/>
        <item x="8612"/>
        <item x="6615"/>
        <item x="5284"/>
        <item x="5285"/>
        <item x="2066"/>
        <item x="5286"/>
        <item x="5287"/>
        <item x="8776"/>
        <item x="5288"/>
        <item x="8290"/>
        <item x="8291"/>
        <item x="5289"/>
        <item x="2067"/>
        <item x="5290"/>
        <item x="7283"/>
        <item x="2068"/>
        <item x="5291"/>
        <item x="5292"/>
        <item x="5293"/>
        <item x="2069"/>
        <item x="8292"/>
        <item x="2070"/>
        <item x="5294"/>
        <item x="2071"/>
        <item x="7284"/>
        <item x="5295"/>
        <item x="5296"/>
        <item x="5297"/>
        <item x="2072"/>
        <item x="8613"/>
        <item x="5298"/>
        <item x="5299"/>
        <item x="8806"/>
        <item x="5300"/>
        <item x="8293"/>
        <item x="2073"/>
        <item x="5301"/>
        <item x="7285"/>
        <item x="5302"/>
        <item x="5303"/>
        <item x="2074"/>
        <item x="5304"/>
        <item x="5305"/>
        <item x="5306"/>
        <item x="6616"/>
        <item x="5307"/>
        <item x="5308"/>
        <item x="5309"/>
        <item x="8294"/>
        <item x="2075"/>
        <item x="5310"/>
        <item x="2076"/>
        <item x="5311"/>
        <item x="5312"/>
        <item x="2077"/>
        <item x="2078"/>
        <item x="5313"/>
        <item x="2079"/>
        <item x="2080"/>
        <item x="5314"/>
        <item x="5315"/>
        <item x="2081"/>
        <item x="8686"/>
        <item x="6617"/>
        <item x="2082"/>
        <item x="2083"/>
        <item x="8295"/>
        <item x="5316"/>
        <item x="7286"/>
        <item x="7287"/>
        <item x="5317"/>
        <item x="5318"/>
        <item x="5319"/>
        <item x="5320"/>
        <item x="5321"/>
        <item x="8296"/>
        <item x="5322"/>
        <item x="5323"/>
        <item x="5324"/>
        <item x="6618"/>
        <item x="7288"/>
        <item x="2084"/>
        <item x="2085"/>
        <item x="5325"/>
        <item x="8614"/>
        <item x="2086"/>
        <item x="2087"/>
        <item x="2088"/>
        <item x="8297"/>
        <item x="2089"/>
        <item x="5326"/>
        <item x="8298"/>
        <item x="8299"/>
        <item x="5327"/>
        <item x="2090"/>
        <item x="5328"/>
        <item x="8300"/>
        <item x="5329"/>
        <item x="8301"/>
        <item x="2091"/>
        <item x="8302"/>
        <item x="2092"/>
        <item x="5330"/>
        <item x="7289"/>
        <item x="7290"/>
        <item x="2093"/>
        <item x="8303"/>
        <item x="5331"/>
        <item x="5332"/>
        <item x="7291"/>
        <item x="8777"/>
        <item x="5333"/>
        <item x="2094"/>
        <item x="5334"/>
        <item x="6619"/>
        <item x="8304"/>
        <item x="5335"/>
        <item x="5336"/>
        <item x="5337"/>
        <item x="5338"/>
        <item x="5339"/>
        <item x="5340"/>
        <item x="5341"/>
        <item x="6620"/>
        <item x="5342"/>
        <item x="5343"/>
        <item x="5344"/>
        <item x="8305"/>
        <item x="5345"/>
        <item x="6621"/>
        <item x="5346"/>
        <item x="7292"/>
        <item x="5347"/>
        <item x="5348"/>
        <item x="5349"/>
        <item x="5350"/>
        <item x="5351"/>
        <item x="5352"/>
        <item x="7293"/>
        <item x="2095"/>
        <item x="5353"/>
        <item x="8306"/>
        <item x="5354"/>
        <item x="6622"/>
        <item x="5355"/>
        <item x="8307"/>
        <item x="5356"/>
        <item x="5357"/>
        <item x="8308"/>
        <item x="8309"/>
        <item x="8310"/>
        <item x="8687"/>
        <item x="8615"/>
        <item x="5358"/>
        <item x="5359"/>
        <item x="8311"/>
        <item x="7294"/>
        <item x="6623"/>
        <item x="5360"/>
        <item x="2096"/>
        <item x="5361"/>
        <item x="5362"/>
        <item x="5363"/>
        <item x="2097"/>
        <item x="2098"/>
        <item x="7295"/>
        <item x="2099"/>
        <item x="8312"/>
        <item x="8313"/>
        <item x="5364"/>
        <item x="5365"/>
        <item x="5366"/>
        <item x="6624"/>
        <item x="5367"/>
        <item x="5368"/>
        <item x="2100"/>
        <item x="5369"/>
        <item x="5370"/>
        <item x="2101"/>
        <item x="5371"/>
        <item x="7296"/>
        <item x="5372"/>
        <item x="2102"/>
        <item x="5373"/>
        <item x="5374"/>
        <item x="5375"/>
        <item x="2103"/>
        <item x="5376"/>
        <item x="5377"/>
        <item x="5378"/>
        <item x="5379"/>
        <item x="5380"/>
        <item x="5381"/>
        <item x="2104"/>
        <item x="2105"/>
        <item x="8314"/>
        <item x="2106"/>
        <item x="2107"/>
        <item x="5382"/>
        <item x="5383"/>
        <item x="5384"/>
        <item x="5385"/>
        <item x="2108"/>
        <item x="8315"/>
        <item x="5386"/>
        <item x="5387"/>
        <item x="5388"/>
        <item x="2109"/>
        <item x="7297"/>
        <item x="5389"/>
        <item x="2110"/>
        <item x="6625"/>
        <item x="5390"/>
        <item x="5391"/>
        <item x="8316"/>
        <item x="8317"/>
        <item x="7298"/>
        <item x="2111"/>
        <item x="5392"/>
        <item x="2112"/>
        <item x="7299"/>
        <item x="5393"/>
        <item x="8318"/>
        <item x="5394"/>
        <item x="5395"/>
        <item x="8616"/>
        <item x="5396"/>
        <item x="7300"/>
        <item x="5397"/>
        <item x="8807"/>
        <item x="8319"/>
        <item x="2113"/>
        <item x="6626"/>
        <item x="5398"/>
        <item x="8320"/>
        <item x="5399"/>
        <item x="8321"/>
        <item x="2114"/>
        <item x="5400"/>
        <item x="5401"/>
        <item x="2115"/>
        <item x="5402"/>
        <item x="2116"/>
        <item x="5403"/>
        <item x="8322"/>
        <item x="8323"/>
        <item x="6627"/>
        <item x="8324"/>
        <item x="5404"/>
        <item x="8325"/>
        <item x="7301"/>
        <item x="2117"/>
        <item x="2118"/>
        <item x="2119"/>
        <item x="8326"/>
        <item x="5405"/>
        <item x="8327"/>
        <item x="2120"/>
        <item x="5406"/>
        <item x="5407"/>
        <item x="5408"/>
        <item x="5409"/>
        <item x="5410"/>
        <item x="8328"/>
        <item x="7302"/>
        <item x="8329"/>
        <item x="8330"/>
        <item x="7303"/>
        <item x="2121"/>
        <item x="5411"/>
        <item x="7304"/>
        <item x="8688"/>
        <item x="2122"/>
        <item x="2123"/>
        <item x="5412"/>
        <item x="5413"/>
        <item x="7305"/>
        <item x="7306"/>
        <item x="6628"/>
        <item x="2124"/>
        <item x="2125"/>
        <item x="5414"/>
        <item x="2126"/>
        <item x="2127"/>
        <item x="2128"/>
        <item x="7307"/>
        <item x="8331"/>
        <item x="5415"/>
        <item x="6629"/>
        <item x="5416"/>
        <item x="5417"/>
        <item x="5418"/>
        <item x="5419"/>
        <item x="7308"/>
        <item x="5420"/>
        <item x="5421"/>
        <item x="2129"/>
        <item x="5422"/>
        <item x="2130"/>
        <item x="2131"/>
        <item x="5423"/>
        <item x="5424"/>
        <item x="2132"/>
        <item x="5425"/>
        <item x="5426"/>
        <item x="5427"/>
        <item x="2133"/>
        <item x="8332"/>
        <item x="5428"/>
        <item x="2134"/>
        <item x="5429"/>
        <item x="8333"/>
        <item x="2135"/>
        <item x="8334"/>
        <item x="2136"/>
        <item x="8689"/>
        <item x="5430"/>
        <item x="2137"/>
        <item x="2138"/>
        <item x="7309"/>
        <item x="2139"/>
        <item x="5431"/>
        <item x="5432"/>
        <item x="5433"/>
        <item x="7310"/>
        <item x="8335"/>
        <item x="5434"/>
        <item x="2140"/>
        <item x="2141"/>
        <item x="8336"/>
        <item x="5435"/>
        <item x="8337"/>
        <item x="8338"/>
        <item x="2142"/>
        <item x="2143"/>
        <item x="5436"/>
        <item x="2144"/>
        <item x="5437"/>
        <item x="5438"/>
        <item x="5439"/>
        <item x="2145"/>
        <item x="8339"/>
        <item x="5440"/>
        <item x="5441"/>
        <item x="6630"/>
        <item x="8340"/>
        <item x="8617"/>
        <item x="8341"/>
        <item x="8342"/>
        <item x="5442"/>
        <item x="5443"/>
        <item x="7311"/>
        <item x="2146"/>
        <item x="5444"/>
        <item x="5445"/>
        <item x="6631"/>
        <item x="2147"/>
        <item x="8618"/>
        <item x="2148"/>
        <item x="5446"/>
        <item x="5447"/>
        <item x="2149"/>
        <item x="5448"/>
        <item x="7312"/>
        <item x="5449"/>
        <item x="5450"/>
        <item x="8343"/>
        <item x="6632"/>
        <item x="7313"/>
        <item x="2150"/>
        <item x="5451"/>
        <item x="8344"/>
        <item x="2151"/>
        <item x="5452"/>
        <item x="7314"/>
        <item x="5453"/>
        <item x="8345"/>
        <item x="2152"/>
        <item x="5454"/>
        <item x="2153"/>
        <item x="2154"/>
        <item x="5455"/>
        <item x="5456"/>
        <item x="8346"/>
        <item x="7315"/>
        <item x="6633"/>
        <item x="2155"/>
        <item x="7316"/>
        <item x="7317"/>
        <item x="5457"/>
        <item x="5458"/>
        <item x="2156"/>
        <item x="2157"/>
        <item x="5459"/>
        <item x="5460"/>
        <item x="2158"/>
        <item x="5461"/>
        <item x="8347"/>
        <item x="8348"/>
        <item x="5462"/>
        <item x="5463"/>
        <item x="5464"/>
        <item x="5465"/>
        <item x="7318"/>
        <item x="5466"/>
        <item x="5467"/>
        <item x="5468"/>
        <item x="5469"/>
        <item x="7319"/>
        <item x="7320"/>
        <item x="8349"/>
        <item x="6634"/>
        <item x="6635"/>
        <item x="8350"/>
        <item x="8690"/>
        <item x="8778"/>
        <item x="5470"/>
        <item x="2159"/>
        <item x="5471"/>
        <item x="8351"/>
        <item x="2160"/>
        <item x="5472"/>
        <item x="5473"/>
        <item x="8352"/>
        <item x="7321"/>
        <item x="5474"/>
        <item x="7322"/>
        <item x="2161"/>
        <item x="7323"/>
        <item x="5475"/>
        <item x="5476"/>
        <item x="5477"/>
        <item x="5478"/>
        <item x="8353"/>
        <item x="2162"/>
        <item x="5479"/>
        <item x="8354"/>
        <item x="5480"/>
        <item x="6636"/>
        <item x="5481"/>
        <item x="5482"/>
        <item x="5483"/>
        <item x="5484"/>
        <item x="5485"/>
        <item x="2163"/>
        <item x="8355"/>
        <item x="5486"/>
        <item x="5487"/>
        <item x="8356"/>
        <item x="5488"/>
        <item x="5489"/>
        <item x="5490"/>
        <item x="6637"/>
        <item x="8357"/>
        <item x="2164"/>
        <item x="7324"/>
        <item x="8358"/>
        <item x="5491"/>
        <item x="5492"/>
        <item x="5493"/>
        <item x="5494"/>
        <item x="2165"/>
        <item x="5495"/>
        <item x="5496"/>
        <item x="5497"/>
        <item x="2166"/>
        <item x="2167"/>
        <item x="2168"/>
        <item x="2169"/>
        <item x="2170"/>
        <item x="2171"/>
        <item x="5498"/>
        <item x="5499"/>
        <item x="7325"/>
        <item x="2172"/>
        <item x="2173"/>
        <item x="7326"/>
        <item x="5500"/>
        <item x="8779"/>
        <item x="5501"/>
        <item x="5502"/>
        <item x="2174"/>
        <item x="8359"/>
        <item x="5503"/>
        <item x="5504"/>
        <item x="2175"/>
        <item x="5505"/>
        <item x="8780"/>
        <item x="7327"/>
        <item x="2176"/>
        <item x="5506"/>
        <item x="5507"/>
        <item x="7328"/>
        <item x="8360"/>
        <item x="2177"/>
        <item x="5508"/>
        <item x="5509"/>
        <item x="5510"/>
        <item x="5511"/>
        <item x="5512"/>
        <item x="5513"/>
        <item x="8361"/>
        <item x="5514"/>
        <item x="5515"/>
        <item x="6638"/>
        <item x="5516"/>
        <item x="5517"/>
        <item x="2178"/>
        <item x="5518"/>
        <item x="2179"/>
        <item x="2180"/>
        <item x="7329"/>
        <item x="5519"/>
        <item x="5520"/>
        <item x="5521"/>
        <item x="8362"/>
        <item x="5522"/>
        <item x="2181"/>
        <item x="7330"/>
        <item x="5523"/>
        <item x="2182"/>
        <item x="5524"/>
        <item x="5525"/>
        <item x="5526"/>
        <item x="2183"/>
        <item x="5527"/>
        <item x="6639"/>
        <item x="8691"/>
        <item x="7331"/>
        <item x="5528"/>
        <item x="5529"/>
        <item x="2184"/>
        <item x="5530"/>
        <item x="5531"/>
        <item x="5532"/>
        <item x="5533"/>
        <item x="5534"/>
        <item x="5535"/>
        <item x="2185"/>
        <item x="7332"/>
        <item x="5536"/>
        <item x="5537"/>
        <item x="5538"/>
        <item x="7333"/>
        <item x="5539"/>
        <item x="8363"/>
        <item x="5540"/>
        <item x="6640"/>
        <item x="5541"/>
        <item x="7334"/>
        <item x="2186"/>
        <item x="5542"/>
        <item x="2187"/>
        <item x="2188"/>
        <item x="5543"/>
        <item x="8364"/>
        <item x="5544"/>
        <item x="8365"/>
        <item x="2189"/>
        <item x="5545"/>
        <item x="5546"/>
        <item x="5547"/>
        <item x="5548"/>
        <item x="5549"/>
        <item x="2190"/>
        <item x="5550"/>
        <item x="7335"/>
        <item x="5551"/>
        <item x="6641"/>
        <item x="8366"/>
        <item x="2191"/>
        <item x="8367"/>
        <item x="5552"/>
        <item x="5553"/>
        <item x="2192"/>
        <item x="6642"/>
        <item x="7336"/>
        <item x="5554"/>
        <item x="2193"/>
        <item x="8368"/>
        <item x="5555"/>
        <item x="5556"/>
        <item x="2194"/>
        <item x="5557"/>
        <item x="8369"/>
        <item x="7337"/>
        <item x="5558"/>
        <item x="2195"/>
        <item x="2196"/>
        <item x="7338"/>
        <item x="5559"/>
        <item x="7339"/>
        <item x="8370"/>
        <item x="5560"/>
        <item x="7340"/>
        <item x="2197"/>
        <item x="2198"/>
        <item x="2199"/>
        <item x="5561"/>
        <item x="5562"/>
        <item x="2200"/>
        <item x="5563"/>
        <item x="5564"/>
        <item x="8619"/>
        <item x="5565"/>
        <item x="8371"/>
        <item x="5566"/>
        <item x="5567"/>
        <item x="5568"/>
        <item x="5569"/>
        <item x="5570"/>
        <item x="5571"/>
        <item x="5572"/>
        <item x="5573"/>
        <item x="8372"/>
        <item x="2201"/>
        <item x="5574"/>
        <item x="5575"/>
        <item x="5576"/>
        <item x="2202"/>
        <item x="2203"/>
        <item x="2204"/>
        <item x="8620"/>
        <item x="6643"/>
        <item x="8621"/>
        <item x="6644"/>
        <item x="8373"/>
        <item x="7341"/>
        <item x="8622"/>
        <item x="2205"/>
        <item x="5577"/>
        <item x="5578"/>
        <item x="5579"/>
        <item x="2206"/>
        <item x="5580"/>
        <item x="8374"/>
        <item x="5581"/>
        <item x="5582"/>
        <item x="8375"/>
        <item x="2207"/>
        <item x="6645"/>
        <item x="5583"/>
        <item x="8376"/>
        <item x="5584"/>
        <item x="8377"/>
        <item x="8378"/>
        <item x="8379"/>
        <item x="5585"/>
        <item x="5586"/>
        <item x="2208"/>
        <item x="2209"/>
        <item x="8380"/>
        <item x="8381"/>
        <item x="8623"/>
        <item x="8382"/>
        <item x="5587"/>
        <item x="5588"/>
        <item x="5589"/>
        <item x="5590"/>
        <item x="8383"/>
        <item x="5591"/>
        <item x="5592"/>
        <item x="2210"/>
        <item x="5593"/>
        <item x="5594"/>
        <item x="2211"/>
        <item x="2212"/>
        <item x="5595"/>
        <item x="8384"/>
        <item x="5596"/>
        <item x="2213"/>
        <item x="2214"/>
        <item x="5597"/>
        <item x="2215"/>
        <item x="5598"/>
        <item x="5599"/>
        <item x="5600"/>
        <item x="5601"/>
        <item x="2216"/>
        <item x="5602"/>
        <item x="5603"/>
        <item x="5604"/>
        <item x="8385"/>
        <item x="5605"/>
        <item x="2217"/>
        <item x="5606"/>
        <item x="5607"/>
        <item x="8386"/>
        <item x="5608"/>
        <item x="2218"/>
        <item x="8387"/>
        <item x="5609"/>
        <item x="5610"/>
        <item x="8388"/>
        <item x="5611"/>
        <item x="2219"/>
        <item x="2220"/>
        <item x="2221"/>
        <item x="2222"/>
        <item x="5612"/>
        <item x="2223"/>
        <item x="8389"/>
        <item x="5613"/>
        <item x="2224"/>
        <item x="5614"/>
        <item x="8624"/>
        <item x="2225"/>
        <item x="2226"/>
        <item x="2227"/>
        <item x="5615"/>
        <item x="5616"/>
        <item x="2228"/>
        <item x="8390"/>
        <item x="6646"/>
        <item x="7342"/>
        <item x="8625"/>
        <item x="5617"/>
        <item x="5618"/>
        <item x="5619"/>
        <item x="5620"/>
        <item x="7343"/>
        <item x="5621"/>
        <item x="8391"/>
        <item x="2229"/>
        <item x="5622"/>
        <item x="7344"/>
        <item x="5623"/>
        <item x="8392"/>
        <item x="5624"/>
        <item x="8393"/>
        <item x="7345"/>
        <item x="5625"/>
        <item x="5626"/>
        <item x="2230"/>
        <item x="7346"/>
        <item x="5627"/>
        <item x="5628"/>
        <item x="5629"/>
        <item x="5630"/>
        <item x="2231"/>
        <item x="8394"/>
        <item x="6647"/>
        <item x="5631"/>
        <item x="2232"/>
        <item x="2233"/>
        <item x="5632"/>
        <item x="5633"/>
        <item x="5634"/>
        <item x="2234"/>
        <item x="2235"/>
        <item x="8395"/>
        <item x="8396"/>
        <item x="8397"/>
        <item x="5635"/>
        <item x="5636"/>
        <item x="5637"/>
        <item x="5638"/>
        <item x="2236"/>
        <item x="5639"/>
        <item x="2237"/>
        <item x="2238"/>
        <item x="5640"/>
        <item x="6648"/>
        <item x="6649"/>
        <item x="5641"/>
        <item x="5642"/>
        <item x="5643"/>
        <item x="5644"/>
        <item x="2239"/>
        <item x="8398"/>
        <item x="5645"/>
        <item x="7347"/>
        <item x="2240"/>
        <item x="5646"/>
        <item x="2241"/>
        <item x="8399"/>
        <item x="5647"/>
        <item x="5648"/>
        <item x="7348"/>
        <item x="5649"/>
        <item x="5650"/>
        <item x="8626"/>
        <item x="5651"/>
        <item x="8781"/>
        <item x="5652"/>
        <item x="5653"/>
        <item x="5654"/>
        <item x="6650"/>
        <item x="5655"/>
        <item x="2242"/>
        <item x="5656"/>
        <item x="5657"/>
        <item x="5658"/>
        <item x="7349"/>
        <item x="5659"/>
        <item x="5660"/>
        <item x="8400"/>
        <item x="5661"/>
        <item x="2243"/>
        <item x="5662"/>
        <item x="7350"/>
        <item x="8401"/>
        <item x="8402"/>
        <item x="5663"/>
        <item x="7351"/>
        <item x="5664"/>
        <item x="8403"/>
        <item x="7352"/>
        <item x="8404"/>
        <item x="2244"/>
        <item x="5665"/>
        <item x="2245"/>
        <item x="5666"/>
        <item x="5667"/>
        <item x="5668"/>
        <item x="5669"/>
        <item x="2246"/>
        <item x="7353"/>
        <item x="5670"/>
        <item x="5671"/>
        <item x="2247"/>
        <item x="5672"/>
        <item x="5673"/>
        <item x="5674"/>
        <item x="5675"/>
        <item x="5676"/>
        <item x="5677"/>
        <item x="5678"/>
        <item x="5679"/>
        <item x="2248"/>
        <item x="2249"/>
        <item x="8692"/>
        <item x="5680"/>
        <item x="5681"/>
        <item x="6651"/>
        <item x="5682"/>
        <item x="2250"/>
        <item x="2251"/>
        <item x="5683"/>
        <item x="5684"/>
        <item x="2252"/>
        <item x="2253"/>
        <item x="8405"/>
        <item x="2254"/>
        <item x="5685"/>
        <item x="5686"/>
        <item x="2255"/>
        <item x="2256"/>
        <item x="8627"/>
        <item x="5687"/>
        <item x="5688"/>
        <item x="5689"/>
        <item x="7354"/>
        <item x="5690"/>
        <item x="5691"/>
        <item x="2257"/>
        <item x="2258"/>
        <item x="5692"/>
        <item x="5693"/>
        <item x="8406"/>
        <item x="5694"/>
        <item x="8407"/>
        <item x="8408"/>
        <item x="5695"/>
        <item x="5696"/>
        <item x="5697"/>
        <item x="2259"/>
        <item x="5698"/>
        <item x="2260"/>
        <item x="2261"/>
        <item x="2262"/>
        <item x="2263"/>
        <item x="5699"/>
        <item x="8409"/>
        <item x="2264"/>
        <item x="5700"/>
        <item x="5701"/>
        <item x="5702"/>
        <item x="5703"/>
        <item x="5704"/>
        <item x="5705"/>
        <item x="2265"/>
        <item x="6652"/>
        <item x="5706"/>
        <item x="8693"/>
        <item x="8410"/>
        <item x="5707"/>
        <item x="8411"/>
        <item x="2266"/>
        <item x="5708"/>
        <item x="2267"/>
        <item x="2268"/>
        <item x="5709"/>
        <item x="8412"/>
        <item x="5710"/>
        <item x="6653"/>
        <item x="2269"/>
        <item x="8413"/>
        <item x="2270"/>
        <item x="5711"/>
        <item x="5712"/>
        <item x="5713"/>
        <item x="6654"/>
        <item x="5714"/>
        <item x="7355"/>
        <item x="5715"/>
        <item x="2271"/>
        <item x="5716"/>
        <item x="2272"/>
        <item x="5717"/>
        <item x="2273"/>
        <item x="5718"/>
        <item x="2274"/>
        <item x="8414"/>
        <item x="5719"/>
        <item x="5720"/>
        <item x="2275"/>
        <item x="5721"/>
        <item x="5722"/>
        <item x="5723"/>
        <item x="8415"/>
        <item x="5724"/>
        <item x="5725"/>
        <item x="5726"/>
        <item x="2276"/>
        <item x="5727"/>
        <item x="5728"/>
        <item x="6655"/>
        <item x="8416"/>
        <item x="7356"/>
        <item x="8417"/>
        <item x="5729"/>
        <item x="5730"/>
        <item x="8418"/>
        <item x="6656"/>
        <item x="5731"/>
        <item x="2277"/>
        <item x="8419"/>
        <item x="2278"/>
        <item x="2279"/>
        <item x="5732"/>
        <item x="5733"/>
        <item x="8420"/>
        <item x="7357"/>
        <item x="5734"/>
        <item x="5735"/>
        <item x="5736"/>
        <item x="7358"/>
        <item x="5737"/>
        <item x="5738"/>
        <item x="5739"/>
        <item x="2280"/>
        <item x="5740"/>
        <item x="8421"/>
        <item x="5741"/>
        <item x="5742"/>
        <item x="5743"/>
        <item x="6657"/>
        <item x="8422"/>
        <item x="5744"/>
        <item x="8782"/>
        <item x="5745"/>
        <item x="5746"/>
        <item x="5747"/>
        <item x="5748"/>
        <item x="5749"/>
        <item x="5750"/>
        <item x="8783"/>
        <item x="8423"/>
        <item x="5751"/>
        <item x="8424"/>
        <item x="2281"/>
        <item x="5752"/>
        <item x="2282"/>
        <item x="2283"/>
        <item x="2284"/>
        <item x="5753"/>
        <item x="6658"/>
        <item x="8425"/>
        <item x="5754"/>
        <item x="5755"/>
        <item x="2285"/>
        <item x="2286"/>
        <item x="7359"/>
        <item x="7360"/>
        <item x="8426"/>
        <item x="5756"/>
        <item x="5757"/>
        <item x="5758"/>
        <item x="7361"/>
        <item x="2287"/>
        <item x="5759"/>
        <item x="2288"/>
        <item x="2289"/>
        <item x="5760"/>
        <item x="5761"/>
        <item x="7362"/>
        <item x="5762"/>
        <item x="5763"/>
        <item x="6659"/>
        <item x="5764"/>
        <item x="7363"/>
        <item x="2290"/>
        <item x="5765"/>
        <item x="2291"/>
        <item x="8427"/>
        <item x="5766"/>
        <item x="2292"/>
        <item x="6660"/>
        <item x="2293"/>
        <item x="2294"/>
        <item x="5767"/>
        <item x="5768"/>
        <item x="2295"/>
        <item x="2296"/>
        <item x="7364"/>
        <item x="5769"/>
        <item x="2297"/>
        <item x="5770"/>
        <item x="2298"/>
        <item x="8428"/>
        <item x="8429"/>
        <item x="5771"/>
        <item x="2299"/>
        <item x="5772"/>
        <item x="2300"/>
        <item x="2301"/>
        <item x="5773"/>
        <item x="5774"/>
        <item x="5775"/>
        <item x="2302"/>
        <item x="2303"/>
        <item x="8430"/>
        <item x="7365"/>
        <item x="2304"/>
        <item x="5776"/>
        <item x="5777"/>
        <item x="8431"/>
        <item x="5778"/>
        <item x="5779"/>
        <item x="2305"/>
        <item x="5780"/>
        <item x="5781"/>
        <item x="7366"/>
        <item x="5782"/>
        <item x="5783"/>
        <item x="7367"/>
        <item x="2306"/>
        <item x="5784"/>
        <item x="8432"/>
        <item x="5785"/>
        <item x="5786"/>
        <item x="2307"/>
        <item x="8433"/>
        <item x="5787"/>
        <item x="2308"/>
        <item x="5788"/>
        <item x="5789"/>
        <item x="8434"/>
        <item x="5790"/>
        <item x="5791"/>
        <item x="5792"/>
        <item x="2309"/>
        <item x="5793"/>
        <item x="2310"/>
        <item x="5794"/>
        <item x="2311"/>
        <item x="5795"/>
        <item x="8435"/>
        <item x="2312"/>
        <item x="2313"/>
        <item x="5796"/>
        <item x="2314"/>
        <item x="5797"/>
        <item x="8436"/>
        <item x="5798"/>
        <item x="5799"/>
        <item x="5800"/>
        <item x="5801"/>
        <item x="5802"/>
        <item x="5803"/>
        <item x="5804"/>
        <item x="2315"/>
        <item x="8437"/>
        <item x="5805"/>
        <item x="2316"/>
        <item x="8438"/>
        <item x="5806"/>
        <item x="5807"/>
        <item x="2317"/>
        <item x="8439"/>
        <item x="8784"/>
        <item x="5808"/>
        <item x="5809"/>
        <item x="2318"/>
        <item x="8440"/>
        <item x="7368"/>
        <item x="5810"/>
        <item x="5811"/>
        <item x="2319"/>
        <item x="8441"/>
        <item x="8442"/>
        <item x="2320"/>
        <item x="5812"/>
        <item x="5813"/>
        <item x="2321"/>
        <item x="5814"/>
        <item x="5815"/>
        <item x="7369"/>
        <item x="5816"/>
        <item x="8443"/>
        <item x="5817"/>
        <item x="5818"/>
        <item x="5819"/>
        <item x="2322"/>
        <item x="5820"/>
        <item x="5821"/>
        <item x="5822"/>
        <item x="8444"/>
        <item x="6661"/>
        <item x="5823"/>
        <item x="2323"/>
        <item x="8445"/>
        <item x="5824"/>
        <item x="5825"/>
        <item x="5826"/>
        <item x="2324"/>
        <item x="2325"/>
        <item x="2326"/>
        <item x="8808"/>
        <item x="8694"/>
        <item x="8446"/>
        <item x="8447"/>
        <item x="7370"/>
        <item x="7371"/>
        <item x="8695"/>
        <item x="5827"/>
        <item x="7372"/>
        <item x="5828"/>
        <item x="8448"/>
        <item x="8449"/>
        <item x="7373"/>
        <item x="8785"/>
        <item x="8786"/>
        <item x="8450"/>
        <item x="2327"/>
        <item x="8696"/>
        <item x="8809"/>
        <item x="7374"/>
        <item x="5829"/>
        <item x="8787"/>
        <item x="7375"/>
        <item x="7376"/>
        <item x="8697"/>
        <item x="5830"/>
        <item x="8698"/>
        <item x="8788"/>
        <item x="2328"/>
        <item x="8699"/>
        <item x="5831"/>
        <item x="7377"/>
        <item x="5832"/>
        <item x="5833"/>
        <item x="8451"/>
        <item x="8452"/>
        <item x="2329"/>
        <item x="2330"/>
        <item x="8789"/>
        <item x="8700"/>
        <item x="7378"/>
        <item x="7379"/>
        <item x="2331"/>
        <item x="8453"/>
        <item x="7380"/>
        <item x="8454"/>
        <item x="8455"/>
        <item x="8790"/>
        <item x="5834"/>
        <item x="2332"/>
        <item x="8791"/>
        <item x="8792"/>
        <item x="8456"/>
        <item x="8457"/>
        <item x="2333"/>
        <item x="5835"/>
        <item x="8701"/>
        <item x="8702"/>
        <item x="7381"/>
        <item x="7382"/>
        <item t="default"/>
      </items>
    </pivotField>
    <pivotField showAll="0"/>
    <pivotField numFmtId="180" showAll="0"/>
  </pivotFields>
  <rowFields count="1">
    <field x="2"/>
  </rowFields>
  <rowItems count="4">
    <i>
      <x/>
    </i>
    <i>
      <x v="1"/>
    </i>
    <i>
      <x v="2"/>
    </i>
    <i>
      <x v="3"/>
    </i>
  </rowItems>
  <colFields count="1">
    <field x="1"/>
  </colFields>
  <colItems count="4">
    <i>
      <x/>
    </i>
    <i>
      <x v="1"/>
    </i>
    <i>
      <x v="2"/>
    </i>
    <i>
      <x v="3"/>
    </i>
  </colItems>
  <dataFields count="1">
    <dataField name="Count of Contract Account" fld="4" subtotal="count" baseField="0" baseItem="0"/>
  </dataFields>
  <formats count="16">
    <format dxfId="17">
      <pivotArea type="all" dataOnly="0" outline="0" fieldPosition="0"/>
    </format>
    <format dxfId="16">
      <pivotArea outline="0" collapsedLevelsAreSubtotals="1" fieldPosition="0"/>
    </format>
    <format dxfId="15">
      <pivotArea type="origin" dataOnly="0" labelOnly="1" outline="0" fieldPosition="0"/>
    </format>
    <format dxfId="14">
      <pivotArea field="1" type="button" dataOnly="0" labelOnly="1" outline="0" axis="axisCol" fieldPosition="0"/>
    </format>
    <format dxfId="13">
      <pivotArea type="topRight" dataOnly="0" labelOnly="1" outline="0" fieldPosition="0"/>
    </format>
    <format dxfId="12">
      <pivotArea field="2" type="button" dataOnly="0" labelOnly="1" outline="0" axis="axisRow" fieldPosition="0"/>
    </format>
    <format dxfId="11">
      <pivotArea dataOnly="0" labelOnly="1" fieldPosition="0">
        <references count="1">
          <reference field="2" count="0"/>
        </references>
      </pivotArea>
    </format>
    <format dxfId="10">
      <pivotArea dataOnly="0" labelOnly="1" fieldPosition="0">
        <references count="1">
          <reference field="1" count="0"/>
        </references>
      </pivotArea>
    </format>
    <format dxfId="9">
      <pivotArea type="all" dataOnly="0" outline="0" fieldPosition="0"/>
    </format>
    <format dxfId="8">
      <pivotArea outline="0" collapsedLevelsAreSubtotals="1" fieldPosition="0"/>
    </format>
    <format dxfId="7">
      <pivotArea type="origin" dataOnly="0" labelOnly="1" outline="0" fieldPosition="0"/>
    </format>
    <format dxfId="6">
      <pivotArea field="1" type="button" dataOnly="0" labelOnly="1" outline="0" axis="axisCol" fieldPosition="0"/>
    </format>
    <format dxfId="5">
      <pivotArea type="topRight" dataOnly="0" labelOnly="1" outline="0" fieldPosition="0"/>
    </format>
    <format dxfId="4">
      <pivotArea field="2" type="button" dataOnly="0" labelOnly="1" outline="0" axis="axisRow" fieldPosition="0"/>
    </format>
    <format dxfId="3">
      <pivotArea dataOnly="0" labelOnly="1" fieldPosition="0">
        <references count="1">
          <reference field="2" count="0"/>
        </references>
      </pivotArea>
    </format>
    <format dxfId="2">
      <pivotArea dataOnly="0" labelOnly="1" fieldPosition="0">
        <references count="1">
          <reference field="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F00-000001000000}" name="PivotTable2"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A14:E19" firstHeaderRow="1" firstDataRow="2" firstDataCol="1"/>
  <pivotFields count="11">
    <pivotField showAll="0"/>
    <pivotField axis="axisCol" showAll="0">
      <items count="5">
        <item x="0"/>
        <item x="1"/>
        <item x="2"/>
        <item x="3"/>
        <item t="default"/>
      </items>
    </pivotField>
    <pivotField axis="axisRow" showAll="0">
      <items count="8">
        <item h="1" x="5"/>
        <item x="2"/>
        <item x="3"/>
        <item x="4"/>
        <item h="1" x="0"/>
        <item h="1" x="1"/>
        <item x="6"/>
        <item t="default"/>
      </items>
    </pivotField>
    <pivotField showAll="0"/>
    <pivotField showAll="0"/>
    <pivotField showAll="0"/>
    <pivotField showAll="0"/>
    <pivotField showAll="0"/>
    <pivotField showAll="0"/>
    <pivotField showAll="0"/>
    <pivotField dataField="1" showAll="0"/>
  </pivotFields>
  <rowFields count="1">
    <field x="2"/>
  </rowFields>
  <rowItems count="4">
    <i>
      <x v="1"/>
    </i>
    <i>
      <x v="2"/>
    </i>
    <i>
      <x v="3"/>
    </i>
    <i>
      <x v="6"/>
    </i>
  </rowItems>
  <colFields count="1">
    <field x="1"/>
  </colFields>
  <colItems count="4">
    <i>
      <x/>
    </i>
    <i>
      <x v="1"/>
    </i>
    <i>
      <x v="2"/>
    </i>
    <i>
      <x v="3"/>
    </i>
  </colItems>
  <dataFields count="1">
    <dataField name="Sum of Total Billed Amount Incl Tax" fld="10" baseField="2" baseItem="0" numFmtId="164"/>
  </dataFields>
  <formats count="42">
    <format dxfId="59">
      <pivotArea outline="0" collapsedLevelsAreSubtotals="1" fieldPosition="0"/>
    </format>
    <format dxfId="58">
      <pivotArea outline="0" collapsedLevelsAreSubtotals="1" fieldPosition="0"/>
    </format>
    <format dxfId="57">
      <pivotArea outline="0" collapsedLevelsAreSubtotals="1" fieldPosition="0"/>
    </format>
    <format dxfId="56">
      <pivotArea outline="0" collapsedLevelsAreSubtotals="1" fieldPosition="0"/>
    </format>
    <format dxfId="55">
      <pivotArea outline="0" collapsedLevelsAreSubtotals="1" fieldPosition="0"/>
    </format>
    <format dxfId="54">
      <pivotArea outline="0" collapsedLevelsAreSubtotals="1" fieldPosition="0"/>
    </format>
    <format dxfId="53">
      <pivotArea type="all" dataOnly="0" outline="0" fieldPosition="0"/>
    </format>
    <format dxfId="52">
      <pivotArea outline="0" collapsedLevelsAreSubtotals="1" fieldPosition="0"/>
    </format>
    <format dxfId="51">
      <pivotArea type="origin" dataOnly="0" labelOnly="1" outline="0" fieldPosition="0"/>
    </format>
    <format dxfId="50">
      <pivotArea field="1" type="button" dataOnly="0" labelOnly="1" outline="0" axis="axisCol" fieldPosition="0"/>
    </format>
    <format dxfId="49">
      <pivotArea type="topRight" dataOnly="0" labelOnly="1" outline="0" fieldPosition="0"/>
    </format>
    <format dxfId="48">
      <pivotArea field="2" type="button" dataOnly="0" labelOnly="1" outline="0" axis="axisRow" fieldPosition="0"/>
    </format>
    <format dxfId="47">
      <pivotArea dataOnly="0" labelOnly="1" fieldPosition="0">
        <references count="1">
          <reference field="2" count="0"/>
        </references>
      </pivotArea>
    </format>
    <format dxfId="46">
      <pivotArea dataOnly="0" labelOnly="1" grandRow="1" outline="0" fieldPosition="0"/>
    </format>
    <format dxfId="45">
      <pivotArea dataOnly="0" labelOnly="1" fieldPosition="0">
        <references count="1">
          <reference field="1" count="0"/>
        </references>
      </pivotArea>
    </format>
    <format dxfId="44">
      <pivotArea dataOnly="0" labelOnly="1" grandCol="1" outline="0" fieldPosition="0"/>
    </format>
    <format dxfId="43">
      <pivotArea type="all" dataOnly="0" outline="0" fieldPosition="0"/>
    </format>
    <format dxfId="42">
      <pivotArea outline="0" collapsedLevelsAreSubtotals="1" fieldPosition="0"/>
    </format>
    <format dxfId="41">
      <pivotArea type="origin" dataOnly="0" labelOnly="1" outline="0" fieldPosition="0"/>
    </format>
    <format dxfId="40">
      <pivotArea field="1" type="button" dataOnly="0" labelOnly="1" outline="0" axis="axisCol" fieldPosition="0"/>
    </format>
    <format dxfId="39">
      <pivotArea type="topRight" dataOnly="0" labelOnly="1" outline="0" fieldPosition="0"/>
    </format>
    <format dxfId="38">
      <pivotArea field="2" type="button" dataOnly="0" labelOnly="1" outline="0" axis="axisRow" fieldPosition="0"/>
    </format>
    <format dxfId="37">
      <pivotArea dataOnly="0" labelOnly="1" fieldPosition="0">
        <references count="1">
          <reference field="2" count="0"/>
        </references>
      </pivotArea>
    </format>
    <format dxfId="36">
      <pivotArea dataOnly="0" labelOnly="1" grandRow="1" outline="0" fieldPosition="0"/>
    </format>
    <format dxfId="35">
      <pivotArea dataOnly="0" labelOnly="1" fieldPosition="0">
        <references count="1">
          <reference field="1" count="0"/>
        </references>
      </pivotArea>
    </format>
    <format dxfId="34">
      <pivotArea dataOnly="0" labelOnly="1" grandCol="1" outline="0" fieldPosition="0"/>
    </format>
    <format dxfId="33">
      <pivotArea type="all" dataOnly="0" outline="0" fieldPosition="0"/>
    </format>
    <format dxfId="32">
      <pivotArea outline="0" collapsedLevelsAreSubtotals="1" fieldPosition="0"/>
    </format>
    <format dxfId="31">
      <pivotArea type="origin" dataOnly="0" labelOnly="1" outline="0" fieldPosition="0"/>
    </format>
    <format dxfId="30">
      <pivotArea field="1" type="button" dataOnly="0" labelOnly="1" outline="0" axis="axisCol" fieldPosition="0"/>
    </format>
    <format dxfId="29">
      <pivotArea type="topRight" dataOnly="0" labelOnly="1" outline="0" fieldPosition="0"/>
    </format>
    <format dxfId="28">
      <pivotArea field="2" type="button" dataOnly="0" labelOnly="1" outline="0" axis="axisRow" fieldPosition="0"/>
    </format>
    <format dxfId="27">
      <pivotArea dataOnly="0" labelOnly="1" fieldPosition="0">
        <references count="1">
          <reference field="2" count="0"/>
        </references>
      </pivotArea>
    </format>
    <format dxfId="26">
      <pivotArea dataOnly="0" labelOnly="1" fieldPosition="0">
        <references count="1">
          <reference field="1" count="0"/>
        </references>
      </pivotArea>
    </format>
    <format dxfId="25">
      <pivotArea type="all" dataOnly="0" outline="0" fieldPosition="0"/>
    </format>
    <format dxfId="24">
      <pivotArea outline="0" collapsedLevelsAreSubtotals="1" fieldPosition="0"/>
    </format>
    <format dxfId="23">
      <pivotArea type="origin" dataOnly="0" labelOnly="1" outline="0" fieldPosition="0"/>
    </format>
    <format dxfId="22">
      <pivotArea field="1" type="button" dataOnly="0" labelOnly="1" outline="0" axis="axisCol" fieldPosition="0"/>
    </format>
    <format dxfId="21">
      <pivotArea type="topRight" dataOnly="0" labelOnly="1" outline="0" fieldPosition="0"/>
    </format>
    <format dxfId="20">
      <pivotArea field="2" type="button" dataOnly="0" labelOnly="1" outline="0" axis="axisRow" fieldPosition="0"/>
    </format>
    <format dxfId="19">
      <pivotArea dataOnly="0" labelOnly="1" fieldPosition="0">
        <references count="1">
          <reference field="2" count="0"/>
        </references>
      </pivotArea>
    </format>
    <format dxfId="18">
      <pivotArea dataOnly="0" labelOnly="1" fieldPosition="0">
        <references count="1">
          <reference field="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F00-000000000000}" name="PivotTable1"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A6:E11" firstHeaderRow="1" firstDataRow="2" firstDataCol="1"/>
  <pivotFields count="11">
    <pivotField showAll="0"/>
    <pivotField axis="axisCol" showAll="0">
      <items count="5">
        <item x="0"/>
        <item x="1"/>
        <item x="2"/>
        <item x="3"/>
        <item t="default"/>
      </items>
    </pivotField>
    <pivotField axis="axisRow" showAll="0">
      <items count="8">
        <item h="1" x="5"/>
        <item x="2"/>
        <item x="3"/>
        <item x="4"/>
        <item x="6"/>
        <item h="1" x="1"/>
        <item h="1" x="0"/>
        <item t="default"/>
      </items>
    </pivotField>
    <pivotField showAll="0"/>
    <pivotField showAll="0"/>
    <pivotField dataField="1" showAll="0"/>
    <pivotField showAll="0"/>
    <pivotField showAll="0"/>
    <pivotField showAll="0"/>
    <pivotField showAll="0"/>
    <pivotField showAll="0"/>
  </pivotFields>
  <rowFields count="1">
    <field x="2"/>
  </rowFields>
  <rowItems count="4">
    <i>
      <x v="1"/>
    </i>
    <i>
      <x v="2"/>
    </i>
    <i>
      <x v="3"/>
    </i>
    <i>
      <x v="4"/>
    </i>
  </rowItems>
  <colFields count="1">
    <field x="1"/>
  </colFields>
  <colItems count="4">
    <i>
      <x/>
    </i>
    <i>
      <x v="1"/>
    </i>
    <i>
      <x v="2"/>
    </i>
    <i>
      <x v="3"/>
    </i>
  </colItems>
  <dataFields count="1">
    <dataField name="Sum of Billed KWHs" fld="5" baseField="0" baseItem="1011459176" numFmtId="165"/>
  </dataFields>
  <formats count="39">
    <format dxfId="98">
      <pivotArea outline="0" collapsedLevelsAreSubtotals="1" fieldPosition="0"/>
    </format>
    <format dxfId="97">
      <pivotArea outline="0" collapsedLevelsAreSubtotals="1" fieldPosition="0"/>
    </format>
    <format dxfId="96">
      <pivotArea outline="0" collapsedLevelsAreSubtotals="1" fieldPosition="0"/>
    </format>
    <format dxfId="95">
      <pivotArea type="all" dataOnly="0" outline="0" fieldPosition="0"/>
    </format>
    <format dxfId="94">
      <pivotArea outline="0" collapsedLevelsAreSubtotals="1" fieldPosition="0"/>
    </format>
    <format dxfId="93">
      <pivotArea type="origin" dataOnly="0" labelOnly="1" outline="0" fieldPosition="0"/>
    </format>
    <format dxfId="92">
      <pivotArea field="1" type="button" dataOnly="0" labelOnly="1" outline="0" axis="axisCol" fieldPosition="0"/>
    </format>
    <format dxfId="91">
      <pivotArea type="topRight" dataOnly="0" labelOnly="1" outline="0" fieldPosition="0"/>
    </format>
    <format dxfId="90">
      <pivotArea field="2" type="button" dataOnly="0" labelOnly="1" outline="0" axis="axisRow" fieldPosition="0"/>
    </format>
    <format dxfId="89">
      <pivotArea dataOnly="0" labelOnly="1" fieldPosition="0">
        <references count="1">
          <reference field="2" count="0"/>
        </references>
      </pivotArea>
    </format>
    <format dxfId="88">
      <pivotArea dataOnly="0" labelOnly="1" grandRow="1" outline="0" fieldPosition="0"/>
    </format>
    <format dxfId="87">
      <pivotArea dataOnly="0" labelOnly="1" fieldPosition="0">
        <references count="1">
          <reference field="1" count="0"/>
        </references>
      </pivotArea>
    </format>
    <format dxfId="86">
      <pivotArea dataOnly="0" labelOnly="1" grandCol="1" outline="0" fieldPosition="0"/>
    </format>
    <format dxfId="85">
      <pivotArea type="all" dataOnly="0" outline="0" fieldPosition="0"/>
    </format>
    <format dxfId="84">
      <pivotArea outline="0" collapsedLevelsAreSubtotals="1" fieldPosition="0"/>
    </format>
    <format dxfId="83">
      <pivotArea type="origin" dataOnly="0" labelOnly="1" outline="0" fieldPosition="0"/>
    </format>
    <format dxfId="82">
      <pivotArea field="1" type="button" dataOnly="0" labelOnly="1" outline="0" axis="axisCol" fieldPosition="0"/>
    </format>
    <format dxfId="81">
      <pivotArea type="topRight" dataOnly="0" labelOnly="1" outline="0" fieldPosition="0"/>
    </format>
    <format dxfId="80">
      <pivotArea field="2" type="button" dataOnly="0" labelOnly="1" outline="0" axis="axisRow" fieldPosition="0"/>
    </format>
    <format dxfId="79">
      <pivotArea dataOnly="0" labelOnly="1" fieldPosition="0">
        <references count="1">
          <reference field="2" count="0"/>
        </references>
      </pivotArea>
    </format>
    <format dxfId="78">
      <pivotArea dataOnly="0" labelOnly="1" grandRow="1" outline="0" fieldPosition="0"/>
    </format>
    <format dxfId="77">
      <pivotArea dataOnly="0" labelOnly="1" fieldPosition="0">
        <references count="1">
          <reference field="1" count="0"/>
        </references>
      </pivotArea>
    </format>
    <format dxfId="76">
      <pivotArea dataOnly="0" labelOnly="1" grandCol="1" outline="0" fieldPosition="0"/>
    </format>
    <format dxfId="75">
      <pivotArea type="all" dataOnly="0" outline="0" fieldPosition="0"/>
    </format>
    <format dxfId="74">
      <pivotArea outline="0" collapsedLevelsAreSubtotals="1" fieldPosition="0"/>
    </format>
    <format dxfId="73">
      <pivotArea type="origin" dataOnly="0" labelOnly="1" outline="0" fieldPosition="0"/>
    </format>
    <format dxfId="72">
      <pivotArea field="1" type="button" dataOnly="0" labelOnly="1" outline="0" axis="axisCol" fieldPosition="0"/>
    </format>
    <format dxfId="71">
      <pivotArea type="topRight" dataOnly="0" labelOnly="1" outline="0" fieldPosition="0"/>
    </format>
    <format dxfId="70">
      <pivotArea field="2" type="button" dataOnly="0" labelOnly="1" outline="0" axis="axisRow" fieldPosition="0"/>
    </format>
    <format dxfId="69">
      <pivotArea dataOnly="0" labelOnly="1" fieldPosition="0">
        <references count="1">
          <reference field="2" count="0"/>
        </references>
      </pivotArea>
    </format>
    <format dxfId="68">
      <pivotArea dataOnly="0" labelOnly="1" fieldPosition="0">
        <references count="1">
          <reference field="1" count="0"/>
        </references>
      </pivotArea>
    </format>
    <format dxfId="67">
      <pivotArea type="all" dataOnly="0" outline="0" fieldPosition="0"/>
    </format>
    <format dxfId="66">
      <pivotArea outline="0" collapsedLevelsAreSubtotals="1" fieldPosition="0"/>
    </format>
    <format dxfId="65">
      <pivotArea type="origin" dataOnly="0" labelOnly="1" outline="0" fieldPosition="0"/>
    </format>
    <format dxfId="64">
      <pivotArea field="1" type="button" dataOnly="0" labelOnly="1" outline="0" axis="axisCol" fieldPosition="0"/>
    </format>
    <format dxfId="63">
      <pivotArea type="topRight" dataOnly="0" labelOnly="1" outline="0" fieldPosition="0"/>
    </format>
    <format dxfId="62">
      <pivotArea field="2" type="button" dataOnly="0" labelOnly="1" outline="0" axis="axisRow" fieldPosition="0"/>
    </format>
    <format dxfId="61">
      <pivotArea dataOnly="0" labelOnly="1" fieldPosition="0">
        <references count="1">
          <reference field="2" count="0"/>
        </references>
      </pivotArea>
    </format>
    <format dxfId="60">
      <pivotArea dataOnly="0" labelOnly="1" fieldPosition="0">
        <references count="1">
          <reference field="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R110" dT="2024-01-25T21:18:12.08" personId="{664EA953-9ADB-4778-BE98-6429A4DADBE2}" id="{7D0363CF-7F1E-4BE7-9F80-4AA91AA0A7BE}">
    <text>Per agreement cannot have discount for more than 45%</text>
  </threadedComment>
</ThreadedComment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5.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6.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7.bin"/><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customProperty" Target="../customProperty22.bin"/><Relationship Id="rId4"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A2D8E-FCC3-4F17-A737-B144ADB9DDDE}">
  <dimension ref="A1:N34"/>
  <sheetViews>
    <sheetView tabSelected="1" workbookViewId="0">
      <selection activeCell="D4" sqref="D4"/>
    </sheetView>
  </sheetViews>
  <sheetFormatPr defaultRowHeight="12.75" x14ac:dyDescent="0.2"/>
  <cols>
    <col min="1" max="1" width="9" style="475"/>
    <col min="2" max="2" width="0.875" style="475" customWidth="1"/>
    <col min="3" max="3" width="1.625" style="475" customWidth="1"/>
    <col min="4" max="4" width="39.875" style="475" customWidth="1"/>
    <col min="5" max="5" width="1.625" style="475" customWidth="1"/>
    <col min="6" max="6" width="9" style="476"/>
    <col min="7" max="7" width="1.625" style="476" customWidth="1"/>
    <col min="8" max="9" width="9" style="476"/>
    <col min="10" max="10" width="1.625" style="476" customWidth="1"/>
    <col min="11" max="13" width="9" style="476"/>
    <col min="14" max="14" width="0.875" style="475" customWidth="1"/>
    <col min="15" max="16384" width="9" style="475"/>
  </cols>
  <sheetData>
    <row r="1" spans="1:14" x14ac:dyDescent="0.2">
      <c r="A1" s="571" t="s">
        <v>526</v>
      </c>
      <c r="N1" s="476" t="s">
        <v>521</v>
      </c>
    </row>
    <row r="2" spans="1:14" x14ac:dyDescent="0.2">
      <c r="N2" s="476" t="s">
        <v>522</v>
      </c>
    </row>
    <row r="3" spans="1:14" x14ac:dyDescent="0.2">
      <c r="N3" s="476" t="s">
        <v>523</v>
      </c>
    </row>
    <row r="6" spans="1:14" ht="2.1" customHeight="1" x14ac:dyDescent="0.2">
      <c r="B6" s="486"/>
      <c r="C6" s="487"/>
      <c r="D6" s="487"/>
      <c r="E6" s="487"/>
      <c r="F6" s="498"/>
      <c r="G6" s="498"/>
      <c r="H6" s="498"/>
      <c r="I6" s="498"/>
      <c r="J6" s="498"/>
      <c r="K6" s="498"/>
      <c r="L6" s="498"/>
      <c r="M6" s="498"/>
      <c r="N6" s="488"/>
    </row>
    <row r="7" spans="1:14" ht="8.1" customHeight="1" x14ac:dyDescent="0.2">
      <c r="B7" s="477"/>
      <c r="C7" s="478"/>
      <c r="D7" s="478"/>
      <c r="E7" s="478"/>
      <c r="F7" s="499"/>
      <c r="G7" s="499"/>
      <c r="H7" s="499"/>
      <c r="I7" s="499"/>
      <c r="J7" s="499"/>
      <c r="K7" s="499"/>
      <c r="L7" s="499"/>
      <c r="M7" s="499"/>
      <c r="N7" s="479"/>
    </row>
    <row r="8" spans="1:14" x14ac:dyDescent="0.2">
      <c r="B8" s="480"/>
      <c r="C8" s="481"/>
      <c r="D8" s="481"/>
      <c r="E8" s="481"/>
      <c r="F8" s="500"/>
      <c r="G8" s="500"/>
      <c r="H8" s="507" t="s">
        <v>1</v>
      </c>
      <c r="I8" s="507"/>
      <c r="J8" s="500"/>
      <c r="K8" s="507" t="s">
        <v>520</v>
      </c>
      <c r="L8" s="507"/>
      <c r="M8" s="507"/>
      <c r="N8" s="482"/>
    </row>
    <row r="9" spans="1:14" x14ac:dyDescent="0.2">
      <c r="B9" s="480"/>
      <c r="C9" s="481" t="s">
        <v>508</v>
      </c>
      <c r="D9" s="481"/>
      <c r="E9" s="481"/>
      <c r="F9" s="500" t="s">
        <v>518</v>
      </c>
      <c r="G9" s="500"/>
      <c r="H9" s="500" t="s">
        <v>386</v>
      </c>
      <c r="I9" s="500" t="s">
        <v>387</v>
      </c>
      <c r="J9" s="500"/>
      <c r="K9" s="500" t="s">
        <v>386</v>
      </c>
      <c r="L9" s="500" t="s">
        <v>387</v>
      </c>
      <c r="M9" s="500" t="s">
        <v>5</v>
      </c>
      <c r="N9" s="482"/>
    </row>
    <row r="10" spans="1:14" ht="8.1" customHeight="1" x14ac:dyDescent="0.2">
      <c r="B10" s="483"/>
      <c r="C10" s="484"/>
      <c r="D10" s="484"/>
      <c r="E10" s="484"/>
      <c r="F10" s="501"/>
      <c r="G10" s="501"/>
      <c r="H10" s="501"/>
      <c r="I10" s="501"/>
      <c r="J10" s="501"/>
      <c r="K10" s="501"/>
      <c r="L10" s="501"/>
      <c r="M10" s="501"/>
      <c r="N10" s="485"/>
    </row>
    <row r="11" spans="1:14" ht="8.1" customHeight="1" x14ac:dyDescent="0.2">
      <c r="B11" s="489"/>
      <c r="C11" s="490"/>
      <c r="D11" s="490"/>
      <c r="E11" s="490"/>
      <c r="F11" s="502"/>
      <c r="G11" s="502"/>
      <c r="H11" s="502"/>
      <c r="I11" s="502"/>
      <c r="J11" s="502"/>
      <c r="K11" s="502"/>
      <c r="L11" s="502"/>
      <c r="M11" s="502"/>
      <c r="N11" s="491"/>
    </row>
    <row r="12" spans="1:14" x14ac:dyDescent="0.2">
      <c r="B12" s="492"/>
      <c r="C12" s="493" t="s">
        <v>511</v>
      </c>
      <c r="D12" s="493"/>
      <c r="E12" s="493"/>
      <c r="F12" s="493"/>
      <c r="G12" s="493"/>
      <c r="H12" s="493"/>
      <c r="I12" s="493"/>
      <c r="J12" s="493"/>
      <c r="K12" s="493"/>
      <c r="L12" s="493"/>
      <c r="M12" s="493"/>
      <c r="N12" s="494"/>
    </row>
    <row r="13" spans="1:14" x14ac:dyDescent="0.2">
      <c r="B13" s="492"/>
      <c r="C13" s="493"/>
      <c r="D13" s="493" t="s">
        <v>509</v>
      </c>
      <c r="E13" s="493"/>
      <c r="F13" s="503">
        <f>'Exh CTM-6 (Tariff)'!D9</f>
        <v>7.49</v>
      </c>
      <c r="G13" s="504"/>
      <c r="H13" s="503">
        <f>'Exh CTM-6 (Tariff)'!F9</f>
        <v>9.74</v>
      </c>
      <c r="I13" s="503">
        <f>'Exh CTM-6 (Tariff)'!I9</f>
        <v>12.66</v>
      </c>
      <c r="J13" s="504"/>
      <c r="K13" s="505">
        <f>(H13-F13)/F13</f>
        <v>0.30040053404539385</v>
      </c>
      <c r="L13" s="505">
        <f>(I13-H13)/H13</f>
        <v>0.29979466119096509</v>
      </c>
      <c r="M13" s="505">
        <f>(I13-F13)/F13</f>
        <v>0.69025367156208273</v>
      </c>
      <c r="N13" s="494"/>
    </row>
    <row r="14" spans="1:14" x14ac:dyDescent="0.2">
      <c r="B14" s="492"/>
      <c r="C14" s="493"/>
      <c r="D14" s="493" t="s">
        <v>510</v>
      </c>
      <c r="E14" s="493"/>
      <c r="F14" s="503">
        <f>'Exh CTM-6 (Tariff)'!D10</f>
        <v>17.989999999999998</v>
      </c>
      <c r="G14" s="504"/>
      <c r="H14" s="503">
        <f>'Exh CTM-6 (Tariff)'!F10</f>
        <v>23.39</v>
      </c>
      <c r="I14" s="503">
        <f>'Exh CTM-6 (Tariff)'!I10</f>
        <v>30.4</v>
      </c>
      <c r="J14" s="504"/>
      <c r="K14" s="505">
        <f>(H14-F14)/F14</f>
        <v>0.30016675931072834</v>
      </c>
      <c r="L14" s="505">
        <f>(I14-H14)/H14</f>
        <v>0.29970072680632742</v>
      </c>
      <c r="M14" s="505">
        <f>(I14-F14)/F14</f>
        <v>0.68982768204558098</v>
      </c>
      <c r="N14" s="494"/>
    </row>
    <row r="15" spans="1:14" ht="8.1" customHeight="1" x14ac:dyDescent="0.2">
      <c r="B15" s="492"/>
      <c r="C15" s="493"/>
      <c r="D15" s="493"/>
      <c r="E15" s="493"/>
      <c r="F15" s="504"/>
      <c r="G15" s="504"/>
      <c r="H15" s="504"/>
      <c r="I15" s="504"/>
      <c r="J15" s="504"/>
      <c r="K15" s="504"/>
      <c r="L15" s="504"/>
      <c r="M15" s="504"/>
      <c r="N15" s="494"/>
    </row>
    <row r="16" spans="1:14" x14ac:dyDescent="0.2">
      <c r="B16" s="492"/>
      <c r="C16" s="493" t="s">
        <v>512</v>
      </c>
      <c r="D16" s="493"/>
      <c r="E16" s="493"/>
      <c r="F16" s="504"/>
      <c r="G16" s="504"/>
      <c r="H16" s="504"/>
      <c r="I16" s="504"/>
      <c r="J16" s="504"/>
      <c r="K16" s="504"/>
      <c r="L16" s="504"/>
      <c r="M16" s="504"/>
      <c r="N16" s="494"/>
    </row>
    <row r="17" spans="2:14" x14ac:dyDescent="0.2">
      <c r="B17" s="492"/>
      <c r="C17" s="493"/>
      <c r="D17" s="493" t="s">
        <v>509</v>
      </c>
      <c r="E17" s="493"/>
      <c r="F17" s="503">
        <f>'Exh CTM-6 (Tariff)'!D16</f>
        <v>10.210000000000001</v>
      </c>
      <c r="G17" s="504"/>
      <c r="H17" s="503">
        <f>'Exh CTM-6 (Tariff)'!F16</f>
        <v>13.27</v>
      </c>
      <c r="I17" s="503">
        <f>'Exh CTM-6 (Tariff)'!I16</f>
        <v>17.25</v>
      </c>
      <c r="J17" s="504"/>
      <c r="K17" s="505">
        <f t="shared" ref="K17:K20" si="0">(H17-F17)/F17</f>
        <v>0.2997061704211556</v>
      </c>
      <c r="L17" s="505">
        <f t="shared" ref="L17:L20" si="1">(I17-H17)/H17</f>
        <v>0.29992464204973629</v>
      </c>
      <c r="M17" s="505">
        <f t="shared" ref="M17:M20" si="2">(I17-F17)/F17</f>
        <v>0.6895200783545542</v>
      </c>
      <c r="N17" s="494"/>
    </row>
    <row r="18" spans="2:14" x14ac:dyDescent="0.2">
      <c r="B18" s="492"/>
      <c r="C18" s="493"/>
      <c r="D18" s="493" t="s">
        <v>510</v>
      </c>
      <c r="E18" s="493"/>
      <c r="F18" s="503">
        <f>'Exh CTM-6 (Tariff)'!D17</f>
        <v>25.95</v>
      </c>
      <c r="G18" s="504"/>
      <c r="H18" s="503">
        <f>'Exh CTM-6 (Tariff)'!F17</f>
        <v>33.74</v>
      </c>
      <c r="I18" s="503">
        <f>'Exh CTM-6 (Tariff)'!I17</f>
        <v>43.86</v>
      </c>
      <c r="J18" s="504"/>
      <c r="K18" s="505">
        <f t="shared" si="0"/>
        <v>0.3001926782273604</v>
      </c>
      <c r="L18" s="505">
        <f t="shared" si="1"/>
        <v>0.29994072317723763</v>
      </c>
      <c r="M18" s="505">
        <f t="shared" si="2"/>
        <v>0.69017341040462432</v>
      </c>
      <c r="N18" s="494"/>
    </row>
    <row r="19" spans="2:14" x14ac:dyDescent="0.2">
      <c r="B19" s="492"/>
      <c r="C19" s="493" t="s">
        <v>513</v>
      </c>
      <c r="D19" s="493"/>
      <c r="E19" s="493"/>
      <c r="F19" s="503">
        <f>'Exh CTM-6 (Tariff)'!D23</f>
        <v>53.95</v>
      </c>
      <c r="G19" s="504"/>
      <c r="H19" s="503">
        <f>'Exh CTM-6 (Tariff)'!F23</f>
        <v>70.14</v>
      </c>
      <c r="I19" s="503">
        <f>'Exh CTM-6 (Tariff)'!I23</f>
        <v>91.18</v>
      </c>
      <c r="J19" s="504"/>
      <c r="K19" s="505">
        <f t="shared" si="0"/>
        <v>0.30009267840593135</v>
      </c>
      <c r="L19" s="505">
        <f t="shared" si="1"/>
        <v>0.29997148560022818</v>
      </c>
      <c r="M19" s="505">
        <f t="shared" si="2"/>
        <v>0.69008341056533828</v>
      </c>
      <c r="N19" s="494"/>
    </row>
    <row r="20" spans="2:14" x14ac:dyDescent="0.2">
      <c r="B20" s="492"/>
      <c r="C20" s="493" t="s">
        <v>514</v>
      </c>
      <c r="D20" s="493"/>
      <c r="E20" s="493"/>
      <c r="F20" s="503">
        <f>'Exh CTM-6 (Tariff)'!D36</f>
        <v>109.08</v>
      </c>
      <c r="G20" s="504"/>
      <c r="H20" s="503">
        <f>'Exh CTM-6 (Tariff)'!F36</f>
        <v>141.80000000000001</v>
      </c>
      <c r="I20" s="503">
        <f>'Exh CTM-6 (Tariff)'!I36</f>
        <v>184.35</v>
      </c>
      <c r="J20" s="504"/>
      <c r="K20" s="505">
        <f t="shared" si="0"/>
        <v>0.29996332966630007</v>
      </c>
      <c r="L20" s="505">
        <f t="shared" si="1"/>
        <v>0.30007052186177702</v>
      </c>
      <c r="M20" s="505">
        <f t="shared" si="2"/>
        <v>0.69004400440044</v>
      </c>
      <c r="N20" s="494"/>
    </row>
    <row r="21" spans="2:14" x14ac:dyDescent="0.2">
      <c r="B21" s="492"/>
      <c r="C21" s="493" t="s">
        <v>519</v>
      </c>
      <c r="D21" s="493"/>
      <c r="E21" s="493"/>
      <c r="F21" s="503"/>
      <c r="G21" s="504"/>
      <c r="H21" s="503"/>
      <c r="I21" s="503"/>
      <c r="J21" s="504"/>
      <c r="K21" s="504"/>
      <c r="L21" s="504"/>
      <c r="M21" s="504"/>
      <c r="N21" s="494"/>
    </row>
    <row r="22" spans="2:14" x14ac:dyDescent="0.2">
      <c r="B22" s="492"/>
      <c r="C22" s="493"/>
      <c r="D22" s="493" t="s">
        <v>509</v>
      </c>
      <c r="E22" s="493"/>
      <c r="F22" s="503">
        <f>'Exh CTM-6 (Tariff)'!D60</f>
        <v>9.99</v>
      </c>
      <c r="G22" s="504"/>
      <c r="H22" s="503">
        <f>'Exh CTM-6 (Tariff)'!F60</f>
        <v>12.99</v>
      </c>
      <c r="I22" s="503">
        <f>'Exh CTM-6 (Tariff)'!I60</f>
        <v>16.88</v>
      </c>
      <c r="J22" s="504"/>
      <c r="K22" s="505">
        <f t="shared" ref="K22:K27" si="3">(H22-F22)/F22</f>
        <v>0.3003003003003003</v>
      </c>
      <c r="L22" s="505">
        <f t="shared" ref="L22:L27" si="4">(I22-H22)/H22</f>
        <v>0.29946112394149338</v>
      </c>
      <c r="M22" s="505">
        <f t="shared" ref="M22:M27" si="5">(I22-F22)/F22</f>
        <v>0.68968968968968958</v>
      </c>
      <c r="N22" s="494"/>
    </row>
    <row r="23" spans="2:14" x14ac:dyDescent="0.2">
      <c r="B23" s="492"/>
      <c r="C23" s="493"/>
      <c r="D23" s="493" t="s">
        <v>510</v>
      </c>
      <c r="E23" s="493"/>
      <c r="F23" s="503">
        <f>'Exh CTM-6 (Tariff)'!D61</f>
        <v>25.36</v>
      </c>
      <c r="G23" s="504"/>
      <c r="H23" s="503">
        <f>'Exh CTM-6 (Tariff)'!F61</f>
        <v>32.97</v>
      </c>
      <c r="I23" s="503">
        <f>'Exh CTM-6 (Tariff)'!I61</f>
        <v>42.86</v>
      </c>
      <c r="J23" s="504"/>
      <c r="K23" s="505">
        <f t="shared" si="3"/>
        <v>0.30007886435331227</v>
      </c>
      <c r="L23" s="505">
        <f t="shared" si="4"/>
        <v>0.299969669396421</v>
      </c>
      <c r="M23" s="505">
        <f t="shared" si="5"/>
        <v>0.69006309148264988</v>
      </c>
      <c r="N23" s="494"/>
    </row>
    <row r="24" spans="2:14" ht="8.1" customHeight="1" x14ac:dyDescent="0.2">
      <c r="B24" s="492"/>
      <c r="C24" s="493"/>
      <c r="D24" s="493"/>
      <c r="E24" s="493"/>
      <c r="F24" s="503"/>
      <c r="G24" s="504"/>
      <c r="H24" s="503"/>
      <c r="I24" s="503"/>
      <c r="J24" s="504"/>
      <c r="K24" s="505"/>
      <c r="L24" s="505"/>
      <c r="M24" s="505"/>
      <c r="N24" s="494"/>
    </row>
    <row r="25" spans="2:14" x14ac:dyDescent="0.2">
      <c r="B25" s="492"/>
      <c r="C25" s="493" t="s">
        <v>515</v>
      </c>
      <c r="D25" s="493"/>
      <c r="E25" s="493"/>
      <c r="F25" s="503">
        <f>'Exh CTM-6 (Tariff)'!D75</f>
        <v>358.11</v>
      </c>
      <c r="G25" s="504"/>
      <c r="H25" s="503">
        <f>'Exh CTM-6 (Tariff)'!F75</f>
        <v>465.54</v>
      </c>
      <c r="I25" s="503">
        <f>'Exh CTM-6 (Tariff)'!I75</f>
        <v>605.21</v>
      </c>
      <c r="J25" s="504"/>
      <c r="K25" s="505">
        <f t="shared" si="3"/>
        <v>0.29999162268576696</v>
      </c>
      <c r="L25" s="505">
        <f t="shared" si="4"/>
        <v>0.30001718434506169</v>
      </c>
      <c r="M25" s="505">
        <f t="shared" si="5"/>
        <v>0.69001144899611855</v>
      </c>
      <c r="N25" s="494"/>
    </row>
    <row r="26" spans="2:14" x14ac:dyDescent="0.2">
      <c r="B26" s="492"/>
      <c r="C26" s="493" t="s">
        <v>516</v>
      </c>
      <c r="D26" s="493"/>
      <c r="E26" s="493"/>
      <c r="F26" s="503">
        <f>'Exh CTM-6 (Tariff)'!D89</f>
        <v>358.11</v>
      </c>
      <c r="G26" s="504"/>
      <c r="H26" s="503">
        <f>'Exh CTM-6 (Tariff)'!F89</f>
        <v>465.54</v>
      </c>
      <c r="I26" s="503">
        <f>'Exh CTM-6 (Tariff)'!I89</f>
        <v>605.21</v>
      </c>
      <c r="J26" s="504"/>
      <c r="K26" s="505">
        <f t="shared" si="3"/>
        <v>0.29999162268576696</v>
      </c>
      <c r="L26" s="505">
        <f t="shared" si="4"/>
        <v>0.30001718434506169</v>
      </c>
      <c r="M26" s="505">
        <f t="shared" si="5"/>
        <v>0.69001144899611855</v>
      </c>
      <c r="N26" s="494"/>
    </row>
    <row r="27" spans="2:14" x14ac:dyDescent="0.2">
      <c r="B27" s="492"/>
      <c r="C27" s="493" t="s">
        <v>517</v>
      </c>
      <c r="D27" s="493"/>
      <c r="E27" s="493"/>
      <c r="F27" s="503">
        <f>'Exh CTM-6 (Tariff)'!D99</f>
        <v>358.11</v>
      </c>
      <c r="G27" s="504"/>
      <c r="H27" s="503">
        <f>'Exh CTM-6 (Tariff)'!F99</f>
        <v>465.54</v>
      </c>
      <c r="I27" s="503">
        <f>'Exh CTM-6 (Tariff)'!I99</f>
        <v>605.21</v>
      </c>
      <c r="J27" s="504"/>
      <c r="K27" s="505">
        <f t="shared" si="3"/>
        <v>0.29999162268576696</v>
      </c>
      <c r="L27" s="505">
        <f t="shared" si="4"/>
        <v>0.30001718434506169</v>
      </c>
      <c r="M27" s="505">
        <f t="shared" si="5"/>
        <v>0.69001144899611855</v>
      </c>
      <c r="N27" s="494"/>
    </row>
    <row r="28" spans="2:14" ht="8.1" customHeight="1" x14ac:dyDescent="0.2">
      <c r="B28" s="495"/>
      <c r="C28" s="496"/>
      <c r="D28" s="496"/>
      <c r="E28" s="496"/>
      <c r="F28" s="506"/>
      <c r="G28" s="506"/>
      <c r="H28" s="506"/>
      <c r="I28" s="506"/>
      <c r="J28" s="506"/>
      <c r="K28" s="506"/>
      <c r="L28" s="506"/>
      <c r="M28" s="506"/>
      <c r="N28" s="497"/>
    </row>
    <row r="29" spans="2:14" ht="2.1" customHeight="1" x14ac:dyDescent="0.2">
      <c r="B29" s="486"/>
      <c r="C29" s="487"/>
      <c r="D29" s="487"/>
      <c r="E29" s="487"/>
      <c r="F29" s="498"/>
      <c r="G29" s="498"/>
      <c r="H29" s="498"/>
      <c r="I29" s="498"/>
      <c r="J29" s="498"/>
      <c r="K29" s="498"/>
      <c r="L29" s="498"/>
      <c r="M29" s="498"/>
      <c r="N29" s="488"/>
    </row>
    <row r="31" spans="2:14" x14ac:dyDescent="0.2">
      <c r="C31" s="475" t="s">
        <v>524</v>
      </c>
    </row>
    <row r="33" spans="3:3" x14ac:dyDescent="0.2">
      <c r="C33" s="475" t="s">
        <v>525</v>
      </c>
    </row>
    <row r="34" spans="3:3" x14ac:dyDescent="0.2">
      <c r="C34" s="475" t="s">
        <v>527</v>
      </c>
    </row>
  </sheetData>
  <mergeCells count="2">
    <mergeCell ref="H8:I8"/>
    <mergeCell ref="K8:M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F77A5-EF91-4B3C-9B72-568A773F27E5}">
  <sheetPr codeName="Sheet2">
    <tabColor rgb="FF92D050"/>
    <pageSetUpPr fitToPage="1"/>
  </sheetPr>
  <dimension ref="A1:F55"/>
  <sheetViews>
    <sheetView workbookViewId="0">
      <pane ySplit="6" topLeftCell="A7" activePane="bottomLeft" state="frozen"/>
      <selection pane="bottomLeft" sqref="A1:E2"/>
    </sheetView>
  </sheetViews>
  <sheetFormatPr defaultColWidth="9" defaultRowHeight="11.25" x14ac:dyDescent="0.2"/>
  <cols>
    <col min="1" max="1" width="2.125" style="65" customWidth="1"/>
    <col min="2" max="2" width="22" style="65" bestFit="1" customWidth="1"/>
    <col min="3" max="3" width="23.625" style="65" bestFit="1" customWidth="1"/>
    <col min="4" max="4" width="8.625" style="65" bestFit="1" customWidth="1"/>
    <col min="5" max="5" width="1.75" style="65" customWidth="1"/>
    <col min="6" max="16384" width="9" style="65"/>
  </cols>
  <sheetData>
    <row r="1" spans="1:5" ht="15.75" customHeight="1" x14ac:dyDescent="0.2">
      <c r="A1" s="508" t="s">
        <v>20</v>
      </c>
      <c r="B1" s="508"/>
      <c r="C1" s="508"/>
      <c r="D1" s="508"/>
      <c r="E1" s="508"/>
    </row>
    <row r="2" spans="1:5" x14ac:dyDescent="0.2">
      <c r="A2" s="508" t="s">
        <v>251</v>
      </c>
      <c r="B2" s="508"/>
      <c r="C2" s="508"/>
      <c r="D2" s="508"/>
      <c r="E2" s="508"/>
    </row>
    <row r="3" spans="1:5" x14ac:dyDescent="0.2">
      <c r="A3" s="508" t="s">
        <v>361</v>
      </c>
      <c r="B3" s="508"/>
      <c r="C3" s="508"/>
      <c r="D3" s="508"/>
      <c r="E3" s="508"/>
    </row>
    <row r="4" spans="1:5" x14ac:dyDescent="0.2">
      <c r="A4" s="508" t="s">
        <v>173</v>
      </c>
      <c r="B4" s="508"/>
      <c r="C4" s="508"/>
      <c r="D4" s="508"/>
      <c r="E4" s="508"/>
    </row>
    <row r="5" spans="1:5" x14ac:dyDescent="0.2">
      <c r="A5" s="452"/>
      <c r="B5" s="452"/>
      <c r="C5" s="452"/>
      <c r="D5" s="452"/>
      <c r="E5" s="452"/>
    </row>
    <row r="6" spans="1:5" x14ac:dyDescent="0.2">
      <c r="A6" s="355"/>
      <c r="B6" s="459" t="s">
        <v>176</v>
      </c>
      <c r="C6" s="459" t="s">
        <v>174</v>
      </c>
      <c r="D6" s="459" t="s">
        <v>175</v>
      </c>
    </row>
    <row r="7" spans="1:5" ht="15.75" customHeight="1" x14ac:dyDescent="0.2">
      <c r="A7" s="355"/>
      <c r="B7" s="458"/>
      <c r="C7" s="458"/>
      <c r="D7" s="458"/>
    </row>
    <row r="8" spans="1:5" x14ac:dyDescent="0.2">
      <c r="A8" s="455"/>
      <c r="B8" s="457" t="s">
        <v>489</v>
      </c>
      <c r="C8" s="455" t="s">
        <v>490</v>
      </c>
      <c r="D8" s="455" t="s">
        <v>176</v>
      </c>
      <c r="E8" s="454"/>
    </row>
    <row r="9" spans="1:5" x14ac:dyDescent="0.2">
      <c r="A9" s="455"/>
      <c r="B9" s="457" t="s">
        <v>489</v>
      </c>
      <c r="C9" s="455" t="s">
        <v>491</v>
      </c>
      <c r="D9" s="455" t="s">
        <v>176</v>
      </c>
      <c r="E9" s="454"/>
    </row>
    <row r="10" spans="1:5" x14ac:dyDescent="0.2">
      <c r="A10" s="455"/>
      <c r="B10" s="457" t="s">
        <v>489</v>
      </c>
      <c r="C10" s="455" t="s">
        <v>492</v>
      </c>
      <c r="D10" s="455" t="s">
        <v>176</v>
      </c>
      <c r="E10" s="454"/>
    </row>
    <row r="11" spans="1:5" x14ac:dyDescent="0.2">
      <c r="A11" s="455"/>
      <c r="B11" s="457" t="s">
        <v>489</v>
      </c>
      <c r="C11" s="455" t="s">
        <v>493</v>
      </c>
      <c r="D11" s="455" t="s">
        <v>176</v>
      </c>
      <c r="E11" s="454"/>
    </row>
    <row r="12" spans="1:5" x14ac:dyDescent="0.2">
      <c r="A12" s="455"/>
      <c r="B12" s="457" t="s">
        <v>489</v>
      </c>
      <c r="C12" s="455" t="s">
        <v>494</v>
      </c>
      <c r="D12" s="455" t="s">
        <v>176</v>
      </c>
      <c r="E12" s="454"/>
    </row>
    <row r="13" spans="1:5" x14ac:dyDescent="0.2">
      <c r="A13" s="454"/>
      <c r="B13" s="457" t="s">
        <v>489</v>
      </c>
      <c r="C13" s="455" t="s">
        <v>495</v>
      </c>
      <c r="D13" s="455" t="s">
        <v>176</v>
      </c>
      <c r="E13" s="454"/>
    </row>
    <row r="14" spans="1:5" x14ac:dyDescent="0.2">
      <c r="A14" s="454"/>
      <c r="B14" s="457"/>
      <c r="C14" s="455" t="s">
        <v>496</v>
      </c>
      <c r="D14" s="455" t="s">
        <v>176</v>
      </c>
      <c r="E14" s="454"/>
    </row>
    <row r="15" spans="1:5" x14ac:dyDescent="0.2">
      <c r="A15" s="454"/>
      <c r="B15" s="457"/>
      <c r="C15" s="455"/>
      <c r="D15" s="455"/>
      <c r="E15" s="454"/>
    </row>
    <row r="16" spans="1:5" x14ac:dyDescent="0.2">
      <c r="A16" s="454"/>
      <c r="B16" s="457"/>
      <c r="C16" s="455" t="s">
        <v>498</v>
      </c>
      <c r="D16" s="455" t="s">
        <v>497</v>
      </c>
      <c r="E16" s="454"/>
    </row>
    <row r="17" spans="1:6" x14ac:dyDescent="0.2">
      <c r="A17" s="454"/>
      <c r="B17" s="457"/>
      <c r="C17" s="455" t="s">
        <v>503</v>
      </c>
      <c r="D17" s="455" t="s">
        <v>497</v>
      </c>
      <c r="E17" s="454"/>
      <c r="F17" s="65" t="s">
        <v>504</v>
      </c>
    </row>
    <row r="18" spans="1:6" x14ac:dyDescent="0.2">
      <c r="A18" s="454"/>
      <c r="B18" s="457"/>
      <c r="C18" s="455" t="s">
        <v>502</v>
      </c>
      <c r="D18" s="455" t="s">
        <v>497</v>
      </c>
      <c r="E18" s="454"/>
    </row>
    <row r="19" spans="1:6" x14ac:dyDescent="0.2">
      <c r="A19" s="454"/>
      <c r="B19" s="457"/>
      <c r="C19" s="455" t="s">
        <v>501</v>
      </c>
      <c r="D19" s="455" t="s">
        <v>497</v>
      </c>
      <c r="E19" s="454"/>
    </row>
    <row r="20" spans="1:6" x14ac:dyDescent="0.2">
      <c r="A20" s="454"/>
      <c r="B20" s="457"/>
      <c r="C20" s="455" t="s">
        <v>500</v>
      </c>
      <c r="D20" s="455" t="s">
        <v>497</v>
      </c>
      <c r="E20" s="454"/>
    </row>
    <row r="21" spans="1:6" x14ac:dyDescent="0.2">
      <c r="A21" s="454"/>
      <c r="B21" s="457"/>
      <c r="C21" s="455" t="s">
        <v>499</v>
      </c>
      <c r="D21" s="455" t="s">
        <v>497</v>
      </c>
      <c r="E21" s="454"/>
    </row>
    <row r="22" spans="1:6" x14ac:dyDescent="0.2">
      <c r="A22" s="454"/>
      <c r="B22" s="182"/>
      <c r="C22" s="182"/>
      <c r="D22" s="455"/>
      <c r="E22" s="454"/>
    </row>
    <row r="23" spans="1:6" x14ac:dyDescent="0.2">
      <c r="A23" s="454"/>
      <c r="B23" s="454"/>
      <c r="C23" s="456"/>
      <c r="D23" s="455"/>
      <c r="E23" s="454"/>
    </row>
    <row r="24" spans="1:6" x14ac:dyDescent="0.2">
      <c r="A24" s="454"/>
      <c r="B24" s="454"/>
      <c r="D24" s="455"/>
      <c r="E24" s="454"/>
    </row>
    <row r="25" spans="1:6" x14ac:dyDescent="0.2">
      <c r="A25" s="454"/>
      <c r="B25" s="454"/>
      <c r="C25" s="456"/>
      <c r="D25" s="455"/>
      <c r="E25" s="454"/>
    </row>
    <row r="26" spans="1:6" x14ac:dyDescent="0.2">
      <c r="A26" s="454"/>
      <c r="B26" s="454"/>
      <c r="C26" s="456"/>
      <c r="D26" s="455"/>
      <c r="E26" s="454"/>
    </row>
    <row r="27" spans="1:6" x14ac:dyDescent="0.2">
      <c r="A27" s="454"/>
      <c r="B27" s="454"/>
      <c r="C27" s="456"/>
      <c r="D27" s="455"/>
      <c r="E27" s="454"/>
    </row>
    <row r="28" spans="1:6" x14ac:dyDescent="0.2">
      <c r="A28" s="454"/>
      <c r="B28" s="454"/>
      <c r="C28" s="456"/>
      <c r="D28" s="455"/>
      <c r="E28" s="454"/>
    </row>
    <row r="29" spans="1:6" x14ac:dyDescent="0.2">
      <c r="A29" s="454"/>
      <c r="B29" s="454"/>
      <c r="C29" s="456"/>
      <c r="D29" s="455"/>
      <c r="E29" s="454"/>
    </row>
    <row r="30" spans="1:6" x14ac:dyDescent="0.2">
      <c r="A30" s="454"/>
      <c r="B30" s="454"/>
      <c r="C30" s="456"/>
      <c r="D30" s="455"/>
      <c r="E30" s="454"/>
    </row>
    <row r="31" spans="1:6" x14ac:dyDescent="0.2">
      <c r="A31" s="454"/>
      <c r="B31" s="454"/>
      <c r="C31" s="456"/>
      <c r="D31" s="455"/>
      <c r="E31" s="454"/>
    </row>
    <row r="32" spans="1:6" x14ac:dyDescent="0.2">
      <c r="A32" s="454"/>
      <c r="B32" s="454"/>
      <c r="C32" s="456"/>
      <c r="D32" s="455"/>
      <c r="E32" s="454"/>
    </row>
    <row r="33" spans="1:5" x14ac:dyDescent="0.2">
      <c r="A33" s="454"/>
      <c r="B33" s="454"/>
      <c r="C33" s="455"/>
      <c r="D33" s="455"/>
      <c r="E33" s="454"/>
    </row>
    <row r="34" spans="1:5" x14ac:dyDescent="0.2">
      <c r="A34" s="454"/>
      <c r="B34" s="454"/>
      <c r="C34" s="456"/>
      <c r="D34" s="455"/>
      <c r="E34" s="454"/>
    </row>
    <row r="35" spans="1:5" x14ac:dyDescent="0.2">
      <c r="A35" s="454"/>
      <c r="B35" s="454"/>
      <c r="C35" s="456"/>
      <c r="D35" s="455"/>
      <c r="E35" s="454"/>
    </row>
    <row r="36" spans="1:5" x14ac:dyDescent="0.2">
      <c r="A36" s="454"/>
      <c r="B36" s="454"/>
      <c r="C36" s="456"/>
      <c r="D36" s="455"/>
      <c r="E36" s="454"/>
    </row>
    <row r="37" spans="1:5" x14ac:dyDescent="0.2">
      <c r="A37" s="454"/>
      <c r="B37" s="454"/>
      <c r="C37" s="456"/>
      <c r="D37" s="455"/>
      <c r="E37" s="454"/>
    </row>
    <row r="38" spans="1:5" x14ac:dyDescent="0.2">
      <c r="A38" s="454"/>
      <c r="B38" s="454"/>
      <c r="C38" s="456"/>
      <c r="D38" s="455"/>
      <c r="E38" s="454"/>
    </row>
    <row r="39" spans="1:5" x14ac:dyDescent="0.2">
      <c r="A39" s="454"/>
      <c r="B39" s="454"/>
      <c r="C39" s="456"/>
      <c r="D39" s="455"/>
      <c r="E39" s="454"/>
    </row>
    <row r="40" spans="1:5" x14ac:dyDescent="0.2">
      <c r="A40" s="454"/>
      <c r="B40" s="454"/>
      <c r="C40" s="456"/>
      <c r="D40" s="455"/>
      <c r="E40" s="454"/>
    </row>
    <row r="41" spans="1:5" x14ac:dyDescent="0.2">
      <c r="A41" s="454"/>
      <c r="B41" s="454"/>
      <c r="C41" s="456"/>
      <c r="D41" s="455"/>
      <c r="E41" s="454"/>
    </row>
    <row r="42" spans="1:5" x14ac:dyDescent="0.2">
      <c r="A42" s="454"/>
      <c r="B42" s="454"/>
      <c r="C42" s="456"/>
      <c r="D42" s="455"/>
      <c r="E42" s="454"/>
    </row>
    <row r="43" spans="1:5" x14ac:dyDescent="0.2">
      <c r="A43" s="454"/>
      <c r="B43" s="454"/>
      <c r="C43" s="456"/>
      <c r="D43" s="455"/>
      <c r="E43" s="454"/>
    </row>
    <row r="44" spans="1:5" x14ac:dyDescent="0.2">
      <c r="A44" s="454"/>
      <c r="B44" s="454"/>
      <c r="C44" s="455"/>
      <c r="D44" s="455"/>
      <c r="E44" s="454"/>
    </row>
    <row r="45" spans="1:5" x14ac:dyDescent="0.2">
      <c r="A45" s="454"/>
      <c r="B45" s="454"/>
      <c r="C45" s="456"/>
      <c r="D45" s="455"/>
      <c r="E45" s="454"/>
    </row>
    <row r="46" spans="1:5" x14ac:dyDescent="0.2">
      <c r="A46" s="454"/>
      <c r="B46" s="454"/>
      <c r="C46" s="456"/>
      <c r="D46" s="455"/>
      <c r="E46" s="454"/>
    </row>
    <row r="47" spans="1:5" x14ac:dyDescent="0.2">
      <c r="A47" s="454"/>
      <c r="B47" s="454"/>
      <c r="C47" s="456"/>
      <c r="D47" s="455"/>
      <c r="E47" s="454"/>
    </row>
    <row r="48" spans="1:5" x14ac:dyDescent="0.2">
      <c r="A48" s="454"/>
      <c r="B48" s="454"/>
      <c r="C48" s="456"/>
      <c r="D48" s="455"/>
      <c r="E48" s="454"/>
    </row>
    <row r="49" spans="1:5" x14ac:dyDescent="0.2">
      <c r="A49" s="454"/>
      <c r="B49" s="454"/>
      <c r="C49" s="456"/>
      <c r="D49" s="455"/>
      <c r="E49" s="454"/>
    </row>
    <row r="50" spans="1:5" x14ac:dyDescent="0.2">
      <c r="A50" s="454"/>
      <c r="B50" s="454"/>
      <c r="C50" s="456"/>
      <c r="D50" s="455"/>
      <c r="E50" s="454"/>
    </row>
    <row r="51" spans="1:5" x14ac:dyDescent="0.2">
      <c r="A51" s="454"/>
      <c r="B51" s="454"/>
      <c r="C51" s="456"/>
      <c r="D51" s="455"/>
      <c r="E51" s="454"/>
    </row>
    <row r="52" spans="1:5" x14ac:dyDescent="0.2">
      <c r="A52" s="454"/>
      <c r="B52" s="454"/>
      <c r="C52" s="456"/>
      <c r="D52" s="455"/>
      <c r="E52" s="454"/>
    </row>
    <row r="53" spans="1:5" x14ac:dyDescent="0.2">
      <c r="A53" s="454"/>
      <c r="B53" s="454"/>
      <c r="C53" s="456"/>
      <c r="D53" s="455"/>
      <c r="E53" s="454"/>
    </row>
    <row r="54" spans="1:5" x14ac:dyDescent="0.2">
      <c r="A54" s="454"/>
      <c r="B54" s="454"/>
      <c r="C54" s="456"/>
      <c r="D54" s="455"/>
      <c r="E54" s="454"/>
    </row>
    <row r="55" spans="1:5" x14ac:dyDescent="0.2">
      <c r="A55" s="454"/>
      <c r="B55" s="454"/>
      <c r="C55" s="456"/>
      <c r="D55" s="455"/>
      <c r="E55" s="454"/>
    </row>
  </sheetData>
  <mergeCells count="4">
    <mergeCell ref="A1:E1"/>
    <mergeCell ref="A2:E2"/>
    <mergeCell ref="A3:E3"/>
    <mergeCell ref="A4:E4"/>
  </mergeCells>
  <pageMargins left="0.7" right="0.7" top="0.75" bottom="0.75" header="0.3" footer="0.3"/>
  <pageSetup scale="70" orientation="landscape" r:id="rId1"/>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A1"/>
  <sheetViews>
    <sheetView workbookViewId="0">
      <selection activeCell="C41" sqref="C41"/>
    </sheetView>
  </sheetViews>
  <sheetFormatPr defaultColWidth="8.75" defaultRowHeight="11.25" x14ac:dyDescent="0.2"/>
  <cols>
    <col min="1" max="16384" width="8.75" style="1"/>
  </cols>
  <sheetData/>
  <pageMargins left="0.7" right="0.7" top="0.75" bottom="0.75" header="0.3" footer="0.3"/>
  <pageSetup orientation="portrait" r:id="rId1"/>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A1:X200"/>
  <sheetViews>
    <sheetView zoomScaleNormal="100" workbookViewId="0">
      <pane xSplit="3" ySplit="6" topLeftCell="D7" activePane="bottomRight" state="frozen"/>
      <selection pane="topRight" activeCell="D1" sqref="D1"/>
      <selection pane="bottomLeft" activeCell="A7" sqref="A7"/>
      <selection pane="bottomRight" activeCell="L31" sqref="L31"/>
    </sheetView>
  </sheetViews>
  <sheetFormatPr defaultColWidth="8.25" defaultRowHeight="11.25" x14ac:dyDescent="0.2"/>
  <cols>
    <col min="1" max="1" width="4.125" style="65" bestFit="1" customWidth="1"/>
    <col min="2" max="2" width="13" style="65" bestFit="1" customWidth="1"/>
    <col min="3" max="3" width="44.875" style="65" bestFit="1" customWidth="1"/>
    <col min="4" max="4" width="11.625" style="65" customWidth="1"/>
    <col min="5" max="5" width="0.625" style="65" customWidth="1"/>
    <col min="6" max="6" width="10.75" style="65" customWidth="1"/>
    <col min="7" max="7" width="9.5" style="65" customWidth="1"/>
    <col min="8" max="8" width="0.625" style="65" customWidth="1"/>
    <col min="9" max="9" width="11.5" style="65" customWidth="1"/>
    <col min="10" max="10" width="9.625" style="65" customWidth="1"/>
    <col min="11" max="11" width="14" style="65" bestFit="1" customWidth="1"/>
    <col min="12" max="12" width="7.375" style="183" bestFit="1" customWidth="1"/>
    <col min="13" max="13" width="0.75" style="65" customWidth="1"/>
    <col min="14" max="14" width="14.75" style="65" customWidth="1"/>
    <col min="15" max="15" width="7.375" style="65" customWidth="1"/>
    <col min="16" max="16" width="13.125" style="65" customWidth="1"/>
    <col min="17" max="17" width="0.75" style="65" customWidth="1"/>
    <col min="18" max="18" width="14.25" style="65" customWidth="1"/>
    <col min="19" max="19" width="11.75" style="65" customWidth="1"/>
    <col min="20" max="20" width="15.125" style="65" customWidth="1"/>
    <col min="21" max="21" width="0.75" style="65" customWidth="1"/>
    <col min="22" max="22" width="14.75" style="65" customWidth="1"/>
    <col min="23" max="24" width="17" style="65" customWidth="1"/>
    <col min="25" max="233" width="8.25" style="65"/>
    <col min="234" max="234" width="4" style="65" bestFit="1" customWidth="1"/>
    <col min="235" max="235" width="9.875" style="65" customWidth="1"/>
    <col min="236" max="236" width="56.125" style="65" bestFit="1" customWidth="1"/>
    <col min="237" max="237" width="13" style="65" customWidth="1"/>
    <col min="238" max="238" width="11.25" style="65" bestFit="1" customWidth="1"/>
    <col min="239" max="239" width="11.75" style="65" customWidth="1"/>
    <col min="240" max="240" width="2.875" style="65" customWidth="1"/>
    <col min="241" max="241" width="13" style="65" bestFit="1" customWidth="1"/>
    <col min="242" max="242" width="14.875" style="65" bestFit="1" customWidth="1"/>
    <col min="243" max="243" width="13" style="65" bestFit="1" customWidth="1"/>
    <col min="244" max="489" width="8.25" style="65"/>
    <col min="490" max="490" width="4" style="65" bestFit="1" customWidth="1"/>
    <col min="491" max="491" width="9.875" style="65" customWidth="1"/>
    <col min="492" max="492" width="56.125" style="65" bestFit="1" customWidth="1"/>
    <col min="493" max="493" width="13" style="65" customWidth="1"/>
    <col min="494" max="494" width="11.25" style="65" bestFit="1" customWidth="1"/>
    <col min="495" max="495" width="11.75" style="65" customWidth="1"/>
    <col min="496" max="496" width="2.875" style="65" customWidth="1"/>
    <col min="497" max="497" width="13" style="65" bestFit="1" customWidth="1"/>
    <col min="498" max="498" width="14.875" style="65" bestFit="1" customWidth="1"/>
    <col min="499" max="499" width="13" style="65" bestFit="1" customWidth="1"/>
    <col min="500" max="745" width="8.25" style="65"/>
    <col min="746" max="746" width="4" style="65" bestFit="1" customWidth="1"/>
    <col min="747" max="747" width="9.875" style="65" customWidth="1"/>
    <col min="748" max="748" width="56.125" style="65" bestFit="1" customWidth="1"/>
    <col min="749" max="749" width="13" style="65" customWidth="1"/>
    <col min="750" max="750" width="11.25" style="65" bestFit="1" customWidth="1"/>
    <col min="751" max="751" width="11.75" style="65" customWidth="1"/>
    <col min="752" max="752" width="2.875" style="65" customWidth="1"/>
    <col min="753" max="753" width="13" style="65" bestFit="1" customWidth="1"/>
    <col min="754" max="754" width="14.875" style="65" bestFit="1" customWidth="1"/>
    <col min="755" max="755" width="13" style="65" bestFit="1" customWidth="1"/>
    <col min="756" max="1001" width="8.25" style="65"/>
    <col min="1002" max="1002" width="4" style="65" bestFit="1" customWidth="1"/>
    <col min="1003" max="1003" width="9.875" style="65" customWidth="1"/>
    <col min="1004" max="1004" width="56.125" style="65" bestFit="1" customWidth="1"/>
    <col min="1005" max="1005" width="13" style="65" customWidth="1"/>
    <col min="1006" max="1006" width="11.25" style="65" bestFit="1" customWidth="1"/>
    <col min="1007" max="1007" width="11.75" style="65" customWidth="1"/>
    <col min="1008" max="1008" width="2.875" style="65" customWidth="1"/>
    <col min="1009" max="1009" width="13" style="65" bestFit="1" customWidth="1"/>
    <col min="1010" max="1010" width="14.875" style="65" bestFit="1" customWidth="1"/>
    <col min="1011" max="1011" width="13" style="65" bestFit="1" customWidth="1"/>
    <col min="1012" max="1257" width="8.25" style="65"/>
    <col min="1258" max="1258" width="4" style="65" bestFit="1" customWidth="1"/>
    <col min="1259" max="1259" width="9.875" style="65" customWidth="1"/>
    <col min="1260" max="1260" width="56.125" style="65" bestFit="1" customWidth="1"/>
    <col min="1261" max="1261" width="13" style="65" customWidth="1"/>
    <col min="1262" max="1262" width="11.25" style="65" bestFit="1" customWidth="1"/>
    <col min="1263" max="1263" width="11.75" style="65" customWidth="1"/>
    <col min="1264" max="1264" width="2.875" style="65" customWidth="1"/>
    <col min="1265" max="1265" width="13" style="65" bestFit="1" customWidth="1"/>
    <col min="1266" max="1266" width="14.875" style="65" bestFit="1" customWidth="1"/>
    <col min="1267" max="1267" width="13" style="65" bestFit="1" customWidth="1"/>
    <col min="1268" max="1513" width="8.25" style="65"/>
    <col min="1514" max="1514" width="4" style="65" bestFit="1" customWidth="1"/>
    <col min="1515" max="1515" width="9.875" style="65" customWidth="1"/>
    <col min="1516" max="1516" width="56.125" style="65" bestFit="1" customWidth="1"/>
    <col min="1517" max="1517" width="13" style="65" customWidth="1"/>
    <col min="1518" max="1518" width="11.25" style="65" bestFit="1" customWidth="1"/>
    <col min="1519" max="1519" width="11.75" style="65" customWidth="1"/>
    <col min="1520" max="1520" width="2.875" style="65" customWidth="1"/>
    <col min="1521" max="1521" width="13" style="65" bestFit="1" customWidth="1"/>
    <col min="1522" max="1522" width="14.875" style="65" bestFit="1" customWidth="1"/>
    <col min="1523" max="1523" width="13" style="65" bestFit="1" customWidth="1"/>
    <col min="1524" max="1769" width="8.25" style="65"/>
    <col min="1770" max="1770" width="4" style="65" bestFit="1" customWidth="1"/>
    <col min="1771" max="1771" width="9.875" style="65" customWidth="1"/>
    <col min="1772" max="1772" width="56.125" style="65" bestFit="1" customWidth="1"/>
    <col min="1773" max="1773" width="13" style="65" customWidth="1"/>
    <col min="1774" max="1774" width="11.25" style="65" bestFit="1" customWidth="1"/>
    <col min="1775" max="1775" width="11.75" style="65" customWidth="1"/>
    <col min="1776" max="1776" width="2.875" style="65" customWidth="1"/>
    <col min="1777" max="1777" width="13" style="65" bestFit="1" customWidth="1"/>
    <col min="1778" max="1778" width="14.875" style="65" bestFit="1" customWidth="1"/>
    <col min="1779" max="1779" width="13" style="65" bestFit="1" customWidth="1"/>
    <col min="1780" max="2025" width="8.25" style="65"/>
    <col min="2026" max="2026" width="4" style="65" bestFit="1" customWidth="1"/>
    <col min="2027" max="2027" width="9.875" style="65" customWidth="1"/>
    <col min="2028" max="2028" width="56.125" style="65" bestFit="1" customWidth="1"/>
    <col min="2029" max="2029" width="13" style="65" customWidth="1"/>
    <col min="2030" max="2030" width="11.25" style="65" bestFit="1" customWidth="1"/>
    <col min="2031" max="2031" width="11.75" style="65" customWidth="1"/>
    <col min="2032" max="2032" width="2.875" style="65" customWidth="1"/>
    <col min="2033" max="2033" width="13" style="65" bestFit="1" customWidth="1"/>
    <col min="2034" max="2034" width="14.875" style="65" bestFit="1" customWidth="1"/>
    <col min="2035" max="2035" width="13" style="65" bestFit="1" customWidth="1"/>
    <col min="2036" max="2281" width="8.25" style="65"/>
    <col min="2282" max="2282" width="4" style="65" bestFit="1" customWidth="1"/>
    <col min="2283" max="2283" width="9.875" style="65" customWidth="1"/>
    <col min="2284" max="2284" width="56.125" style="65" bestFit="1" customWidth="1"/>
    <col min="2285" max="2285" width="13" style="65" customWidth="1"/>
    <col min="2286" max="2286" width="11.25" style="65" bestFit="1" customWidth="1"/>
    <col min="2287" max="2287" width="11.75" style="65" customWidth="1"/>
    <col min="2288" max="2288" width="2.875" style="65" customWidth="1"/>
    <col min="2289" max="2289" width="13" style="65" bestFit="1" customWidth="1"/>
    <col min="2290" max="2290" width="14.875" style="65" bestFit="1" customWidth="1"/>
    <col min="2291" max="2291" width="13" style="65" bestFit="1" customWidth="1"/>
    <col min="2292" max="2537" width="8.25" style="65"/>
    <col min="2538" max="2538" width="4" style="65" bestFit="1" customWidth="1"/>
    <col min="2539" max="2539" width="9.875" style="65" customWidth="1"/>
    <col min="2540" max="2540" width="56.125" style="65" bestFit="1" customWidth="1"/>
    <col min="2541" max="2541" width="13" style="65" customWidth="1"/>
    <col min="2542" max="2542" width="11.25" style="65" bestFit="1" customWidth="1"/>
    <col min="2543" max="2543" width="11.75" style="65" customWidth="1"/>
    <col min="2544" max="2544" width="2.875" style="65" customWidth="1"/>
    <col min="2545" max="2545" width="13" style="65" bestFit="1" customWidth="1"/>
    <col min="2546" max="2546" width="14.875" style="65" bestFit="1" customWidth="1"/>
    <col min="2547" max="2547" width="13" style="65" bestFit="1" customWidth="1"/>
    <col min="2548" max="2793" width="8.25" style="65"/>
    <col min="2794" max="2794" width="4" style="65" bestFit="1" customWidth="1"/>
    <col min="2795" max="2795" width="9.875" style="65" customWidth="1"/>
    <col min="2796" max="2796" width="56.125" style="65" bestFit="1" customWidth="1"/>
    <col min="2797" max="2797" width="13" style="65" customWidth="1"/>
    <col min="2798" max="2798" width="11.25" style="65" bestFit="1" customWidth="1"/>
    <col min="2799" max="2799" width="11.75" style="65" customWidth="1"/>
    <col min="2800" max="2800" width="2.875" style="65" customWidth="1"/>
    <col min="2801" max="2801" width="13" style="65" bestFit="1" customWidth="1"/>
    <col min="2802" max="2802" width="14.875" style="65" bestFit="1" customWidth="1"/>
    <col min="2803" max="2803" width="13" style="65" bestFit="1" customWidth="1"/>
    <col min="2804" max="3049" width="8.25" style="65"/>
    <col min="3050" max="3050" width="4" style="65" bestFit="1" customWidth="1"/>
    <col min="3051" max="3051" width="9.875" style="65" customWidth="1"/>
    <col min="3052" max="3052" width="56.125" style="65" bestFit="1" customWidth="1"/>
    <col min="3053" max="3053" width="13" style="65" customWidth="1"/>
    <col min="3054" max="3054" width="11.25" style="65" bestFit="1" customWidth="1"/>
    <col min="3055" max="3055" width="11.75" style="65" customWidth="1"/>
    <col min="3056" max="3056" width="2.875" style="65" customWidth="1"/>
    <col min="3057" max="3057" width="13" style="65" bestFit="1" customWidth="1"/>
    <col min="3058" max="3058" width="14.875" style="65" bestFit="1" customWidth="1"/>
    <col min="3059" max="3059" width="13" style="65" bestFit="1" customWidth="1"/>
    <col min="3060" max="3305" width="8.25" style="65"/>
    <col min="3306" max="3306" width="4" style="65" bestFit="1" customWidth="1"/>
    <col min="3307" max="3307" width="9.875" style="65" customWidth="1"/>
    <col min="3308" max="3308" width="56.125" style="65" bestFit="1" customWidth="1"/>
    <col min="3309" max="3309" width="13" style="65" customWidth="1"/>
    <col min="3310" max="3310" width="11.25" style="65" bestFit="1" customWidth="1"/>
    <col min="3311" max="3311" width="11.75" style="65" customWidth="1"/>
    <col min="3312" max="3312" width="2.875" style="65" customWidth="1"/>
    <col min="3313" max="3313" width="13" style="65" bestFit="1" customWidth="1"/>
    <col min="3314" max="3314" width="14.875" style="65" bestFit="1" customWidth="1"/>
    <col min="3315" max="3315" width="13" style="65" bestFit="1" customWidth="1"/>
    <col min="3316" max="3561" width="8.25" style="65"/>
    <col min="3562" max="3562" width="4" style="65" bestFit="1" customWidth="1"/>
    <col min="3563" max="3563" width="9.875" style="65" customWidth="1"/>
    <col min="3564" max="3564" width="56.125" style="65" bestFit="1" customWidth="1"/>
    <col min="3565" max="3565" width="13" style="65" customWidth="1"/>
    <col min="3566" max="3566" width="11.25" style="65" bestFit="1" customWidth="1"/>
    <col min="3567" max="3567" width="11.75" style="65" customWidth="1"/>
    <col min="3568" max="3568" width="2.875" style="65" customWidth="1"/>
    <col min="3569" max="3569" width="13" style="65" bestFit="1" customWidth="1"/>
    <col min="3570" max="3570" width="14.875" style="65" bestFit="1" customWidth="1"/>
    <col min="3571" max="3571" width="13" style="65" bestFit="1" customWidth="1"/>
    <col min="3572" max="3817" width="8.25" style="65"/>
    <col min="3818" max="3818" width="4" style="65" bestFit="1" customWidth="1"/>
    <col min="3819" max="3819" width="9.875" style="65" customWidth="1"/>
    <col min="3820" max="3820" width="56.125" style="65" bestFit="1" customWidth="1"/>
    <col min="3821" max="3821" width="13" style="65" customWidth="1"/>
    <col min="3822" max="3822" width="11.25" style="65" bestFit="1" customWidth="1"/>
    <col min="3823" max="3823" width="11.75" style="65" customWidth="1"/>
    <col min="3824" max="3824" width="2.875" style="65" customWidth="1"/>
    <col min="3825" max="3825" width="13" style="65" bestFit="1" customWidth="1"/>
    <col min="3826" max="3826" width="14.875" style="65" bestFit="1" customWidth="1"/>
    <col min="3827" max="3827" width="13" style="65" bestFit="1" customWidth="1"/>
    <col min="3828" max="4073" width="8.25" style="65"/>
    <col min="4074" max="4074" width="4" style="65" bestFit="1" customWidth="1"/>
    <col min="4075" max="4075" width="9.875" style="65" customWidth="1"/>
    <col min="4076" max="4076" width="56.125" style="65" bestFit="1" customWidth="1"/>
    <col min="4077" max="4077" width="13" style="65" customWidth="1"/>
    <col min="4078" max="4078" width="11.25" style="65" bestFit="1" customWidth="1"/>
    <col min="4079" max="4079" width="11.75" style="65" customWidth="1"/>
    <col min="4080" max="4080" width="2.875" style="65" customWidth="1"/>
    <col min="4081" max="4081" width="13" style="65" bestFit="1" customWidth="1"/>
    <col min="4082" max="4082" width="14.875" style="65" bestFit="1" customWidth="1"/>
    <col min="4083" max="4083" width="13" style="65" bestFit="1" customWidth="1"/>
    <col min="4084" max="4329" width="8.25" style="65"/>
    <col min="4330" max="4330" width="4" style="65" bestFit="1" customWidth="1"/>
    <col min="4331" max="4331" width="9.875" style="65" customWidth="1"/>
    <col min="4332" max="4332" width="56.125" style="65" bestFit="1" customWidth="1"/>
    <col min="4333" max="4333" width="13" style="65" customWidth="1"/>
    <col min="4334" max="4334" width="11.25" style="65" bestFit="1" customWidth="1"/>
    <col min="4335" max="4335" width="11.75" style="65" customWidth="1"/>
    <col min="4336" max="4336" width="2.875" style="65" customWidth="1"/>
    <col min="4337" max="4337" width="13" style="65" bestFit="1" customWidth="1"/>
    <col min="4338" max="4338" width="14.875" style="65" bestFit="1" customWidth="1"/>
    <col min="4339" max="4339" width="13" style="65" bestFit="1" customWidth="1"/>
    <col min="4340" max="4585" width="8.25" style="65"/>
    <col min="4586" max="4586" width="4" style="65" bestFit="1" customWidth="1"/>
    <col min="4587" max="4587" width="9.875" style="65" customWidth="1"/>
    <col min="4588" max="4588" width="56.125" style="65" bestFit="1" customWidth="1"/>
    <col min="4589" max="4589" width="13" style="65" customWidth="1"/>
    <col min="4590" max="4590" width="11.25" style="65" bestFit="1" customWidth="1"/>
    <col min="4591" max="4591" width="11.75" style="65" customWidth="1"/>
    <col min="4592" max="4592" width="2.875" style="65" customWidth="1"/>
    <col min="4593" max="4593" width="13" style="65" bestFit="1" customWidth="1"/>
    <col min="4594" max="4594" width="14.875" style="65" bestFit="1" customWidth="1"/>
    <col min="4595" max="4595" width="13" style="65" bestFit="1" customWidth="1"/>
    <col min="4596" max="4841" width="8.25" style="65"/>
    <col min="4842" max="4842" width="4" style="65" bestFit="1" customWidth="1"/>
    <col min="4843" max="4843" width="9.875" style="65" customWidth="1"/>
    <col min="4844" max="4844" width="56.125" style="65" bestFit="1" customWidth="1"/>
    <col min="4845" max="4845" width="13" style="65" customWidth="1"/>
    <col min="4846" max="4846" width="11.25" style="65" bestFit="1" customWidth="1"/>
    <col min="4847" max="4847" width="11.75" style="65" customWidth="1"/>
    <col min="4848" max="4848" width="2.875" style="65" customWidth="1"/>
    <col min="4849" max="4849" width="13" style="65" bestFit="1" customWidth="1"/>
    <col min="4850" max="4850" width="14.875" style="65" bestFit="1" customWidth="1"/>
    <col min="4851" max="4851" width="13" style="65" bestFit="1" customWidth="1"/>
    <col min="4852" max="5097" width="8.25" style="65"/>
    <col min="5098" max="5098" width="4" style="65" bestFit="1" customWidth="1"/>
    <col min="5099" max="5099" width="9.875" style="65" customWidth="1"/>
    <col min="5100" max="5100" width="56.125" style="65" bestFit="1" customWidth="1"/>
    <col min="5101" max="5101" width="13" style="65" customWidth="1"/>
    <col min="5102" max="5102" width="11.25" style="65" bestFit="1" customWidth="1"/>
    <col min="5103" max="5103" width="11.75" style="65" customWidth="1"/>
    <col min="5104" max="5104" width="2.875" style="65" customWidth="1"/>
    <col min="5105" max="5105" width="13" style="65" bestFit="1" customWidth="1"/>
    <col min="5106" max="5106" width="14.875" style="65" bestFit="1" customWidth="1"/>
    <col min="5107" max="5107" width="13" style="65" bestFit="1" customWidth="1"/>
    <col min="5108" max="5353" width="8.25" style="65"/>
    <col min="5354" max="5354" width="4" style="65" bestFit="1" customWidth="1"/>
    <col min="5355" max="5355" width="9.875" style="65" customWidth="1"/>
    <col min="5356" max="5356" width="56.125" style="65" bestFit="1" customWidth="1"/>
    <col min="5357" max="5357" width="13" style="65" customWidth="1"/>
    <col min="5358" max="5358" width="11.25" style="65" bestFit="1" customWidth="1"/>
    <col min="5359" max="5359" width="11.75" style="65" customWidth="1"/>
    <col min="5360" max="5360" width="2.875" style="65" customWidth="1"/>
    <col min="5361" max="5361" width="13" style="65" bestFit="1" customWidth="1"/>
    <col min="5362" max="5362" width="14.875" style="65" bestFit="1" customWidth="1"/>
    <col min="5363" max="5363" width="13" style="65" bestFit="1" customWidth="1"/>
    <col min="5364" max="5609" width="8.25" style="65"/>
    <col min="5610" max="5610" width="4" style="65" bestFit="1" customWidth="1"/>
    <col min="5611" max="5611" width="9.875" style="65" customWidth="1"/>
    <col min="5612" max="5612" width="56.125" style="65" bestFit="1" customWidth="1"/>
    <col min="5613" max="5613" width="13" style="65" customWidth="1"/>
    <col min="5614" max="5614" width="11.25" style="65" bestFit="1" customWidth="1"/>
    <col min="5615" max="5615" width="11.75" style="65" customWidth="1"/>
    <col min="5616" max="5616" width="2.875" style="65" customWidth="1"/>
    <col min="5617" max="5617" width="13" style="65" bestFit="1" customWidth="1"/>
    <col min="5618" max="5618" width="14.875" style="65" bestFit="1" customWidth="1"/>
    <col min="5619" max="5619" width="13" style="65" bestFit="1" customWidth="1"/>
    <col min="5620" max="5865" width="8.25" style="65"/>
    <col min="5866" max="5866" width="4" style="65" bestFit="1" customWidth="1"/>
    <col min="5867" max="5867" width="9.875" style="65" customWidth="1"/>
    <col min="5868" max="5868" width="56.125" style="65" bestFit="1" customWidth="1"/>
    <col min="5869" max="5869" width="13" style="65" customWidth="1"/>
    <col min="5870" max="5870" width="11.25" style="65" bestFit="1" customWidth="1"/>
    <col min="5871" max="5871" width="11.75" style="65" customWidth="1"/>
    <col min="5872" max="5872" width="2.875" style="65" customWidth="1"/>
    <col min="5873" max="5873" width="13" style="65" bestFit="1" customWidth="1"/>
    <col min="5874" max="5874" width="14.875" style="65" bestFit="1" customWidth="1"/>
    <col min="5875" max="5875" width="13" style="65" bestFit="1" customWidth="1"/>
    <col min="5876" max="6121" width="8.25" style="65"/>
    <col min="6122" max="6122" width="4" style="65" bestFit="1" customWidth="1"/>
    <col min="6123" max="6123" width="9.875" style="65" customWidth="1"/>
    <col min="6124" max="6124" width="56.125" style="65" bestFit="1" customWidth="1"/>
    <col min="6125" max="6125" width="13" style="65" customWidth="1"/>
    <col min="6126" max="6126" width="11.25" style="65" bestFit="1" customWidth="1"/>
    <col min="6127" max="6127" width="11.75" style="65" customWidth="1"/>
    <col min="6128" max="6128" width="2.875" style="65" customWidth="1"/>
    <col min="6129" max="6129" width="13" style="65" bestFit="1" customWidth="1"/>
    <col min="6130" max="6130" width="14.875" style="65" bestFit="1" customWidth="1"/>
    <col min="6131" max="6131" width="13" style="65" bestFit="1" customWidth="1"/>
    <col min="6132" max="6377" width="8.25" style="65"/>
    <col min="6378" max="6378" width="4" style="65" bestFit="1" customWidth="1"/>
    <col min="6379" max="6379" width="9.875" style="65" customWidth="1"/>
    <col min="6380" max="6380" width="56.125" style="65" bestFit="1" customWidth="1"/>
    <col min="6381" max="6381" width="13" style="65" customWidth="1"/>
    <col min="6382" max="6382" width="11.25" style="65" bestFit="1" customWidth="1"/>
    <col min="6383" max="6383" width="11.75" style="65" customWidth="1"/>
    <col min="6384" max="6384" width="2.875" style="65" customWidth="1"/>
    <col min="6385" max="6385" width="13" style="65" bestFit="1" customWidth="1"/>
    <col min="6386" max="6386" width="14.875" style="65" bestFit="1" customWidth="1"/>
    <col min="6387" max="6387" width="13" style="65" bestFit="1" customWidth="1"/>
    <col min="6388" max="6633" width="8.25" style="65"/>
    <col min="6634" max="6634" width="4" style="65" bestFit="1" customWidth="1"/>
    <col min="6635" max="6635" width="9.875" style="65" customWidth="1"/>
    <col min="6636" max="6636" width="56.125" style="65" bestFit="1" customWidth="1"/>
    <col min="6637" max="6637" width="13" style="65" customWidth="1"/>
    <col min="6638" max="6638" width="11.25" style="65" bestFit="1" customWidth="1"/>
    <col min="6639" max="6639" width="11.75" style="65" customWidth="1"/>
    <col min="6640" max="6640" width="2.875" style="65" customWidth="1"/>
    <col min="6641" max="6641" width="13" style="65" bestFit="1" customWidth="1"/>
    <col min="6642" max="6642" width="14.875" style="65" bestFit="1" customWidth="1"/>
    <col min="6643" max="6643" width="13" style="65" bestFit="1" customWidth="1"/>
    <col min="6644" max="6889" width="8.25" style="65"/>
    <col min="6890" max="6890" width="4" style="65" bestFit="1" customWidth="1"/>
    <col min="6891" max="6891" width="9.875" style="65" customWidth="1"/>
    <col min="6892" max="6892" width="56.125" style="65" bestFit="1" customWidth="1"/>
    <col min="6893" max="6893" width="13" style="65" customWidth="1"/>
    <col min="6894" max="6894" width="11.25" style="65" bestFit="1" customWidth="1"/>
    <col min="6895" max="6895" width="11.75" style="65" customWidth="1"/>
    <col min="6896" max="6896" width="2.875" style="65" customWidth="1"/>
    <col min="6897" max="6897" width="13" style="65" bestFit="1" customWidth="1"/>
    <col min="6898" max="6898" width="14.875" style="65" bestFit="1" customWidth="1"/>
    <col min="6899" max="6899" width="13" style="65" bestFit="1" customWidth="1"/>
    <col min="6900" max="7145" width="8.25" style="65"/>
    <col min="7146" max="7146" width="4" style="65" bestFit="1" customWidth="1"/>
    <col min="7147" max="7147" width="9.875" style="65" customWidth="1"/>
    <col min="7148" max="7148" width="56.125" style="65" bestFit="1" customWidth="1"/>
    <col min="7149" max="7149" width="13" style="65" customWidth="1"/>
    <col min="7150" max="7150" width="11.25" style="65" bestFit="1" customWidth="1"/>
    <col min="7151" max="7151" width="11.75" style="65" customWidth="1"/>
    <col min="7152" max="7152" width="2.875" style="65" customWidth="1"/>
    <col min="7153" max="7153" width="13" style="65" bestFit="1" customWidth="1"/>
    <col min="7154" max="7154" width="14.875" style="65" bestFit="1" customWidth="1"/>
    <col min="7155" max="7155" width="13" style="65" bestFit="1" customWidth="1"/>
    <col min="7156" max="7401" width="8.25" style="65"/>
    <col min="7402" max="7402" width="4" style="65" bestFit="1" customWidth="1"/>
    <col min="7403" max="7403" width="9.875" style="65" customWidth="1"/>
    <col min="7404" max="7404" width="56.125" style="65" bestFit="1" customWidth="1"/>
    <col min="7405" max="7405" width="13" style="65" customWidth="1"/>
    <col min="7406" max="7406" width="11.25" style="65" bestFit="1" customWidth="1"/>
    <col min="7407" max="7407" width="11.75" style="65" customWidth="1"/>
    <col min="7408" max="7408" width="2.875" style="65" customWidth="1"/>
    <col min="7409" max="7409" width="13" style="65" bestFit="1" customWidth="1"/>
    <col min="7410" max="7410" width="14.875" style="65" bestFit="1" customWidth="1"/>
    <col min="7411" max="7411" width="13" style="65" bestFit="1" customWidth="1"/>
    <col min="7412" max="7657" width="8.25" style="65"/>
    <col min="7658" max="7658" width="4" style="65" bestFit="1" customWidth="1"/>
    <col min="7659" max="7659" width="9.875" style="65" customWidth="1"/>
    <col min="7660" max="7660" width="56.125" style="65" bestFit="1" customWidth="1"/>
    <col min="7661" max="7661" width="13" style="65" customWidth="1"/>
    <col min="7662" max="7662" width="11.25" style="65" bestFit="1" customWidth="1"/>
    <col min="7663" max="7663" width="11.75" style="65" customWidth="1"/>
    <col min="7664" max="7664" width="2.875" style="65" customWidth="1"/>
    <col min="7665" max="7665" width="13" style="65" bestFit="1" customWidth="1"/>
    <col min="7666" max="7666" width="14.875" style="65" bestFit="1" customWidth="1"/>
    <col min="7667" max="7667" width="13" style="65" bestFit="1" customWidth="1"/>
    <col min="7668" max="7913" width="8.25" style="65"/>
    <col min="7914" max="7914" width="4" style="65" bestFit="1" customWidth="1"/>
    <col min="7915" max="7915" width="9.875" style="65" customWidth="1"/>
    <col min="7916" max="7916" width="56.125" style="65" bestFit="1" customWidth="1"/>
    <col min="7917" max="7917" width="13" style="65" customWidth="1"/>
    <col min="7918" max="7918" width="11.25" style="65" bestFit="1" customWidth="1"/>
    <col min="7919" max="7919" width="11.75" style="65" customWidth="1"/>
    <col min="7920" max="7920" width="2.875" style="65" customWidth="1"/>
    <col min="7921" max="7921" width="13" style="65" bestFit="1" customWidth="1"/>
    <col min="7922" max="7922" width="14.875" style="65" bestFit="1" customWidth="1"/>
    <col min="7923" max="7923" width="13" style="65" bestFit="1" customWidth="1"/>
    <col min="7924" max="8169" width="8.25" style="65"/>
    <col min="8170" max="8170" width="4" style="65" bestFit="1" customWidth="1"/>
    <col min="8171" max="8171" width="9.875" style="65" customWidth="1"/>
    <col min="8172" max="8172" width="56.125" style="65" bestFit="1" customWidth="1"/>
    <col min="8173" max="8173" width="13" style="65" customWidth="1"/>
    <col min="8174" max="8174" width="11.25" style="65" bestFit="1" customWidth="1"/>
    <col min="8175" max="8175" width="11.75" style="65" customWidth="1"/>
    <col min="8176" max="8176" width="2.875" style="65" customWidth="1"/>
    <col min="8177" max="8177" width="13" style="65" bestFit="1" customWidth="1"/>
    <col min="8178" max="8178" width="14.875" style="65" bestFit="1" customWidth="1"/>
    <col min="8179" max="8179" width="13" style="65" bestFit="1" customWidth="1"/>
    <col min="8180" max="8425" width="8.25" style="65"/>
    <col min="8426" max="8426" width="4" style="65" bestFit="1" customWidth="1"/>
    <col min="8427" max="8427" width="9.875" style="65" customWidth="1"/>
    <col min="8428" max="8428" width="56.125" style="65" bestFit="1" customWidth="1"/>
    <col min="8429" max="8429" width="13" style="65" customWidth="1"/>
    <col min="8430" max="8430" width="11.25" style="65" bestFit="1" customWidth="1"/>
    <col min="8431" max="8431" width="11.75" style="65" customWidth="1"/>
    <col min="8432" max="8432" width="2.875" style="65" customWidth="1"/>
    <col min="8433" max="8433" width="13" style="65" bestFit="1" customWidth="1"/>
    <col min="8434" max="8434" width="14.875" style="65" bestFit="1" customWidth="1"/>
    <col min="8435" max="8435" width="13" style="65" bestFit="1" customWidth="1"/>
    <col min="8436" max="8681" width="8.25" style="65"/>
    <col min="8682" max="8682" width="4" style="65" bestFit="1" customWidth="1"/>
    <col min="8683" max="8683" width="9.875" style="65" customWidth="1"/>
    <col min="8684" max="8684" width="56.125" style="65" bestFit="1" customWidth="1"/>
    <col min="8685" max="8685" width="13" style="65" customWidth="1"/>
    <col min="8686" max="8686" width="11.25" style="65" bestFit="1" customWidth="1"/>
    <col min="8687" max="8687" width="11.75" style="65" customWidth="1"/>
    <col min="8688" max="8688" width="2.875" style="65" customWidth="1"/>
    <col min="8689" max="8689" width="13" style="65" bestFit="1" customWidth="1"/>
    <col min="8690" max="8690" width="14.875" style="65" bestFit="1" customWidth="1"/>
    <col min="8691" max="8691" width="13" style="65" bestFit="1" customWidth="1"/>
    <col min="8692" max="8937" width="8.25" style="65"/>
    <col min="8938" max="8938" width="4" style="65" bestFit="1" customWidth="1"/>
    <col min="8939" max="8939" width="9.875" style="65" customWidth="1"/>
    <col min="8940" max="8940" width="56.125" style="65" bestFit="1" customWidth="1"/>
    <col min="8941" max="8941" width="13" style="65" customWidth="1"/>
    <col min="8942" max="8942" width="11.25" style="65" bestFit="1" customWidth="1"/>
    <col min="8943" max="8943" width="11.75" style="65" customWidth="1"/>
    <col min="8944" max="8944" width="2.875" style="65" customWidth="1"/>
    <col min="8945" max="8945" width="13" style="65" bestFit="1" customWidth="1"/>
    <col min="8946" max="8946" width="14.875" style="65" bestFit="1" customWidth="1"/>
    <col min="8947" max="8947" width="13" style="65" bestFit="1" customWidth="1"/>
    <col min="8948" max="9193" width="8.25" style="65"/>
    <col min="9194" max="9194" width="4" style="65" bestFit="1" customWidth="1"/>
    <col min="9195" max="9195" width="9.875" style="65" customWidth="1"/>
    <col min="9196" max="9196" width="56.125" style="65" bestFit="1" customWidth="1"/>
    <col min="9197" max="9197" width="13" style="65" customWidth="1"/>
    <col min="9198" max="9198" width="11.25" style="65" bestFit="1" customWidth="1"/>
    <col min="9199" max="9199" width="11.75" style="65" customWidth="1"/>
    <col min="9200" max="9200" width="2.875" style="65" customWidth="1"/>
    <col min="9201" max="9201" width="13" style="65" bestFit="1" customWidth="1"/>
    <col min="9202" max="9202" width="14.875" style="65" bestFit="1" customWidth="1"/>
    <col min="9203" max="9203" width="13" style="65" bestFit="1" customWidth="1"/>
    <col min="9204" max="9449" width="8.25" style="65"/>
    <col min="9450" max="9450" width="4" style="65" bestFit="1" customWidth="1"/>
    <col min="9451" max="9451" width="9.875" style="65" customWidth="1"/>
    <col min="9452" max="9452" width="56.125" style="65" bestFit="1" customWidth="1"/>
    <col min="9453" max="9453" width="13" style="65" customWidth="1"/>
    <col min="9454" max="9454" width="11.25" style="65" bestFit="1" customWidth="1"/>
    <col min="9455" max="9455" width="11.75" style="65" customWidth="1"/>
    <col min="9456" max="9456" width="2.875" style="65" customWidth="1"/>
    <col min="9457" max="9457" width="13" style="65" bestFit="1" customWidth="1"/>
    <col min="9458" max="9458" width="14.875" style="65" bestFit="1" customWidth="1"/>
    <col min="9459" max="9459" width="13" style="65" bestFit="1" customWidth="1"/>
    <col min="9460" max="9705" width="8.25" style="65"/>
    <col min="9706" max="9706" width="4" style="65" bestFit="1" customWidth="1"/>
    <col min="9707" max="9707" width="9.875" style="65" customWidth="1"/>
    <col min="9708" max="9708" width="56.125" style="65" bestFit="1" customWidth="1"/>
    <col min="9709" max="9709" width="13" style="65" customWidth="1"/>
    <col min="9710" max="9710" width="11.25" style="65" bestFit="1" customWidth="1"/>
    <col min="9711" max="9711" width="11.75" style="65" customWidth="1"/>
    <col min="9712" max="9712" width="2.875" style="65" customWidth="1"/>
    <col min="9713" max="9713" width="13" style="65" bestFit="1" customWidth="1"/>
    <col min="9714" max="9714" width="14.875" style="65" bestFit="1" customWidth="1"/>
    <col min="9715" max="9715" width="13" style="65" bestFit="1" customWidth="1"/>
    <col min="9716" max="9961" width="8.25" style="65"/>
    <col min="9962" max="9962" width="4" style="65" bestFit="1" customWidth="1"/>
    <col min="9963" max="9963" width="9.875" style="65" customWidth="1"/>
    <col min="9964" max="9964" width="56.125" style="65" bestFit="1" customWidth="1"/>
    <col min="9965" max="9965" width="13" style="65" customWidth="1"/>
    <col min="9966" max="9966" width="11.25" style="65" bestFit="1" customWidth="1"/>
    <col min="9967" max="9967" width="11.75" style="65" customWidth="1"/>
    <col min="9968" max="9968" width="2.875" style="65" customWidth="1"/>
    <col min="9969" max="9969" width="13" style="65" bestFit="1" customWidth="1"/>
    <col min="9970" max="9970" width="14.875" style="65" bestFit="1" customWidth="1"/>
    <col min="9971" max="9971" width="13" style="65" bestFit="1" customWidth="1"/>
    <col min="9972" max="10217" width="8.25" style="65"/>
    <col min="10218" max="10218" width="4" style="65" bestFit="1" customWidth="1"/>
    <col min="10219" max="10219" width="9.875" style="65" customWidth="1"/>
    <col min="10220" max="10220" width="56.125" style="65" bestFit="1" customWidth="1"/>
    <col min="10221" max="10221" width="13" style="65" customWidth="1"/>
    <col min="10222" max="10222" width="11.25" style="65" bestFit="1" customWidth="1"/>
    <col min="10223" max="10223" width="11.75" style="65" customWidth="1"/>
    <col min="10224" max="10224" width="2.875" style="65" customWidth="1"/>
    <col min="10225" max="10225" width="13" style="65" bestFit="1" customWidth="1"/>
    <col min="10226" max="10226" width="14.875" style="65" bestFit="1" customWidth="1"/>
    <col min="10227" max="10227" width="13" style="65" bestFit="1" customWidth="1"/>
    <col min="10228" max="10473" width="8.25" style="65"/>
    <col min="10474" max="10474" width="4" style="65" bestFit="1" customWidth="1"/>
    <col min="10475" max="10475" width="9.875" style="65" customWidth="1"/>
    <col min="10476" max="10476" width="56.125" style="65" bestFit="1" customWidth="1"/>
    <col min="10477" max="10477" width="13" style="65" customWidth="1"/>
    <col min="10478" max="10478" width="11.25" style="65" bestFit="1" customWidth="1"/>
    <col min="10479" max="10479" width="11.75" style="65" customWidth="1"/>
    <col min="10480" max="10480" width="2.875" style="65" customWidth="1"/>
    <col min="10481" max="10481" width="13" style="65" bestFit="1" customWidth="1"/>
    <col min="10482" max="10482" width="14.875" style="65" bestFit="1" customWidth="1"/>
    <col min="10483" max="10483" width="13" style="65" bestFit="1" customWidth="1"/>
    <col min="10484" max="10729" width="8.25" style="65"/>
    <col min="10730" max="10730" width="4" style="65" bestFit="1" customWidth="1"/>
    <col min="10731" max="10731" width="9.875" style="65" customWidth="1"/>
    <col min="10732" max="10732" width="56.125" style="65" bestFit="1" customWidth="1"/>
    <col min="10733" max="10733" width="13" style="65" customWidth="1"/>
    <col min="10734" max="10734" width="11.25" style="65" bestFit="1" customWidth="1"/>
    <col min="10735" max="10735" width="11.75" style="65" customWidth="1"/>
    <col min="10736" max="10736" width="2.875" style="65" customWidth="1"/>
    <col min="10737" max="10737" width="13" style="65" bestFit="1" customWidth="1"/>
    <col min="10738" max="10738" width="14.875" style="65" bestFit="1" customWidth="1"/>
    <col min="10739" max="10739" width="13" style="65" bestFit="1" customWidth="1"/>
    <col min="10740" max="10985" width="8.25" style="65"/>
    <col min="10986" max="10986" width="4" style="65" bestFit="1" customWidth="1"/>
    <col min="10987" max="10987" width="9.875" style="65" customWidth="1"/>
    <col min="10988" max="10988" width="56.125" style="65" bestFit="1" customWidth="1"/>
    <col min="10989" max="10989" width="13" style="65" customWidth="1"/>
    <col min="10990" max="10990" width="11.25" style="65" bestFit="1" customWidth="1"/>
    <col min="10991" max="10991" width="11.75" style="65" customWidth="1"/>
    <col min="10992" max="10992" width="2.875" style="65" customWidth="1"/>
    <col min="10993" max="10993" width="13" style="65" bestFit="1" customWidth="1"/>
    <col min="10994" max="10994" width="14.875" style="65" bestFit="1" customWidth="1"/>
    <col min="10995" max="10995" width="13" style="65" bestFit="1" customWidth="1"/>
    <col min="10996" max="11241" width="8.25" style="65"/>
    <col min="11242" max="11242" width="4" style="65" bestFit="1" customWidth="1"/>
    <col min="11243" max="11243" width="9.875" style="65" customWidth="1"/>
    <col min="11244" max="11244" width="56.125" style="65" bestFit="1" customWidth="1"/>
    <col min="11245" max="11245" width="13" style="65" customWidth="1"/>
    <col min="11246" max="11246" width="11.25" style="65" bestFit="1" customWidth="1"/>
    <col min="11247" max="11247" width="11.75" style="65" customWidth="1"/>
    <col min="11248" max="11248" width="2.875" style="65" customWidth="1"/>
    <col min="11249" max="11249" width="13" style="65" bestFit="1" customWidth="1"/>
    <col min="11250" max="11250" width="14.875" style="65" bestFit="1" customWidth="1"/>
    <col min="11251" max="11251" width="13" style="65" bestFit="1" customWidth="1"/>
    <col min="11252" max="11497" width="8.25" style="65"/>
    <col min="11498" max="11498" width="4" style="65" bestFit="1" customWidth="1"/>
    <col min="11499" max="11499" width="9.875" style="65" customWidth="1"/>
    <col min="11500" max="11500" width="56.125" style="65" bestFit="1" customWidth="1"/>
    <col min="11501" max="11501" width="13" style="65" customWidth="1"/>
    <col min="11502" max="11502" width="11.25" style="65" bestFit="1" customWidth="1"/>
    <col min="11503" max="11503" width="11.75" style="65" customWidth="1"/>
    <col min="11504" max="11504" width="2.875" style="65" customWidth="1"/>
    <col min="11505" max="11505" width="13" style="65" bestFit="1" customWidth="1"/>
    <col min="11506" max="11506" width="14.875" style="65" bestFit="1" customWidth="1"/>
    <col min="11507" max="11507" width="13" style="65" bestFit="1" customWidth="1"/>
    <col min="11508" max="11753" width="8.25" style="65"/>
    <col min="11754" max="11754" width="4" style="65" bestFit="1" customWidth="1"/>
    <col min="11755" max="11755" width="9.875" style="65" customWidth="1"/>
    <col min="11756" max="11756" width="56.125" style="65" bestFit="1" customWidth="1"/>
    <col min="11757" max="11757" width="13" style="65" customWidth="1"/>
    <col min="11758" max="11758" width="11.25" style="65" bestFit="1" customWidth="1"/>
    <col min="11759" max="11759" width="11.75" style="65" customWidth="1"/>
    <col min="11760" max="11760" width="2.875" style="65" customWidth="1"/>
    <col min="11761" max="11761" width="13" style="65" bestFit="1" customWidth="1"/>
    <col min="11762" max="11762" width="14.875" style="65" bestFit="1" customWidth="1"/>
    <col min="11763" max="11763" width="13" style="65" bestFit="1" customWidth="1"/>
    <col min="11764" max="12009" width="8.25" style="65"/>
    <col min="12010" max="12010" width="4" style="65" bestFit="1" customWidth="1"/>
    <col min="12011" max="12011" width="9.875" style="65" customWidth="1"/>
    <col min="12012" max="12012" width="56.125" style="65" bestFit="1" customWidth="1"/>
    <col min="12013" max="12013" width="13" style="65" customWidth="1"/>
    <col min="12014" max="12014" width="11.25" style="65" bestFit="1" customWidth="1"/>
    <col min="12015" max="12015" width="11.75" style="65" customWidth="1"/>
    <col min="12016" max="12016" width="2.875" style="65" customWidth="1"/>
    <col min="12017" max="12017" width="13" style="65" bestFit="1" customWidth="1"/>
    <col min="12018" max="12018" width="14.875" style="65" bestFit="1" customWidth="1"/>
    <col min="12019" max="12019" width="13" style="65" bestFit="1" customWidth="1"/>
    <col min="12020" max="12265" width="8.25" style="65"/>
    <col min="12266" max="12266" width="4" style="65" bestFit="1" customWidth="1"/>
    <col min="12267" max="12267" width="9.875" style="65" customWidth="1"/>
    <col min="12268" max="12268" width="56.125" style="65" bestFit="1" customWidth="1"/>
    <col min="12269" max="12269" width="13" style="65" customWidth="1"/>
    <col min="12270" max="12270" width="11.25" style="65" bestFit="1" customWidth="1"/>
    <col min="12271" max="12271" width="11.75" style="65" customWidth="1"/>
    <col min="12272" max="12272" width="2.875" style="65" customWidth="1"/>
    <col min="12273" max="12273" width="13" style="65" bestFit="1" customWidth="1"/>
    <col min="12274" max="12274" width="14.875" style="65" bestFit="1" customWidth="1"/>
    <col min="12275" max="12275" width="13" style="65" bestFit="1" customWidth="1"/>
    <col min="12276" max="12521" width="8.25" style="65"/>
    <col min="12522" max="12522" width="4" style="65" bestFit="1" customWidth="1"/>
    <col min="12523" max="12523" width="9.875" style="65" customWidth="1"/>
    <col min="12524" max="12524" width="56.125" style="65" bestFit="1" customWidth="1"/>
    <col min="12525" max="12525" width="13" style="65" customWidth="1"/>
    <col min="12526" max="12526" width="11.25" style="65" bestFit="1" customWidth="1"/>
    <col min="12527" max="12527" width="11.75" style="65" customWidth="1"/>
    <col min="12528" max="12528" width="2.875" style="65" customWidth="1"/>
    <col min="12529" max="12529" width="13" style="65" bestFit="1" customWidth="1"/>
    <col min="12530" max="12530" width="14.875" style="65" bestFit="1" customWidth="1"/>
    <col min="12531" max="12531" width="13" style="65" bestFit="1" customWidth="1"/>
    <col min="12532" max="12777" width="8.25" style="65"/>
    <col min="12778" max="12778" width="4" style="65" bestFit="1" customWidth="1"/>
    <col min="12779" max="12779" width="9.875" style="65" customWidth="1"/>
    <col min="12780" max="12780" width="56.125" style="65" bestFit="1" customWidth="1"/>
    <col min="12781" max="12781" width="13" style="65" customWidth="1"/>
    <col min="12782" max="12782" width="11.25" style="65" bestFit="1" customWidth="1"/>
    <col min="12783" max="12783" width="11.75" style="65" customWidth="1"/>
    <col min="12784" max="12784" width="2.875" style="65" customWidth="1"/>
    <col min="12785" max="12785" width="13" style="65" bestFit="1" customWidth="1"/>
    <col min="12786" max="12786" width="14.875" style="65" bestFit="1" customWidth="1"/>
    <col min="12787" max="12787" width="13" style="65" bestFit="1" customWidth="1"/>
    <col min="12788" max="13033" width="8.25" style="65"/>
    <col min="13034" max="13034" width="4" style="65" bestFit="1" customWidth="1"/>
    <col min="13035" max="13035" width="9.875" style="65" customWidth="1"/>
    <col min="13036" max="13036" width="56.125" style="65" bestFit="1" customWidth="1"/>
    <col min="13037" max="13037" width="13" style="65" customWidth="1"/>
    <col min="13038" max="13038" width="11.25" style="65" bestFit="1" customWidth="1"/>
    <col min="13039" max="13039" width="11.75" style="65" customWidth="1"/>
    <col min="13040" max="13040" width="2.875" style="65" customWidth="1"/>
    <col min="13041" max="13041" width="13" style="65" bestFit="1" customWidth="1"/>
    <col min="13042" max="13042" width="14.875" style="65" bestFit="1" customWidth="1"/>
    <col min="13043" max="13043" width="13" style="65" bestFit="1" customWidth="1"/>
    <col min="13044" max="13289" width="8.25" style="65"/>
    <col min="13290" max="13290" width="4" style="65" bestFit="1" customWidth="1"/>
    <col min="13291" max="13291" width="9.875" style="65" customWidth="1"/>
    <col min="13292" max="13292" width="56.125" style="65" bestFit="1" customWidth="1"/>
    <col min="13293" max="13293" width="13" style="65" customWidth="1"/>
    <col min="13294" max="13294" width="11.25" style="65" bestFit="1" customWidth="1"/>
    <col min="13295" max="13295" width="11.75" style="65" customWidth="1"/>
    <col min="13296" max="13296" width="2.875" style="65" customWidth="1"/>
    <col min="13297" max="13297" width="13" style="65" bestFit="1" customWidth="1"/>
    <col min="13298" max="13298" width="14.875" style="65" bestFit="1" customWidth="1"/>
    <col min="13299" max="13299" width="13" style="65" bestFit="1" customWidth="1"/>
    <col min="13300" max="13545" width="8.25" style="65"/>
    <col min="13546" max="13546" width="4" style="65" bestFit="1" customWidth="1"/>
    <col min="13547" max="13547" width="9.875" style="65" customWidth="1"/>
    <col min="13548" max="13548" width="56.125" style="65" bestFit="1" customWidth="1"/>
    <col min="13549" max="13549" width="13" style="65" customWidth="1"/>
    <col min="13550" max="13550" width="11.25" style="65" bestFit="1" customWidth="1"/>
    <col min="13551" max="13551" width="11.75" style="65" customWidth="1"/>
    <col min="13552" max="13552" width="2.875" style="65" customWidth="1"/>
    <col min="13553" max="13553" width="13" style="65" bestFit="1" customWidth="1"/>
    <col min="13554" max="13554" width="14.875" style="65" bestFit="1" customWidth="1"/>
    <col min="13555" max="13555" width="13" style="65" bestFit="1" customWidth="1"/>
    <col min="13556" max="13801" width="8.25" style="65"/>
    <col min="13802" max="13802" width="4" style="65" bestFit="1" customWidth="1"/>
    <col min="13803" max="13803" width="9.875" style="65" customWidth="1"/>
    <col min="13804" max="13804" width="56.125" style="65" bestFit="1" customWidth="1"/>
    <col min="13805" max="13805" width="13" style="65" customWidth="1"/>
    <col min="13806" max="13806" width="11.25" style="65" bestFit="1" customWidth="1"/>
    <col min="13807" max="13807" width="11.75" style="65" customWidth="1"/>
    <col min="13808" max="13808" width="2.875" style="65" customWidth="1"/>
    <col min="13809" max="13809" width="13" style="65" bestFit="1" customWidth="1"/>
    <col min="13810" max="13810" width="14.875" style="65" bestFit="1" customWidth="1"/>
    <col min="13811" max="13811" width="13" style="65" bestFit="1" customWidth="1"/>
    <col min="13812" max="14057" width="8.25" style="65"/>
    <col min="14058" max="14058" width="4" style="65" bestFit="1" customWidth="1"/>
    <col min="14059" max="14059" width="9.875" style="65" customWidth="1"/>
    <col min="14060" max="14060" width="56.125" style="65" bestFit="1" customWidth="1"/>
    <col min="14061" max="14061" width="13" style="65" customWidth="1"/>
    <col min="14062" max="14062" width="11.25" style="65" bestFit="1" customWidth="1"/>
    <col min="14063" max="14063" width="11.75" style="65" customWidth="1"/>
    <col min="14064" max="14064" width="2.875" style="65" customWidth="1"/>
    <col min="14065" max="14065" width="13" style="65" bestFit="1" customWidth="1"/>
    <col min="14066" max="14066" width="14.875" style="65" bestFit="1" customWidth="1"/>
    <col min="14067" max="14067" width="13" style="65" bestFit="1" customWidth="1"/>
    <col min="14068" max="14313" width="8.25" style="65"/>
    <col min="14314" max="14314" width="4" style="65" bestFit="1" customWidth="1"/>
    <col min="14315" max="14315" width="9.875" style="65" customWidth="1"/>
    <col min="14316" max="14316" width="56.125" style="65" bestFit="1" customWidth="1"/>
    <col min="14317" max="14317" width="13" style="65" customWidth="1"/>
    <col min="14318" max="14318" width="11.25" style="65" bestFit="1" customWidth="1"/>
    <col min="14319" max="14319" width="11.75" style="65" customWidth="1"/>
    <col min="14320" max="14320" width="2.875" style="65" customWidth="1"/>
    <col min="14321" max="14321" width="13" style="65" bestFit="1" customWidth="1"/>
    <col min="14322" max="14322" width="14.875" style="65" bestFit="1" customWidth="1"/>
    <col min="14323" max="14323" width="13" style="65" bestFit="1" customWidth="1"/>
    <col min="14324" max="14569" width="8.25" style="65"/>
    <col min="14570" max="14570" width="4" style="65" bestFit="1" customWidth="1"/>
    <col min="14571" max="14571" width="9.875" style="65" customWidth="1"/>
    <col min="14572" max="14572" width="56.125" style="65" bestFit="1" customWidth="1"/>
    <col min="14573" max="14573" width="13" style="65" customWidth="1"/>
    <col min="14574" max="14574" width="11.25" style="65" bestFit="1" customWidth="1"/>
    <col min="14575" max="14575" width="11.75" style="65" customWidth="1"/>
    <col min="14576" max="14576" width="2.875" style="65" customWidth="1"/>
    <col min="14577" max="14577" width="13" style="65" bestFit="1" customWidth="1"/>
    <col min="14578" max="14578" width="14.875" style="65" bestFit="1" customWidth="1"/>
    <col min="14579" max="14579" width="13" style="65" bestFit="1" customWidth="1"/>
    <col min="14580" max="14825" width="8.25" style="65"/>
    <col min="14826" max="14826" width="4" style="65" bestFit="1" customWidth="1"/>
    <col min="14827" max="14827" width="9.875" style="65" customWidth="1"/>
    <col min="14828" max="14828" width="56.125" style="65" bestFit="1" customWidth="1"/>
    <col min="14829" max="14829" width="13" style="65" customWidth="1"/>
    <col min="14830" max="14830" width="11.25" style="65" bestFit="1" customWidth="1"/>
    <col min="14831" max="14831" width="11.75" style="65" customWidth="1"/>
    <col min="14832" max="14832" width="2.875" style="65" customWidth="1"/>
    <col min="14833" max="14833" width="13" style="65" bestFit="1" customWidth="1"/>
    <col min="14834" max="14834" width="14.875" style="65" bestFit="1" customWidth="1"/>
    <col min="14835" max="14835" width="13" style="65" bestFit="1" customWidth="1"/>
    <col min="14836" max="15081" width="8.25" style="65"/>
    <col min="15082" max="15082" width="4" style="65" bestFit="1" customWidth="1"/>
    <col min="15083" max="15083" width="9.875" style="65" customWidth="1"/>
    <col min="15084" max="15084" width="56.125" style="65" bestFit="1" customWidth="1"/>
    <col min="15085" max="15085" width="13" style="65" customWidth="1"/>
    <col min="15086" max="15086" width="11.25" style="65" bestFit="1" customWidth="1"/>
    <col min="15087" max="15087" width="11.75" style="65" customWidth="1"/>
    <col min="15088" max="15088" width="2.875" style="65" customWidth="1"/>
    <col min="15089" max="15089" width="13" style="65" bestFit="1" customWidth="1"/>
    <col min="15090" max="15090" width="14.875" style="65" bestFit="1" customWidth="1"/>
    <col min="15091" max="15091" width="13" style="65" bestFit="1" customWidth="1"/>
    <col min="15092" max="15337" width="8.25" style="65"/>
    <col min="15338" max="15338" width="4" style="65" bestFit="1" customWidth="1"/>
    <col min="15339" max="15339" width="9.875" style="65" customWidth="1"/>
    <col min="15340" max="15340" width="56.125" style="65" bestFit="1" customWidth="1"/>
    <col min="15341" max="15341" width="13" style="65" customWidth="1"/>
    <col min="15342" max="15342" width="11.25" style="65" bestFit="1" customWidth="1"/>
    <col min="15343" max="15343" width="11.75" style="65" customWidth="1"/>
    <col min="15344" max="15344" width="2.875" style="65" customWidth="1"/>
    <col min="15345" max="15345" width="13" style="65" bestFit="1" customWidth="1"/>
    <col min="15346" max="15346" width="14.875" style="65" bestFit="1" customWidth="1"/>
    <col min="15347" max="15347" width="13" style="65" bestFit="1" customWidth="1"/>
    <col min="15348" max="15593" width="8.25" style="65"/>
    <col min="15594" max="15594" width="4" style="65" bestFit="1" customWidth="1"/>
    <col min="15595" max="15595" width="9.875" style="65" customWidth="1"/>
    <col min="15596" max="15596" width="56.125" style="65" bestFit="1" customWidth="1"/>
    <col min="15597" max="15597" width="13" style="65" customWidth="1"/>
    <col min="15598" max="15598" width="11.25" style="65" bestFit="1" customWidth="1"/>
    <col min="15599" max="15599" width="11.75" style="65" customWidth="1"/>
    <col min="15600" max="15600" width="2.875" style="65" customWidth="1"/>
    <col min="15601" max="15601" width="13" style="65" bestFit="1" customWidth="1"/>
    <col min="15602" max="15602" width="14.875" style="65" bestFit="1" customWidth="1"/>
    <col min="15603" max="15603" width="13" style="65" bestFit="1" customWidth="1"/>
    <col min="15604" max="15849" width="8.25" style="65"/>
    <col min="15850" max="15850" width="4" style="65" bestFit="1" customWidth="1"/>
    <col min="15851" max="15851" width="9.875" style="65" customWidth="1"/>
    <col min="15852" max="15852" width="56.125" style="65" bestFit="1" customWidth="1"/>
    <col min="15853" max="15853" width="13" style="65" customWidth="1"/>
    <col min="15854" max="15854" width="11.25" style="65" bestFit="1" customWidth="1"/>
    <col min="15855" max="15855" width="11.75" style="65" customWidth="1"/>
    <col min="15856" max="15856" width="2.875" style="65" customWidth="1"/>
    <col min="15857" max="15857" width="13" style="65" bestFit="1" customWidth="1"/>
    <col min="15858" max="15858" width="14.875" style="65" bestFit="1" customWidth="1"/>
    <col min="15859" max="15859" width="13" style="65" bestFit="1" customWidth="1"/>
    <col min="15860" max="16105" width="8.25" style="65"/>
    <col min="16106" max="16106" width="4" style="65" bestFit="1" customWidth="1"/>
    <col min="16107" max="16107" width="9.875" style="65" customWidth="1"/>
    <col min="16108" max="16108" width="56.125" style="65" bestFit="1" customWidth="1"/>
    <col min="16109" max="16109" width="13" style="65" customWidth="1"/>
    <col min="16110" max="16110" width="11.25" style="65" bestFit="1" customWidth="1"/>
    <col min="16111" max="16111" width="11.75" style="65" customWidth="1"/>
    <col min="16112" max="16112" width="2.875" style="65" customWidth="1"/>
    <col min="16113" max="16113" width="13" style="65" bestFit="1" customWidth="1"/>
    <col min="16114" max="16114" width="14.875" style="65" bestFit="1" customWidth="1"/>
    <col min="16115" max="16115" width="13" style="65" bestFit="1" customWidth="1"/>
    <col min="16116" max="16384" width="8.25" style="65"/>
  </cols>
  <sheetData>
    <row r="1" spans="1:24" s="141" customFormat="1" ht="15.75" x14ac:dyDescent="0.25">
      <c r="A1" s="512" t="str">
        <f>'Table of Contents'!A1</f>
        <v>Puget Sound Energy</v>
      </c>
      <c r="B1" s="512"/>
      <c r="C1" s="512"/>
      <c r="D1" s="512"/>
      <c r="E1" s="512"/>
      <c r="F1" s="512"/>
      <c r="G1" s="513"/>
      <c r="H1" s="513"/>
      <c r="I1" s="513"/>
      <c r="J1" s="513"/>
      <c r="K1" s="513"/>
      <c r="L1" s="513"/>
      <c r="M1" s="513"/>
      <c r="N1" s="513"/>
      <c r="O1" s="513"/>
      <c r="P1" s="513"/>
      <c r="Q1" s="513"/>
      <c r="R1" s="513"/>
      <c r="S1" s="513"/>
      <c r="T1" s="513"/>
      <c r="U1" s="513"/>
      <c r="V1" s="513"/>
      <c r="W1" s="513"/>
      <c r="X1" s="513"/>
    </row>
    <row r="2" spans="1:24" s="141" customFormat="1" ht="15.75" customHeight="1" x14ac:dyDescent="0.25">
      <c r="A2" s="512" t="str">
        <f>'Table of Contents'!A2</f>
        <v>2024 General Rate Case Docket No. UE-240004 and UG-240005</v>
      </c>
      <c r="B2" s="512"/>
      <c r="C2" s="512"/>
      <c r="D2" s="512"/>
      <c r="E2" s="512"/>
      <c r="F2" s="512"/>
      <c r="G2" s="513"/>
      <c r="H2" s="513"/>
      <c r="I2" s="513"/>
      <c r="J2" s="513"/>
      <c r="K2" s="513"/>
      <c r="L2" s="513"/>
      <c r="M2" s="513"/>
      <c r="N2" s="513"/>
      <c r="O2" s="513"/>
      <c r="P2" s="513"/>
      <c r="Q2" s="513"/>
      <c r="R2" s="513"/>
      <c r="S2" s="513"/>
      <c r="T2" s="513"/>
      <c r="U2" s="513"/>
      <c r="V2" s="513"/>
      <c r="W2" s="513"/>
      <c r="X2" s="513"/>
    </row>
    <row r="3" spans="1:24" s="141" customFormat="1" ht="15.75" x14ac:dyDescent="0.25">
      <c r="A3" s="514" t="s">
        <v>250</v>
      </c>
      <c r="B3" s="514"/>
      <c r="C3" s="514"/>
      <c r="D3" s="514"/>
      <c r="E3" s="514"/>
      <c r="F3" s="514"/>
      <c r="G3" s="515"/>
      <c r="H3" s="515"/>
      <c r="I3" s="515"/>
      <c r="J3" s="515"/>
      <c r="K3" s="515"/>
      <c r="L3" s="515"/>
      <c r="M3" s="515"/>
      <c r="N3" s="515"/>
      <c r="O3" s="515"/>
      <c r="P3" s="515"/>
      <c r="Q3" s="515"/>
      <c r="R3" s="515"/>
      <c r="S3" s="515"/>
      <c r="T3" s="515"/>
      <c r="U3" s="515"/>
      <c r="V3" s="515"/>
      <c r="W3" s="515"/>
      <c r="X3" s="515"/>
    </row>
    <row r="4" spans="1:24" s="141" customFormat="1" x14ac:dyDescent="0.2">
      <c r="A4" s="359"/>
      <c r="B4" s="359"/>
      <c r="C4" s="359"/>
      <c r="D4" s="359"/>
      <c r="E4" s="359"/>
      <c r="F4" s="359"/>
      <c r="L4" s="166"/>
    </row>
    <row r="5" spans="1:24" s="141" customFormat="1" x14ac:dyDescent="0.2">
      <c r="A5" s="144"/>
      <c r="B5" s="144"/>
      <c r="C5" s="144"/>
      <c r="D5" s="451" t="s">
        <v>219</v>
      </c>
      <c r="E5" s="144"/>
      <c r="F5" s="450" t="s">
        <v>1</v>
      </c>
      <c r="G5" s="449"/>
      <c r="H5" s="449"/>
      <c r="I5" s="449"/>
      <c r="J5" s="448"/>
      <c r="L5" s="166"/>
      <c r="N5" s="509" t="s">
        <v>298</v>
      </c>
      <c r="O5" s="510"/>
      <c r="P5" s="511"/>
      <c r="R5" s="509" t="s">
        <v>310</v>
      </c>
      <c r="S5" s="510"/>
      <c r="T5" s="511"/>
      <c r="V5" s="509" t="s">
        <v>317</v>
      </c>
      <c r="W5" s="510"/>
      <c r="X5" s="511"/>
    </row>
    <row r="6" spans="1:24" s="180" customFormat="1" ht="45" x14ac:dyDescent="0.2">
      <c r="A6" s="142" t="s">
        <v>63</v>
      </c>
      <c r="B6" s="142" t="s">
        <v>81</v>
      </c>
      <c r="C6" s="143" t="s">
        <v>13</v>
      </c>
      <c r="D6" s="447" t="s">
        <v>220</v>
      </c>
      <c r="E6" s="447"/>
      <c r="F6" s="447" t="s">
        <v>221</v>
      </c>
      <c r="G6" s="447" t="s">
        <v>222</v>
      </c>
      <c r="H6" s="142"/>
      <c r="I6" s="447" t="s">
        <v>223</v>
      </c>
      <c r="J6" s="447" t="s">
        <v>224</v>
      </c>
      <c r="K6" s="142" t="s">
        <v>172</v>
      </c>
      <c r="L6" s="142" t="s">
        <v>127</v>
      </c>
      <c r="N6" s="142" t="s">
        <v>312</v>
      </c>
      <c r="O6" s="142" t="s">
        <v>13</v>
      </c>
      <c r="P6" s="142" t="s">
        <v>172</v>
      </c>
      <c r="R6" s="142" t="s">
        <v>312</v>
      </c>
      <c r="S6" s="142" t="s">
        <v>13</v>
      </c>
      <c r="T6" s="142" t="s">
        <v>172</v>
      </c>
      <c r="V6" s="142" t="s">
        <v>312</v>
      </c>
      <c r="W6" s="142" t="s">
        <v>13</v>
      </c>
      <c r="X6" s="142" t="s">
        <v>172</v>
      </c>
    </row>
    <row r="7" spans="1:24" s="66" customFormat="1" x14ac:dyDescent="0.2">
      <c r="B7" s="66" t="s">
        <v>145</v>
      </c>
      <c r="C7" s="66" t="s">
        <v>146</v>
      </c>
      <c r="D7" s="119" t="s">
        <v>150</v>
      </c>
      <c r="E7" s="119"/>
      <c r="F7" s="119" t="s">
        <v>151</v>
      </c>
      <c r="G7" s="119" t="s">
        <v>340</v>
      </c>
      <c r="H7" s="119"/>
      <c r="I7" s="119" t="s">
        <v>147</v>
      </c>
      <c r="J7" s="119" t="s">
        <v>341</v>
      </c>
      <c r="K7" s="66" t="s">
        <v>148</v>
      </c>
      <c r="L7" s="66" t="s">
        <v>246</v>
      </c>
      <c r="N7" s="66" t="s">
        <v>153</v>
      </c>
      <c r="O7" s="66" t="s">
        <v>154</v>
      </c>
      <c r="P7" s="66" t="s">
        <v>155</v>
      </c>
      <c r="R7" s="66" t="s">
        <v>156</v>
      </c>
      <c r="S7" s="66" t="s">
        <v>157</v>
      </c>
      <c r="T7" s="66" t="s">
        <v>321</v>
      </c>
      <c r="V7" s="119" t="s">
        <v>322</v>
      </c>
      <c r="W7" s="66" t="s">
        <v>342</v>
      </c>
      <c r="X7" s="66" t="s">
        <v>343</v>
      </c>
    </row>
    <row r="8" spans="1:24" x14ac:dyDescent="0.2">
      <c r="A8" s="66">
        <v>1</v>
      </c>
      <c r="B8" s="206" t="s">
        <v>369</v>
      </c>
      <c r="C8" s="65" t="s">
        <v>2</v>
      </c>
    </row>
    <row r="9" spans="1:24" x14ac:dyDescent="0.2">
      <c r="A9" s="66">
        <f t="shared" ref="A9:A40" si="0">+A8+1</f>
        <v>2</v>
      </c>
      <c r="B9" s="66" t="str">
        <f>+B8</f>
        <v>7 (307) (317) (327)</v>
      </c>
      <c r="C9" s="75" t="s">
        <v>255</v>
      </c>
      <c r="D9" s="436">
        <v>7.49</v>
      </c>
      <c r="E9" s="436"/>
      <c r="F9" s="436">
        <f>ROUND('Exh CTM-6 (Rate Design)'!H14,2)</f>
        <v>9.74</v>
      </c>
      <c r="G9" s="74">
        <f>+F9-D9</f>
        <v>2.25</v>
      </c>
      <c r="H9" s="74"/>
      <c r="I9" s="436">
        <f>ROUND('Exh CTM-6 (Rate Design)'!I14,2)</f>
        <v>12.66</v>
      </c>
      <c r="J9" s="74">
        <f>+I9-F9</f>
        <v>2.92</v>
      </c>
      <c r="K9" s="182" t="s">
        <v>210</v>
      </c>
      <c r="L9" s="183">
        <v>7</v>
      </c>
    </row>
    <row r="10" spans="1:24" x14ac:dyDescent="0.2">
      <c r="A10" s="66">
        <f t="shared" si="0"/>
        <v>3</v>
      </c>
      <c r="B10" s="66" t="str">
        <f>+B9</f>
        <v>7 (307) (317) (327)</v>
      </c>
      <c r="C10" s="75" t="s">
        <v>256</v>
      </c>
      <c r="D10" s="436">
        <v>17.989999999999998</v>
      </c>
      <c r="E10" s="74"/>
      <c r="F10" s="436">
        <f>ROUND('Exh CTM-6 (Rate Design)'!H15,2)</f>
        <v>23.39</v>
      </c>
      <c r="G10" s="74">
        <f>+F10-D10</f>
        <v>5.4000000000000021</v>
      </c>
      <c r="H10" s="74"/>
      <c r="I10" s="436">
        <f>ROUND('Exh CTM-6 (Rate Design)'!I15,2)</f>
        <v>30.4</v>
      </c>
      <c r="J10" s="74">
        <f>+I10-F10</f>
        <v>7.009999999999998</v>
      </c>
      <c r="K10" s="182" t="s">
        <v>210</v>
      </c>
      <c r="L10" s="183">
        <v>7</v>
      </c>
    </row>
    <row r="11" spans="1:24" x14ac:dyDescent="0.2">
      <c r="A11" s="66">
        <f t="shared" si="0"/>
        <v>4</v>
      </c>
      <c r="B11" s="66" t="str">
        <f>+B10</f>
        <v>7 (307) (317) (327)</v>
      </c>
      <c r="C11" s="75"/>
      <c r="D11" s="436"/>
      <c r="E11" s="74"/>
      <c r="F11" s="74"/>
      <c r="G11" s="74"/>
      <c r="H11" s="74"/>
      <c r="I11" s="74"/>
      <c r="J11" s="74"/>
    </row>
    <row r="12" spans="1:24" x14ac:dyDescent="0.2">
      <c r="A12" s="66">
        <f t="shared" si="0"/>
        <v>5</v>
      </c>
      <c r="B12" s="66" t="str">
        <f>+B11</f>
        <v>7 (307) (317) (327)</v>
      </c>
      <c r="C12" s="75" t="s">
        <v>257</v>
      </c>
      <c r="D12" s="435">
        <v>8.9437000000000003E-2</v>
      </c>
      <c r="E12" s="70"/>
      <c r="F12" s="435">
        <f>ROUND('Exh CTM-6 (Rate Design)'!H18,6)</f>
        <v>0.11651599999999999</v>
      </c>
      <c r="G12" s="70">
        <f>+F12-D12</f>
        <v>2.7078999999999992E-2</v>
      </c>
      <c r="H12" s="70"/>
      <c r="I12" s="435">
        <f>ROUND('Exh CTM-6 (Rate Design)'!I18,6)</f>
        <v>0.12567500000000001</v>
      </c>
      <c r="J12" s="70">
        <f>+I12-F12</f>
        <v>9.1590000000000144E-3</v>
      </c>
      <c r="K12" s="182" t="s">
        <v>210</v>
      </c>
      <c r="L12" s="183">
        <v>7</v>
      </c>
      <c r="N12" s="435">
        <f>ROUND(+'Exh CTM-6 (141CGR)'!H10,6)</f>
        <v>3.6549999999999998E-3</v>
      </c>
      <c r="O12" s="70" t="s">
        <v>258</v>
      </c>
      <c r="P12" s="446" t="s">
        <v>299</v>
      </c>
      <c r="R12" s="435">
        <f>ROUND('Exh CTM-6 (141DCARB)'!G10,6)</f>
        <v>5.8900000000000001E-4</v>
      </c>
      <c r="S12" s="70" t="s">
        <v>258</v>
      </c>
      <c r="T12" s="446" t="s">
        <v>311</v>
      </c>
      <c r="V12" s="435">
        <f>ROUND(+'Exh CTM-6 (141WFP)'!G10,6)</f>
        <v>1.4120000000000001E-3</v>
      </c>
      <c r="W12" s="70" t="s">
        <v>258</v>
      </c>
      <c r="X12" s="446" t="s">
        <v>320</v>
      </c>
    </row>
    <row r="13" spans="1:24" x14ac:dyDescent="0.2">
      <c r="A13" s="66">
        <f t="shared" si="0"/>
        <v>6</v>
      </c>
      <c r="B13" s="66" t="str">
        <f>+B12</f>
        <v>7 (307) (317) (327)</v>
      </c>
      <c r="C13" s="75" t="s">
        <v>259</v>
      </c>
      <c r="D13" s="435">
        <v>0.10885400000000001</v>
      </c>
      <c r="E13" s="70"/>
      <c r="F13" s="435">
        <f>ROUND('Exh CTM-6 (Rate Design)'!H19,6)</f>
        <v>0.135933</v>
      </c>
      <c r="G13" s="70">
        <f>+F13-D13</f>
        <v>2.7078999999999992E-2</v>
      </c>
      <c r="H13" s="70"/>
      <c r="I13" s="435">
        <f>ROUND('Exh CTM-6 (Rate Design)'!I19,6)</f>
        <v>0.145092</v>
      </c>
      <c r="J13" s="70">
        <f>+I13-F13</f>
        <v>9.1590000000000005E-3</v>
      </c>
      <c r="K13" s="182" t="s">
        <v>210</v>
      </c>
      <c r="L13" s="183">
        <v>7</v>
      </c>
      <c r="N13" s="70">
        <f>N12</f>
        <v>3.6549999999999998E-3</v>
      </c>
      <c r="O13" s="70" t="s">
        <v>258</v>
      </c>
      <c r="P13" s="182" t="str">
        <f>P$12</f>
        <v>Sheet No. 141CGR</v>
      </c>
      <c r="R13" s="70">
        <f>R12</f>
        <v>5.8900000000000001E-4</v>
      </c>
      <c r="S13" s="70" t="s">
        <v>258</v>
      </c>
      <c r="T13" s="182" t="str">
        <f>T$12</f>
        <v>Sheet No. 141DCARB</v>
      </c>
      <c r="V13" s="70">
        <f>V12</f>
        <v>1.4120000000000001E-3</v>
      </c>
      <c r="W13" s="70" t="s">
        <v>258</v>
      </c>
      <c r="X13" s="182" t="str">
        <f>X$12</f>
        <v>Sheet No. 141WFR</v>
      </c>
    </row>
    <row r="14" spans="1:24" x14ac:dyDescent="0.2">
      <c r="A14" s="66">
        <f t="shared" si="0"/>
        <v>7</v>
      </c>
      <c r="D14" s="165"/>
      <c r="O14" s="70"/>
      <c r="P14" s="183"/>
      <c r="S14" s="70"/>
      <c r="T14" s="183"/>
      <c r="W14" s="70"/>
      <c r="X14" s="183"/>
    </row>
    <row r="15" spans="1:24" x14ac:dyDescent="0.2">
      <c r="A15" s="66">
        <f t="shared" si="0"/>
        <v>8</v>
      </c>
      <c r="B15" s="206" t="s">
        <v>356</v>
      </c>
      <c r="C15" s="182" t="s">
        <v>82</v>
      </c>
      <c r="D15" s="436"/>
      <c r="E15" s="74"/>
      <c r="F15" s="74"/>
      <c r="G15" s="74"/>
      <c r="H15" s="74"/>
      <c r="I15" s="74"/>
      <c r="J15" s="74"/>
      <c r="O15" s="70"/>
      <c r="P15" s="183"/>
      <c r="S15" s="70"/>
      <c r="T15" s="183"/>
      <c r="W15" s="70"/>
      <c r="X15" s="183"/>
    </row>
    <row r="16" spans="1:24" x14ac:dyDescent="0.2">
      <c r="A16" s="66">
        <f t="shared" si="0"/>
        <v>9</v>
      </c>
      <c r="B16" s="66" t="str">
        <f>+B15</f>
        <v>08 (24) (324)</v>
      </c>
      <c r="C16" s="75" t="s">
        <v>255</v>
      </c>
      <c r="D16" s="436">
        <v>10.210000000000001</v>
      </c>
      <c r="E16" s="74"/>
      <c r="F16" s="436">
        <f>ROUND('Exh CTM-6 (Rate Design)'!H33,2)</f>
        <v>13.27</v>
      </c>
      <c r="G16" s="74">
        <f>+F16-D16</f>
        <v>3.0599999999999987</v>
      </c>
      <c r="H16" s="74"/>
      <c r="I16" s="436">
        <f>ROUND('Exh CTM-6 (Rate Design)'!I33,2)</f>
        <v>17.25</v>
      </c>
      <c r="J16" s="74">
        <f>+I16-F16</f>
        <v>3.9800000000000004</v>
      </c>
      <c r="K16" s="65" t="s">
        <v>139</v>
      </c>
      <c r="L16" s="183">
        <v>24</v>
      </c>
      <c r="O16" s="70"/>
      <c r="P16" s="183"/>
      <c r="S16" s="70"/>
      <c r="T16" s="183"/>
      <c r="W16" s="70"/>
      <c r="X16" s="183"/>
    </row>
    <row r="17" spans="1:24" x14ac:dyDescent="0.2">
      <c r="A17" s="66">
        <f t="shared" si="0"/>
        <v>10</v>
      </c>
      <c r="B17" s="66" t="str">
        <f>+B15</f>
        <v>08 (24) (324)</v>
      </c>
      <c r="C17" s="75" t="s">
        <v>256</v>
      </c>
      <c r="D17" s="436">
        <v>25.95</v>
      </c>
      <c r="E17" s="74"/>
      <c r="F17" s="436">
        <f>ROUND('Exh CTM-6 (Rate Design)'!H34,2)</f>
        <v>33.74</v>
      </c>
      <c r="G17" s="74">
        <f>+F17-D17</f>
        <v>7.7900000000000027</v>
      </c>
      <c r="H17" s="74"/>
      <c r="I17" s="436">
        <f>ROUND('Exh CTM-6 (Rate Design)'!I34,2)</f>
        <v>43.86</v>
      </c>
      <c r="J17" s="74">
        <f>+I17-F17</f>
        <v>10.119999999999997</v>
      </c>
      <c r="K17" s="65" t="s">
        <v>139</v>
      </c>
      <c r="L17" s="183">
        <v>24</v>
      </c>
      <c r="O17" s="70"/>
      <c r="P17" s="183"/>
      <c r="S17" s="70"/>
      <c r="T17" s="183"/>
      <c r="W17" s="70"/>
      <c r="X17" s="183"/>
    </row>
    <row r="18" spans="1:24" x14ac:dyDescent="0.2">
      <c r="A18" s="66">
        <f t="shared" si="0"/>
        <v>11</v>
      </c>
      <c r="B18" s="66" t="str">
        <f>+B15</f>
        <v>08 (24) (324)</v>
      </c>
      <c r="C18" s="75"/>
      <c r="D18" s="436"/>
      <c r="E18" s="74"/>
      <c r="F18" s="436"/>
      <c r="G18" s="74"/>
      <c r="H18" s="74"/>
      <c r="I18" s="436"/>
      <c r="J18" s="74"/>
      <c r="O18" s="70"/>
      <c r="P18" s="183"/>
      <c r="S18" s="70"/>
      <c r="T18" s="183"/>
      <c r="W18" s="70"/>
      <c r="X18" s="183"/>
    </row>
    <row r="19" spans="1:24" x14ac:dyDescent="0.2">
      <c r="A19" s="66">
        <f t="shared" si="0"/>
        <v>12</v>
      </c>
      <c r="B19" s="66" t="str">
        <f>+B15</f>
        <v>08 (24) (324)</v>
      </c>
      <c r="C19" s="75" t="s">
        <v>260</v>
      </c>
      <c r="D19" s="435">
        <v>9.2536999999999994E-2</v>
      </c>
      <c r="E19" s="70"/>
      <c r="F19" s="435">
        <f>ROUND('Exh CTM-6 (Rate Design)'!H37,6)</f>
        <v>0.116996</v>
      </c>
      <c r="G19" s="70">
        <f>+F19-D19</f>
        <v>2.4459000000000009E-2</v>
      </c>
      <c r="H19" s="70"/>
      <c r="I19" s="435">
        <f>ROUND('Exh CTM-6 (Rate Design)'!I37,6)</f>
        <v>0.125609</v>
      </c>
      <c r="J19" s="70">
        <f>+I19-F19</f>
        <v>8.6129999999999957E-3</v>
      </c>
      <c r="K19" s="65" t="s">
        <v>139</v>
      </c>
      <c r="L19" s="183">
        <v>24</v>
      </c>
      <c r="N19" s="435">
        <f>ROUND(+'Exh CTM-6 (141CGR)'!H12,6)</f>
        <v>3.2690000000000002E-3</v>
      </c>
      <c r="O19" s="70" t="s">
        <v>258</v>
      </c>
      <c r="P19" s="182" t="str">
        <f>P$12</f>
        <v>Sheet No. 141CGR</v>
      </c>
      <c r="R19" s="435">
        <f>ROUND('Exh CTM-6 (141DCARB)'!G12,6)</f>
        <v>2.8699999999999998E-4</v>
      </c>
      <c r="S19" s="70" t="s">
        <v>258</v>
      </c>
      <c r="T19" s="182" t="str">
        <f>T$12</f>
        <v>Sheet No. 141DCARB</v>
      </c>
      <c r="V19" s="435">
        <f>ROUND(+'Exh CTM-6 (141WFP)'!G12,6)</f>
        <v>1.2329999999999999E-3</v>
      </c>
      <c r="W19" s="70" t="s">
        <v>258</v>
      </c>
      <c r="X19" s="182" t="str">
        <f>X$12</f>
        <v>Sheet No. 141WFR</v>
      </c>
    </row>
    <row r="20" spans="1:24" x14ac:dyDescent="0.2">
      <c r="A20" s="66">
        <f t="shared" si="0"/>
        <v>13</v>
      </c>
      <c r="B20" s="66" t="str">
        <f>+B15</f>
        <v>08 (24) (324)</v>
      </c>
      <c r="C20" s="75" t="s">
        <v>261</v>
      </c>
      <c r="D20" s="435">
        <v>8.9337E-2</v>
      </c>
      <c r="E20" s="70"/>
      <c r="F20" s="435">
        <f>ROUND('Exh CTM-6 (Rate Design)'!H38,6)</f>
        <v>0.11379599999999999</v>
      </c>
      <c r="G20" s="70">
        <f>+F20-D20</f>
        <v>2.4458999999999995E-2</v>
      </c>
      <c r="H20" s="70"/>
      <c r="I20" s="435">
        <f>ROUND('Exh CTM-6 (Rate Design)'!I38,6)</f>
        <v>0.122409</v>
      </c>
      <c r="J20" s="70">
        <f>+I20-F20</f>
        <v>8.6130000000000095E-3</v>
      </c>
      <c r="K20" s="65" t="s">
        <v>139</v>
      </c>
      <c r="L20" s="183">
        <v>24</v>
      </c>
      <c r="N20" s="70">
        <f>N19</f>
        <v>3.2690000000000002E-3</v>
      </c>
      <c r="O20" s="70" t="s">
        <v>258</v>
      </c>
      <c r="P20" s="182" t="str">
        <f>P$12</f>
        <v>Sheet No. 141CGR</v>
      </c>
      <c r="R20" s="70">
        <f>R19</f>
        <v>2.8699999999999998E-4</v>
      </c>
      <c r="S20" s="70" t="s">
        <v>258</v>
      </c>
      <c r="T20" s="182" t="str">
        <f>T$12</f>
        <v>Sheet No. 141DCARB</v>
      </c>
      <c r="V20" s="70">
        <f>V19</f>
        <v>1.2329999999999999E-3</v>
      </c>
      <c r="W20" s="70" t="s">
        <v>258</v>
      </c>
      <c r="X20" s="182" t="str">
        <f>X$12</f>
        <v>Sheet No. 141WFR</v>
      </c>
    </row>
    <row r="21" spans="1:24" x14ac:dyDescent="0.2">
      <c r="A21" s="66">
        <f t="shared" si="0"/>
        <v>14</v>
      </c>
      <c r="D21" s="165"/>
      <c r="O21" s="70"/>
      <c r="P21" s="183"/>
      <c r="S21" s="70"/>
      <c r="T21" s="183"/>
      <c r="W21" s="70"/>
      <c r="X21" s="183"/>
    </row>
    <row r="22" spans="1:24" x14ac:dyDescent="0.2">
      <c r="A22" s="66">
        <f t="shared" si="0"/>
        <v>15</v>
      </c>
      <c r="B22" s="206" t="s">
        <v>357</v>
      </c>
      <c r="C22" s="182" t="s">
        <v>83</v>
      </c>
      <c r="D22" s="165"/>
      <c r="O22" s="70"/>
      <c r="P22" s="183"/>
      <c r="S22" s="70"/>
      <c r="T22" s="183"/>
      <c r="W22" s="70"/>
      <c r="X22" s="183"/>
    </row>
    <row r="23" spans="1:24" x14ac:dyDescent="0.2">
      <c r="A23" s="66">
        <f t="shared" si="0"/>
        <v>16</v>
      </c>
      <c r="B23" s="73" t="str">
        <f>+B22</f>
        <v>7A (11) (25)</v>
      </c>
      <c r="C23" s="75" t="s">
        <v>262</v>
      </c>
      <c r="D23" s="436">
        <v>53.95</v>
      </c>
      <c r="E23" s="74"/>
      <c r="F23" s="436">
        <f>ROUND('Exh CTM-6 (Rate Design)'!H53,2)</f>
        <v>70.14</v>
      </c>
      <c r="G23" s="74">
        <f>+F23-D23</f>
        <v>16.189999999999998</v>
      </c>
      <c r="H23" s="74"/>
      <c r="I23" s="436">
        <f>ROUND('Exh CTM-6 (Rate Design)'!I53,2)</f>
        <v>91.18</v>
      </c>
      <c r="J23" s="74">
        <f>+I23-F23</f>
        <v>21.040000000000006</v>
      </c>
      <c r="K23" s="65" t="s">
        <v>138</v>
      </c>
      <c r="L23" s="182" t="s">
        <v>142</v>
      </c>
      <c r="O23" s="70"/>
      <c r="P23" s="183"/>
      <c r="S23" s="70"/>
      <c r="T23" s="183"/>
      <c r="W23" s="70"/>
      <c r="X23" s="183"/>
    </row>
    <row r="24" spans="1:24" x14ac:dyDescent="0.2">
      <c r="A24" s="66">
        <f t="shared" si="0"/>
        <v>17</v>
      </c>
      <c r="B24" s="73" t="str">
        <f>+B22</f>
        <v>7A (11) (25)</v>
      </c>
      <c r="C24" s="75"/>
      <c r="D24" s="436"/>
      <c r="E24" s="74"/>
      <c r="F24" s="436"/>
      <c r="G24" s="74"/>
      <c r="H24" s="74"/>
      <c r="I24" s="74"/>
      <c r="J24" s="74"/>
      <c r="O24" s="70"/>
      <c r="P24" s="183"/>
      <c r="S24" s="70"/>
      <c r="T24" s="183"/>
      <c r="W24" s="70"/>
      <c r="X24" s="183"/>
    </row>
    <row r="25" spans="1:24" x14ac:dyDescent="0.2">
      <c r="A25" s="66">
        <f t="shared" si="0"/>
        <v>18</v>
      </c>
      <c r="B25" s="73" t="str">
        <f>+B22</f>
        <v>7A (11) (25)</v>
      </c>
      <c r="C25" s="75" t="s">
        <v>263</v>
      </c>
      <c r="D25" s="435">
        <v>9.0594999999999995E-2</v>
      </c>
      <c r="E25" s="70"/>
      <c r="F25" s="435">
        <f>ROUND('Exh CTM-6 (Rate Design)'!H55,6)</f>
        <v>0.110684</v>
      </c>
      <c r="G25" s="70">
        <f>+F25-D25</f>
        <v>2.008900000000001E-2</v>
      </c>
      <c r="H25" s="70"/>
      <c r="I25" s="435">
        <f>ROUND('Exh CTM-6 (Rate Design)'!I55,6)</f>
        <v>0.115771</v>
      </c>
      <c r="J25" s="70">
        <f>+I25-F25</f>
        <v>5.0869999999999943E-3</v>
      </c>
      <c r="K25" s="65" t="s">
        <v>138</v>
      </c>
      <c r="L25" s="182" t="s">
        <v>142</v>
      </c>
      <c r="N25" s="435">
        <f>ROUND(+'Exh CTM-6 (141CGR)'!H14,6)</f>
        <v>1.0089999999999999E-3</v>
      </c>
      <c r="O25" s="70" t="s">
        <v>258</v>
      </c>
      <c r="P25" s="182" t="str">
        <f>P$12</f>
        <v>Sheet No. 141CGR</v>
      </c>
      <c r="R25" s="435">
        <f>ROUND('Exh CTM-6 (141DCARB)'!G14,6)</f>
        <v>2.4000000000000001E-5</v>
      </c>
      <c r="S25" s="70" t="s">
        <v>258</v>
      </c>
      <c r="T25" s="182" t="str">
        <f>T$12</f>
        <v>Sheet No. 141DCARB</v>
      </c>
      <c r="V25" s="435">
        <f>ROUND(+'Exh CTM-6 (141WFP)'!G14,6)</f>
        <v>1.2E-5</v>
      </c>
      <c r="W25" s="70" t="s">
        <v>258</v>
      </c>
      <c r="X25" s="182" t="str">
        <f>X$12</f>
        <v>Sheet No. 141WFR</v>
      </c>
    </row>
    <row r="26" spans="1:24" x14ac:dyDescent="0.2">
      <c r="A26" s="66">
        <f t="shared" si="0"/>
        <v>19</v>
      </c>
      <c r="B26" s="73" t="str">
        <f>+B22</f>
        <v>7A (11) (25)</v>
      </c>
      <c r="C26" s="75" t="s">
        <v>264</v>
      </c>
      <c r="D26" s="435">
        <v>8.1648999999999999E-2</v>
      </c>
      <c r="E26" s="70"/>
      <c r="F26" s="435">
        <f>ROUND('Exh CTM-6 (Rate Design)'!H56,6)</f>
        <v>0.101738</v>
      </c>
      <c r="G26" s="70">
        <f>+F26-D26</f>
        <v>2.0088999999999996E-2</v>
      </c>
      <c r="H26" s="70"/>
      <c r="I26" s="435">
        <f>ROUND('Exh CTM-6 (Rate Design)'!I56,6)</f>
        <v>0.106825</v>
      </c>
      <c r="J26" s="70">
        <f>+I26-F26</f>
        <v>5.0870000000000082E-3</v>
      </c>
      <c r="K26" s="65" t="s">
        <v>138</v>
      </c>
      <c r="L26" s="182" t="s">
        <v>142</v>
      </c>
      <c r="N26" s="70">
        <f>N25</f>
        <v>1.0089999999999999E-3</v>
      </c>
      <c r="O26" s="70" t="s">
        <v>258</v>
      </c>
      <c r="P26" s="182" t="str">
        <f>P$12</f>
        <v>Sheet No. 141CGR</v>
      </c>
      <c r="R26" s="70">
        <f>R25</f>
        <v>2.4000000000000001E-5</v>
      </c>
      <c r="S26" s="70" t="s">
        <v>258</v>
      </c>
      <c r="T26" s="182" t="str">
        <f>T$12</f>
        <v>Sheet No. 141DCARB</v>
      </c>
      <c r="V26" s="70">
        <f>V25</f>
        <v>1.2E-5</v>
      </c>
      <c r="W26" s="70" t="s">
        <v>258</v>
      </c>
      <c r="X26" s="182" t="str">
        <f>X$12</f>
        <v>Sheet No. 141WFR</v>
      </c>
    </row>
    <row r="27" spans="1:24" x14ac:dyDescent="0.2">
      <c r="A27" s="66">
        <f t="shared" si="0"/>
        <v>20</v>
      </c>
      <c r="B27" s="73" t="str">
        <f>+B22</f>
        <v>7A (11) (25)</v>
      </c>
      <c r="C27" s="75" t="s">
        <v>265</v>
      </c>
      <c r="D27" s="435">
        <v>6.4577999999999997E-2</v>
      </c>
      <c r="E27" s="70"/>
      <c r="F27" s="435">
        <f>ROUND('Exh CTM-6 (Rate Design)'!H57,6)</f>
        <v>8.4667000000000006E-2</v>
      </c>
      <c r="G27" s="70">
        <f>+F27-D27</f>
        <v>2.008900000000001E-2</v>
      </c>
      <c r="H27" s="70"/>
      <c r="I27" s="435">
        <f>ROUND('Exh CTM-6 (Rate Design)'!I57,6)</f>
        <v>8.9754E-2</v>
      </c>
      <c r="J27" s="70">
        <f>+I27-F27</f>
        <v>5.0869999999999943E-3</v>
      </c>
      <c r="K27" s="65" t="s">
        <v>138</v>
      </c>
      <c r="L27" s="182" t="s">
        <v>142</v>
      </c>
      <c r="N27" s="70">
        <f>N26</f>
        <v>1.0089999999999999E-3</v>
      </c>
      <c r="O27" s="70" t="s">
        <v>258</v>
      </c>
      <c r="P27" s="182" t="str">
        <f>P$12</f>
        <v>Sheet No. 141CGR</v>
      </c>
      <c r="R27" s="70">
        <f>R26</f>
        <v>2.4000000000000001E-5</v>
      </c>
      <c r="S27" s="70" t="s">
        <v>258</v>
      </c>
      <c r="T27" s="182" t="str">
        <f>T$12</f>
        <v>Sheet No. 141DCARB</v>
      </c>
      <c r="V27" s="70">
        <f>V26</f>
        <v>1.2E-5</v>
      </c>
      <c r="W27" s="70" t="s">
        <v>258</v>
      </c>
      <c r="X27" s="182" t="str">
        <f>X$12</f>
        <v>Sheet No. 141WFR</v>
      </c>
    </row>
    <row r="28" spans="1:24" x14ac:dyDescent="0.2">
      <c r="A28" s="66">
        <f t="shared" si="0"/>
        <v>21</v>
      </c>
      <c r="B28" s="73" t="str">
        <f>+B22</f>
        <v>7A (11) (25)</v>
      </c>
      <c r="C28" s="342"/>
      <c r="D28" s="165"/>
      <c r="P28" s="183"/>
      <c r="T28" s="183"/>
      <c r="X28" s="183"/>
    </row>
    <row r="29" spans="1:24" x14ac:dyDescent="0.2">
      <c r="A29" s="66">
        <f t="shared" si="0"/>
        <v>22</v>
      </c>
      <c r="B29" s="73" t="str">
        <f>+B22</f>
        <v>7A (11) (25)</v>
      </c>
      <c r="C29" s="75" t="s">
        <v>266</v>
      </c>
      <c r="D29" s="436">
        <v>0</v>
      </c>
      <c r="E29" s="74"/>
      <c r="F29" s="445">
        <v>0</v>
      </c>
      <c r="G29" s="74">
        <f>+F29-D29</f>
        <v>0</v>
      </c>
      <c r="H29" s="74"/>
      <c r="I29" s="445">
        <v>0</v>
      </c>
      <c r="J29" s="74">
        <f>+I29-F29</f>
        <v>0</v>
      </c>
      <c r="K29" s="182" t="s">
        <v>130</v>
      </c>
      <c r="L29" s="182" t="s">
        <v>130</v>
      </c>
      <c r="O29" s="70"/>
      <c r="P29" s="183"/>
      <c r="S29" s="70"/>
      <c r="T29" s="183"/>
      <c r="W29" s="70"/>
      <c r="X29" s="183"/>
    </row>
    <row r="30" spans="1:24" x14ac:dyDescent="0.2">
      <c r="A30" s="66">
        <f t="shared" si="0"/>
        <v>23</v>
      </c>
      <c r="B30" s="73" t="str">
        <f>+B22</f>
        <v>7A (11) (25)</v>
      </c>
      <c r="C30" s="75" t="s">
        <v>267</v>
      </c>
      <c r="D30" s="436">
        <v>10.119999999999999</v>
      </c>
      <c r="E30" s="74"/>
      <c r="F30" s="436">
        <f>ROUND('Exh CTM-6 (Rate Design)'!H63,2)</f>
        <v>13.16</v>
      </c>
      <c r="G30" s="74">
        <f>+F30-D30</f>
        <v>3.0400000000000009</v>
      </c>
      <c r="H30" s="74"/>
      <c r="I30" s="436">
        <f>ROUND('Exh CTM-6 (Rate Design)'!I63,2)</f>
        <v>17.100000000000001</v>
      </c>
      <c r="J30" s="74">
        <f>+I30-F30</f>
        <v>3.9400000000000013</v>
      </c>
      <c r="K30" s="65" t="s">
        <v>138</v>
      </c>
      <c r="L30" s="182" t="s">
        <v>142</v>
      </c>
      <c r="N30" s="436">
        <f>ROUND(+'Exh CTM-6 (141CGR)'!H15,2)</f>
        <v>1.54</v>
      </c>
      <c r="O30" s="70" t="s">
        <v>268</v>
      </c>
      <c r="P30" s="182" t="str">
        <f>P$12</f>
        <v>Sheet No. 141CGR</v>
      </c>
      <c r="R30" s="436"/>
      <c r="S30" s="70"/>
      <c r="T30" s="182"/>
      <c r="V30" s="436">
        <f>ROUND(+'Exh CTM-6 (141WFP)'!G15,2)</f>
        <v>0.78</v>
      </c>
      <c r="W30" s="70" t="s">
        <v>268</v>
      </c>
      <c r="X30" s="182" t="str">
        <f>X$12</f>
        <v>Sheet No. 141WFR</v>
      </c>
    </row>
    <row r="31" spans="1:24" x14ac:dyDescent="0.2">
      <c r="A31" s="66">
        <f t="shared" si="0"/>
        <v>24</v>
      </c>
      <c r="B31" s="73" t="str">
        <f>+B22</f>
        <v>7A (11) (25)</v>
      </c>
      <c r="C31" s="75" t="s">
        <v>269</v>
      </c>
      <c r="D31" s="436">
        <v>6.75</v>
      </c>
      <c r="E31" s="74"/>
      <c r="F31" s="436">
        <f>ROUND('Exh CTM-6 (Rate Design)'!H64,2)</f>
        <v>8.7799999999999994</v>
      </c>
      <c r="G31" s="74">
        <f>+F31-D31</f>
        <v>2.0299999999999994</v>
      </c>
      <c r="H31" s="74"/>
      <c r="I31" s="436">
        <f>ROUND('Exh CTM-6 (Rate Design)'!I64,2)</f>
        <v>11.41</v>
      </c>
      <c r="J31" s="74">
        <f>+I31-F31</f>
        <v>2.6300000000000008</v>
      </c>
      <c r="K31" s="65" t="s">
        <v>138</v>
      </c>
      <c r="L31" s="182" t="s">
        <v>142</v>
      </c>
      <c r="N31" s="74">
        <f>N30</f>
        <v>1.54</v>
      </c>
      <c r="O31" s="70" t="s">
        <v>268</v>
      </c>
      <c r="P31" s="182" t="str">
        <f>P$12</f>
        <v>Sheet No. 141CGR</v>
      </c>
      <c r="R31" s="74"/>
      <c r="S31" s="70"/>
      <c r="T31" s="182"/>
      <c r="V31" s="74">
        <f>V30</f>
        <v>0.78</v>
      </c>
      <c r="W31" s="70" t="s">
        <v>268</v>
      </c>
      <c r="X31" s="182" t="str">
        <f>X$12</f>
        <v>Sheet No. 141WFR</v>
      </c>
    </row>
    <row r="32" spans="1:24" x14ac:dyDescent="0.2">
      <c r="A32" s="66">
        <f t="shared" si="0"/>
        <v>25</v>
      </c>
      <c r="B32" s="73" t="str">
        <f>+B22</f>
        <v>7A (11) (25)</v>
      </c>
      <c r="C32" s="75"/>
      <c r="D32" s="436"/>
      <c r="E32" s="74"/>
      <c r="F32" s="74"/>
      <c r="G32" s="74"/>
      <c r="H32" s="74"/>
      <c r="I32" s="74"/>
      <c r="J32" s="74"/>
      <c r="O32" s="70"/>
      <c r="P32" s="183"/>
      <c r="S32" s="70"/>
      <c r="T32" s="183"/>
      <c r="W32" s="70"/>
      <c r="X32" s="183"/>
    </row>
    <row r="33" spans="1:24" x14ac:dyDescent="0.2">
      <c r="A33" s="66">
        <f t="shared" si="0"/>
        <v>26</v>
      </c>
      <c r="B33" s="73" t="str">
        <f>+B22</f>
        <v>7A (11) (25)</v>
      </c>
      <c r="C33" s="75" t="s">
        <v>270</v>
      </c>
      <c r="D33" s="444">
        <v>3.1800000000000001E-3</v>
      </c>
      <c r="E33" s="76"/>
      <c r="F33" s="444">
        <f>ROUND('Exh CTM-6 (Rate Design)'!H67,5)</f>
        <v>4.13E-3</v>
      </c>
      <c r="G33" s="76">
        <f>+F33-D33</f>
        <v>9.4999999999999989E-4</v>
      </c>
      <c r="H33" s="76"/>
      <c r="I33" s="444">
        <f>ROUND('Exh CTM-6 (Rate Design)'!I67,5)</f>
        <v>5.3699999999999998E-3</v>
      </c>
      <c r="J33" s="76">
        <f>+I33-F33</f>
        <v>1.2399999999999998E-3</v>
      </c>
      <c r="K33" s="65" t="s">
        <v>138</v>
      </c>
      <c r="L33" s="182" t="s">
        <v>143</v>
      </c>
      <c r="O33" s="70"/>
      <c r="P33" s="183"/>
      <c r="S33" s="70"/>
      <c r="T33" s="183"/>
      <c r="W33" s="70"/>
      <c r="X33" s="183"/>
    </row>
    <row r="34" spans="1:24" x14ac:dyDescent="0.2">
      <c r="A34" s="66">
        <f t="shared" si="0"/>
        <v>27</v>
      </c>
      <c r="D34" s="165"/>
      <c r="O34" s="70"/>
      <c r="P34" s="183"/>
      <c r="S34" s="70"/>
      <c r="T34" s="183"/>
      <c r="W34" s="70"/>
      <c r="X34" s="183"/>
    </row>
    <row r="35" spans="1:24" x14ac:dyDescent="0.2">
      <c r="A35" s="66">
        <f t="shared" si="0"/>
        <v>28</v>
      </c>
      <c r="B35" s="206" t="s">
        <v>358</v>
      </c>
      <c r="C35" s="182" t="s">
        <v>84</v>
      </c>
      <c r="D35" s="165"/>
      <c r="O35" s="70"/>
      <c r="P35" s="183"/>
      <c r="S35" s="70"/>
      <c r="T35" s="183"/>
      <c r="W35" s="70"/>
      <c r="X35" s="183"/>
    </row>
    <row r="36" spans="1:24" x14ac:dyDescent="0.2">
      <c r="A36" s="66">
        <f t="shared" si="0"/>
        <v>29</v>
      </c>
      <c r="B36" s="66" t="str">
        <f>+B35</f>
        <v>12 (26) (26P)</v>
      </c>
      <c r="C36" s="75" t="s">
        <v>262</v>
      </c>
      <c r="D36" s="436">
        <v>109.08</v>
      </c>
      <c r="E36" s="74"/>
      <c r="F36" s="436">
        <f>ROUND('Exh CTM-6 (Rate Design)'!H80,2)</f>
        <v>141.80000000000001</v>
      </c>
      <c r="G36" s="74">
        <f>+F36-D36</f>
        <v>32.720000000000013</v>
      </c>
      <c r="H36" s="74"/>
      <c r="I36" s="436">
        <f>ROUND('Exh CTM-6 (Rate Design)'!I80,2)</f>
        <v>184.35</v>
      </c>
      <c r="J36" s="74">
        <f>+I36-F36</f>
        <v>42.549999999999983</v>
      </c>
      <c r="K36" s="65" t="s">
        <v>128</v>
      </c>
      <c r="L36" s="183">
        <v>26</v>
      </c>
      <c r="O36" s="70"/>
      <c r="P36" s="183"/>
      <c r="S36" s="70"/>
      <c r="T36" s="183"/>
      <c r="W36" s="70"/>
      <c r="X36" s="183"/>
    </row>
    <row r="37" spans="1:24" x14ac:dyDescent="0.2">
      <c r="A37" s="66">
        <f t="shared" si="0"/>
        <v>30</v>
      </c>
      <c r="B37" s="66" t="str">
        <f>+B35</f>
        <v>12 (26) (26P)</v>
      </c>
      <c r="C37" s="75"/>
      <c r="D37" s="436"/>
      <c r="E37" s="74"/>
      <c r="F37" s="74"/>
      <c r="G37" s="74"/>
      <c r="H37" s="74"/>
      <c r="I37" s="74"/>
      <c r="J37" s="74"/>
      <c r="O37" s="70"/>
      <c r="P37" s="183"/>
      <c r="S37" s="70"/>
      <c r="T37" s="183"/>
      <c r="W37" s="70"/>
      <c r="X37" s="183"/>
    </row>
    <row r="38" spans="1:24" x14ac:dyDescent="0.2">
      <c r="A38" s="66">
        <f t="shared" si="0"/>
        <v>31</v>
      </c>
      <c r="B38" s="66" t="str">
        <f>+B35</f>
        <v>12 (26) (26P)</v>
      </c>
      <c r="C38" s="75" t="s">
        <v>271</v>
      </c>
      <c r="D38" s="435">
        <v>5.7457000000000001E-2</v>
      </c>
      <c r="E38" s="70"/>
      <c r="F38" s="435">
        <f>ROUND('Exh CTM-6 (Rate Design)'!H82,6)</f>
        <v>7.2320999999999996E-2</v>
      </c>
      <c r="G38" s="70">
        <f>+F38-D38</f>
        <v>1.4863999999999995E-2</v>
      </c>
      <c r="H38" s="70"/>
      <c r="I38" s="435">
        <f>ROUND('Exh CTM-6 (Rate Design)'!I82,6)</f>
        <v>7.2173000000000001E-2</v>
      </c>
      <c r="J38" s="70">
        <f>+I38-F38</f>
        <v>-1.4799999999999536E-4</v>
      </c>
      <c r="K38" s="65" t="s">
        <v>128</v>
      </c>
      <c r="L38" s="183">
        <v>26</v>
      </c>
      <c r="N38" s="435">
        <f>ROUND(+'Exh CTM-6 (141CGR)'!H18,6)</f>
        <v>8.4599999999999996E-4</v>
      </c>
      <c r="O38" s="70" t="s">
        <v>258</v>
      </c>
      <c r="P38" s="182" t="str">
        <f>P$12</f>
        <v>Sheet No. 141CGR</v>
      </c>
      <c r="R38" s="435">
        <f>ROUND('Exh CTM-6 (141DCARB)'!G16,6)</f>
        <v>1.8E-5</v>
      </c>
      <c r="S38" s="70" t="s">
        <v>258</v>
      </c>
      <c r="T38" s="182" t="str">
        <f>T$12</f>
        <v>Sheet No. 141DCARB</v>
      </c>
      <c r="V38" s="435">
        <f>ROUND(+'Exh CTM-6 (141WFP)'!G18,6)</f>
        <v>1.0000000000000001E-5</v>
      </c>
      <c r="W38" s="70" t="s">
        <v>258</v>
      </c>
      <c r="X38" s="182" t="str">
        <f>X$12</f>
        <v>Sheet No. 141WFR</v>
      </c>
    </row>
    <row r="39" spans="1:24" x14ac:dyDescent="0.2">
      <c r="A39" s="66">
        <f t="shared" si="0"/>
        <v>32</v>
      </c>
      <c r="B39" s="66" t="str">
        <f>+B35</f>
        <v>12 (26) (26P)</v>
      </c>
      <c r="C39" s="342"/>
      <c r="D39" s="165"/>
      <c r="N39" s="165"/>
      <c r="O39" s="70"/>
      <c r="P39" s="183"/>
      <c r="R39" s="165"/>
      <c r="S39" s="70"/>
      <c r="T39" s="183"/>
      <c r="V39" s="165"/>
      <c r="W39" s="70"/>
      <c r="X39" s="183"/>
    </row>
    <row r="40" spans="1:24" x14ac:dyDescent="0.2">
      <c r="A40" s="66">
        <f t="shared" si="0"/>
        <v>33</v>
      </c>
      <c r="B40" s="66" t="str">
        <f>+B35</f>
        <v>12 (26) (26P)</v>
      </c>
      <c r="C40" s="75" t="s">
        <v>272</v>
      </c>
      <c r="D40" s="436">
        <v>12.23</v>
      </c>
      <c r="E40" s="74"/>
      <c r="F40" s="436">
        <f>ROUND('Exh CTM-6 (Rate Design)'!H88,2)</f>
        <v>15.9</v>
      </c>
      <c r="G40" s="74">
        <f t="shared" ref="G40:G45" si="1">+F40-D40</f>
        <v>3.67</v>
      </c>
      <c r="H40" s="74"/>
      <c r="I40" s="436">
        <f>ROUND('Exh CTM-6 (Rate Design)'!I88,2)</f>
        <v>20.67</v>
      </c>
      <c r="J40" s="74">
        <f t="shared" ref="J40:J45" si="2">+I40-F40</f>
        <v>4.7700000000000014</v>
      </c>
      <c r="K40" s="65" t="s">
        <v>128</v>
      </c>
      <c r="L40" s="183">
        <v>26</v>
      </c>
      <c r="N40" s="436">
        <f>ROUND(+'Exh CTM-6 (141CGR)'!H19,2)</f>
        <v>0.8</v>
      </c>
      <c r="O40" s="70" t="s">
        <v>268</v>
      </c>
      <c r="P40" s="182" t="str">
        <f>P$12</f>
        <v>Sheet No. 141CGR</v>
      </c>
      <c r="R40" s="436"/>
      <c r="S40" s="70"/>
      <c r="T40" s="182"/>
      <c r="V40" s="436">
        <f>ROUND(+'Exh CTM-6 (141WFP)'!G19,2)</f>
        <v>0.38</v>
      </c>
      <c r="W40" s="70" t="s">
        <v>268</v>
      </c>
      <c r="X40" s="182" t="str">
        <f>X$12</f>
        <v>Sheet No. 141WFR</v>
      </c>
    </row>
    <row r="41" spans="1:24" x14ac:dyDescent="0.2">
      <c r="A41" s="66">
        <f t="shared" ref="A41:A72" si="3">+A40+1</f>
        <v>34</v>
      </c>
      <c r="B41" s="66" t="str">
        <f>+B35</f>
        <v>12 (26) (26P)</v>
      </c>
      <c r="C41" s="351" t="s">
        <v>119</v>
      </c>
      <c r="D41" s="436">
        <v>5.79</v>
      </c>
      <c r="E41" s="74"/>
      <c r="F41" s="436">
        <f>ROUND('Exh CTM-6 (Rate Design)'!H105,2)</f>
        <v>8.74</v>
      </c>
      <c r="G41" s="74">
        <f t="shared" si="1"/>
        <v>2.95</v>
      </c>
      <c r="H41" s="74"/>
      <c r="I41" s="436">
        <f>ROUND('Exh CTM-6 (Rate Design)'!I105,2)</f>
        <v>11.37</v>
      </c>
      <c r="J41" s="74">
        <f t="shared" si="2"/>
        <v>2.629999999999999</v>
      </c>
      <c r="K41" s="65" t="s">
        <v>128</v>
      </c>
      <c r="L41" s="183" t="s">
        <v>129</v>
      </c>
      <c r="N41" s="74">
        <f>N40</f>
        <v>0.8</v>
      </c>
      <c r="O41" s="70" t="s">
        <v>268</v>
      </c>
      <c r="P41" s="182" t="str">
        <f>P$12</f>
        <v>Sheet No. 141CGR</v>
      </c>
      <c r="R41" s="74"/>
      <c r="S41" s="70"/>
      <c r="T41" s="182"/>
      <c r="V41" s="74">
        <f>V40</f>
        <v>0.38</v>
      </c>
      <c r="W41" s="70" t="s">
        <v>268</v>
      </c>
      <c r="X41" s="182" t="str">
        <f>X$12</f>
        <v>Sheet No. 141WFR</v>
      </c>
    </row>
    <row r="42" spans="1:24" x14ac:dyDescent="0.2">
      <c r="A42" s="66">
        <f t="shared" si="3"/>
        <v>35</v>
      </c>
      <c r="B42" s="66" t="str">
        <f>+B35</f>
        <v>12 (26) (26P)</v>
      </c>
      <c r="C42" s="351" t="s">
        <v>120</v>
      </c>
      <c r="D42" s="436">
        <v>6.44</v>
      </c>
      <c r="E42" s="74"/>
      <c r="F42" s="436">
        <f>ROUND('Exh CTM-6 (Rate Design)'!H110,2)</f>
        <v>7.15</v>
      </c>
      <c r="G42" s="74">
        <f t="shared" si="1"/>
        <v>0.71</v>
      </c>
      <c r="H42" s="74"/>
      <c r="I42" s="436">
        <f>ROUND('Exh CTM-6 (Rate Design)'!I110,2)</f>
        <v>9.3000000000000007</v>
      </c>
      <c r="J42" s="74">
        <f t="shared" si="2"/>
        <v>2.1500000000000004</v>
      </c>
      <c r="K42" s="65" t="s">
        <v>128</v>
      </c>
      <c r="L42" s="183" t="s">
        <v>129</v>
      </c>
      <c r="N42" s="74"/>
      <c r="O42" s="70"/>
      <c r="P42" s="182"/>
      <c r="R42" s="74"/>
      <c r="S42" s="70"/>
      <c r="T42" s="182"/>
      <c r="V42" s="74"/>
      <c r="W42" s="70"/>
      <c r="X42" s="182"/>
    </row>
    <row r="43" spans="1:24" x14ac:dyDescent="0.2">
      <c r="A43" s="66">
        <f t="shared" si="3"/>
        <v>36</v>
      </c>
      <c r="B43" s="66" t="str">
        <f>+B35</f>
        <v>12 (26) (26P)</v>
      </c>
      <c r="C43" s="75" t="s">
        <v>273</v>
      </c>
      <c r="D43" s="436">
        <v>8.15</v>
      </c>
      <c r="E43" s="74"/>
      <c r="F43" s="436">
        <f>ROUND('Exh CTM-6 (Rate Design)'!H89,2)</f>
        <v>10.6</v>
      </c>
      <c r="G43" s="74">
        <f t="shared" si="1"/>
        <v>2.4499999999999993</v>
      </c>
      <c r="H43" s="74"/>
      <c r="I43" s="436">
        <f>ROUND('Exh CTM-6 (Rate Design)'!I89,2)</f>
        <v>13.77</v>
      </c>
      <c r="J43" s="74">
        <f t="shared" si="2"/>
        <v>3.17</v>
      </c>
      <c r="K43" s="65" t="s">
        <v>128</v>
      </c>
      <c r="L43" s="183">
        <v>26</v>
      </c>
      <c r="N43" s="74">
        <f>N40</f>
        <v>0.8</v>
      </c>
      <c r="O43" s="70" t="s">
        <v>268</v>
      </c>
      <c r="P43" s="182" t="str">
        <f>P$12</f>
        <v>Sheet No. 141CGR</v>
      </c>
      <c r="R43" s="74"/>
      <c r="S43" s="70"/>
      <c r="T43" s="182"/>
      <c r="V43" s="74">
        <f>V40</f>
        <v>0.38</v>
      </c>
      <c r="W43" s="70" t="s">
        <v>268</v>
      </c>
      <c r="X43" s="182" t="str">
        <f>X$12</f>
        <v>Sheet No. 141WFR</v>
      </c>
    </row>
    <row r="44" spans="1:24" x14ac:dyDescent="0.2">
      <c r="A44" s="66">
        <f t="shared" si="3"/>
        <v>37</v>
      </c>
      <c r="B44" s="66" t="str">
        <f>+B35</f>
        <v>12 (26) (26P)</v>
      </c>
      <c r="C44" s="351" t="s">
        <v>119</v>
      </c>
      <c r="D44" s="436">
        <v>3.86</v>
      </c>
      <c r="E44" s="74"/>
      <c r="F44" s="436">
        <f>ROUND('Exh CTM-6 (Rate Design)'!H106,2)</f>
        <v>5.83</v>
      </c>
      <c r="G44" s="74">
        <f t="shared" si="1"/>
        <v>1.9700000000000002</v>
      </c>
      <c r="H44" s="74"/>
      <c r="I44" s="436">
        <f>ROUND('Exh CTM-6 (Rate Design)'!I106,2)</f>
        <v>7.58</v>
      </c>
      <c r="J44" s="74">
        <f t="shared" si="2"/>
        <v>1.75</v>
      </c>
      <c r="K44" s="65" t="s">
        <v>128</v>
      </c>
      <c r="L44" s="183" t="s">
        <v>129</v>
      </c>
      <c r="N44" s="74">
        <f>N43</f>
        <v>0.8</v>
      </c>
      <c r="O44" s="70" t="s">
        <v>268</v>
      </c>
      <c r="P44" s="182" t="str">
        <f>P$12</f>
        <v>Sheet No. 141CGR</v>
      </c>
      <c r="R44" s="74"/>
      <c r="S44" s="70"/>
      <c r="T44" s="182"/>
      <c r="V44" s="74">
        <f>V43</f>
        <v>0.38</v>
      </c>
      <c r="W44" s="70" t="s">
        <v>268</v>
      </c>
      <c r="X44" s="182" t="str">
        <f>X$12</f>
        <v>Sheet No. 141WFR</v>
      </c>
    </row>
    <row r="45" spans="1:24" x14ac:dyDescent="0.2">
      <c r="A45" s="66">
        <f t="shared" si="3"/>
        <v>38</v>
      </c>
      <c r="B45" s="66" t="str">
        <f>+B35</f>
        <v>12 (26) (26P)</v>
      </c>
      <c r="C45" s="351" t="s">
        <v>120</v>
      </c>
      <c r="D45" s="436">
        <v>4.29</v>
      </c>
      <c r="E45" s="74"/>
      <c r="F45" s="436">
        <f>ROUND('Exh CTM-6 (Rate Design)'!H111,2)</f>
        <v>4.7699999999999996</v>
      </c>
      <c r="G45" s="74">
        <f t="shared" si="1"/>
        <v>0.47999999999999954</v>
      </c>
      <c r="H45" s="74"/>
      <c r="I45" s="436">
        <f>ROUND('Exh CTM-6 (Rate Design)'!I111,2)</f>
        <v>6.2</v>
      </c>
      <c r="J45" s="74">
        <f t="shared" si="2"/>
        <v>1.4300000000000006</v>
      </c>
      <c r="K45" s="65" t="s">
        <v>128</v>
      </c>
      <c r="L45" s="183" t="s">
        <v>129</v>
      </c>
      <c r="N45" s="74"/>
      <c r="O45" s="70"/>
      <c r="P45" s="182"/>
      <c r="R45" s="74"/>
      <c r="S45" s="70"/>
      <c r="T45" s="182"/>
      <c r="V45" s="74"/>
      <c r="W45" s="70"/>
      <c r="X45" s="182"/>
    </row>
    <row r="46" spans="1:24" x14ac:dyDescent="0.2">
      <c r="A46" s="66">
        <f t="shared" si="3"/>
        <v>39</v>
      </c>
      <c r="B46" s="66" t="str">
        <f>+B35</f>
        <v>12 (26) (26P)</v>
      </c>
      <c r="C46" s="75"/>
      <c r="D46" s="436"/>
      <c r="E46" s="74"/>
      <c r="F46" s="74"/>
      <c r="G46" s="74"/>
      <c r="H46" s="74"/>
      <c r="I46" s="74"/>
      <c r="J46" s="74"/>
      <c r="O46" s="70"/>
      <c r="P46" s="183"/>
      <c r="S46" s="70"/>
      <c r="T46" s="183"/>
      <c r="W46" s="70"/>
      <c r="X46" s="183"/>
    </row>
    <row r="47" spans="1:24" x14ac:dyDescent="0.2">
      <c r="A47" s="66">
        <f t="shared" si="3"/>
        <v>40</v>
      </c>
      <c r="B47" s="66" t="str">
        <f>+B35</f>
        <v>12 (26) (26P)</v>
      </c>
      <c r="C47" s="75" t="s">
        <v>270</v>
      </c>
      <c r="D47" s="444">
        <v>1.2999999999999999E-3</v>
      </c>
      <c r="E47" s="76"/>
      <c r="F47" s="444">
        <f>ROUND('Exh CTM-6 (Rate Design)'!H92,5)</f>
        <v>1.6900000000000001E-3</v>
      </c>
      <c r="G47" s="76">
        <f>+F47-D47</f>
        <v>3.9000000000000016E-4</v>
      </c>
      <c r="H47" s="76"/>
      <c r="I47" s="444">
        <f>ROUND('Exh CTM-6 (Rate Design)'!I92,5)</f>
        <v>2.2000000000000001E-3</v>
      </c>
      <c r="J47" s="76">
        <f>+I47-F47</f>
        <v>5.1000000000000004E-4</v>
      </c>
      <c r="K47" s="65" t="s">
        <v>128</v>
      </c>
      <c r="L47" s="183">
        <v>26</v>
      </c>
      <c r="O47" s="70"/>
      <c r="P47" s="183"/>
      <c r="S47" s="70"/>
      <c r="T47" s="183"/>
      <c r="W47" s="70"/>
      <c r="X47" s="183"/>
    </row>
    <row r="48" spans="1:24" x14ac:dyDescent="0.2">
      <c r="A48" s="66">
        <f t="shared" si="3"/>
        <v>41</v>
      </c>
      <c r="B48" s="66" t="str">
        <f>+B35</f>
        <v>12 (26) (26P)</v>
      </c>
      <c r="C48" s="75"/>
      <c r="D48" s="444"/>
      <c r="E48" s="76"/>
      <c r="F48" s="76"/>
      <c r="G48" s="76"/>
      <c r="H48" s="76"/>
      <c r="I48" s="76"/>
      <c r="J48" s="76"/>
      <c r="O48" s="70"/>
      <c r="P48" s="183"/>
      <c r="S48" s="70"/>
      <c r="T48" s="183"/>
      <c r="W48" s="70"/>
      <c r="X48" s="183"/>
    </row>
    <row r="49" spans="1:24" x14ac:dyDescent="0.2">
      <c r="A49" s="66">
        <f t="shared" si="3"/>
        <v>42</v>
      </c>
      <c r="B49" s="66" t="str">
        <f>+B35</f>
        <v>12 (26) (26P)</v>
      </c>
      <c r="C49" s="75" t="s">
        <v>85</v>
      </c>
      <c r="D49" s="444"/>
      <c r="E49" s="76"/>
      <c r="F49" s="76"/>
      <c r="G49" s="76"/>
      <c r="H49" s="76"/>
      <c r="I49" s="76"/>
      <c r="J49" s="76"/>
      <c r="O49" s="70"/>
      <c r="P49" s="183"/>
      <c r="S49" s="70"/>
      <c r="T49" s="183"/>
      <c r="W49" s="70"/>
      <c r="X49" s="183"/>
    </row>
    <row r="50" spans="1:24" x14ac:dyDescent="0.2">
      <c r="A50" s="66">
        <f t="shared" si="3"/>
        <v>43</v>
      </c>
      <c r="B50" s="66" t="str">
        <f>+B35</f>
        <v>12 (26) (26P)</v>
      </c>
      <c r="C50" s="75" t="s">
        <v>86</v>
      </c>
      <c r="D50" s="436">
        <v>249.03000000000003</v>
      </c>
      <c r="E50" s="74"/>
      <c r="F50" s="436">
        <f>ROUND('Exh CTM-6 (Rate Design)'!H128,2)</f>
        <v>323.74</v>
      </c>
      <c r="G50" s="74">
        <f t="shared" ref="G50:G57" si="4">+F50-D50</f>
        <v>74.70999999999998</v>
      </c>
      <c r="H50" s="74"/>
      <c r="I50" s="436">
        <f>ROUND('Exh CTM-6 (Rate Design)'!I128,2)</f>
        <v>420.86</v>
      </c>
      <c r="J50" s="74">
        <f t="shared" ref="J50:J57" si="5">+I50-F50</f>
        <v>97.12</v>
      </c>
      <c r="K50" s="65" t="s">
        <v>128</v>
      </c>
      <c r="L50" s="183">
        <v>26</v>
      </c>
      <c r="O50" s="70"/>
      <c r="P50" s="183"/>
      <c r="S50" s="70"/>
      <c r="T50" s="183"/>
      <c r="W50" s="70"/>
      <c r="X50" s="183"/>
    </row>
    <row r="51" spans="1:24" x14ac:dyDescent="0.2">
      <c r="A51" s="66">
        <f t="shared" si="3"/>
        <v>44</v>
      </c>
      <c r="B51" s="66" t="str">
        <f>+B35</f>
        <v>12 (26) (26P)</v>
      </c>
      <c r="C51" s="75" t="s">
        <v>87</v>
      </c>
      <c r="D51" s="436">
        <v>-0.25</v>
      </c>
      <c r="E51" s="74"/>
      <c r="F51" s="74">
        <f>ROUND(F54-F40,2)</f>
        <v>-0.33</v>
      </c>
      <c r="G51" s="74">
        <f t="shared" si="4"/>
        <v>-8.0000000000000016E-2</v>
      </c>
      <c r="H51" s="74"/>
      <c r="I51" s="74">
        <f>ROUND(I54-I40,2)</f>
        <v>-0.42</v>
      </c>
      <c r="J51" s="74">
        <f t="shared" si="5"/>
        <v>-8.9999999999999969E-2</v>
      </c>
      <c r="K51" s="65" t="s">
        <v>128</v>
      </c>
      <c r="L51" s="183">
        <v>26</v>
      </c>
      <c r="O51" s="70"/>
      <c r="P51" s="183"/>
      <c r="S51" s="70"/>
      <c r="T51" s="183"/>
      <c r="W51" s="70"/>
      <c r="X51" s="183"/>
    </row>
    <row r="52" spans="1:24" x14ac:dyDescent="0.2">
      <c r="A52" s="66">
        <f t="shared" si="3"/>
        <v>45</v>
      </c>
      <c r="B52" s="66" t="str">
        <f>+B35</f>
        <v>12 (26) (26P)</v>
      </c>
      <c r="C52" s="75" t="s">
        <v>88</v>
      </c>
      <c r="D52" s="440">
        <v>2.4400000000000002E-2</v>
      </c>
      <c r="E52" s="356"/>
      <c r="F52" s="440">
        <f>'Exh CTM-6 (Rate Design)'!H150</f>
        <v>2.4400000000000002E-2</v>
      </c>
      <c r="G52" s="356">
        <f t="shared" si="4"/>
        <v>0</v>
      </c>
      <c r="H52" s="356"/>
      <c r="I52" s="440">
        <f>'Exh CTM-6 (Rate Design)'!I150</f>
        <v>2.4400000000000002E-2</v>
      </c>
      <c r="J52" s="356">
        <f t="shared" si="5"/>
        <v>0</v>
      </c>
      <c r="K52" s="65" t="s">
        <v>128</v>
      </c>
      <c r="L52" s="183">
        <v>26</v>
      </c>
      <c r="O52" s="70"/>
      <c r="P52" s="183"/>
      <c r="S52" s="70"/>
      <c r="T52" s="183"/>
      <c r="W52" s="70"/>
      <c r="X52" s="183"/>
    </row>
    <row r="53" spans="1:24" x14ac:dyDescent="0.2">
      <c r="A53" s="66">
        <f t="shared" si="3"/>
        <v>46</v>
      </c>
      <c r="B53" s="66" t="str">
        <f>+B35</f>
        <v>12 (26) (26P)</v>
      </c>
      <c r="C53" s="72" t="s">
        <v>89</v>
      </c>
      <c r="D53" s="436">
        <v>358.11</v>
      </c>
      <c r="E53" s="74"/>
      <c r="F53" s="436">
        <f>ROUND('Exh CTM-6 (Rate Design)'!H129,2)</f>
        <v>465.54</v>
      </c>
      <c r="G53" s="74">
        <f t="shared" si="4"/>
        <v>107.43</v>
      </c>
      <c r="H53" s="74"/>
      <c r="I53" s="436">
        <f>ROUND('Exh CTM-6 (Rate Design)'!I129,2)</f>
        <v>605.21</v>
      </c>
      <c r="J53" s="74">
        <f t="shared" si="5"/>
        <v>139.67000000000002</v>
      </c>
      <c r="K53" s="182" t="s">
        <v>130</v>
      </c>
      <c r="L53" s="182" t="s">
        <v>130</v>
      </c>
      <c r="O53" s="70"/>
      <c r="P53" s="183"/>
      <c r="S53" s="70"/>
      <c r="T53" s="183"/>
      <c r="W53" s="70"/>
      <c r="X53" s="183"/>
    </row>
    <row r="54" spans="1:24" x14ac:dyDescent="0.2">
      <c r="A54" s="66">
        <f t="shared" si="3"/>
        <v>47</v>
      </c>
      <c r="B54" s="66" t="str">
        <f>+B35</f>
        <v>12 (26) (26P)</v>
      </c>
      <c r="C54" s="75" t="s">
        <v>90</v>
      </c>
      <c r="D54" s="436">
        <v>11.98</v>
      </c>
      <c r="E54" s="74"/>
      <c r="F54" s="436">
        <f>ROUND('Exh CTM-6 (Rate Design)'!H137,2)</f>
        <v>15.57</v>
      </c>
      <c r="G54" s="74">
        <f t="shared" si="4"/>
        <v>3.59</v>
      </c>
      <c r="H54" s="74"/>
      <c r="I54" s="436">
        <f>ROUND('Exh CTM-6 (Rate Design)'!I137,2)</f>
        <v>20.25</v>
      </c>
      <c r="J54" s="74">
        <f t="shared" si="5"/>
        <v>4.68</v>
      </c>
      <c r="K54" s="182" t="s">
        <v>130</v>
      </c>
      <c r="L54" s="182" t="s">
        <v>130</v>
      </c>
      <c r="N54" s="74">
        <f>N40</f>
        <v>0.8</v>
      </c>
      <c r="O54" s="70" t="s">
        <v>268</v>
      </c>
      <c r="P54" s="182" t="str">
        <f>P$12</f>
        <v>Sheet No. 141CGR</v>
      </c>
      <c r="R54" s="74"/>
      <c r="S54" s="70"/>
      <c r="T54" s="182"/>
      <c r="V54" s="74">
        <f>V40</f>
        <v>0.38</v>
      </c>
      <c r="W54" s="70" t="s">
        <v>268</v>
      </c>
      <c r="X54" s="182" t="str">
        <f>X$12</f>
        <v>Sheet No. 141WFR</v>
      </c>
    </row>
    <row r="55" spans="1:24" x14ac:dyDescent="0.2">
      <c r="A55" s="66">
        <f t="shared" si="3"/>
        <v>48</v>
      </c>
      <c r="B55" s="66" t="str">
        <f>+B35</f>
        <v>12 (26) (26P)</v>
      </c>
      <c r="C55" s="75" t="s">
        <v>91</v>
      </c>
      <c r="D55" s="436">
        <v>7.9</v>
      </c>
      <c r="E55" s="74"/>
      <c r="F55" s="436">
        <f>ROUND('Exh CTM-6 (Rate Design)'!H138,2)</f>
        <v>10.27</v>
      </c>
      <c r="G55" s="74">
        <f t="shared" si="4"/>
        <v>2.3699999999999992</v>
      </c>
      <c r="H55" s="74"/>
      <c r="I55" s="436">
        <f>ROUND('Exh CTM-6 (Rate Design)'!I138,2)</f>
        <v>13.35</v>
      </c>
      <c r="J55" s="74">
        <f t="shared" si="5"/>
        <v>3.08</v>
      </c>
      <c r="K55" s="182" t="s">
        <v>130</v>
      </c>
      <c r="L55" s="182" t="s">
        <v>130</v>
      </c>
      <c r="N55" s="74">
        <f>N40</f>
        <v>0.8</v>
      </c>
      <c r="O55" s="70" t="s">
        <v>268</v>
      </c>
      <c r="P55" s="182" t="str">
        <f>P$12</f>
        <v>Sheet No. 141CGR</v>
      </c>
      <c r="R55" s="74"/>
      <c r="S55" s="70"/>
      <c r="T55" s="182"/>
      <c r="V55" s="74">
        <f>V40</f>
        <v>0.38</v>
      </c>
      <c r="W55" s="70" t="s">
        <v>268</v>
      </c>
      <c r="X55" s="182" t="str">
        <f>X$12</f>
        <v>Sheet No. 141WFR</v>
      </c>
    </row>
    <row r="56" spans="1:24" x14ac:dyDescent="0.2">
      <c r="A56" s="66">
        <f t="shared" si="3"/>
        <v>49</v>
      </c>
      <c r="B56" s="66" t="str">
        <f>+B35</f>
        <v>12 (26) (26P)</v>
      </c>
      <c r="C56" s="72" t="s">
        <v>92</v>
      </c>
      <c r="D56" s="435">
        <v>5.6055000000000001E-2</v>
      </c>
      <c r="E56" s="70"/>
      <c r="F56" s="435">
        <f>ROUND('Exh CTM-6 (Rate Design)'!H132,6)</f>
        <v>7.0918999999999996E-2</v>
      </c>
      <c r="G56" s="70">
        <f t="shared" si="4"/>
        <v>1.4863999999999995E-2</v>
      </c>
      <c r="H56" s="70"/>
      <c r="I56" s="435">
        <f>ROUND('Exh CTM-6 (Rate Design)'!I132,6)</f>
        <v>7.0771000000000001E-2</v>
      </c>
      <c r="J56" s="70">
        <f t="shared" si="5"/>
        <v>-1.4799999999999536E-4</v>
      </c>
      <c r="K56" s="182" t="s">
        <v>130</v>
      </c>
      <c r="L56" s="182" t="s">
        <v>130</v>
      </c>
      <c r="N56" s="70">
        <f>+N38</f>
        <v>8.4599999999999996E-4</v>
      </c>
      <c r="O56" s="70" t="s">
        <v>258</v>
      </c>
      <c r="P56" s="182" t="str">
        <f>P$12</f>
        <v>Sheet No. 141CGR</v>
      </c>
      <c r="R56" s="70">
        <f>+R38</f>
        <v>1.8E-5</v>
      </c>
      <c r="S56" s="70" t="s">
        <v>258</v>
      </c>
      <c r="T56" s="182" t="str">
        <f>T$12</f>
        <v>Sheet No. 141DCARB</v>
      </c>
      <c r="V56" s="70">
        <f>+V38</f>
        <v>1.0000000000000001E-5</v>
      </c>
      <c r="W56" s="70" t="s">
        <v>258</v>
      </c>
      <c r="X56" s="182" t="str">
        <f>X$12</f>
        <v>Sheet No. 141WFR</v>
      </c>
    </row>
    <row r="57" spans="1:24" x14ac:dyDescent="0.2">
      <c r="A57" s="66">
        <f t="shared" si="3"/>
        <v>50</v>
      </c>
      <c r="B57" s="66" t="str">
        <f>+B35</f>
        <v>12 (26) (26P)</v>
      </c>
      <c r="C57" s="75" t="s">
        <v>93</v>
      </c>
      <c r="D57" s="444">
        <v>1.2699999999999999E-3</v>
      </c>
      <c r="E57" s="76"/>
      <c r="F57" s="444">
        <f>ROUND('Exh CTM-6 (Rate Design)'!H143,5)</f>
        <v>1.65E-3</v>
      </c>
      <c r="G57" s="76">
        <f t="shared" si="4"/>
        <v>3.8000000000000013E-4</v>
      </c>
      <c r="H57" s="76"/>
      <c r="I57" s="444">
        <f>ROUND('Exh CTM-6 (Rate Design)'!I143,5)</f>
        <v>2.15E-3</v>
      </c>
      <c r="J57" s="76">
        <f t="shared" si="5"/>
        <v>5.0000000000000001E-4</v>
      </c>
      <c r="K57" s="182" t="s">
        <v>130</v>
      </c>
      <c r="L57" s="182" t="s">
        <v>130</v>
      </c>
      <c r="P57" s="183"/>
      <c r="T57" s="183"/>
      <c r="X57" s="183"/>
    </row>
    <row r="58" spans="1:24" x14ac:dyDescent="0.2">
      <c r="A58" s="66">
        <f t="shared" si="3"/>
        <v>51</v>
      </c>
      <c r="D58" s="165"/>
      <c r="I58" s="165"/>
      <c r="P58" s="183"/>
      <c r="T58" s="183"/>
      <c r="X58" s="183"/>
    </row>
    <row r="59" spans="1:24" x14ac:dyDescent="0.2">
      <c r="A59" s="66">
        <f t="shared" si="3"/>
        <v>52</v>
      </c>
      <c r="B59" s="206" t="s">
        <v>370</v>
      </c>
      <c r="C59" s="182" t="s">
        <v>83</v>
      </c>
      <c r="D59" s="165"/>
      <c r="F59" s="165"/>
      <c r="I59" s="165"/>
      <c r="P59" s="183"/>
      <c r="T59" s="183"/>
      <c r="X59" s="183"/>
    </row>
    <row r="60" spans="1:24" x14ac:dyDescent="0.2">
      <c r="A60" s="66">
        <f t="shared" si="3"/>
        <v>53</v>
      </c>
      <c r="B60" s="66" t="str">
        <f>+B59</f>
        <v>29</v>
      </c>
      <c r="C60" s="75" t="s">
        <v>255</v>
      </c>
      <c r="D60" s="436">
        <v>9.99</v>
      </c>
      <c r="E60" s="74"/>
      <c r="F60" s="436">
        <f>ROUND('Exh CTM-6 (Rate Design)'!H159,2)</f>
        <v>12.99</v>
      </c>
      <c r="G60" s="74">
        <f>+F60-D60</f>
        <v>3</v>
      </c>
      <c r="H60" s="74"/>
      <c r="I60" s="436">
        <f>ROUND('Exh CTM-6 (Rate Design)'!I159,2)</f>
        <v>16.88</v>
      </c>
      <c r="J60" s="74">
        <f>+I60-F60</f>
        <v>3.8899999999999988</v>
      </c>
      <c r="K60" s="65" t="s">
        <v>135</v>
      </c>
      <c r="L60" s="183">
        <v>29</v>
      </c>
      <c r="P60" s="183"/>
      <c r="T60" s="183"/>
      <c r="X60" s="183"/>
    </row>
    <row r="61" spans="1:24" x14ac:dyDescent="0.2">
      <c r="A61" s="66">
        <f t="shared" si="3"/>
        <v>54</v>
      </c>
      <c r="B61" s="66" t="str">
        <f>+B59</f>
        <v>29</v>
      </c>
      <c r="C61" s="75" t="s">
        <v>256</v>
      </c>
      <c r="D61" s="436">
        <v>25.36</v>
      </c>
      <c r="E61" s="74"/>
      <c r="F61" s="436">
        <f>ROUND('Exh CTM-6 (Rate Design)'!H160,2)</f>
        <v>32.97</v>
      </c>
      <c r="G61" s="74">
        <f>+F61-D61</f>
        <v>7.6099999999999994</v>
      </c>
      <c r="H61" s="74"/>
      <c r="I61" s="436">
        <f>ROUND('Exh CTM-6 (Rate Design)'!I160,2)</f>
        <v>42.86</v>
      </c>
      <c r="J61" s="74">
        <f>+I61-F61</f>
        <v>9.89</v>
      </c>
      <c r="K61" s="65" t="s">
        <v>135</v>
      </c>
      <c r="L61" s="183">
        <v>29</v>
      </c>
      <c r="P61" s="183"/>
      <c r="T61" s="183"/>
      <c r="X61" s="183"/>
    </row>
    <row r="62" spans="1:24" x14ac:dyDescent="0.2">
      <c r="A62" s="66">
        <f t="shared" si="3"/>
        <v>55</v>
      </c>
      <c r="B62" s="66" t="str">
        <f>+B59</f>
        <v>29</v>
      </c>
      <c r="C62" s="75"/>
      <c r="D62" s="436"/>
      <c r="E62" s="74"/>
      <c r="F62" s="436"/>
      <c r="G62" s="74"/>
      <c r="H62" s="74"/>
      <c r="I62" s="436"/>
      <c r="J62" s="74"/>
      <c r="P62" s="183"/>
      <c r="T62" s="183"/>
      <c r="X62" s="183"/>
    </row>
    <row r="63" spans="1:24" x14ac:dyDescent="0.2">
      <c r="A63" s="66">
        <f t="shared" si="3"/>
        <v>56</v>
      </c>
      <c r="B63" s="66" t="str">
        <f>+B59</f>
        <v>29</v>
      </c>
      <c r="C63" s="75" t="s">
        <v>263</v>
      </c>
      <c r="D63" s="435">
        <v>9.1401999999999997E-2</v>
      </c>
      <c r="E63" s="70"/>
      <c r="F63" s="435">
        <f>ROUND('Exh CTM-6 (Rate Design)'!H163,6)</f>
        <v>0.110945</v>
      </c>
      <c r="G63" s="70">
        <f>+F63-D63</f>
        <v>1.9543000000000005E-2</v>
      </c>
      <c r="H63" s="70"/>
      <c r="I63" s="435">
        <f>ROUND('Exh CTM-6 (Rate Design)'!I163,6)</f>
        <v>0.115643</v>
      </c>
      <c r="J63" s="70">
        <f>+I63-F63</f>
        <v>4.6979999999999938E-3</v>
      </c>
      <c r="K63" s="65" t="s">
        <v>135</v>
      </c>
      <c r="L63" s="183">
        <v>29</v>
      </c>
      <c r="N63" s="435">
        <f>ROUND(+'Exh CTM-6 (141CGR)'!H22,6)</f>
        <v>1.0089999999999999E-3</v>
      </c>
      <c r="O63" s="70" t="s">
        <v>258</v>
      </c>
      <c r="P63" s="182" t="str">
        <f>P$12</f>
        <v>Sheet No. 141CGR</v>
      </c>
      <c r="R63" s="435">
        <f>ROUND('Exh CTM-6 (141DCARB)'!G18,6)</f>
        <v>3.5100000000000002E-4</v>
      </c>
      <c r="S63" s="70" t="s">
        <v>258</v>
      </c>
      <c r="T63" s="182" t="str">
        <f>T$12</f>
        <v>Sheet No. 141DCARB</v>
      </c>
      <c r="V63" s="435">
        <f>ROUND(+'Exh CTM-6 (141WFP)'!G22,6)</f>
        <v>1.2E-5</v>
      </c>
      <c r="W63" s="70" t="s">
        <v>258</v>
      </c>
      <c r="X63" s="182" t="str">
        <f>X$12</f>
        <v>Sheet No. 141WFR</v>
      </c>
    </row>
    <row r="64" spans="1:24" x14ac:dyDescent="0.2">
      <c r="A64" s="66">
        <f t="shared" si="3"/>
        <v>57</v>
      </c>
      <c r="B64" s="66" t="str">
        <f>+B59</f>
        <v>29</v>
      </c>
      <c r="C64" s="75" t="s">
        <v>274</v>
      </c>
      <c r="D64" s="435">
        <v>6.9417000000000006E-2</v>
      </c>
      <c r="E64" s="70"/>
      <c r="F64" s="435">
        <f>ROUND('Exh CTM-6 (Rate Design)'!H164,6)</f>
        <v>8.8959999999999997E-2</v>
      </c>
      <c r="G64" s="70">
        <f>+F64-D64</f>
        <v>1.9542999999999991E-2</v>
      </c>
      <c r="H64" s="70"/>
      <c r="I64" s="435">
        <f>ROUND('Exh CTM-6 (Rate Design)'!I164,6)</f>
        <v>9.3658000000000005E-2</v>
      </c>
      <c r="J64" s="70">
        <f>+I64-F64</f>
        <v>4.6980000000000077E-3</v>
      </c>
      <c r="K64" s="65" t="s">
        <v>135</v>
      </c>
      <c r="L64" s="183">
        <v>29</v>
      </c>
      <c r="N64" s="70">
        <f>N63</f>
        <v>1.0089999999999999E-3</v>
      </c>
      <c r="O64" s="70" t="s">
        <v>258</v>
      </c>
      <c r="P64" s="182" t="str">
        <f>P$12</f>
        <v>Sheet No. 141CGR</v>
      </c>
      <c r="R64" s="70">
        <f>R63</f>
        <v>3.5100000000000002E-4</v>
      </c>
      <c r="S64" s="70" t="s">
        <v>258</v>
      </c>
      <c r="T64" s="182" t="str">
        <f>T$12</f>
        <v>Sheet No. 141DCARB</v>
      </c>
      <c r="V64" s="70">
        <f>V63</f>
        <v>1.2E-5</v>
      </c>
      <c r="W64" s="70" t="s">
        <v>258</v>
      </c>
      <c r="X64" s="182" t="str">
        <f>X$12</f>
        <v>Sheet No. 141WFR</v>
      </c>
    </row>
    <row r="65" spans="1:24" x14ac:dyDescent="0.2">
      <c r="A65" s="66">
        <f t="shared" si="3"/>
        <v>58</v>
      </c>
      <c r="B65" s="66" t="str">
        <f>+B59</f>
        <v>29</v>
      </c>
      <c r="C65" s="75" t="s">
        <v>264</v>
      </c>
      <c r="D65" s="435">
        <v>6.3336000000000003E-2</v>
      </c>
      <c r="E65" s="70"/>
      <c r="F65" s="435">
        <f>ROUND('Exh CTM-6 (Rate Design)'!H165,6)</f>
        <v>8.2878999999999994E-2</v>
      </c>
      <c r="G65" s="70">
        <f>+F65-D65</f>
        <v>1.9542999999999991E-2</v>
      </c>
      <c r="H65" s="70"/>
      <c r="I65" s="435">
        <f>ROUND('Exh CTM-6 (Rate Design)'!I165,6)</f>
        <v>8.7577000000000002E-2</v>
      </c>
      <c r="J65" s="70">
        <f>+I65-F65</f>
        <v>4.6980000000000077E-3</v>
      </c>
      <c r="K65" s="65" t="s">
        <v>135</v>
      </c>
      <c r="L65" s="183">
        <v>29</v>
      </c>
      <c r="N65" s="70">
        <f>N64</f>
        <v>1.0089999999999999E-3</v>
      </c>
      <c r="O65" s="70" t="s">
        <v>258</v>
      </c>
      <c r="P65" s="182" t="str">
        <f>P$12</f>
        <v>Sheet No. 141CGR</v>
      </c>
      <c r="R65" s="70">
        <f>R64</f>
        <v>3.5100000000000002E-4</v>
      </c>
      <c r="S65" s="70" t="s">
        <v>258</v>
      </c>
      <c r="T65" s="182" t="str">
        <f>T$12</f>
        <v>Sheet No. 141DCARB</v>
      </c>
      <c r="V65" s="70">
        <f>V64</f>
        <v>1.2E-5</v>
      </c>
      <c r="W65" s="70" t="s">
        <v>258</v>
      </c>
      <c r="X65" s="182" t="str">
        <f>X$12</f>
        <v>Sheet No. 141WFR</v>
      </c>
    </row>
    <row r="66" spans="1:24" x14ac:dyDescent="0.2">
      <c r="A66" s="66">
        <f t="shared" si="3"/>
        <v>59</v>
      </c>
      <c r="B66" s="66" t="str">
        <f>+B59</f>
        <v>29</v>
      </c>
      <c r="C66" s="75" t="s">
        <v>275</v>
      </c>
      <c r="D66" s="435">
        <v>5.4267999999999997E-2</v>
      </c>
      <c r="E66" s="70"/>
      <c r="F66" s="435">
        <f>ROUND('Exh CTM-6 (Rate Design)'!H166,6)</f>
        <v>7.3811000000000002E-2</v>
      </c>
      <c r="G66" s="70">
        <f>+F66-D66</f>
        <v>1.9543000000000005E-2</v>
      </c>
      <c r="H66" s="70"/>
      <c r="I66" s="435">
        <f>ROUND('Exh CTM-6 (Rate Design)'!I166,6)</f>
        <v>7.8508999999999995E-2</v>
      </c>
      <c r="J66" s="70">
        <f>+I66-F66</f>
        <v>4.6979999999999938E-3</v>
      </c>
      <c r="K66" s="65" t="s">
        <v>135</v>
      </c>
      <c r="L66" s="183">
        <v>29</v>
      </c>
      <c r="N66" s="70">
        <f>N65</f>
        <v>1.0089999999999999E-3</v>
      </c>
      <c r="O66" s="70" t="s">
        <v>258</v>
      </c>
      <c r="P66" s="182" t="str">
        <f>P$12</f>
        <v>Sheet No. 141CGR</v>
      </c>
      <c r="R66" s="70">
        <f>R65</f>
        <v>3.5100000000000002E-4</v>
      </c>
      <c r="S66" s="70" t="s">
        <v>258</v>
      </c>
      <c r="T66" s="182" t="str">
        <f>T$12</f>
        <v>Sheet No. 141DCARB</v>
      </c>
      <c r="V66" s="70">
        <f>V65</f>
        <v>1.2E-5</v>
      </c>
      <c r="W66" s="70" t="s">
        <v>258</v>
      </c>
      <c r="X66" s="182" t="str">
        <f>X$12</f>
        <v>Sheet No. 141WFR</v>
      </c>
    </row>
    <row r="67" spans="1:24" x14ac:dyDescent="0.2">
      <c r="A67" s="66">
        <f t="shared" si="3"/>
        <v>60</v>
      </c>
      <c r="B67" s="66" t="str">
        <f>+B59</f>
        <v>29</v>
      </c>
      <c r="C67" s="342"/>
      <c r="D67" s="165"/>
      <c r="F67" s="165"/>
      <c r="I67" s="165"/>
      <c r="O67" s="70"/>
      <c r="P67" s="183"/>
      <c r="S67" s="70"/>
      <c r="T67" s="183"/>
      <c r="W67" s="70"/>
      <c r="X67" s="183"/>
    </row>
    <row r="68" spans="1:24" x14ac:dyDescent="0.2">
      <c r="A68" s="66">
        <f t="shared" si="3"/>
        <v>61</v>
      </c>
      <c r="B68" s="66" t="str">
        <f>+B59</f>
        <v>29</v>
      </c>
      <c r="C68" s="75" t="s">
        <v>276</v>
      </c>
      <c r="D68" s="436">
        <v>0</v>
      </c>
      <c r="E68" s="74"/>
      <c r="F68" s="445">
        <v>0</v>
      </c>
      <c r="G68" s="74">
        <f>+F68-D68</f>
        <v>0</v>
      </c>
      <c r="H68" s="74"/>
      <c r="I68" s="445">
        <v>0</v>
      </c>
      <c r="J68" s="74">
        <f>+I68-F68</f>
        <v>0</v>
      </c>
      <c r="K68" s="182" t="s">
        <v>130</v>
      </c>
      <c r="L68" s="182" t="s">
        <v>130</v>
      </c>
      <c r="O68" s="70"/>
      <c r="P68" s="183"/>
      <c r="S68" s="70"/>
      <c r="T68" s="183"/>
      <c r="W68" s="70"/>
      <c r="X68" s="183"/>
    </row>
    <row r="69" spans="1:24" x14ac:dyDescent="0.2">
      <c r="A69" s="66">
        <f t="shared" si="3"/>
        <v>62</v>
      </c>
      <c r="B69" s="66" t="str">
        <f>+B59</f>
        <v>29</v>
      </c>
      <c r="C69" s="75" t="s">
        <v>267</v>
      </c>
      <c r="D69" s="436">
        <v>9.2200000000000006</v>
      </c>
      <c r="E69" s="74"/>
      <c r="F69" s="436">
        <f>ROUND('Exh CTM-6 (Rate Design)'!H173,2)</f>
        <v>11.99</v>
      </c>
      <c r="G69" s="74">
        <f>+F69-D69</f>
        <v>2.7699999999999996</v>
      </c>
      <c r="H69" s="74"/>
      <c r="I69" s="436">
        <f>ROUND('Exh CTM-6 (Rate Design)'!I173,2)</f>
        <v>15.58</v>
      </c>
      <c r="J69" s="74">
        <f>+I69-F69</f>
        <v>3.59</v>
      </c>
      <c r="K69" s="65" t="s">
        <v>135</v>
      </c>
      <c r="L69" s="183">
        <v>29</v>
      </c>
      <c r="N69" s="436">
        <f>ROUND(+'Exh CTM-6 (141CGR)'!H23,2)</f>
        <v>5.51</v>
      </c>
      <c r="O69" s="70" t="s">
        <v>268</v>
      </c>
      <c r="P69" s="182" t="str">
        <f>P$12</f>
        <v>Sheet No. 141CGR</v>
      </c>
      <c r="R69" s="436"/>
      <c r="S69" s="70"/>
      <c r="T69" s="182"/>
      <c r="V69" s="436">
        <f>ROUND(+'Exh CTM-6 (141WFP)'!G23,2)</f>
        <v>2.79</v>
      </c>
      <c r="W69" s="70" t="s">
        <v>268</v>
      </c>
      <c r="X69" s="182" t="str">
        <f>X$12</f>
        <v>Sheet No. 141WFR</v>
      </c>
    </row>
    <row r="70" spans="1:24" x14ac:dyDescent="0.2">
      <c r="A70" s="66">
        <f t="shared" si="3"/>
        <v>63</v>
      </c>
      <c r="B70" s="66" t="str">
        <f>+B59</f>
        <v>29</v>
      </c>
      <c r="C70" s="75" t="s">
        <v>269</v>
      </c>
      <c r="D70" s="436">
        <v>4.54</v>
      </c>
      <c r="E70" s="74"/>
      <c r="F70" s="436">
        <f>ROUND('Exh CTM-6 (Rate Design)'!H174,2)</f>
        <v>5.9</v>
      </c>
      <c r="G70" s="74">
        <f>+F70-D70</f>
        <v>1.3600000000000003</v>
      </c>
      <c r="H70" s="74"/>
      <c r="I70" s="436">
        <f>ROUND('Exh CTM-6 (Rate Design)'!I174,2)</f>
        <v>7.67</v>
      </c>
      <c r="J70" s="74">
        <f>+I70-F70</f>
        <v>1.7699999999999996</v>
      </c>
      <c r="K70" s="65" t="s">
        <v>135</v>
      </c>
      <c r="L70" s="183">
        <v>29</v>
      </c>
      <c r="N70" s="74">
        <f>N69</f>
        <v>5.51</v>
      </c>
      <c r="O70" s="70" t="s">
        <v>268</v>
      </c>
      <c r="P70" s="182" t="str">
        <f>P$12</f>
        <v>Sheet No. 141CGR</v>
      </c>
      <c r="R70" s="74"/>
      <c r="S70" s="70"/>
      <c r="T70" s="182"/>
      <c r="V70" s="74">
        <f>V69</f>
        <v>2.79</v>
      </c>
      <c r="W70" s="70" t="s">
        <v>268</v>
      </c>
      <c r="X70" s="182" t="str">
        <f>X$12</f>
        <v>Sheet No. 141WFR</v>
      </c>
    </row>
    <row r="71" spans="1:24" x14ac:dyDescent="0.2">
      <c r="A71" s="66">
        <f t="shared" si="3"/>
        <v>64</v>
      </c>
      <c r="B71" s="66" t="str">
        <f>+B59</f>
        <v>29</v>
      </c>
      <c r="C71" s="75"/>
      <c r="D71" s="436"/>
      <c r="E71" s="74"/>
      <c r="F71" s="436"/>
      <c r="G71" s="74"/>
      <c r="H71" s="74"/>
      <c r="I71" s="436"/>
      <c r="J71" s="74"/>
      <c r="O71" s="70"/>
      <c r="P71" s="183"/>
      <c r="S71" s="70"/>
      <c r="T71" s="183"/>
      <c r="W71" s="70"/>
      <c r="X71" s="183"/>
    </row>
    <row r="72" spans="1:24" x14ac:dyDescent="0.2">
      <c r="A72" s="66">
        <f t="shared" si="3"/>
        <v>65</v>
      </c>
      <c r="B72" s="66" t="str">
        <f>+B59</f>
        <v>29</v>
      </c>
      <c r="C72" s="75" t="s">
        <v>270</v>
      </c>
      <c r="D72" s="444">
        <v>2.9299999999999999E-3</v>
      </c>
      <c r="E72" s="76"/>
      <c r="F72" s="444">
        <f>ROUND('Exh CTM-6 (Rate Design)'!H177,5)</f>
        <v>3.81E-3</v>
      </c>
      <c r="G72" s="76">
        <f>+F72-D72</f>
        <v>8.8000000000000014E-4</v>
      </c>
      <c r="H72" s="76"/>
      <c r="I72" s="444">
        <f>ROUND('Exh CTM-6 (Rate Design)'!I177,5)</f>
        <v>4.9500000000000004E-3</v>
      </c>
      <c r="J72" s="76">
        <f>+I72-F72</f>
        <v>1.1400000000000004E-3</v>
      </c>
      <c r="K72" s="65" t="s">
        <v>135</v>
      </c>
      <c r="L72" s="183">
        <v>29</v>
      </c>
      <c r="O72" s="70"/>
      <c r="P72" s="183"/>
      <c r="S72" s="70"/>
      <c r="T72" s="183"/>
      <c r="W72" s="70"/>
      <c r="X72" s="183"/>
    </row>
    <row r="73" spans="1:24" x14ac:dyDescent="0.2">
      <c r="A73" s="66">
        <f t="shared" ref="A73:A104" si="6">+A72+1</f>
        <v>66</v>
      </c>
      <c r="D73" s="165"/>
      <c r="F73" s="165"/>
      <c r="I73" s="165"/>
      <c r="O73" s="70"/>
      <c r="P73" s="183"/>
      <c r="S73" s="70"/>
      <c r="T73" s="183"/>
      <c r="W73" s="70"/>
      <c r="X73" s="183"/>
    </row>
    <row r="74" spans="1:24" x14ac:dyDescent="0.2">
      <c r="A74" s="66">
        <f t="shared" si="6"/>
        <v>67</v>
      </c>
      <c r="B74" s="206" t="s">
        <v>359</v>
      </c>
      <c r="C74" s="182" t="s">
        <v>94</v>
      </c>
      <c r="D74" s="165"/>
      <c r="F74" s="165"/>
      <c r="I74" s="165"/>
      <c r="O74" s="70"/>
      <c r="P74" s="183"/>
      <c r="S74" s="70"/>
      <c r="T74" s="183"/>
      <c r="W74" s="70"/>
      <c r="X74" s="183"/>
    </row>
    <row r="75" spans="1:24" x14ac:dyDescent="0.2">
      <c r="A75" s="66">
        <f t="shared" si="6"/>
        <v>68</v>
      </c>
      <c r="B75" s="66" t="str">
        <f>+B74</f>
        <v>10 (31)</v>
      </c>
      <c r="C75" s="75" t="s">
        <v>262</v>
      </c>
      <c r="D75" s="436">
        <v>358.11</v>
      </c>
      <c r="E75" s="74"/>
      <c r="F75" s="436">
        <f>ROUND('Exh CTM-6 (Rate Design)'!H188,2)</f>
        <v>465.54</v>
      </c>
      <c r="G75" s="74">
        <f>+F75-D75</f>
        <v>107.43</v>
      </c>
      <c r="H75" s="74"/>
      <c r="I75" s="436">
        <f>ROUND('Exh CTM-6 (Rate Design)'!I188,2)</f>
        <v>605.21</v>
      </c>
      <c r="J75" s="74">
        <f>+I75-F75</f>
        <v>139.67000000000002</v>
      </c>
      <c r="K75" s="65" t="s">
        <v>131</v>
      </c>
      <c r="L75" s="183">
        <v>31</v>
      </c>
      <c r="O75" s="70"/>
      <c r="P75" s="183"/>
      <c r="S75" s="70"/>
      <c r="T75" s="183"/>
      <c r="W75" s="70"/>
      <c r="X75" s="183"/>
    </row>
    <row r="76" spans="1:24" x14ac:dyDescent="0.2">
      <c r="A76" s="66">
        <f t="shared" si="6"/>
        <v>69</v>
      </c>
      <c r="B76" s="66" t="str">
        <f>+B74</f>
        <v>10 (31)</v>
      </c>
      <c r="C76" s="75"/>
      <c r="D76" s="436"/>
      <c r="E76" s="74"/>
      <c r="F76" s="436"/>
      <c r="G76" s="74"/>
      <c r="H76" s="74"/>
      <c r="I76" s="436"/>
      <c r="J76" s="74"/>
      <c r="P76" s="183"/>
      <c r="T76" s="183"/>
      <c r="X76" s="183"/>
    </row>
    <row r="77" spans="1:24" x14ac:dyDescent="0.2">
      <c r="A77" s="66">
        <f t="shared" si="6"/>
        <v>70</v>
      </c>
      <c r="B77" s="66" t="str">
        <f>+B74</f>
        <v>10 (31)</v>
      </c>
      <c r="C77" s="75" t="s">
        <v>277</v>
      </c>
      <c r="D77" s="435">
        <v>5.5718999999999998E-2</v>
      </c>
      <c r="E77" s="70"/>
      <c r="F77" s="435">
        <f>ROUND('Exh CTM-6 (Rate Design)'!H190,6)</f>
        <v>7.0125999999999994E-2</v>
      </c>
      <c r="G77" s="70">
        <f>+F77-D77</f>
        <v>1.4406999999999996E-2</v>
      </c>
      <c r="H77" s="70"/>
      <c r="I77" s="435">
        <f>ROUND('Exh CTM-6 (Rate Design)'!I190,6)</f>
        <v>7.0437E-2</v>
      </c>
      <c r="J77" s="70">
        <f>+I77-F77</f>
        <v>3.1100000000000572E-4</v>
      </c>
      <c r="K77" s="65" t="s">
        <v>131</v>
      </c>
      <c r="L77" s="183">
        <v>31</v>
      </c>
      <c r="N77" s="435">
        <f>ROUND(+'Exh CTM-6 (141CGR)'!H26,6)</f>
        <v>8.3500000000000002E-4</v>
      </c>
      <c r="O77" s="70" t="s">
        <v>258</v>
      </c>
      <c r="P77" s="182" t="str">
        <f>P$12</f>
        <v>Sheet No. 141CGR</v>
      </c>
      <c r="R77" s="435">
        <f>ROUND('Exh CTM-6 (141DCARB)'!G20,6)</f>
        <v>2.0999999999999999E-5</v>
      </c>
      <c r="S77" s="70" t="s">
        <v>258</v>
      </c>
      <c r="T77" s="182" t="str">
        <f>T$12</f>
        <v>Sheet No. 141DCARB</v>
      </c>
      <c r="V77" s="435">
        <f>ROUND(+'Exh CTM-6 (141WFP)'!G26,6)</f>
        <v>1.1E-5</v>
      </c>
      <c r="W77" s="70" t="s">
        <v>258</v>
      </c>
      <c r="X77" s="182" t="str">
        <f>X$12</f>
        <v>Sheet No. 141WFR</v>
      </c>
    </row>
    <row r="78" spans="1:24" x14ac:dyDescent="0.2">
      <c r="A78" s="66">
        <f t="shared" si="6"/>
        <v>71</v>
      </c>
      <c r="B78" s="66" t="str">
        <f>+B74</f>
        <v>10 (31)</v>
      </c>
      <c r="C78" s="342"/>
      <c r="D78" s="165"/>
      <c r="F78" s="165"/>
      <c r="I78" s="165"/>
      <c r="O78" s="70"/>
      <c r="P78" s="183"/>
      <c r="S78" s="70"/>
      <c r="T78" s="183"/>
      <c r="W78" s="70"/>
      <c r="X78" s="183"/>
    </row>
    <row r="79" spans="1:24" x14ac:dyDescent="0.2">
      <c r="A79" s="66">
        <f t="shared" si="6"/>
        <v>72</v>
      </c>
      <c r="B79" s="66" t="str">
        <f>+B74</f>
        <v>10 (31)</v>
      </c>
      <c r="C79" s="75" t="s">
        <v>272</v>
      </c>
      <c r="D79" s="436">
        <v>11.94</v>
      </c>
      <c r="E79" s="74"/>
      <c r="F79" s="436">
        <f>ROUND('Exh CTM-6 (Rate Design)'!H197,2)</f>
        <v>15.52</v>
      </c>
      <c r="G79" s="74">
        <f t="shared" ref="G79:G84" si="7">+F79-D79</f>
        <v>3.58</v>
      </c>
      <c r="H79" s="74"/>
      <c r="I79" s="436">
        <f>ROUND('Exh CTM-6 (Rate Design)'!I197,2)</f>
        <v>20.18</v>
      </c>
      <c r="J79" s="74">
        <f t="shared" ref="J79:J84" si="8">+I79-F79</f>
        <v>4.66</v>
      </c>
      <c r="K79" s="65" t="s">
        <v>131</v>
      </c>
      <c r="L79" s="183">
        <v>31</v>
      </c>
      <c r="N79" s="436">
        <f>ROUND(+'Exh CTM-6 (141CGR)'!H27,2)</f>
        <v>0.82</v>
      </c>
      <c r="O79" s="70" t="s">
        <v>268</v>
      </c>
      <c r="P79" s="182" t="str">
        <f>P$12</f>
        <v>Sheet No. 141CGR</v>
      </c>
      <c r="R79" s="436"/>
      <c r="S79" s="70"/>
      <c r="T79" s="182"/>
      <c r="V79" s="436">
        <f>ROUND(+'Exh CTM-6 (141WFP)'!G27,2)</f>
        <v>0.39</v>
      </c>
      <c r="W79" s="70" t="s">
        <v>268</v>
      </c>
      <c r="X79" s="182" t="str">
        <f>X$12</f>
        <v>Sheet No. 141WFR</v>
      </c>
    </row>
    <row r="80" spans="1:24" x14ac:dyDescent="0.2">
      <c r="A80" s="66">
        <f t="shared" si="6"/>
        <v>73</v>
      </c>
      <c r="B80" s="66" t="str">
        <f>+B74</f>
        <v>10 (31)</v>
      </c>
      <c r="C80" s="351" t="s">
        <v>119</v>
      </c>
      <c r="D80" s="436">
        <v>5.85</v>
      </c>
      <c r="E80" s="74"/>
      <c r="F80" s="436">
        <f>ROUND('Exh CTM-6 (Rate Design)'!H214,2)</f>
        <v>8.5399999999999991</v>
      </c>
      <c r="G80" s="74">
        <f t="shared" si="7"/>
        <v>2.6899999999999995</v>
      </c>
      <c r="H80" s="74"/>
      <c r="I80" s="436">
        <f>ROUND('Exh CTM-6 (Rate Design)'!I214,2)</f>
        <v>11.1</v>
      </c>
      <c r="J80" s="74">
        <f t="shared" si="8"/>
        <v>2.5600000000000005</v>
      </c>
      <c r="K80" s="65" t="s">
        <v>131</v>
      </c>
      <c r="L80" s="183" t="s">
        <v>132</v>
      </c>
      <c r="N80" s="74">
        <f>N79</f>
        <v>0.82</v>
      </c>
      <c r="O80" s="74" t="str">
        <f>O79</f>
        <v xml:space="preserve"> / kW</v>
      </c>
      <c r="P80" s="182" t="str">
        <f>P$12</f>
        <v>Sheet No. 141CGR</v>
      </c>
      <c r="R80" s="74"/>
      <c r="S80" s="74"/>
      <c r="T80" s="74"/>
      <c r="V80" s="74">
        <f>V79</f>
        <v>0.39</v>
      </c>
      <c r="W80" s="74" t="str">
        <f>W79</f>
        <v xml:space="preserve"> / kW</v>
      </c>
      <c r="X80" s="182" t="str">
        <f>X$12</f>
        <v>Sheet No. 141WFR</v>
      </c>
    </row>
    <row r="81" spans="1:24" x14ac:dyDescent="0.2">
      <c r="A81" s="66">
        <f t="shared" si="6"/>
        <v>74</v>
      </c>
      <c r="B81" s="66" t="str">
        <f>+B74</f>
        <v>10 (31)</v>
      </c>
      <c r="C81" s="351" t="s">
        <v>120</v>
      </c>
      <c r="D81" s="436">
        <v>6.09</v>
      </c>
      <c r="E81" s="74"/>
      <c r="F81" s="436">
        <f>ROUND('Exh CTM-6 (Rate Design)'!H219,2)</f>
        <v>6.98</v>
      </c>
      <c r="G81" s="74">
        <f t="shared" si="7"/>
        <v>0.89000000000000057</v>
      </c>
      <c r="H81" s="74"/>
      <c r="I81" s="436">
        <f>ROUND('Exh CTM-6 (Rate Design)'!I219,2)</f>
        <v>9.08</v>
      </c>
      <c r="J81" s="74">
        <f t="shared" si="8"/>
        <v>2.0999999999999996</v>
      </c>
      <c r="K81" s="65" t="s">
        <v>131</v>
      </c>
      <c r="L81" s="183" t="s">
        <v>132</v>
      </c>
      <c r="O81" s="70"/>
      <c r="P81" s="183"/>
      <c r="S81" s="70"/>
      <c r="T81" s="183"/>
      <c r="W81" s="70"/>
      <c r="X81" s="183"/>
    </row>
    <row r="82" spans="1:24" x14ac:dyDescent="0.2">
      <c r="A82" s="66">
        <f t="shared" si="6"/>
        <v>75</v>
      </c>
      <c r="B82" s="66" t="str">
        <f>+B74</f>
        <v>10 (31)</v>
      </c>
      <c r="C82" s="75" t="s">
        <v>273</v>
      </c>
      <c r="D82" s="436">
        <v>7.96</v>
      </c>
      <c r="E82" s="74"/>
      <c r="F82" s="436">
        <f>ROUND('Exh CTM-6 (Rate Design)'!H198,2)</f>
        <v>10.35</v>
      </c>
      <c r="G82" s="74">
        <f t="shared" si="7"/>
        <v>2.3899999999999997</v>
      </c>
      <c r="H82" s="74"/>
      <c r="I82" s="436">
        <f>ROUND('Exh CTM-6 (Rate Design)'!I198,2)</f>
        <v>13.45</v>
      </c>
      <c r="J82" s="74">
        <f t="shared" si="8"/>
        <v>3.0999999999999996</v>
      </c>
      <c r="K82" s="65" t="s">
        <v>131</v>
      </c>
      <c r="L82" s="183">
        <v>31</v>
      </c>
      <c r="N82" s="74">
        <f>N79</f>
        <v>0.82</v>
      </c>
      <c r="O82" s="70" t="s">
        <v>268</v>
      </c>
      <c r="P82" s="182" t="str">
        <f>P$12</f>
        <v>Sheet No. 141CGR</v>
      </c>
      <c r="R82" s="74"/>
      <c r="S82" s="70"/>
      <c r="T82" s="182"/>
      <c r="V82" s="74">
        <f>V79</f>
        <v>0.39</v>
      </c>
      <c r="W82" s="70" t="s">
        <v>268</v>
      </c>
      <c r="X82" s="182" t="str">
        <f>X$12</f>
        <v>Sheet No. 141WFR</v>
      </c>
    </row>
    <row r="83" spans="1:24" x14ac:dyDescent="0.2">
      <c r="A83" s="66">
        <f t="shared" si="6"/>
        <v>76</v>
      </c>
      <c r="B83" s="66" t="str">
        <f>+B74</f>
        <v>10 (31)</v>
      </c>
      <c r="C83" s="351" t="s">
        <v>119</v>
      </c>
      <c r="D83" s="436">
        <v>3.9</v>
      </c>
      <c r="E83" s="74"/>
      <c r="F83" s="436">
        <f>ROUND('Exh CTM-6 (Rate Design)'!H215,2)</f>
        <v>5.69</v>
      </c>
      <c r="G83" s="74">
        <f t="shared" si="7"/>
        <v>1.7900000000000005</v>
      </c>
      <c r="H83" s="74"/>
      <c r="I83" s="436">
        <f>ROUND('Exh CTM-6 (Rate Design)'!I215,2)</f>
        <v>7.4</v>
      </c>
      <c r="J83" s="74">
        <f t="shared" si="8"/>
        <v>1.71</v>
      </c>
      <c r="K83" s="65" t="s">
        <v>131</v>
      </c>
      <c r="L83" s="183" t="s">
        <v>132</v>
      </c>
      <c r="N83" s="74">
        <f>N82</f>
        <v>0.82</v>
      </c>
      <c r="O83" s="74" t="str">
        <f>O82</f>
        <v xml:space="preserve"> / kW</v>
      </c>
      <c r="P83" s="182" t="str">
        <f>P$12</f>
        <v>Sheet No. 141CGR</v>
      </c>
      <c r="R83" s="74"/>
      <c r="S83" s="74"/>
      <c r="T83" s="74"/>
      <c r="V83" s="74">
        <f>V82</f>
        <v>0.39</v>
      </c>
      <c r="W83" s="74" t="str">
        <f>W82</f>
        <v xml:space="preserve"> / kW</v>
      </c>
      <c r="X83" s="182" t="str">
        <f>X$12</f>
        <v>Sheet No. 141WFR</v>
      </c>
    </row>
    <row r="84" spans="1:24" x14ac:dyDescent="0.2">
      <c r="A84" s="66">
        <f t="shared" si="6"/>
        <v>77</v>
      </c>
      <c r="B84" s="66" t="str">
        <f>+B74</f>
        <v>10 (31)</v>
      </c>
      <c r="C84" s="351" t="s">
        <v>120</v>
      </c>
      <c r="D84" s="436">
        <v>4.0599999999999996</v>
      </c>
      <c r="E84" s="74"/>
      <c r="F84" s="436">
        <f>ROUND('Exh CTM-6 (Rate Design)'!H220,2)</f>
        <v>4.66</v>
      </c>
      <c r="G84" s="74">
        <f t="shared" si="7"/>
        <v>0.60000000000000053</v>
      </c>
      <c r="H84" s="74"/>
      <c r="I84" s="436">
        <f>ROUND('Exh CTM-6 (Rate Design)'!I220,2)</f>
        <v>6.05</v>
      </c>
      <c r="J84" s="74">
        <f t="shared" si="8"/>
        <v>1.3899999999999997</v>
      </c>
      <c r="K84" s="65" t="s">
        <v>131</v>
      </c>
      <c r="L84" s="183" t="s">
        <v>132</v>
      </c>
      <c r="O84" s="70"/>
      <c r="P84" s="183"/>
      <c r="S84" s="70"/>
      <c r="T84" s="183"/>
      <c r="W84" s="70"/>
      <c r="X84" s="183"/>
    </row>
    <row r="85" spans="1:24" x14ac:dyDescent="0.2">
      <c r="A85" s="66">
        <f t="shared" si="6"/>
        <v>78</v>
      </c>
      <c r="B85" s="66" t="str">
        <f>+B74</f>
        <v>10 (31)</v>
      </c>
      <c r="C85" s="75"/>
      <c r="D85" s="436"/>
      <c r="E85" s="74"/>
      <c r="F85" s="436"/>
      <c r="G85" s="74"/>
      <c r="H85" s="74"/>
      <c r="I85" s="436"/>
      <c r="J85" s="74"/>
      <c r="O85" s="70"/>
      <c r="P85" s="183"/>
      <c r="S85" s="70"/>
      <c r="T85" s="183"/>
      <c r="W85" s="70"/>
      <c r="X85" s="183"/>
    </row>
    <row r="86" spans="1:24" x14ac:dyDescent="0.2">
      <c r="A86" s="66">
        <f t="shared" si="6"/>
        <v>79</v>
      </c>
      <c r="B86" s="66" t="str">
        <f>+B74</f>
        <v>10 (31)</v>
      </c>
      <c r="C86" s="75" t="s">
        <v>270</v>
      </c>
      <c r="D86" s="444">
        <v>1.1199999999999999E-3</v>
      </c>
      <c r="E86" s="76"/>
      <c r="F86" s="444">
        <f>ROUND('Exh CTM-6 (Rate Design)'!H201,5)</f>
        <v>1.4599999999999999E-3</v>
      </c>
      <c r="G86" s="76">
        <f>+F86-D86</f>
        <v>3.4000000000000002E-4</v>
      </c>
      <c r="H86" s="76"/>
      <c r="I86" s="444">
        <f>ROUND('Exh CTM-6 (Rate Design)'!I201,5)</f>
        <v>1.89E-3</v>
      </c>
      <c r="J86" s="76">
        <f>+I86-F86</f>
        <v>4.3000000000000004E-4</v>
      </c>
      <c r="K86" s="65" t="s">
        <v>131</v>
      </c>
      <c r="L86" s="183">
        <v>31</v>
      </c>
      <c r="O86" s="70"/>
      <c r="P86" s="183"/>
      <c r="S86" s="70"/>
      <c r="T86" s="183"/>
      <c r="W86" s="70"/>
      <c r="X86" s="183"/>
    </row>
    <row r="87" spans="1:24" x14ac:dyDescent="0.2">
      <c r="A87" s="66">
        <f t="shared" si="6"/>
        <v>80</v>
      </c>
      <c r="D87" s="165"/>
      <c r="O87" s="70"/>
      <c r="P87" s="183"/>
      <c r="S87" s="70"/>
      <c r="T87" s="183"/>
      <c r="W87" s="70"/>
      <c r="X87" s="183"/>
    </row>
    <row r="88" spans="1:24" x14ac:dyDescent="0.2">
      <c r="A88" s="66">
        <f t="shared" si="6"/>
        <v>81</v>
      </c>
      <c r="B88" s="206" t="s">
        <v>371</v>
      </c>
      <c r="C88" s="182" t="s">
        <v>95</v>
      </c>
      <c r="D88" s="165"/>
      <c r="O88" s="70"/>
      <c r="P88" s="183"/>
      <c r="S88" s="70"/>
      <c r="T88" s="183"/>
      <c r="W88" s="70"/>
      <c r="X88" s="183"/>
    </row>
    <row r="89" spans="1:24" x14ac:dyDescent="0.2">
      <c r="A89" s="66">
        <f t="shared" si="6"/>
        <v>82</v>
      </c>
      <c r="B89" s="66" t="str">
        <f>+B88</f>
        <v>35</v>
      </c>
      <c r="C89" s="75" t="s">
        <v>262</v>
      </c>
      <c r="D89" s="436">
        <v>358.11</v>
      </c>
      <c r="E89" s="74"/>
      <c r="F89" s="436">
        <f>ROUND('Exh CTM-6 (Rate Design)'!H237,2)</f>
        <v>465.54</v>
      </c>
      <c r="G89" s="74">
        <f>+F89-D89</f>
        <v>107.43</v>
      </c>
      <c r="H89" s="74"/>
      <c r="I89" s="436">
        <f>ROUND('Exh CTM-6 (Rate Design)'!I237,2)</f>
        <v>605.21</v>
      </c>
      <c r="J89" s="74">
        <f>+I89-F89</f>
        <v>139.67000000000002</v>
      </c>
      <c r="K89" s="65" t="s">
        <v>133</v>
      </c>
      <c r="L89" s="183">
        <v>35</v>
      </c>
      <c r="P89" s="183"/>
      <c r="T89" s="183"/>
      <c r="X89" s="183"/>
    </row>
    <row r="90" spans="1:24" x14ac:dyDescent="0.2">
      <c r="A90" s="66">
        <f t="shared" si="6"/>
        <v>83</v>
      </c>
      <c r="B90" s="66" t="str">
        <f>+B88</f>
        <v>35</v>
      </c>
      <c r="C90" s="75"/>
      <c r="D90" s="436"/>
      <c r="E90" s="74"/>
      <c r="F90" s="436"/>
      <c r="G90" s="74"/>
      <c r="H90" s="74"/>
      <c r="I90" s="436"/>
      <c r="J90" s="74"/>
      <c r="P90" s="183"/>
      <c r="T90" s="183"/>
      <c r="X90" s="183"/>
    </row>
    <row r="91" spans="1:24" x14ac:dyDescent="0.2">
      <c r="A91" s="66">
        <f t="shared" si="6"/>
        <v>84</v>
      </c>
      <c r="B91" s="66" t="str">
        <f>+B88</f>
        <v>35</v>
      </c>
      <c r="C91" s="75" t="s">
        <v>277</v>
      </c>
      <c r="D91" s="435">
        <v>5.3178000000000003E-2</v>
      </c>
      <c r="E91" s="70"/>
      <c r="F91" s="435">
        <f>ROUND('Exh CTM-6 (Rate Design)'!H239,6)</f>
        <v>8.0796000000000007E-2</v>
      </c>
      <c r="G91" s="70">
        <f>+F91-D91</f>
        <v>2.7618000000000004E-2</v>
      </c>
      <c r="H91" s="70"/>
      <c r="I91" s="435">
        <f>ROUND('Exh CTM-6 (Rate Design)'!I239,6)</f>
        <v>8.8636000000000006E-2</v>
      </c>
      <c r="J91" s="70">
        <f>+I91-F91</f>
        <v>7.8399999999999997E-3</v>
      </c>
      <c r="K91" s="65" t="s">
        <v>133</v>
      </c>
      <c r="L91" s="183">
        <v>35</v>
      </c>
      <c r="N91" s="435">
        <f>ROUND(+'Exh CTM-6 (141CGR)'!H30,6)</f>
        <v>7.6900000000000004E-4</v>
      </c>
      <c r="O91" s="70" t="s">
        <v>258</v>
      </c>
      <c r="P91" s="182" t="str">
        <f>P$12</f>
        <v>Sheet No. 141CGR</v>
      </c>
      <c r="R91" s="435">
        <f>ROUND('Exh CTM-6 (141DCARB)'!G22,6)</f>
        <v>1.9999999999999999E-6</v>
      </c>
      <c r="S91" s="70" t="s">
        <v>258</v>
      </c>
      <c r="T91" s="182" t="str">
        <f>T$12</f>
        <v>Sheet No. 141DCARB</v>
      </c>
      <c r="V91" s="435">
        <f>ROUND(+'Exh CTM-6 (141WFP)'!G30,6)</f>
        <v>1.2999999999999999E-5</v>
      </c>
      <c r="W91" s="70" t="s">
        <v>258</v>
      </c>
      <c r="X91" s="182" t="str">
        <f>X$12</f>
        <v>Sheet No. 141WFR</v>
      </c>
    </row>
    <row r="92" spans="1:24" x14ac:dyDescent="0.2">
      <c r="A92" s="66">
        <f t="shared" si="6"/>
        <v>85</v>
      </c>
      <c r="B92" s="66" t="str">
        <f>+B88</f>
        <v>35</v>
      </c>
      <c r="C92" s="342"/>
      <c r="D92" s="165"/>
      <c r="F92" s="165"/>
      <c r="I92" s="165"/>
      <c r="O92" s="70"/>
      <c r="P92" s="183"/>
      <c r="S92" s="70"/>
      <c r="T92" s="183"/>
      <c r="W92" s="70"/>
      <c r="X92" s="183"/>
    </row>
    <row r="93" spans="1:24" x14ac:dyDescent="0.2">
      <c r="A93" s="66">
        <f t="shared" si="6"/>
        <v>86</v>
      </c>
      <c r="B93" s="66" t="str">
        <f>+B88</f>
        <v>35</v>
      </c>
      <c r="C93" s="75" t="s">
        <v>278</v>
      </c>
      <c r="D93" s="436">
        <v>4.92</v>
      </c>
      <c r="E93" s="74"/>
      <c r="F93" s="436">
        <f>ROUND('Exh CTM-6 (Rate Design)'!H245,2)</f>
        <v>6.4</v>
      </c>
      <c r="G93" s="74">
        <f>+F93-D93</f>
        <v>1.4800000000000004</v>
      </c>
      <c r="H93" s="74"/>
      <c r="I93" s="436">
        <f>ROUND('Exh CTM-6 (Rate Design)'!I245,2)</f>
        <v>8.31</v>
      </c>
      <c r="J93" s="74">
        <f>+I93-F93</f>
        <v>1.9100000000000001</v>
      </c>
      <c r="K93" s="65" t="s">
        <v>133</v>
      </c>
      <c r="L93" s="183">
        <v>35</v>
      </c>
      <c r="N93" s="436">
        <f>ROUND(+'Exh CTM-6 (141CGR)'!H31,2)</f>
        <v>0.96</v>
      </c>
      <c r="O93" s="70" t="s">
        <v>268</v>
      </c>
      <c r="P93" s="182" t="str">
        <f>P$12</f>
        <v>Sheet No. 141CGR</v>
      </c>
      <c r="R93" s="436"/>
      <c r="S93" s="70"/>
      <c r="T93" s="182"/>
      <c r="V93" s="436">
        <f>ROUND(+'Exh CTM-6 (141WFP)'!G31,2)</f>
        <v>2.4500000000000002</v>
      </c>
      <c r="W93" s="70" t="s">
        <v>268</v>
      </c>
      <c r="X93" s="182" t="str">
        <f>X$12</f>
        <v>Sheet No. 141WFR</v>
      </c>
    </row>
    <row r="94" spans="1:24" x14ac:dyDescent="0.2">
      <c r="A94" s="66">
        <f t="shared" si="6"/>
        <v>87</v>
      </c>
      <c r="B94" s="66" t="str">
        <f>+B88</f>
        <v>35</v>
      </c>
      <c r="C94" s="75" t="s">
        <v>279</v>
      </c>
      <c r="D94" s="436">
        <v>3.28</v>
      </c>
      <c r="E94" s="74"/>
      <c r="F94" s="436">
        <f>ROUND('Exh CTM-6 (Rate Design)'!H246,2)</f>
        <v>4.26</v>
      </c>
      <c r="G94" s="74">
        <f>+F94-D94</f>
        <v>0.98</v>
      </c>
      <c r="H94" s="74"/>
      <c r="I94" s="436">
        <f>ROUND('Exh CTM-6 (Rate Design)'!I246,2)</f>
        <v>5.54</v>
      </c>
      <c r="J94" s="74">
        <f>+I94-F94</f>
        <v>1.2800000000000002</v>
      </c>
      <c r="K94" s="65" t="s">
        <v>133</v>
      </c>
      <c r="L94" s="183">
        <v>35</v>
      </c>
      <c r="N94" s="74">
        <f>N93</f>
        <v>0.96</v>
      </c>
      <c r="O94" s="70" t="s">
        <v>268</v>
      </c>
      <c r="P94" s="182" t="str">
        <f>P$12</f>
        <v>Sheet No. 141CGR</v>
      </c>
      <c r="R94" s="74"/>
      <c r="S94" s="70"/>
      <c r="T94" s="182"/>
      <c r="V94" s="74">
        <f>V93</f>
        <v>2.4500000000000002</v>
      </c>
      <c r="W94" s="70" t="s">
        <v>268</v>
      </c>
      <c r="X94" s="182" t="str">
        <f>X$12</f>
        <v>Sheet No. 141WFR</v>
      </c>
    </row>
    <row r="95" spans="1:24" x14ac:dyDescent="0.2">
      <c r="A95" s="66">
        <f t="shared" si="6"/>
        <v>88</v>
      </c>
      <c r="B95" s="66" t="str">
        <f>+B88</f>
        <v>35</v>
      </c>
      <c r="C95" s="75"/>
      <c r="D95" s="436"/>
      <c r="E95" s="74"/>
      <c r="F95" s="436"/>
      <c r="G95" s="74"/>
      <c r="H95" s="74"/>
      <c r="I95" s="436"/>
      <c r="J95" s="74"/>
      <c r="O95" s="70"/>
      <c r="P95" s="183"/>
      <c r="S95" s="70"/>
      <c r="T95" s="183"/>
      <c r="W95" s="70"/>
      <c r="X95" s="183"/>
    </row>
    <row r="96" spans="1:24" x14ac:dyDescent="0.2">
      <c r="A96" s="66">
        <f t="shared" si="6"/>
        <v>89</v>
      </c>
      <c r="B96" s="66" t="str">
        <f>+B88</f>
        <v>35</v>
      </c>
      <c r="C96" s="75" t="s">
        <v>270</v>
      </c>
      <c r="D96" s="444">
        <v>1.1800000000000001E-3</v>
      </c>
      <c r="E96" s="76"/>
      <c r="F96" s="444">
        <f>ROUND('Exh CTM-6 (Rate Design)'!H249,5)</f>
        <v>1.5299999999999999E-3</v>
      </c>
      <c r="G96" s="76">
        <f>+F96-D96</f>
        <v>3.4999999999999983E-4</v>
      </c>
      <c r="H96" s="76"/>
      <c r="I96" s="444">
        <f>ROUND('Exh CTM-6 (Rate Design)'!I249,5)</f>
        <v>1.99E-3</v>
      </c>
      <c r="J96" s="76">
        <f>+I96-F96</f>
        <v>4.6000000000000012E-4</v>
      </c>
      <c r="K96" s="65" t="s">
        <v>133</v>
      </c>
      <c r="L96" s="183">
        <v>35</v>
      </c>
      <c r="O96" s="70"/>
      <c r="P96" s="183"/>
      <c r="S96" s="70"/>
      <c r="T96" s="183"/>
      <c r="W96" s="70"/>
      <c r="X96" s="183"/>
    </row>
    <row r="97" spans="1:24" x14ac:dyDescent="0.2">
      <c r="A97" s="66">
        <f t="shared" si="6"/>
        <v>90</v>
      </c>
      <c r="D97" s="165"/>
      <c r="F97" s="165"/>
      <c r="I97" s="165"/>
      <c r="O97" s="70"/>
      <c r="P97" s="183"/>
      <c r="S97" s="70"/>
      <c r="T97" s="183"/>
      <c r="W97" s="70"/>
      <c r="X97" s="183"/>
    </row>
    <row r="98" spans="1:24" x14ac:dyDescent="0.2">
      <c r="A98" s="66">
        <f t="shared" si="6"/>
        <v>91</v>
      </c>
      <c r="B98" s="206" t="s">
        <v>372</v>
      </c>
      <c r="C98" s="182" t="s">
        <v>96</v>
      </c>
      <c r="D98" s="165"/>
      <c r="O98" s="70"/>
      <c r="P98" s="183"/>
      <c r="S98" s="70"/>
      <c r="T98" s="183"/>
      <c r="W98" s="70"/>
      <c r="X98" s="183"/>
    </row>
    <row r="99" spans="1:24" x14ac:dyDescent="0.2">
      <c r="A99" s="66">
        <f t="shared" si="6"/>
        <v>92</v>
      </c>
      <c r="B99" s="66" t="str">
        <f>+B98</f>
        <v>43</v>
      </c>
      <c r="C99" s="75" t="s">
        <v>262</v>
      </c>
      <c r="D99" s="436">
        <v>358.11</v>
      </c>
      <c r="E99" s="74"/>
      <c r="F99" s="436">
        <f>ROUND('Exh CTM-6 (Rate Design)'!H261,2)</f>
        <v>465.54</v>
      </c>
      <c r="G99" s="74">
        <f>+F99-D99</f>
        <v>107.43</v>
      </c>
      <c r="H99" s="74"/>
      <c r="I99" s="436">
        <f>ROUND('Exh CTM-6 (Rate Design)'!I261,2)</f>
        <v>605.21</v>
      </c>
      <c r="J99" s="74">
        <f>+I99-F99</f>
        <v>139.67000000000002</v>
      </c>
      <c r="K99" s="65" t="s">
        <v>140</v>
      </c>
      <c r="L99" s="183" t="s">
        <v>141</v>
      </c>
      <c r="O99" s="70"/>
      <c r="P99" s="183"/>
      <c r="S99" s="70"/>
      <c r="T99" s="183"/>
      <c r="W99" s="70"/>
      <c r="X99" s="183"/>
    </row>
    <row r="100" spans="1:24" x14ac:dyDescent="0.2">
      <c r="A100" s="66">
        <f t="shared" si="6"/>
        <v>93</v>
      </c>
      <c r="B100" s="66" t="str">
        <f>+B98</f>
        <v>43</v>
      </c>
      <c r="C100" s="75"/>
      <c r="D100" s="436"/>
      <c r="E100" s="74"/>
      <c r="F100" s="436"/>
      <c r="G100" s="74"/>
      <c r="H100" s="74"/>
      <c r="I100" s="436"/>
      <c r="J100" s="74"/>
      <c r="O100" s="70"/>
      <c r="P100" s="183"/>
      <c r="S100" s="70"/>
      <c r="T100" s="183"/>
      <c r="W100" s="70"/>
      <c r="X100" s="183"/>
    </row>
    <row r="101" spans="1:24" x14ac:dyDescent="0.2">
      <c r="A101" s="66">
        <f t="shared" si="6"/>
        <v>94</v>
      </c>
      <c r="B101" s="66" t="str">
        <f>+B98</f>
        <v>43</v>
      </c>
      <c r="C101" s="75" t="s">
        <v>277</v>
      </c>
      <c r="D101" s="435">
        <v>5.7393E-2</v>
      </c>
      <c r="E101" s="70"/>
      <c r="F101" s="435">
        <f>ROUND('Exh CTM-6 (Rate Design)'!H263,6)</f>
        <v>7.2298000000000001E-2</v>
      </c>
      <c r="G101" s="70">
        <f>+F101-D101</f>
        <v>1.4905000000000002E-2</v>
      </c>
      <c r="H101" s="70"/>
      <c r="I101" s="435">
        <f>ROUND('Exh CTM-6 (Rate Design)'!I263,6)</f>
        <v>7.1509000000000003E-2</v>
      </c>
      <c r="J101" s="70">
        <f>+I101-F101</f>
        <v>-7.8899999999999804E-4</v>
      </c>
      <c r="K101" s="65" t="s">
        <v>140</v>
      </c>
      <c r="L101" s="183" t="s">
        <v>141</v>
      </c>
      <c r="N101" s="435">
        <f>ROUND(+'Exh CTM-6 (141CGR)'!H34,6)</f>
        <v>2.9700000000000001E-4</v>
      </c>
      <c r="O101" s="70" t="s">
        <v>258</v>
      </c>
      <c r="P101" s="182" t="str">
        <f>P$12</f>
        <v>Sheet No. 141CGR</v>
      </c>
      <c r="R101" s="435">
        <f>ROUND('Exh CTM-6 (141DCARB)'!G24,6)</f>
        <v>2.8E-5</v>
      </c>
      <c r="S101" s="70" t="s">
        <v>258</v>
      </c>
      <c r="T101" s="182" t="str">
        <f>T$12</f>
        <v>Sheet No. 141DCARB</v>
      </c>
      <c r="V101" s="435">
        <f>ROUND(+'Exh CTM-6 (141WFP)'!G34,6)</f>
        <v>1.1E-5</v>
      </c>
      <c r="W101" s="70" t="s">
        <v>258</v>
      </c>
      <c r="X101" s="182" t="str">
        <f>X$12</f>
        <v>Sheet No. 141WFR</v>
      </c>
    </row>
    <row r="102" spans="1:24" x14ac:dyDescent="0.2">
      <c r="A102" s="66">
        <f t="shared" si="6"/>
        <v>95</v>
      </c>
      <c r="B102" s="66" t="str">
        <f>+B98</f>
        <v>43</v>
      </c>
      <c r="C102" s="342"/>
      <c r="D102" s="165"/>
      <c r="F102" s="165"/>
      <c r="I102" s="165"/>
      <c r="N102" s="70"/>
      <c r="O102" s="70"/>
      <c r="P102" s="183"/>
      <c r="R102" s="70"/>
      <c r="S102" s="70"/>
      <c r="T102" s="183"/>
      <c r="V102" s="70"/>
      <c r="W102" s="70"/>
      <c r="X102" s="183"/>
    </row>
    <row r="103" spans="1:24" x14ac:dyDescent="0.2">
      <c r="A103" s="66">
        <f t="shared" si="6"/>
        <v>96</v>
      </c>
      <c r="B103" s="66" t="str">
        <f>+B98</f>
        <v>43</v>
      </c>
      <c r="C103" s="75" t="s">
        <v>280</v>
      </c>
      <c r="D103" s="436">
        <v>5.01</v>
      </c>
      <c r="E103" s="74"/>
      <c r="F103" s="436">
        <f>ROUND('Exh CTM-6 (Rate Design)'!H269,2)</f>
        <v>6.51</v>
      </c>
      <c r="G103" s="74">
        <f>+F103-D103</f>
        <v>1.5</v>
      </c>
      <c r="H103" s="74"/>
      <c r="I103" s="436">
        <f>ROUND('Exh CTM-6 (Rate Design)'!I269,2)</f>
        <v>8.4700000000000006</v>
      </c>
      <c r="J103" s="74">
        <f>+I103-F103</f>
        <v>1.9600000000000009</v>
      </c>
      <c r="K103" s="65" t="s">
        <v>140</v>
      </c>
      <c r="L103" s="183" t="s">
        <v>141</v>
      </c>
      <c r="N103" s="436">
        <f>ROUND(+'Exh CTM-6 (141CGR)'!H35,2)</f>
        <v>0.15</v>
      </c>
      <c r="O103" s="70" t="s">
        <v>268</v>
      </c>
      <c r="P103" s="182" t="str">
        <f>P$12</f>
        <v>Sheet No. 141CGR</v>
      </c>
      <c r="R103" s="436"/>
      <c r="S103" s="70"/>
      <c r="T103" s="182"/>
      <c r="V103" s="436">
        <f>ROUND(+'Exh CTM-6 (141WFP)'!G35,2)</f>
        <v>0.26</v>
      </c>
      <c r="W103" s="70" t="s">
        <v>268</v>
      </c>
      <c r="X103" s="182" t="str">
        <f>X$12</f>
        <v>Sheet No. 141WFR</v>
      </c>
    </row>
    <row r="104" spans="1:24" x14ac:dyDescent="0.2">
      <c r="A104" s="66">
        <f t="shared" si="6"/>
        <v>97</v>
      </c>
      <c r="B104" s="66" t="str">
        <f>+B98</f>
        <v>43</v>
      </c>
      <c r="C104" s="75"/>
      <c r="D104" s="436"/>
      <c r="E104" s="74"/>
      <c r="F104" s="436"/>
      <c r="G104" s="74"/>
      <c r="H104" s="74"/>
      <c r="I104" s="436"/>
      <c r="J104" s="74"/>
      <c r="O104" s="70"/>
      <c r="P104" s="183"/>
      <c r="S104" s="70"/>
      <c r="T104" s="183"/>
      <c r="W104" s="70"/>
      <c r="X104" s="183"/>
    </row>
    <row r="105" spans="1:24" x14ac:dyDescent="0.2">
      <c r="A105" s="66">
        <f t="shared" ref="A105:A136" si="9">+A104+1</f>
        <v>98</v>
      </c>
      <c r="B105" s="66" t="str">
        <f>+B98</f>
        <v>43</v>
      </c>
      <c r="C105" s="75" t="s">
        <v>281</v>
      </c>
      <c r="D105" s="436">
        <v>6.93</v>
      </c>
      <c r="E105" s="74"/>
      <c r="F105" s="436">
        <f>ROUND('Exh CTM-6 (Rate Design)'!H272,2)</f>
        <v>9.01</v>
      </c>
      <c r="G105" s="74">
        <f>+F105-D105</f>
        <v>2.08</v>
      </c>
      <c r="H105" s="74"/>
      <c r="I105" s="436">
        <f>ROUND('Exh CTM-6 (Rate Design)'!I272,2)</f>
        <v>11.71</v>
      </c>
      <c r="J105" s="74">
        <f>+I105-F105</f>
        <v>2.7000000000000011</v>
      </c>
      <c r="K105" s="65" t="s">
        <v>140</v>
      </c>
      <c r="L105" s="183" t="s">
        <v>141</v>
      </c>
      <c r="O105" s="70"/>
      <c r="P105" s="183"/>
      <c r="S105" s="70"/>
      <c r="T105" s="183"/>
      <c r="W105" s="70"/>
      <c r="X105" s="183"/>
    </row>
    <row r="106" spans="1:24" x14ac:dyDescent="0.2">
      <c r="A106" s="66">
        <f t="shared" si="9"/>
        <v>99</v>
      </c>
      <c r="B106" s="66" t="str">
        <f>+B98</f>
        <v>43</v>
      </c>
      <c r="D106" s="436"/>
      <c r="E106" s="74"/>
      <c r="F106" s="436"/>
      <c r="G106" s="74"/>
      <c r="H106" s="74"/>
      <c r="I106" s="436"/>
      <c r="J106" s="74"/>
      <c r="O106" s="70"/>
      <c r="P106" s="183"/>
      <c r="S106" s="70"/>
      <c r="T106" s="183"/>
      <c r="W106" s="70"/>
      <c r="X106" s="183"/>
    </row>
    <row r="107" spans="1:24" x14ac:dyDescent="0.2">
      <c r="A107" s="66">
        <f t="shared" si="9"/>
        <v>100</v>
      </c>
      <c r="B107" s="66" t="str">
        <f>+B98</f>
        <v>43</v>
      </c>
      <c r="C107" s="75" t="s">
        <v>270</v>
      </c>
      <c r="D107" s="444">
        <v>3.1700000000000001E-3</v>
      </c>
      <c r="E107" s="76"/>
      <c r="F107" s="444">
        <f>ROUND('Exh CTM-6 (Rate Design)'!H274,5)</f>
        <v>4.1200000000000004E-3</v>
      </c>
      <c r="G107" s="76">
        <f>+F107-D107</f>
        <v>9.5000000000000032E-4</v>
      </c>
      <c r="H107" s="76"/>
      <c r="I107" s="444">
        <f>ROUND('Exh CTM-6 (Rate Design)'!I274,5)</f>
        <v>5.3600000000000002E-3</v>
      </c>
      <c r="J107" s="76">
        <f>+I107-F107</f>
        <v>1.2399999999999998E-3</v>
      </c>
      <c r="K107" s="65" t="s">
        <v>140</v>
      </c>
      <c r="L107" s="183" t="s">
        <v>141</v>
      </c>
      <c r="O107" s="70"/>
      <c r="P107" s="183"/>
      <c r="S107" s="70"/>
      <c r="T107" s="183"/>
      <c r="W107" s="70"/>
      <c r="X107" s="183"/>
    </row>
    <row r="108" spans="1:24" x14ac:dyDescent="0.2">
      <c r="A108" s="66">
        <f t="shared" si="9"/>
        <v>101</v>
      </c>
      <c r="D108" s="165"/>
      <c r="O108" s="70"/>
      <c r="P108" s="183"/>
      <c r="S108" s="70"/>
      <c r="T108" s="183"/>
      <c r="W108" s="70"/>
      <c r="X108" s="183"/>
    </row>
    <row r="109" spans="1:24" x14ac:dyDescent="0.2">
      <c r="A109" s="66">
        <f t="shared" si="9"/>
        <v>102</v>
      </c>
      <c r="D109" s="165"/>
      <c r="O109" s="70"/>
      <c r="P109" s="183"/>
      <c r="S109" s="70"/>
      <c r="T109" s="183"/>
      <c r="W109" s="70"/>
      <c r="X109" s="183"/>
    </row>
    <row r="110" spans="1:24" x14ac:dyDescent="0.2">
      <c r="A110" s="66">
        <f t="shared" si="9"/>
        <v>103</v>
      </c>
      <c r="B110" s="206" t="s">
        <v>118</v>
      </c>
      <c r="C110" s="72" t="s">
        <v>9</v>
      </c>
      <c r="D110" s="436">
        <v>307</v>
      </c>
      <c r="E110" s="74"/>
      <c r="F110" s="436">
        <f>ROUND('Exh CTM-6 (Rate Design)'!H338,2)</f>
        <v>471.56</v>
      </c>
      <c r="G110" s="74">
        <f>+F110-D110</f>
        <v>164.56</v>
      </c>
      <c r="H110" s="74"/>
      <c r="I110" s="436">
        <f>ROUND('Exh CTM-6 (Rate Design)'!I338,2)</f>
        <v>471.56</v>
      </c>
      <c r="J110" s="74">
        <f>+I110-F110</f>
        <v>0</v>
      </c>
      <c r="K110" s="182" t="s">
        <v>130</v>
      </c>
      <c r="L110" s="182" t="s">
        <v>130</v>
      </c>
      <c r="P110" s="183"/>
      <c r="T110" s="183"/>
      <c r="X110" s="183"/>
    </row>
    <row r="111" spans="1:24" x14ac:dyDescent="0.2">
      <c r="A111" s="66">
        <f t="shared" si="9"/>
        <v>104</v>
      </c>
      <c r="B111" s="66" t="str">
        <f t="shared" ref="B111:B123" si="10">+B110</f>
        <v>Special Contract</v>
      </c>
      <c r="C111" s="72" t="s">
        <v>23</v>
      </c>
      <c r="D111" s="165"/>
      <c r="F111" s="439"/>
      <c r="G111" s="439"/>
      <c r="H111" s="439"/>
      <c r="I111" s="439"/>
      <c r="J111" s="439"/>
      <c r="N111" s="435">
        <f>ROUND(+'Exh CTM-6 (141CGR)'!H52,6)</f>
        <v>0</v>
      </c>
      <c r="O111" s="70" t="s">
        <v>258</v>
      </c>
      <c r="P111" s="182" t="str">
        <f>P$12</f>
        <v>Sheet No. 141CGR</v>
      </c>
      <c r="R111" s="435">
        <f>ROUND('Exh CTM-6 (141DCARB)'!G36,6)</f>
        <v>1.0000000000000001E-5</v>
      </c>
      <c r="S111" s="70" t="s">
        <v>258</v>
      </c>
      <c r="T111" s="182" t="str">
        <f>T$12</f>
        <v>Sheet No. 141DCARB</v>
      </c>
      <c r="V111" s="435">
        <f>ROUND(+'Exh CTM-6 (141WFP)'!G52,6)</f>
        <v>1.322E-3</v>
      </c>
      <c r="W111" s="70" t="s">
        <v>258</v>
      </c>
      <c r="X111" s="182" t="str">
        <f>X$12</f>
        <v>Sheet No. 141WFR</v>
      </c>
    </row>
    <row r="112" spans="1:24" x14ac:dyDescent="0.2">
      <c r="A112" s="66">
        <f t="shared" si="9"/>
        <v>105</v>
      </c>
      <c r="B112" s="66" t="str">
        <f t="shared" si="10"/>
        <v>Special Contract</v>
      </c>
      <c r="C112" s="72" t="s">
        <v>97</v>
      </c>
      <c r="D112" s="440">
        <v>7.6899999999999996E-2</v>
      </c>
      <c r="E112" s="356"/>
      <c r="F112" s="440">
        <v>8.1799999999999998E-2</v>
      </c>
      <c r="G112" s="356">
        <f>+F112-D112</f>
        <v>4.9000000000000016E-3</v>
      </c>
      <c r="H112" s="356"/>
      <c r="I112" s="356">
        <f>F112</f>
        <v>8.1799999999999998E-2</v>
      </c>
      <c r="J112" s="356">
        <f>+I112-F112</f>
        <v>0</v>
      </c>
      <c r="K112" s="182" t="s">
        <v>130</v>
      </c>
      <c r="L112" s="182" t="s">
        <v>130</v>
      </c>
      <c r="P112" s="183"/>
      <c r="T112" s="183"/>
      <c r="X112" s="183"/>
    </row>
    <row r="113" spans="1:24" x14ac:dyDescent="0.2">
      <c r="A113" s="66">
        <f t="shared" si="9"/>
        <v>106</v>
      </c>
      <c r="B113" s="66" t="str">
        <f t="shared" si="10"/>
        <v>Special Contract</v>
      </c>
      <c r="C113" s="75" t="s">
        <v>98</v>
      </c>
      <c r="D113" s="443">
        <v>0.55000000000000004</v>
      </c>
      <c r="E113" s="442"/>
      <c r="F113" s="443">
        <v>0.61</v>
      </c>
      <c r="G113" s="442">
        <f>+F113-D113</f>
        <v>5.9999999999999942E-2</v>
      </c>
      <c r="H113" s="442"/>
      <c r="I113" s="356">
        <f>F113</f>
        <v>0.61</v>
      </c>
      <c r="J113" s="442">
        <f>+I113-F113</f>
        <v>0</v>
      </c>
      <c r="K113" s="182" t="s">
        <v>130</v>
      </c>
      <c r="L113" s="182" t="s">
        <v>130</v>
      </c>
      <c r="P113" s="183"/>
      <c r="T113" s="183"/>
      <c r="X113" s="183"/>
    </row>
    <row r="114" spans="1:24" x14ac:dyDescent="0.2">
      <c r="A114" s="66">
        <f t="shared" si="9"/>
        <v>107</v>
      </c>
      <c r="B114" s="66" t="str">
        <f t="shared" si="10"/>
        <v>Special Contract</v>
      </c>
      <c r="C114" s="72" t="s">
        <v>99</v>
      </c>
      <c r="D114" s="441">
        <v>4.2294999999999999E-2</v>
      </c>
      <c r="E114" s="439"/>
      <c r="F114" s="439">
        <f>ROUND(F112*F113,6)</f>
        <v>4.9897999999999998E-2</v>
      </c>
      <c r="G114" s="439">
        <f>+F114-D114</f>
        <v>7.6029999999999986E-3</v>
      </c>
      <c r="H114" s="439"/>
      <c r="I114" s="356">
        <f>F114</f>
        <v>4.9897999999999998E-2</v>
      </c>
      <c r="J114" s="439">
        <f>+I114-F114</f>
        <v>0</v>
      </c>
      <c r="K114" s="182" t="s">
        <v>130</v>
      </c>
      <c r="L114" s="182" t="s">
        <v>130</v>
      </c>
      <c r="P114" s="183"/>
      <c r="T114" s="183"/>
      <c r="X114" s="183"/>
    </row>
    <row r="115" spans="1:24" x14ac:dyDescent="0.2">
      <c r="A115" s="66">
        <f t="shared" si="9"/>
        <v>108</v>
      </c>
      <c r="B115" s="66" t="str">
        <f t="shared" si="10"/>
        <v>Special Contract</v>
      </c>
      <c r="C115" s="75" t="s">
        <v>100</v>
      </c>
      <c r="D115" s="440">
        <v>0.08</v>
      </c>
      <c r="E115" s="356"/>
      <c r="F115" s="440">
        <v>6.6699999999999995E-2</v>
      </c>
      <c r="G115" s="356">
        <f>+F115-D115</f>
        <v>-1.3300000000000006E-2</v>
      </c>
      <c r="H115" s="356"/>
      <c r="I115" s="356">
        <f>F115</f>
        <v>6.6699999999999995E-2</v>
      </c>
      <c r="J115" s="356">
        <f>+I115-F115</f>
        <v>0</v>
      </c>
      <c r="K115" s="182" t="s">
        <v>130</v>
      </c>
      <c r="L115" s="182" t="s">
        <v>130</v>
      </c>
      <c r="P115" s="183"/>
      <c r="T115" s="183"/>
      <c r="X115" s="183"/>
    </row>
    <row r="116" spans="1:24" x14ac:dyDescent="0.2">
      <c r="A116" s="66">
        <f t="shared" si="9"/>
        <v>109</v>
      </c>
      <c r="B116" s="66" t="str">
        <f t="shared" si="10"/>
        <v>Special Contract</v>
      </c>
      <c r="C116" s="75" t="s">
        <v>101</v>
      </c>
      <c r="D116" s="440">
        <v>1.66E-2</v>
      </c>
      <c r="E116" s="356"/>
      <c r="F116" s="440">
        <v>1.7500000000000002E-2</v>
      </c>
      <c r="G116" s="356">
        <f>+F116-D116</f>
        <v>9.0000000000000149E-4</v>
      </c>
      <c r="H116" s="356"/>
      <c r="I116" s="356">
        <f>F116</f>
        <v>1.7500000000000002E-2</v>
      </c>
      <c r="J116" s="356">
        <f>+I116-F116</f>
        <v>0</v>
      </c>
      <c r="K116" s="182" t="s">
        <v>130</v>
      </c>
      <c r="L116" s="182" t="s">
        <v>130</v>
      </c>
      <c r="P116" s="183"/>
      <c r="T116" s="183"/>
      <c r="X116" s="183"/>
    </row>
    <row r="117" spans="1:24" x14ac:dyDescent="0.2">
      <c r="A117" s="66">
        <f t="shared" si="9"/>
        <v>110</v>
      </c>
      <c r="B117" s="66" t="str">
        <f t="shared" si="10"/>
        <v>Special Contract</v>
      </c>
      <c r="C117" s="72"/>
      <c r="D117" s="440"/>
      <c r="E117" s="440"/>
      <c r="F117" s="440"/>
      <c r="G117" s="440"/>
      <c r="H117" s="440"/>
      <c r="I117" s="440"/>
      <c r="J117" s="440"/>
      <c r="P117" s="183"/>
      <c r="T117" s="183"/>
      <c r="X117" s="183"/>
    </row>
    <row r="118" spans="1:24" x14ac:dyDescent="0.2">
      <c r="A118" s="66">
        <f t="shared" si="9"/>
        <v>111</v>
      </c>
      <c r="B118" s="66" t="str">
        <f t="shared" si="10"/>
        <v>Special Contract</v>
      </c>
      <c r="C118" s="75" t="s">
        <v>102</v>
      </c>
      <c r="D118" s="441">
        <v>8.6976839394570127E-2</v>
      </c>
      <c r="E118" s="439"/>
      <c r="F118" s="441">
        <v>8.7659247078115191E-2</v>
      </c>
      <c r="G118" s="439">
        <f>+F118-D118</f>
        <v>6.8240768354506376E-4</v>
      </c>
      <c r="H118" s="439"/>
      <c r="I118" s="439">
        <f>F118</f>
        <v>8.7659247078115191E-2</v>
      </c>
      <c r="J118" s="439">
        <f>+I118-F118</f>
        <v>0</v>
      </c>
      <c r="K118" s="182" t="s">
        <v>130</v>
      </c>
      <c r="L118" s="182" t="s">
        <v>130</v>
      </c>
      <c r="P118" s="183"/>
      <c r="T118" s="183"/>
      <c r="X118" s="183"/>
    </row>
    <row r="119" spans="1:24" x14ac:dyDescent="0.2">
      <c r="A119" s="66">
        <f t="shared" si="9"/>
        <v>112</v>
      </c>
      <c r="B119" s="66" t="str">
        <f t="shared" si="10"/>
        <v>Special Contract</v>
      </c>
      <c r="C119" s="72"/>
      <c r="D119" s="440"/>
      <c r="E119" s="356"/>
      <c r="F119" s="439"/>
      <c r="G119" s="439"/>
      <c r="H119" s="439"/>
      <c r="I119" s="439"/>
      <c r="J119" s="439"/>
      <c r="P119" s="183"/>
      <c r="T119" s="183"/>
      <c r="X119" s="183"/>
    </row>
    <row r="120" spans="1:24" x14ac:dyDescent="0.2">
      <c r="A120" s="66">
        <f t="shared" si="9"/>
        <v>113</v>
      </c>
      <c r="B120" s="66" t="str">
        <f t="shared" si="10"/>
        <v>Special Contract</v>
      </c>
      <c r="C120" s="72" t="s">
        <v>121</v>
      </c>
      <c r="D120" s="440"/>
      <c r="E120" s="356"/>
      <c r="F120" s="439"/>
      <c r="G120" s="439"/>
      <c r="H120" s="439"/>
      <c r="I120" s="439"/>
      <c r="J120" s="439"/>
      <c r="P120" s="183"/>
      <c r="T120" s="183"/>
      <c r="X120" s="183"/>
    </row>
    <row r="121" spans="1:24" x14ac:dyDescent="0.2">
      <c r="A121" s="66">
        <f t="shared" si="9"/>
        <v>114</v>
      </c>
      <c r="B121" s="66" t="str">
        <f t="shared" si="10"/>
        <v>Special Contract</v>
      </c>
      <c r="C121" s="351" t="s">
        <v>122</v>
      </c>
      <c r="D121" s="435">
        <v>2.0899867673275771E-2</v>
      </c>
      <c r="E121" s="70"/>
      <c r="F121" s="435">
        <v>2.1298466566021426E-2</v>
      </c>
      <c r="G121" s="70">
        <f>+F121-D121</f>
        <v>3.9859889274565519E-4</v>
      </c>
      <c r="H121" s="70"/>
      <c r="I121" s="70">
        <f>F121</f>
        <v>2.1298466566021426E-2</v>
      </c>
      <c r="J121" s="70">
        <f>+I121-F121</f>
        <v>0</v>
      </c>
      <c r="K121" s="182" t="s">
        <v>130</v>
      </c>
      <c r="L121" s="182" t="s">
        <v>130</v>
      </c>
      <c r="P121" s="183"/>
      <c r="T121" s="183"/>
      <c r="X121" s="183"/>
    </row>
    <row r="122" spans="1:24" x14ac:dyDescent="0.2">
      <c r="A122" s="66">
        <f t="shared" si="9"/>
        <v>115</v>
      </c>
      <c r="B122" s="66" t="str">
        <f t="shared" si="10"/>
        <v>Special Contract</v>
      </c>
      <c r="C122" s="351" t="s">
        <v>123</v>
      </c>
      <c r="D122" s="435">
        <v>1.881489888613579E-2</v>
      </c>
      <c r="E122" s="70"/>
      <c r="F122" s="435">
        <v>1.8787102294244271E-2</v>
      </c>
      <c r="G122" s="70">
        <f>+F122-D122</f>
        <v>-2.7796591891518507E-5</v>
      </c>
      <c r="H122" s="70"/>
      <c r="I122" s="70">
        <f>F122</f>
        <v>1.8787102294244271E-2</v>
      </c>
      <c r="J122" s="70">
        <f>+I122-F122</f>
        <v>0</v>
      </c>
      <c r="K122" s="182" t="s">
        <v>130</v>
      </c>
      <c r="L122" s="182" t="s">
        <v>130</v>
      </c>
      <c r="P122" s="183"/>
      <c r="T122" s="183"/>
      <c r="X122" s="183"/>
    </row>
    <row r="123" spans="1:24" x14ac:dyDescent="0.2">
      <c r="A123" s="66">
        <f t="shared" si="9"/>
        <v>116</v>
      </c>
      <c r="B123" s="66" t="str">
        <f t="shared" si="10"/>
        <v>Special Contract</v>
      </c>
      <c r="C123" s="351" t="s">
        <v>124</v>
      </c>
      <c r="D123" s="435">
        <v>2.2430385926815701E-2</v>
      </c>
      <c r="E123" s="70"/>
      <c r="F123" s="435">
        <v>2.191813764340908E-2</v>
      </c>
      <c r="G123" s="70">
        <f>+F123-D123</f>
        <v>-5.1224828340662096E-4</v>
      </c>
      <c r="H123" s="70"/>
      <c r="I123" s="70">
        <f>F123</f>
        <v>2.191813764340908E-2</v>
      </c>
      <c r="J123" s="70">
        <f>+I123-F123</f>
        <v>0</v>
      </c>
      <c r="K123" s="182" t="s">
        <v>130</v>
      </c>
      <c r="L123" s="182" t="s">
        <v>130</v>
      </c>
      <c r="P123" s="183"/>
      <c r="T123" s="183"/>
      <c r="X123" s="183"/>
    </row>
    <row r="124" spans="1:24" x14ac:dyDescent="0.2">
      <c r="A124" s="66">
        <f t="shared" si="9"/>
        <v>117</v>
      </c>
      <c r="D124" s="165"/>
      <c r="P124" s="183"/>
      <c r="T124" s="183"/>
      <c r="X124" s="183"/>
    </row>
    <row r="125" spans="1:24" x14ac:dyDescent="0.2">
      <c r="A125" s="66">
        <f t="shared" si="9"/>
        <v>118</v>
      </c>
      <c r="B125" s="206" t="s">
        <v>373</v>
      </c>
      <c r="C125" s="182" t="s">
        <v>103</v>
      </c>
      <c r="D125" s="165"/>
      <c r="P125" s="183"/>
      <c r="T125" s="183"/>
      <c r="X125" s="183"/>
    </row>
    <row r="126" spans="1:24" x14ac:dyDescent="0.2">
      <c r="A126" s="66">
        <f t="shared" si="9"/>
        <v>119</v>
      </c>
      <c r="B126" s="66" t="str">
        <f>+B125</f>
        <v>46</v>
      </c>
      <c r="C126" s="75" t="s">
        <v>277</v>
      </c>
      <c r="D126" s="435">
        <v>5.0422000000000002E-2</v>
      </c>
      <c r="E126" s="70"/>
      <c r="F126" s="435">
        <f>ROUND('Exh CTM-6 (Rate Design)'!H287,6)</f>
        <v>6.198E-2</v>
      </c>
      <c r="G126" s="70">
        <f>+F126-D126</f>
        <v>1.1557999999999999E-2</v>
      </c>
      <c r="H126" s="70"/>
      <c r="I126" s="435">
        <f>ROUND('Exh CTM-6 (Rate Design)'!I287,6)</f>
        <v>6.3571000000000003E-2</v>
      </c>
      <c r="J126" s="70">
        <f>+I126-F126</f>
        <v>1.5910000000000021E-3</v>
      </c>
      <c r="K126" s="65" t="s">
        <v>136</v>
      </c>
      <c r="L126" s="183">
        <v>46</v>
      </c>
      <c r="N126" s="435">
        <f>ROUND(+'Exh CTM-6 (141CGR)'!H38,6)</f>
        <v>7.27E-4</v>
      </c>
      <c r="O126" s="70" t="s">
        <v>258</v>
      </c>
      <c r="P126" s="182" t="str">
        <f>P$12</f>
        <v>Sheet No. 141CGR</v>
      </c>
      <c r="R126" s="435">
        <f>ROUND('Exh CTM-6 (141DCARB)'!G26,6)</f>
        <v>5.1999999999999997E-5</v>
      </c>
      <c r="S126" s="70" t="s">
        <v>258</v>
      </c>
      <c r="T126" s="182" t="str">
        <f>T$12</f>
        <v>Sheet No. 141DCARB</v>
      </c>
      <c r="V126" s="435">
        <f>ROUND(+'Exh CTM-6 (141WFP)'!G38,6)</f>
        <v>1.1E-5</v>
      </c>
      <c r="W126" s="70" t="s">
        <v>258</v>
      </c>
      <c r="X126" s="182" t="str">
        <f>X$12</f>
        <v>Sheet No. 141WFR</v>
      </c>
    </row>
    <row r="127" spans="1:24" x14ac:dyDescent="0.2">
      <c r="A127" s="66">
        <f t="shared" si="9"/>
        <v>120</v>
      </c>
      <c r="B127" s="66" t="str">
        <f>+B125</f>
        <v>46</v>
      </c>
      <c r="C127" s="342"/>
      <c r="D127" s="165"/>
      <c r="F127" s="165"/>
      <c r="I127" s="165"/>
      <c r="O127" s="70"/>
      <c r="P127" s="183"/>
      <c r="S127" s="70"/>
      <c r="T127" s="183"/>
      <c r="W127" s="70"/>
      <c r="X127" s="183"/>
    </row>
    <row r="128" spans="1:24" x14ac:dyDescent="0.2">
      <c r="A128" s="66">
        <f t="shared" si="9"/>
        <v>121</v>
      </c>
      <c r="B128" s="66" t="str">
        <f>+B125</f>
        <v>46</v>
      </c>
      <c r="C128" s="75" t="s">
        <v>282</v>
      </c>
      <c r="D128" s="436">
        <v>3.04</v>
      </c>
      <c r="E128" s="74"/>
      <c r="F128" s="436">
        <f>ROUND('Exh CTM-6 (Rate Design)'!H291,2)</f>
        <v>3.95</v>
      </c>
      <c r="G128" s="74">
        <f>+F128-D128</f>
        <v>0.91000000000000014</v>
      </c>
      <c r="H128" s="74"/>
      <c r="I128" s="436">
        <f>ROUND('Exh CTM-6 (Rate Design)'!I291,2)</f>
        <v>5.14</v>
      </c>
      <c r="J128" s="74">
        <f>+I128-F128</f>
        <v>1.1899999999999995</v>
      </c>
      <c r="K128" s="65" t="s">
        <v>136</v>
      </c>
      <c r="L128" s="183">
        <v>46</v>
      </c>
      <c r="N128" s="436">
        <f>ROUND(+'Exh CTM-6 (141CGR)'!H39,2)</f>
        <v>0.36</v>
      </c>
      <c r="O128" s="70" t="s">
        <v>283</v>
      </c>
      <c r="P128" s="182" t="str">
        <f>P$12</f>
        <v>Sheet No. 141CGR</v>
      </c>
      <c r="R128" s="436"/>
      <c r="S128" s="70"/>
      <c r="T128" s="182"/>
      <c r="V128" s="436">
        <f>ROUND(+'Exh CTM-6 (141WFP)'!G39,2)</f>
        <v>0.08</v>
      </c>
      <c r="W128" s="70" t="s">
        <v>283</v>
      </c>
      <c r="X128" s="182" t="str">
        <f>X$12</f>
        <v>Sheet No. 141WFR</v>
      </c>
    </row>
    <row r="129" spans="1:24" x14ac:dyDescent="0.2">
      <c r="A129" s="66">
        <f t="shared" si="9"/>
        <v>122</v>
      </c>
      <c r="B129" s="66" t="str">
        <f>+B125</f>
        <v>46</v>
      </c>
      <c r="C129" s="75"/>
      <c r="D129" s="436"/>
      <c r="E129" s="74"/>
      <c r="F129" s="74"/>
      <c r="G129" s="74"/>
      <c r="H129" s="74"/>
      <c r="I129" s="74"/>
      <c r="J129" s="74"/>
      <c r="O129" s="70"/>
      <c r="P129" s="183"/>
      <c r="S129" s="70"/>
      <c r="T129" s="183"/>
      <c r="W129" s="70"/>
      <c r="X129" s="183"/>
    </row>
    <row r="130" spans="1:24" x14ac:dyDescent="0.2">
      <c r="A130" s="66">
        <f t="shared" si="9"/>
        <v>123</v>
      </c>
      <c r="B130" s="66" t="str">
        <f>+B125</f>
        <v>46</v>
      </c>
      <c r="C130" s="72" t="s">
        <v>104</v>
      </c>
      <c r="D130" s="436">
        <v>36.479999999999997</v>
      </c>
      <c r="E130" s="74"/>
      <c r="F130" s="436">
        <f>ROUND('Exh CTM-6 (Rate Design)'!H298,2)</f>
        <v>47.42</v>
      </c>
      <c r="G130" s="74">
        <f>+F130-D130</f>
        <v>10.940000000000005</v>
      </c>
      <c r="H130" s="74"/>
      <c r="I130" s="436">
        <f>ROUND('Exh CTM-6 (Rate Design)'!I298,2)</f>
        <v>61.65</v>
      </c>
      <c r="J130" s="74">
        <f>+I130-F130</f>
        <v>14.229999999999997</v>
      </c>
      <c r="K130" s="65" t="s">
        <v>136</v>
      </c>
      <c r="L130" s="183" t="s">
        <v>137</v>
      </c>
      <c r="O130" s="70"/>
      <c r="P130" s="183"/>
      <c r="S130" s="70"/>
      <c r="T130" s="183"/>
      <c r="W130" s="70"/>
      <c r="X130" s="183"/>
    </row>
    <row r="131" spans="1:24" x14ac:dyDescent="0.2">
      <c r="A131" s="66">
        <f t="shared" si="9"/>
        <v>124</v>
      </c>
      <c r="B131" s="66" t="str">
        <f>+B125</f>
        <v>46</v>
      </c>
      <c r="C131" s="75" t="s">
        <v>105</v>
      </c>
      <c r="D131" s="435">
        <v>4.5379999999999997E-2</v>
      </c>
      <c r="E131" s="70"/>
      <c r="F131" s="435">
        <f>ROUND('Exh CTM-6 (Rate Design)'!H297,6)</f>
        <v>5.5781999999999998E-2</v>
      </c>
      <c r="G131" s="70">
        <f>+F131-D131</f>
        <v>1.0402000000000002E-2</v>
      </c>
      <c r="H131" s="70"/>
      <c r="I131" s="435">
        <f>ROUND('Exh CTM-6 (Rate Design)'!I297,6)</f>
        <v>5.7214000000000001E-2</v>
      </c>
      <c r="J131" s="70">
        <f>+I131-F131</f>
        <v>1.4320000000000027E-3</v>
      </c>
      <c r="K131" s="65" t="s">
        <v>136</v>
      </c>
      <c r="L131" s="183" t="s">
        <v>137</v>
      </c>
      <c r="O131" s="70"/>
      <c r="P131" s="183"/>
      <c r="S131" s="70"/>
      <c r="T131" s="183"/>
      <c r="W131" s="70"/>
      <c r="X131" s="183"/>
    </row>
    <row r="132" spans="1:24" x14ac:dyDescent="0.2">
      <c r="A132" s="66">
        <f t="shared" si="9"/>
        <v>125</v>
      </c>
      <c r="D132" s="165"/>
      <c r="O132" s="70"/>
      <c r="P132" s="183"/>
      <c r="S132" s="70"/>
      <c r="T132" s="183"/>
      <c r="W132" s="70"/>
      <c r="X132" s="183"/>
    </row>
    <row r="133" spans="1:24" x14ac:dyDescent="0.2">
      <c r="A133" s="66">
        <f t="shared" si="9"/>
        <v>126</v>
      </c>
      <c r="B133" s="206" t="s">
        <v>374</v>
      </c>
      <c r="C133" s="183" t="s">
        <v>106</v>
      </c>
      <c r="D133" s="165"/>
      <c r="P133" s="183"/>
      <c r="T133" s="183"/>
      <c r="X133" s="183"/>
    </row>
    <row r="134" spans="1:24" x14ac:dyDescent="0.2">
      <c r="A134" s="66">
        <f t="shared" si="9"/>
        <v>127</v>
      </c>
      <c r="B134" s="66" t="str">
        <f>+B133</f>
        <v>49</v>
      </c>
      <c r="C134" s="75" t="s">
        <v>277</v>
      </c>
      <c r="D134" s="435">
        <v>5.0422000000000002E-2</v>
      </c>
      <c r="E134" s="70"/>
      <c r="F134" s="435">
        <f>ROUND('Exh CTM-6 (Rate Design)'!H305,6)</f>
        <v>6.1994E-2</v>
      </c>
      <c r="G134" s="70">
        <f>+F134-D134</f>
        <v>1.1571999999999999E-2</v>
      </c>
      <c r="H134" s="70"/>
      <c r="I134" s="435">
        <f>ROUND('Exh CTM-6 (Rate Design)'!I305,6)</f>
        <v>6.3664999999999999E-2</v>
      </c>
      <c r="J134" s="70">
        <f>+I134-F134</f>
        <v>1.6709999999999989E-3</v>
      </c>
      <c r="K134" s="65" t="s">
        <v>134</v>
      </c>
      <c r="L134" s="183">
        <v>49</v>
      </c>
      <c r="N134" s="435">
        <f>ROUND(+'Exh CTM-6 (141CGR)'!H42,6)</f>
        <v>7.27E-4</v>
      </c>
      <c r="O134" s="70" t="s">
        <v>258</v>
      </c>
      <c r="P134" s="182" t="str">
        <f>P$12</f>
        <v>Sheet No. 141CGR</v>
      </c>
      <c r="R134" s="435">
        <f>ROUND('Exh CTM-6 (141DCARB)'!G28,6)</f>
        <v>2.6999999999999999E-5</v>
      </c>
      <c r="S134" s="70" t="s">
        <v>258</v>
      </c>
      <c r="T134" s="182" t="str">
        <f>T$12</f>
        <v>Sheet No. 141DCARB</v>
      </c>
      <c r="V134" s="435">
        <f>ROUND(+'Exh CTM-6 (141WFP)'!G42,6)</f>
        <v>1.1E-5</v>
      </c>
      <c r="W134" s="70" t="s">
        <v>258</v>
      </c>
      <c r="X134" s="182" t="str">
        <f>X$12</f>
        <v>Sheet No. 141WFR</v>
      </c>
    </row>
    <row r="135" spans="1:24" x14ac:dyDescent="0.2">
      <c r="A135" s="66">
        <f t="shared" si="9"/>
        <v>128</v>
      </c>
      <c r="B135" s="66" t="str">
        <f>+B133</f>
        <v>49</v>
      </c>
      <c r="C135" s="342"/>
      <c r="D135" s="165"/>
      <c r="F135" s="165"/>
      <c r="I135" s="165"/>
      <c r="N135" s="165"/>
      <c r="R135" s="165"/>
      <c r="T135" s="182"/>
      <c r="V135" s="165"/>
    </row>
    <row r="136" spans="1:24" x14ac:dyDescent="0.2">
      <c r="A136" s="66">
        <f t="shared" si="9"/>
        <v>129</v>
      </c>
      <c r="B136" s="66" t="str">
        <f>+B133</f>
        <v>49</v>
      </c>
      <c r="C136" s="75" t="s">
        <v>284</v>
      </c>
      <c r="D136" s="436">
        <v>5.65</v>
      </c>
      <c r="E136" s="74"/>
      <c r="F136" s="436">
        <f>ROUND('Exh CTM-6 (Rate Design)'!H309,2)</f>
        <v>7.35</v>
      </c>
      <c r="G136" s="74">
        <f>+F136-D136</f>
        <v>1.6999999999999993</v>
      </c>
      <c r="H136" s="74"/>
      <c r="I136" s="436">
        <f>ROUND('Exh CTM-6 (Rate Design)'!I309,2)</f>
        <v>9.5500000000000007</v>
      </c>
      <c r="J136" s="74">
        <f>+I136-F136</f>
        <v>2.2000000000000011</v>
      </c>
      <c r="K136" s="65" t="s">
        <v>134</v>
      </c>
      <c r="L136" s="183">
        <v>49</v>
      </c>
      <c r="N136" s="436">
        <f>ROUND(+'Exh CTM-6 (141CGR)'!H43,2)</f>
        <v>0.68</v>
      </c>
      <c r="O136" s="70" t="s">
        <v>283</v>
      </c>
      <c r="P136" s="182" t="str">
        <f>P$12</f>
        <v>Sheet No. 141CGR</v>
      </c>
      <c r="R136" s="436"/>
      <c r="S136" s="70"/>
      <c r="T136" s="182"/>
      <c r="V136" s="436">
        <f>ROUND(+'Exh CTM-6 (141WFP)'!G43,2)</f>
        <v>0.15</v>
      </c>
      <c r="W136" s="70" t="s">
        <v>283</v>
      </c>
      <c r="X136" s="182" t="str">
        <f>X$12</f>
        <v>Sheet No. 141WFR</v>
      </c>
    </row>
    <row r="137" spans="1:24" x14ac:dyDescent="0.2">
      <c r="A137" s="66">
        <f t="shared" ref="A137:A174" si="11">+A136+1</f>
        <v>130</v>
      </c>
      <c r="D137" s="165"/>
    </row>
    <row r="138" spans="1:24" x14ac:dyDescent="0.2">
      <c r="A138" s="66">
        <f t="shared" si="11"/>
        <v>131</v>
      </c>
      <c r="B138" s="206" t="s">
        <v>107</v>
      </c>
      <c r="C138" s="182" t="s">
        <v>108</v>
      </c>
      <c r="D138" s="165"/>
      <c r="N138" s="438"/>
      <c r="R138" s="438"/>
      <c r="V138" s="438"/>
    </row>
    <row r="139" spans="1:24" x14ac:dyDescent="0.2">
      <c r="A139" s="66">
        <f t="shared" si="11"/>
        <v>132</v>
      </c>
      <c r="B139" s="66" t="str">
        <f>+B138</f>
        <v>448 / 458</v>
      </c>
      <c r="C139" s="72" t="s">
        <v>285</v>
      </c>
      <c r="D139" s="436">
        <v>1791</v>
      </c>
      <c r="E139" s="74"/>
      <c r="F139" s="436">
        <f>ROUND('Exh CTM-6 (Rate Design)'!H319,2)</f>
        <v>3993.45</v>
      </c>
      <c r="G139" s="74">
        <f>+F139-D139</f>
        <v>2202.4499999999998</v>
      </c>
      <c r="H139" s="74"/>
      <c r="I139" s="436">
        <f>ROUND('Exh CTM-6 (Rate Design)'!I319,2)</f>
        <v>3993.45</v>
      </c>
      <c r="J139" s="74">
        <f>+I139-F139</f>
        <v>0</v>
      </c>
      <c r="K139" s="182" t="s">
        <v>177</v>
      </c>
      <c r="L139" s="182" t="s">
        <v>180</v>
      </c>
      <c r="N139" s="435">
        <f>ROUND(+'Exh CTM-6 (141CGR)'!H54,6)</f>
        <v>0</v>
      </c>
      <c r="O139" s="70" t="s">
        <v>258</v>
      </c>
      <c r="P139" s="182" t="str">
        <f>P$12</f>
        <v>Sheet No. 141CGR</v>
      </c>
      <c r="R139" s="435">
        <f>ROUND('Exh CTM-6 (141DCARB)'!G38,6)</f>
        <v>6.0000000000000002E-6</v>
      </c>
      <c r="S139" s="70" t="s">
        <v>258</v>
      </c>
      <c r="T139" s="182" t="str">
        <f>T$12</f>
        <v>Sheet No. 141DCARB</v>
      </c>
      <c r="V139" s="435">
        <f>ROUND(+'Exh CTM-6 (141WFP)'!G54,6)</f>
        <v>2.0900000000000001E-4</v>
      </c>
      <c r="W139" s="70" t="s">
        <v>258</v>
      </c>
      <c r="X139" s="182" t="str">
        <f>X$12</f>
        <v>Sheet No. 141WFR</v>
      </c>
    </row>
    <row r="140" spans="1:24" x14ac:dyDescent="0.2">
      <c r="A140" s="66">
        <f t="shared" si="11"/>
        <v>133</v>
      </c>
      <c r="D140" s="436"/>
      <c r="E140" s="74"/>
      <c r="F140" s="74"/>
      <c r="G140" s="74"/>
      <c r="H140" s="74"/>
      <c r="I140" s="74"/>
      <c r="J140" s="74"/>
      <c r="N140" s="438"/>
      <c r="R140" s="438"/>
      <c r="V140" s="438"/>
    </row>
    <row r="141" spans="1:24" x14ac:dyDescent="0.2">
      <c r="A141" s="66">
        <f t="shared" si="11"/>
        <v>134</v>
      </c>
      <c r="B141" s="206" t="s">
        <v>75</v>
      </c>
      <c r="C141" s="182" t="s">
        <v>109</v>
      </c>
      <c r="D141" s="165"/>
      <c r="N141" s="438"/>
      <c r="R141" s="438"/>
      <c r="V141" s="438"/>
    </row>
    <row r="142" spans="1:24" x14ac:dyDescent="0.2">
      <c r="A142" s="66">
        <f t="shared" si="11"/>
        <v>135</v>
      </c>
      <c r="B142" s="66" t="str">
        <f>+B141</f>
        <v>449 / 459</v>
      </c>
      <c r="C142" s="72" t="s">
        <v>285</v>
      </c>
      <c r="D142" s="436">
        <v>1791</v>
      </c>
      <c r="E142" s="74"/>
      <c r="F142" s="74">
        <f>F139</f>
        <v>3993.45</v>
      </c>
      <c r="G142" s="74">
        <f>+F142-D142</f>
        <v>2202.4499999999998</v>
      </c>
      <c r="H142" s="74"/>
      <c r="I142" s="74">
        <f>I139</f>
        <v>3993.45</v>
      </c>
      <c r="J142" s="74">
        <f>+I142-F142</f>
        <v>0</v>
      </c>
      <c r="K142" s="182" t="s">
        <v>178</v>
      </c>
      <c r="L142" s="182" t="s">
        <v>179</v>
      </c>
      <c r="N142" s="70">
        <f>N139</f>
        <v>0</v>
      </c>
      <c r="O142" s="70" t="s">
        <v>258</v>
      </c>
      <c r="P142" s="182" t="str">
        <f>P$12</f>
        <v>Sheet No. 141CGR</v>
      </c>
      <c r="R142" s="70">
        <f>R139</f>
        <v>6.0000000000000002E-6</v>
      </c>
      <c r="S142" s="70" t="s">
        <v>258</v>
      </c>
      <c r="T142" s="182" t="str">
        <f>T$12</f>
        <v>Sheet No. 141DCARB</v>
      </c>
      <c r="V142" s="70">
        <f>V139</f>
        <v>2.0900000000000001E-4</v>
      </c>
      <c r="W142" s="70" t="s">
        <v>258</v>
      </c>
      <c r="X142" s="182" t="str">
        <f>X$12</f>
        <v>Sheet No. 141WFR</v>
      </c>
    </row>
    <row r="143" spans="1:24" x14ac:dyDescent="0.2">
      <c r="A143" s="66">
        <f t="shared" si="11"/>
        <v>136</v>
      </c>
      <c r="D143" s="165"/>
    </row>
    <row r="144" spans="1:24" x14ac:dyDescent="0.2">
      <c r="A144" s="66">
        <f t="shared" si="11"/>
        <v>137</v>
      </c>
      <c r="D144" s="165"/>
    </row>
    <row r="145" spans="1:24" x14ac:dyDescent="0.2">
      <c r="A145" s="66">
        <f t="shared" si="11"/>
        <v>138</v>
      </c>
      <c r="B145" s="437" t="s">
        <v>477</v>
      </c>
      <c r="C145" s="437"/>
      <c r="D145" s="165"/>
    </row>
    <row r="146" spans="1:24" x14ac:dyDescent="0.2">
      <c r="A146" s="66">
        <f t="shared" si="11"/>
        <v>139</v>
      </c>
      <c r="B146" s="206" t="s">
        <v>470</v>
      </c>
      <c r="C146" s="65" t="s">
        <v>2</v>
      </c>
    </row>
    <row r="147" spans="1:24" x14ac:dyDescent="0.2">
      <c r="A147" s="66">
        <f t="shared" si="11"/>
        <v>140</v>
      </c>
      <c r="B147" s="66" t="str">
        <f t="shared" ref="B147:B156" si="12">+B146</f>
        <v xml:space="preserve">(307) </v>
      </c>
      <c r="C147" s="75" t="s">
        <v>255</v>
      </c>
      <c r="D147" s="436">
        <f>ROUND('Exh CTM-6 (TVR Rate Design)'!$G$14,2)</f>
        <v>7.49</v>
      </c>
      <c r="E147" s="436"/>
      <c r="F147" s="436">
        <f>ROUND('Exh CTM-6 (TVR Rate Design)'!$H$14,2)</f>
        <v>9.74</v>
      </c>
      <c r="G147" s="74">
        <f>+F147-D147</f>
        <v>2.25</v>
      </c>
      <c r="H147" s="74"/>
      <c r="I147" s="436">
        <f>ROUND('Exh CTM-6 (TVR Rate Design)'!$I$14,2)</f>
        <v>12.66</v>
      </c>
      <c r="J147" s="74">
        <f>+I147-F147</f>
        <v>2.92</v>
      </c>
      <c r="K147" s="182" t="s">
        <v>472</v>
      </c>
    </row>
    <row r="148" spans="1:24" x14ac:dyDescent="0.2">
      <c r="A148" s="66">
        <f t="shared" si="11"/>
        <v>141</v>
      </c>
      <c r="B148" s="66" t="str">
        <f t="shared" si="12"/>
        <v xml:space="preserve">(307) </v>
      </c>
      <c r="C148" s="75" t="s">
        <v>256</v>
      </c>
      <c r="D148" s="436">
        <f>ROUND('Exh CTM-6 (TVR Rate Design)'!$G$15,2)</f>
        <v>17.989999999999998</v>
      </c>
      <c r="E148" s="74"/>
      <c r="F148" s="436">
        <f>ROUND('Exh CTM-6 (TVR Rate Design)'!$H$15,2)</f>
        <v>23.39</v>
      </c>
      <c r="G148" s="74">
        <f>+F148-D148</f>
        <v>5.4000000000000021</v>
      </c>
      <c r="H148" s="74"/>
      <c r="I148" s="436">
        <f>ROUND('Exh CTM-6 (TVR Rate Design)'!$I$15,2)</f>
        <v>30.4</v>
      </c>
      <c r="J148" s="74">
        <f>+I148-F148</f>
        <v>7.009999999999998</v>
      </c>
      <c r="K148" s="182" t="s">
        <v>472</v>
      </c>
    </row>
    <row r="149" spans="1:24" x14ac:dyDescent="0.2">
      <c r="A149" s="66">
        <f t="shared" si="11"/>
        <v>142</v>
      </c>
      <c r="B149" s="66" t="str">
        <f t="shared" si="12"/>
        <v xml:space="preserve">(307) </v>
      </c>
      <c r="C149" s="75"/>
      <c r="D149" s="436"/>
      <c r="E149" s="74"/>
      <c r="F149" s="74"/>
      <c r="G149" s="74"/>
      <c r="H149" s="74"/>
      <c r="I149" s="74"/>
      <c r="J149" s="74"/>
      <c r="K149" s="182"/>
    </row>
    <row r="150" spans="1:24" x14ac:dyDescent="0.2">
      <c r="A150" s="66">
        <f t="shared" si="11"/>
        <v>143</v>
      </c>
      <c r="B150" s="66" t="str">
        <f t="shared" si="12"/>
        <v xml:space="preserve">(307) </v>
      </c>
      <c r="C150" s="75" t="s">
        <v>473</v>
      </c>
      <c r="D150" s="436"/>
      <c r="E150" s="74"/>
      <c r="F150" s="436"/>
      <c r="G150" s="74"/>
      <c r="H150" s="74"/>
      <c r="I150" s="436"/>
      <c r="J150" s="74"/>
      <c r="K150" s="182"/>
      <c r="N150" s="70">
        <f>N12</f>
        <v>3.6549999999999998E-3</v>
      </c>
      <c r="O150" s="70" t="s">
        <v>258</v>
      </c>
      <c r="P150" s="182" t="str">
        <f>P$12</f>
        <v>Sheet No. 141CGR</v>
      </c>
      <c r="R150" s="70">
        <f>R12</f>
        <v>5.8900000000000001E-4</v>
      </c>
      <c r="S150" s="70" t="s">
        <v>258</v>
      </c>
      <c r="T150" s="182" t="str">
        <f>T$12</f>
        <v>Sheet No. 141DCARB</v>
      </c>
      <c r="V150" s="70">
        <f>V12</f>
        <v>1.4120000000000001E-3</v>
      </c>
      <c r="W150" s="70" t="s">
        <v>258</v>
      </c>
      <c r="X150" s="182" t="str">
        <f>X$12</f>
        <v>Sheet No. 141WFR</v>
      </c>
    </row>
    <row r="151" spans="1:24" x14ac:dyDescent="0.2">
      <c r="A151" s="66">
        <f t="shared" si="11"/>
        <v>144</v>
      </c>
      <c r="B151" s="66" t="str">
        <f t="shared" si="12"/>
        <v xml:space="preserve">(307) </v>
      </c>
      <c r="C151" s="72" t="s">
        <v>396</v>
      </c>
      <c r="D151" s="435"/>
      <c r="E151" s="70"/>
      <c r="F151" s="435"/>
      <c r="G151" s="70"/>
      <c r="H151" s="70"/>
      <c r="I151" s="435"/>
      <c r="J151" s="70"/>
      <c r="K151" s="182"/>
      <c r="N151" s="70"/>
      <c r="O151" s="70"/>
      <c r="P151" s="182"/>
      <c r="R151" s="70"/>
      <c r="S151" s="70"/>
      <c r="T151" s="182"/>
      <c r="V151" s="70"/>
      <c r="W151" s="70"/>
      <c r="X151" s="182"/>
    </row>
    <row r="152" spans="1:24" x14ac:dyDescent="0.2">
      <c r="A152" s="66">
        <f t="shared" si="11"/>
        <v>145</v>
      </c>
      <c r="B152" s="66" t="str">
        <f t="shared" si="12"/>
        <v xml:space="preserve">(307) </v>
      </c>
      <c r="C152" s="351" t="s">
        <v>404</v>
      </c>
      <c r="D152" s="435">
        <f>ROUND('Exh CTM-6 (TVR Rate Design)'!$G$19,6)</f>
        <v>0.312776</v>
      </c>
      <c r="E152" s="70"/>
      <c r="F152" s="435">
        <f>ROUND('Exh CTM-6 (TVR Rate Design)'!$H$19,6)</f>
        <v>0.44403300000000001</v>
      </c>
      <c r="G152" s="70">
        <f>+F152-D152</f>
        <v>0.13125700000000001</v>
      </c>
      <c r="H152" s="70"/>
      <c r="I152" s="435">
        <f>ROUND('Exh CTM-6 (TVR Rate Design)'!$I$19,6)</f>
        <v>0.47594900000000001</v>
      </c>
      <c r="J152" s="70">
        <f>+I152-F152</f>
        <v>3.1916E-2</v>
      </c>
      <c r="K152" s="182" t="s">
        <v>472</v>
      </c>
      <c r="N152" s="70"/>
      <c r="O152" s="70"/>
      <c r="P152" s="182"/>
      <c r="R152" s="70"/>
      <c r="S152" s="70"/>
      <c r="T152" s="182"/>
      <c r="V152" s="70"/>
      <c r="W152" s="70"/>
      <c r="X152" s="182"/>
    </row>
    <row r="153" spans="1:24" x14ac:dyDescent="0.2">
      <c r="A153" s="66">
        <f t="shared" si="11"/>
        <v>146</v>
      </c>
      <c r="B153" s="66" t="str">
        <f t="shared" si="12"/>
        <v xml:space="preserve">(307) </v>
      </c>
      <c r="C153" s="351" t="s">
        <v>403</v>
      </c>
      <c r="D153" s="435">
        <f>ROUND('Exh CTM-6 (TVR Rate Design)'!$G$20,6)</f>
        <v>6.3558000000000003E-2</v>
      </c>
      <c r="E153" s="70"/>
      <c r="F153" s="435">
        <f>ROUND('Exh CTM-6 (TVR Rate Design)'!$H$20,6)</f>
        <v>9.0231000000000006E-2</v>
      </c>
      <c r="G153" s="70">
        <f>+F153-D153</f>
        <v>2.6673000000000002E-2</v>
      </c>
      <c r="H153" s="70"/>
      <c r="I153" s="435">
        <f>ROUND('Exh CTM-6 (TVR Rate Design)'!$I$20,6)</f>
        <v>9.6715999999999996E-2</v>
      </c>
      <c r="J153" s="70">
        <f>+I153-F153</f>
        <v>6.4849999999999908E-3</v>
      </c>
      <c r="K153" s="182" t="s">
        <v>472</v>
      </c>
      <c r="N153" s="70"/>
      <c r="O153" s="70"/>
      <c r="P153" s="182"/>
      <c r="R153" s="70"/>
      <c r="S153" s="70"/>
      <c r="T153" s="182"/>
      <c r="V153" s="70"/>
      <c r="W153" s="70"/>
      <c r="X153" s="182"/>
    </row>
    <row r="154" spans="1:24" x14ac:dyDescent="0.2">
      <c r="A154" s="66">
        <f t="shared" si="11"/>
        <v>147</v>
      </c>
      <c r="B154" s="66" t="str">
        <f t="shared" si="12"/>
        <v xml:space="preserve">(307) </v>
      </c>
      <c r="C154" s="75" t="s">
        <v>394</v>
      </c>
      <c r="D154" s="435"/>
      <c r="E154" s="70"/>
      <c r="F154" s="435"/>
      <c r="G154" s="70"/>
      <c r="H154" s="70"/>
      <c r="I154" s="435"/>
      <c r="J154" s="70"/>
      <c r="K154" s="182"/>
      <c r="N154" s="70"/>
      <c r="O154" s="70"/>
      <c r="P154" s="182"/>
      <c r="R154" s="70"/>
      <c r="S154" s="70"/>
      <c r="T154" s="182"/>
      <c r="V154" s="70"/>
      <c r="W154" s="70"/>
      <c r="X154" s="182"/>
    </row>
    <row r="155" spans="1:24" x14ac:dyDescent="0.2">
      <c r="A155" s="66">
        <f t="shared" si="11"/>
        <v>148</v>
      </c>
      <c r="B155" s="66" t="str">
        <f t="shared" si="12"/>
        <v xml:space="preserve">(307) </v>
      </c>
      <c r="C155" s="351" t="s">
        <v>404</v>
      </c>
      <c r="D155" s="435">
        <f>ROUND('Exh CTM-6 (TVR Rate Design)'!$G$22,6)</f>
        <v>0.19689999999999999</v>
      </c>
      <c r="E155" s="70"/>
      <c r="F155" s="435">
        <f>ROUND('Exh CTM-6 (TVR Rate Design)'!$H$22,6)</f>
        <v>0.27952900000000003</v>
      </c>
      <c r="G155" s="70">
        <f>+F155-D155</f>
        <v>8.2629000000000036E-2</v>
      </c>
      <c r="H155" s="70"/>
      <c r="I155" s="435">
        <f>ROUND('Exh CTM-6 (TVR Rate Design)'!$I$22,6)</f>
        <v>0.29962100000000003</v>
      </c>
      <c r="J155" s="70">
        <f>+I155-F155</f>
        <v>2.0091999999999999E-2</v>
      </c>
      <c r="K155" s="182" t="s">
        <v>472</v>
      </c>
      <c r="N155" s="70"/>
      <c r="O155" s="70"/>
      <c r="P155" s="182"/>
      <c r="R155" s="70"/>
      <c r="S155" s="70"/>
      <c r="T155" s="182"/>
      <c r="V155" s="70"/>
      <c r="W155" s="70"/>
      <c r="X155" s="182"/>
    </row>
    <row r="156" spans="1:24" x14ac:dyDescent="0.2">
      <c r="A156" s="66">
        <f t="shared" si="11"/>
        <v>149</v>
      </c>
      <c r="B156" s="66" t="str">
        <f t="shared" si="12"/>
        <v xml:space="preserve">(307) </v>
      </c>
      <c r="C156" s="351" t="s">
        <v>403</v>
      </c>
      <c r="D156" s="435">
        <f>ROUND('Exh CTM-6 (TVR Rate Design)'!$G$23,6)</f>
        <v>6.3558000000000003E-2</v>
      </c>
      <c r="E156" s="70"/>
      <c r="F156" s="435">
        <f>ROUND('Exh CTM-6 (TVR Rate Design)'!$H$23,6)</f>
        <v>9.0231000000000006E-2</v>
      </c>
      <c r="G156" s="70">
        <f>+F156-D156</f>
        <v>2.6673000000000002E-2</v>
      </c>
      <c r="H156" s="70"/>
      <c r="I156" s="435">
        <f>ROUND('Exh CTM-6 (TVR Rate Design)'!$I$23,6)</f>
        <v>9.6715999999999996E-2</v>
      </c>
      <c r="J156" s="70">
        <f>+I156-F156</f>
        <v>6.4849999999999908E-3</v>
      </c>
      <c r="K156" s="182" t="s">
        <v>472</v>
      </c>
      <c r="N156" s="70"/>
      <c r="O156" s="70"/>
      <c r="P156" s="182"/>
      <c r="R156" s="70"/>
      <c r="S156" s="70"/>
      <c r="T156" s="182"/>
      <c r="V156" s="70"/>
      <c r="W156" s="70"/>
      <c r="X156" s="182"/>
    </row>
    <row r="157" spans="1:24" x14ac:dyDescent="0.2">
      <c r="A157" s="66">
        <f t="shared" si="11"/>
        <v>150</v>
      </c>
      <c r="D157" s="165"/>
      <c r="O157" s="70"/>
      <c r="P157" s="183"/>
      <c r="S157" s="70"/>
      <c r="T157" s="183"/>
      <c r="W157" s="70"/>
      <c r="X157" s="183"/>
    </row>
    <row r="158" spans="1:24" x14ac:dyDescent="0.2">
      <c r="A158" s="66">
        <f t="shared" si="11"/>
        <v>151</v>
      </c>
      <c r="B158" s="206" t="s">
        <v>471</v>
      </c>
      <c r="C158" s="65" t="s">
        <v>2</v>
      </c>
    </row>
    <row r="159" spans="1:24" x14ac:dyDescent="0.2">
      <c r="A159" s="66">
        <f t="shared" si="11"/>
        <v>152</v>
      </c>
      <c r="B159" s="66" t="str">
        <f t="shared" ref="B159:B170" si="13">+B158</f>
        <v xml:space="preserve">(317) </v>
      </c>
      <c r="C159" s="75" t="s">
        <v>255</v>
      </c>
      <c r="D159" s="436">
        <f>ROUND('Exh CTM-6 (TVR Rate Design)'!$G$42,2)</f>
        <v>7.49</v>
      </c>
      <c r="E159" s="436"/>
      <c r="F159" s="436">
        <f>ROUND('Exh CTM-6 (TVR Rate Design)'!$H$42,2)</f>
        <v>9.74</v>
      </c>
      <c r="G159" s="74">
        <f>+F159-D159</f>
        <v>2.25</v>
      </c>
      <c r="H159" s="74"/>
      <c r="I159" s="436">
        <f>ROUND('Exh CTM-6 (TVR Rate Design)'!$I$42,2)</f>
        <v>12.66</v>
      </c>
      <c r="J159" s="74">
        <f>+I159-F159</f>
        <v>2.92</v>
      </c>
      <c r="K159" s="182" t="s">
        <v>486</v>
      </c>
    </row>
    <row r="160" spans="1:24" x14ac:dyDescent="0.2">
      <c r="A160" s="66">
        <f t="shared" si="11"/>
        <v>153</v>
      </c>
      <c r="B160" s="66" t="str">
        <f t="shared" si="13"/>
        <v xml:space="preserve">(317) </v>
      </c>
      <c r="C160" s="75" t="s">
        <v>256</v>
      </c>
      <c r="D160" s="436">
        <f>ROUND('Exh CTM-6 (TVR Rate Design)'!$G$43,2)</f>
        <v>17.989999999999998</v>
      </c>
      <c r="E160" s="74"/>
      <c r="F160" s="436">
        <f>ROUND('Exh CTM-6 (TVR Rate Design)'!$H$43,2)</f>
        <v>23.39</v>
      </c>
      <c r="G160" s="74">
        <f>+F160-D160</f>
        <v>5.4000000000000021</v>
      </c>
      <c r="H160" s="74"/>
      <c r="I160" s="436">
        <f>ROUND('Exh CTM-6 (TVR Rate Design)'!$I$43,2)</f>
        <v>30.4</v>
      </c>
      <c r="J160" s="74">
        <f>+I160-F160</f>
        <v>7.009999999999998</v>
      </c>
      <c r="K160" s="182" t="s">
        <v>486</v>
      </c>
    </row>
    <row r="161" spans="1:24" x14ac:dyDescent="0.2">
      <c r="A161" s="66">
        <f t="shared" si="11"/>
        <v>154</v>
      </c>
      <c r="B161" s="66" t="str">
        <f t="shared" si="13"/>
        <v xml:space="preserve">(317) </v>
      </c>
      <c r="C161" s="75"/>
      <c r="D161" s="436"/>
      <c r="E161" s="74"/>
      <c r="F161" s="74"/>
      <c r="G161" s="74"/>
      <c r="H161" s="74"/>
      <c r="I161" s="74"/>
      <c r="J161" s="74"/>
      <c r="K161" s="182"/>
    </row>
    <row r="162" spans="1:24" x14ac:dyDescent="0.2">
      <c r="A162" s="66">
        <f t="shared" si="11"/>
        <v>155</v>
      </c>
      <c r="B162" s="66" t="str">
        <f t="shared" si="13"/>
        <v xml:space="preserve">(317) </v>
      </c>
      <c r="C162" s="75" t="s">
        <v>473</v>
      </c>
      <c r="D162" s="436"/>
      <c r="E162" s="74"/>
      <c r="F162" s="436"/>
      <c r="G162" s="74"/>
      <c r="H162" s="74"/>
      <c r="I162" s="436"/>
      <c r="J162" s="74"/>
      <c r="K162" s="182"/>
      <c r="N162" s="70">
        <f>N150</f>
        <v>3.6549999999999998E-3</v>
      </c>
      <c r="O162" s="70" t="s">
        <v>258</v>
      </c>
      <c r="P162" s="182" t="str">
        <f>P$12</f>
        <v>Sheet No. 141CGR</v>
      </c>
      <c r="R162" s="70">
        <f>R150</f>
        <v>5.8900000000000001E-4</v>
      </c>
      <c r="S162" s="70" t="s">
        <v>258</v>
      </c>
      <c r="T162" s="182" t="str">
        <f>T$12</f>
        <v>Sheet No. 141DCARB</v>
      </c>
      <c r="V162" s="70">
        <f>V150</f>
        <v>1.4120000000000001E-3</v>
      </c>
      <c r="W162" s="70" t="s">
        <v>258</v>
      </c>
      <c r="X162" s="182" t="str">
        <f>X$12</f>
        <v>Sheet No. 141WFR</v>
      </c>
    </row>
    <row r="163" spans="1:24" x14ac:dyDescent="0.2">
      <c r="A163" s="66">
        <f t="shared" si="11"/>
        <v>156</v>
      </c>
      <c r="B163" s="66" t="str">
        <f t="shared" si="13"/>
        <v xml:space="preserve">(317) </v>
      </c>
      <c r="C163" s="72" t="s">
        <v>396</v>
      </c>
      <c r="D163" s="435"/>
      <c r="E163" s="70"/>
      <c r="F163" s="435"/>
      <c r="G163" s="70"/>
      <c r="H163" s="70"/>
      <c r="I163" s="435"/>
      <c r="J163" s="70"/>
      <c r="K163" s="182"/>
      <c r="N163" s="70"/>
      <c r="O163" s="70"/>
      <c r="P163" s="182"/>
      <c r="R163" s="70"/>
      <c r="S163" s="70"/>
      <c r="T163" s="182"/>
      <c r="V163" s="70"/>
      <c r="W163" s="70"/>
      <c r="X163" s="182"/>
    </row>
    <row r="164" spans="1:24" x14ac:dyDescent="0.2">
      <c r="A164" s="66">
        <f t="shared" si="11"/>
        <v>157</v>
      </c>
      <c r="B164" s="66" t="str">
        <f t="shared" si="13"/>
        <v xml:space="preserve">(317) </v>
      </c>
      <c r="C164" s="351" t="s">
        <v>404</v>
      </c>
      <c r="D164" s="435">
        <f>ROUND('Exh CTM-6 (TVR Rate Design)'!$G$48,6)</f>
        <v>0.18404999999999999</v>
      </c>
      <c r="E164" s="70"/>
      <c r="F164" s="435">
        <f>ROUND('Exh CTM-6 (TVR Rate Design)'!$H$48,6)</f>
        <v>0.24171599999999999</v>
      </c>
      <c r="G164" s="70">
        <f>+F164-D164</f>
        <v>5.7665999999999995E-2</v>
      </c>
      <c r="H164" s="70"/>
      <c r="I164" s="435">
        <f>ROUND('Exh CTM-6 (TVR Rate Design)'!$I$48,6)</f>
        <v>0.25930900000000001</v>
      </c>
      <c r="J164" s="70">
        <f>+I164-F164</f>
        <v>1.7593000000000025E-2</v>
      </c>
      <c r="K164" s="182" t="s">
        <v>486</v>
      </c>
      <c r="N164" s="70"/>
      <c r="O164" s="70"/>
      <c r="P164" s="182"/>
      <c r="R164" s="70"/>
      <c r="S164" s="70"/>
      <c r="T164" s="182"/>
      <c r="V164" s="70"/>
      <c r="W164" s="70"/>
      <c r="X164" s="182"/>
    </row>
    <row r="165" spans="1:24" x14ac:dyDescent="0.2">
      <c r="A165" s="66">
        <f t="shared" si="11"/>
        <v>158</v>
      </c>
      <c r="B165" s="66" t="str">
        <f t="shared" si="13"/>
        <v xml:space="preserve">(317) </v>
      </c>
      <c r="C165" s="351" t="s">
        <v>403</v>
      </c>
      <c r="D165" s="435">
        <f>ROUND('Exh CTM-6 (TVR Rate Design)'!$G$49,6)</f>
        <v>8.3000000000000004E-2</v>
      </c>
      <c r="E165" s="70"/>
      <c r="F165" s="435">
        <f>ROUND('Exh CTM-6 (TVR Rate Design)'!$H$49,6)</f>
        <v>0.10900600000000001</v>
      </c>
      <c r="G165" s="70">
        <f>+F165-D165</f>
        <v>2.6006000000000001E-2</v>
      </c>
      <c r="H165" s="70"/>
      <c r="I165" s="435">
        <f>ROUND('Exh CTM-6 (TVR Rate Design)'!$I$49,6)</f>
        <v>0.116939</v>
      </c>
      <c r="J165" s="70">
        <f>+I165-F165</f>
        <v>7.9329999999999956E-3</v>
      </c>
      <c r="K165" s="182" t="s">
        <v>486</v>
      </c>
      <c r="N165" s="70"/>
      <c r="O165" s="70"/>
      <c r="P165" s="182"/>
      <c r="R165" s="70"/>
      <c r="S165" s="70"/>
      <c r="T165" s="182"/>
      <c r="V165" s="70"/>
      <c r="W165" s="70"/>
      <c r="X165" s="182"/>
    </row>
    <row r="166" spans="1:24" x14ac:dyDescent="0.2">
      <c r="A166" s="66">
        <f t="shared" si="11"/>
        <v>159</v>
      </c>
      <c r="B166" s="66" t="str">
        <f t="shared" si="13"/>
        <v xml:space="preserve">(317) </v>
      </c>
      <c r="C166" s="75" t="s">
        <v>394</v>
      </c>
      <c r="D166" s="435"/>
      <c r="E166" s="70"/>
      <c r="F166" s="435"/>
      <c r="G166" s="70"/>
      <c r="H166" s="70"/>
      <c r="I166" s="435"/>
      <c r="J166" s="70"/>
      <c r="K166" s="182"/>
      <c r="N166" s="70"/>
      <c r="O166" s="70"/>
      <c r="P166" s="182"/>
      <c r="R166" s="70"/>
      <c r="S166" s="70"/>
      <c r="T166" s="182"/>
      <c r="V166" s="70"/>
      <c r="W166" s="70"/>
      <c r="X166" s="182"/>
    </row>
    <row r="167" spans="1:24" x14ac:dyDescent="0.2">
      <c r="A167" s="66">
        <f t="shared" si="11"/>
        <v>160</v>
      </c>
      <c r="B167" s="66" t="str">
        <f t="shared" si="13"/>
        <v xml:space="preserve">(317) </v>
      </c>
      <c r="C167" s="351" t="s">
        <v>404</v>
      </c>
      <c r="D167" s="435">
        <f>ROUND('Exh CTM-6 (TVR Rate Design)'!$G$52,6)</f>
        <v>0.15906100000000001</v>
      </c>
      <c r="E167" s="70"/>
      <c r="F167" s="435">
        <f>ROUND('Exh CTM-6 (TVR Rate Design)'!$H$52,6)</f>
        <v>0.208898</v>
      </c>
      <c r="G167" s="70">
        <f>+F167-D167</f>
        <v>4.9836999999999992E-2</v>
      </c>
      <c r="H167" s="70"/>
      <c r="I167" s="435">
        <f>ROUND('Exh CTM-6 (TVR Rate Design)'!$I$52,6)</f>
        <v>0.224102</v>
      </c>
      <c r="J167" s="70">
        <f>+I167-F167</f>
        <v>1.5203999999999995E-2</v>
      </c>
      <c r="K167" s="182" t="s">
        <v>486</v>
      </c>
      <c r="N167" s="70"/>
      <c r="O167" s="70"/>
      <c r="P167" s="182"/>
      <c r="R167" s="70"/>
      <c r="S167" s="70"/>
      <c r="T167" s="182"/>
      <c r="V167" s="70"/>
      <c r="W167" s="70"/>
      <c r="X167" s="182"/>
    </row>
    <row r="168" spans="1:24" x14ac:dyDescent="0.2">
      <c r="A168" s="66">
        <f t="shared" si="11"/>
        <v>161</v>
      </c>
      <c r="B168" s="66" t="str">
        <f t="shared" si="13"/>
        <v xml:space="preserve">(317) </v>
      </c>
      <c r="C168" s="351" t="s">
        <v>403</v>
      </c>
      <c r="D168" s="435">
        <f>ROUND('Exh CTM-6 (TVR Rate Design)'!$G$53,6)</f>
        <v>8.3000000000000004E-2</v>
      </c>
      <c r="E168" s="70"/>
      <c r="F168" s="435">
        <f>ROUND('Exh CTM-6 (TVR Rate Design)'!$H$53,6)</f>
        <v>0.10900600000000001</v>
      </c>
      <c r="G168" s="70">
        <f>+F168-D168</f>
        <v>2.6006000000000001E-2</v>
      </c>
      <c r="H168" s="70"/>
      <c r="I168" s="435">
        <f>ROUND('Exh CTM-6 (TVR Rate Design)'!$I$53,6)</f>
        <v>0.116939</v>
      </c>
      <c r="J168" s="70">
        <f>+I168-F168</f>
        <v>7.9329999999999956E-3</v>
      </c>
      <c r="K168" s="182" t="s">
        <v>486</v>
      </c>
      <c r="N168" s="70"/>
      <c r="O168" s="70"/>
      <c r="P168" s="182"/>
      <c r="R168" s="70"/>
      <c r="S168" s="70"/>
      <c r="T168" s="182"/>
      <c r="V168" s="70"/>
      <c r="W168" s="70"/>
      <c r="X168" s="182"/>
    </row>
    <row r="169" spans="1:24" x14ac:dyDescent="0.2">
      <c r="A169" s="66">
        <f t="shared" si="11"/>
        <v>162</v>
      </c>
      <c r="B169" s="66" t="str">
        <f t="shared" si="13"/>
        <v xml:space="preserve">(317) </v>
      </c>
      <c r="C169" s="351"/>
      <c r="D169" s="435"/>
      <c r="E169" s="70"/>
      <c r="F169" s="435"/>
      <c r="G169" s="70"/>
      <c r="H169" s="70"/>
      <c r="I169" s="435"/>
      <c r="J169" s="70"/>
      <c r="K169" s="182"/>
      <c r="N169" s="70"/>
      <c r="O169" s="70"/>
      <c r="P169" s="182"/>
      <c r="R169" s="70"/>
      <c r="S169" s="70"/>
      <c r="T169" s="182"/>
      <c r="V169" s="70"/>
      <c r="W169" s="70"/>
      <c r="X169" s="182"/>
    </row>
    <row r="170" spans="1:24" x14ac:dyDescent="0.2">
      <c r="A170" s="66">
        <f t="shared" si="11"/>
        <v>163</v>
      </c>
      <c r="B170" s="66" t="str">
        <f t="shared" si="13"/>
        <v xml:space="preserve">(317) </v>
      </c>
      <c r="C170" s="351" t="str">
        <f>'Exh CTM-6 (TVR Rate Design)'!B60</f>
        <v>PTR Credit Rate</v>
      </c>
      <c r="D170" s="435">
        <f>ROUND('Exh CTM-6 (TVR Rate Design)'!G60,6)</f>
        <v>0.44928400000000002</v>
      </c>
      <c r="E170" s="70"/>
      <c r="F170" s="435">
        <f>ROUND('Exh CTM-6 (TVR Rate Design)'!H60,6)</f>
        <v>0.59005399999999997</v>
      </c>
      <c r="G170" s="70">
        <f>+F170-D170</f>
        <v>0.14076999999999995</v>
      </c>
      <c r="H170" s="70"/>
      <c r="I170" s="435">
        <f>ROUND('Exh CTM-6 (TVR Rate Design)'!I60,6)</f>
        <v>0.63299899999999998</v>
      </c>
      <c r="J170" s="70">
        <f>+I170-G170</f>
        <v>0.49222900000000003</v>
      </c>
      <c r="K170" s="182" t="s">
        <v>486</v>
      </c>
      <c r="N170" s="70"/>
      <c r="O170" s="70"/>
      <c r="P170" s="182"/>
      <c r="R170" s="70"/>
      <c r="S170" s="70"/>
      <c r="T170" s="182"/>
      <c r="V170" s="70"/>
      <c r="W170" s="70"/>
      <c r="X170" s="182"/>
    </row>
    <row r="171" spans="1:24" x14ac:dyDescent="0.2">
      <c r="A171" s="66">
        <f t="shared" si="11"/>
        <v>164</v>
      </c>
      <c r="D171" s="165"/>
      <c r="O171" s="70"/>
      <c r="P171" s="183"/>
      <c r="S171" s="70"/>
      <c r="T171" s="183"/>
      <c r="W171" s="70"/>
      <c r="X171" s="183"/>
    </row>
    <row r="172" spans="1:24" x14ac:dyDescent="0.2">
      <c r="A172" s="66">
        <f t="shared" si="11"/>
        <v>165</v>
      </c>
      <c r="B172" s="206" t="s">
        <v>476</v>
      </c>
      <c r="C172" s="65" t="s">
        <v>2</v>
      </c>
    </row>
    <row r="173" spans="1:24" x14ac:dyDescent="0.2">
      <c r="A173" s="66">
        <f t="shared" si="11"/>
        <v>166</v>
      </c>
      <c r="B173" s="66" t="str">
        <f t="shared" ref="B173:B184" si="14">+B172</f>
        <v xml:space="preserve">(327) </v>
      </c>
      <c r="C173" s="75" t="s">
        <v>255</v>
      </c>
      <c r="D173" s="436">
        <f>ROUND('Exh CTM-6 (TVR Rate Design)'!$G$75,2)</f>
        <v>7.49</v>
      </c>
      <c r="E173" s="436"/>
      <c r="F173" s="436">
        <f>ROUND('Exh CTM-6 (TVR Rate Design)'!$H$75,2)</f>
        <v>9.74</v>
      </c>
      <c r="G173" s="74">
        <f>+F173-D173</f>
        <v>2.25</v>
      </c>
      <c r="H173" s="74"/>
      <c r="I173" s="436">
        <f>ROUND('Exh CTM-6 (TVR Rate Design)'!$I$75,2)</f>
        <v>12.66</v>
      </c>
      <c r="J173" s="74">
        <f>+I173-F173</f>
        <v>2.92</v>
      </c>
      <c r="K173" s="182" t="s">
        <v>487</v>
      </c>
    </row>
    <row r="174" spans="1:24" x14ac:dyDescent="0.2">
      <c r="A174" s="66">
        <f t="shared" si="11"/>
        <v>167</v>
      </c>
      <c r="B174" s="66" t="str">
        <f t="shared" si="14"/>
        <v xml:space="preserve">(327) </v>
      </c>
      <c r="C174" s="75" t="s">
        <v>256</v>
      </c>
      <c r="D174" s="436">
        <f>ROUND('Exh CTM-6 (TVR Rate Design)'!$G$76,2)</f>
        <v>17.989999999999998</v>
      </c>
      <c r="E174" s="74"/>
      <c r="F174" s="436">
        <f>ROUND('Exh CTM-6 (TVR Rate Design)'!$H$76,2)</f>
        <v>23.39</v>
      </c>
      <c r="G174" s="74">
        <f>+F174-D174</f>
        <v>5.4000000000000021</v>
      </c>
      <c r="H174" s="74"/>
      <c r="I174" s="436">
        <f>ROUND('Exh CTM-6 (TVR Rate Design)'!$I$76,2)</f>
        <v>30.4</v>
      </c>
      <c r="J174" s="74">
        <f>+I174-F174</f>
        <v>7.009999999999998</v>
      </c>
      <c r="K174" s="182" t="s">
        <v>487</v>
      </c>
    </row>
    <row r="175" spans="1:24" x14ac:dyDescent="0.2">
      <c r="A175" s="66">
        <f t="shared" ref="A175:A199" si="15">+A174+1</f>
        <v>168</v>
      </c>
      <c r="B175" s="66" t="str">
        <f t="shared" si="14"/>
        <v xml:space="preserve">(327) </v>
      </c>
      <c r="C175" s="75"/>
      <c r="D175" s="436"/>
      <c r="E175" s="74"/>
      <c r="F175" s="74"/>
      <c r="G175" s="74"/>
      <c r="H175" s="74"/>
      <c r="I175" s="74"/>
      <c r="J175" s="74"/>
      <c r="K175" s="182"/>
    </row>
    <row r="176" spans="1:24" x14ac:dyDescent="0.2">
      <c r="A176" s="66">
        <f t="shared" si="15"/>
        <v>169</v>
      </c>
      <c r="B176" s="66" t="str">
        <f t="shared" si="14"/>
        <v xml:space="preserve">(327) </v>
      </c>
      <c r="C176" s="75" t="s">
        <v>473</v>
      </c>
      <c r="D176" s="436"/>
      <c r="E176" s="74"/>
      <c r="F176" s="436"/>
      <c r="G176" s="74"/>
      <c r="H176" s="74"/>
      <c r="I176" s="436"/>
      <c r="J176" s="74"/>
      <c r="K176" s="182"/>
      <c r="N176" s="70">
        <f>N162</f>
        <v>3.6549999999999998E-3</v>
      </c>
      <c r="O176" s="70" t="s">
        <v>258</v>
      </c>
      <c r="P176" s="182" t="str">
        <f>P$12</f>
        <v>Sheet No. 141CGR</v>
      </c>
      <c r="R176" s="70">
        <f>R162</f>
        <v>5.8900000000000001E-4</v>
      </c>
      <c r="S176" s="70" t="s">
        <v>258</v>
      </c>
      <c r="T176" s="182" t="str">
        <f>T$12</f>
        <v>Sheet No. 141DCARB</v>
      </c>
      <c r="V176" s="70">
        <f>V162</f>
        <v>1.4120000000000001E-3</v>
      </c>
      <c r="W176" s="70" t="s">
        <v>258</v>
      </c>
      <c r="X176" s="182" t="str">
        <f>X$12</f>
        <v>Sheet No. 141WFR</v>
      </c>
    </row>
    <row r="177" spans="1:24" x14ac:dyDescent="0.2">
      <c r="A177" s="66">
        <f t="shared" si="15"/>
        <v>170</v>
      </c>
      <c r="B177" s="66" t="str">
        <f t="shared" si="14"/>
        <v xml:space="preserve">(327) </v>
      </c>
      <c r="C177" s="72" t="s">
        <v>396</v>
      </c>
      <c r="D177" s="435"/>
      <c r="E177" s="70"/>
      <c r="F177" s="435"/>
      <c r="G177" s="70"/>
      <c r="H177" s="70"/>
      <c r="I177" s="435"/>
      <c r="J177" s="70"/>
      <c r="K177" s="182"/>
      <c r="N177" s="70"/>
      <c r="O177" s="70"/>
      <c r="P177" s="182"/>
      <c r="R177" s="70"/>
      <c r="S177" s="70"/>
      <c r="T177" s="182"/>
      <c r="V177" s="70"/>
      <c r="W177" s="70"/>
      <c r="X177" s="182"/>
    </row>
    <row r="178" spans="1:24" x14ac:dyDescent="0.2">
      <c r="A178" s="66">
        <f t="shared" si="15"/>
        <v>171</v>
      </c>
      <c r="B178" s="66" t="str">
        <f t="shared" si="14"/>
        <v xml:space="preserve">(327) </v>
      </c>
      <c r="C178" s="351" t="s">
        <v>404</v>
      </c>
      <c r="D178" s="435">
        <f>ROUND('Exh CTM-6 (TVR Rate Design)'!$G$80,6)</f>
        <v>0.29547800000000002</v>
      </c>
      <c r="E178" s="70"/>
      <c r="F178" s="435">
        <f>ROUND('Exh CTM-6 (TVR Rate Design)'!$H$80,6)</f>
        <v>0.41984300000000002</v>
      </c>
      <c r="G178" s="70">
        <f>+F178-D178</f>
        <v>0.124365</v>
      </c>
      <c r="H178" s="70"/>
      <c r="I178" s="435">
        <f>ROUND('Exh CTM-6 (TVR Rate Design)'!$I$80,6)</f>
        <v>0.45014199999999999</v>
      </c>
      <c r="J178" s="70">
        <f>+I178-F178</f>
        <v>3.0298999999999965E-2</v>
      </c>
      <c r="K178" s="182" t="s">
        <v>487</v>
      </c>
      <c r="N178" s="70"/>
      <c r="O178" s="70"/>
      <c r="P178" s="182"/>
      <c r="R178" s="70"/>
      <c r="S178" s="70"/>
      <c r="T178" s="182"/>
      <c r="V178" s="70"/>
      <c r="W178" s="70"/>
      <c r="X178" s="182"/>
    </row>
    <row r="179" spans="1:24" x14ac:dyDescent="0.2">
      <c r="A179" s="66">
        <f t="shared" si="15"/>
        <v>172</v>
      </c>
      <c r="B179" s="66" t="str">
        <f t="shared" si="14"/>
        <v xml:space="preserve">(327) </v>
      </c>
      <c r="C179" s="351" t="s">
        <v>403</v>
      </c>
      <c r="D179" s="435">
        <f>ROUND('Exh CTM-6 (TVR Rate Design)'!$G$81,6)</f>
        <v>7.4569999999999997E-2</v>
      </c>
      <c r="E179" s="70"/>
      <c r="F179" s="435">
        <f>ROUND('Exh CTM-6 (TVR Rate Design)'!$H$81,6)</f>
        <v>0.10595599999999999</v>
      </c>
      <c r="G179" s="70">
        <f>+F179-D179</f>
        <v>3.1385999999999997E-2</v>
      </c>
      <c r="H179" s="70"/>
      <c r="I179" s="435">
        <f>ROUND('Exh CTM-6 (TVR Rate Design)'!$I$81,6)</f>
        <v>0.113603</v>
      </c>
      <c r="J179" s="70">
        <f>+I179-F179</f>
        <v>7.647000000000001E-3</v>
      </c>
      <c r="K179" s="182" t="s">
        <v>487</v>
      </c>
      <c r="N179" s="70"/>
      <c r="O179" s="70"/>
      <c r="P179" s="182"/>
      <c r="R179" s="70"/>
      <c r="S179" s="70"/>
      <c r="T179" s="182"/>
      <c r="V179" s="70"/>
      <c r="W179" s="70"/>
      <c r="X179" s="182"/>
    </row>
    <row r="180" spans="1:24" x14ac:dyDescent="0.2">
      <c r="A180" s="66">
        <f t="shared" si="15"/>
        <v>173</v>
      </c>
      <c r="B180" s="66" t="str">
        <f t="shared" si="14"/>
        <v xml:space="preserve">(327) </v>
      </c>
      <c r="C180" s="351" t="s">
        <v>419</v>
      </c>
      <c r="D180" s="435">
        <f>ROUND('Exh CTM-6 (TVR Rate Design)'!$G$82,6)</f>
        <v>4.4325000000000003E-2</v>
      </c>
      <c r="E180" s="70"/>
      <c r="F180" s="435">
        <f>ROUND('Exh CTM-6 (TVR Rate Design)'!$H$82,6)</f>
        <v>6.2980999999999995E-2</v>
      </c>
      <c r="G180" s="70">
        <f>+F180-D180</f>
        <v>1.8655999999999992E-2</v>
      </c>
      <c r="H180" s="70"/>
      <c r="I180" s="435">
        <f>ROUND('Exh CTM-6 (TVR Rate Design)'!$I$82,6)</f>
        <v>6.7526000000000003E-2</v>
      </c>
      <c r="J180" s="70">
        <f>+I180-F180</f>
        <v>4.5450000000000074E-3</v>
      </c>
      <c r="K180" s="182" t="s">
        <v>487</v>
      </c>
      <c r="N180" s="70"/>
      <c r="O180" s="70"/>
      <c r="P180" s="182"/>
      <c r="R180" s="70"/>
      <c r="S180" s="70"/>
      <c r="T180" s="182"/>
      <c r="V180" s="70"/>
      <c r="W180" s="70"/>
      <c r="X180" s="182"/>
    </row>
    <row r="181" spans="1:24" x14ac:dyDescent="0.2">
      <c r="A181" s="66">
        <f t="shared" si="15"/>
        <v>174</v>
      </c>
      <c r="B181" s="66" t="str">
        <f t="shared" si="14"/>
        <v xml:space="preserve">(327) </v>
      </c>
      <c r="C181" s="75" t="s">
        <v>394</v>
      </c>
      <c r="D181" s="435"/>
      <c r="E181" s="70"/>
      <c r="F181" s="435"/>
      <c r="G181" s="70"/>
      <c r="H181" s="70"/>
      <c r="I181" s="435"/>
      <c r="J181" s="70"/>
      <c r="K181" s="182"/>
      <c r="N181" s="70"/>
      <c r="O181" s="70"/>
      <c r="P181" s="182"/>
      <c r="R181" s="70"/>
      <c r="S181" s="70"/>
      <c r="T181" s="182"/>
      <c r="V181" s="70"/>
      <c r="W181" s="70"/>
      <c r="X181" s="182"/>
    </row>
    <row r="182" spans="1:24" x14ac:dyDescent="0.2">
      <c r="A182" s="66">
        <f t="shared" si="15"/>
        <v>175</v>
      </c>
      <c r="B182" s="66" t="str">
        <f t="shared" si="14"/>
        <v xml:space="preserve">(327) </v>
      </c>
      <c r="C182" s="351" t="s">
        <v>404</v>
      </c>
      <c r="D182" s="435">
        <f>ROUND('Exh CTM-6 (TVR Rate Design)'!$G$84,6)</f>
        <v>0.15950400000000001</v>
      </c>
      <c r="E182" s="70"/>
      <c r="F182" s="435">
        <f>ROUND('Exh CTM-6 (TVR Rate Design)'!$H$84,6)</f>
        <v>0.22663900000000001</v>
      </c>
      <c r="G182" s="70">
        <f>+F182-D182</f>
        <v>6.7135E-2</v>
      </c>
      <c r="H182" s="70"/>
      <c r="I182" s="435">
        <f>ROUND('Exh CTM-6 (TVR Rate Design)'!$I$84,6)</f>
        <v>0.24299499999999999</v>
      </c>
      <c r="J182" s="70">
        <f>+I182-F182</f>
        <v>1.6355999999999982E-2</v>
      </c>
      <c r="K182" s="182" t="s">
        <v>487</v>
      </c>
      <c r="N182" s="70"/>
      <c r="O182" s="70"/>
      <c r="P182" s="182"/>
      <c r="R182" s="70"/>
      <c r="S182" s="70"/>
      <c r="T182" s="182"/>
      <c r="V182" s="70"/>
      <c r="W182" s="70"/>
      <c r="X182" s="182"/>
    </row>
    <row r="183" spans="1:24" x14ac:dyDescent="0.2">
      <c r="A183" s="66">
        <f t="shared" si="15"/>
        <v>176</v>
      </c>
      <c r="B183" s="66" t="str">
        <f t="shared" si="14"/>
        <v xml:space="preserve">(327) </v>
      </c>
      <c r="C183" s="351" t="s">
        <v>403</v>
      </c>
      <c r="D183" s="435">
        <f>ROUND('Exh CTM-6 (TVR Rate Design)'!$G$85,6)</f>
        <v>7.1617E-2</v>
      </c>
      <c r="E183" s="70"/>
      <c r="F183" s="435">
        <f>ROUND('Exh CTM-6 (TVR Rate Design)'!$H$85,6)</f>
        <v>0.10176</v>
      </c>
      <c r="G183" s="70">
        <f>+F183-D183</f>
        <v>3.0143000000000003E-2</v>
      </c>
      <c r="H183" s="70"/>
      <c r="I183" s="435">
        <f>ROUND('Exh CTM-6 (TVR Rate Design)'!$I$85,6)</f>
        <v>0.10910400000000001</v>
      </c>
      <c r="J183" s="70">
        <f>+I183-F183</f>
        <v>7.3440000000000033E-3</v>
      </c>
      <c r="K183" s="182" t="s">
        <v>487</v>
      </c>
      <c r="N183" s="70"/>
      <c r="O183" s="70"/>
      <c r="P183" s="182"/>
      <c r="R183" s="70"/>
      <c r="S183" s="70"/>
      <c r="T183" s="182"/>
      <c r="V183" s="70"/>
      <c r="W183" s="70"/>
      <c r="X183" s="182"/>
    </row>
    <row r="184" spans="1:24" x14ac:dyDescent="0.2">
      <c r="A184" s="66">
        <f t="shared" si="15"/>
        <v>177</v>
      </c>
      <c r="B184" s="66" t="str">
        <f t="shared" si="14"/>
        <v xml:space="preserve">(327) </v>
      </c>
      <c r="C184" s="351" t="s">
        <v>419</v>
      </c>
      <c r="D184" s="435">
        <f>ROUND('Exh CTM-6 (TVR Rate Design)'!$G$86,6)</f>
        <v>4.4325000000000003E-2</v>
      </c>
      <c r="E184" s="70"/>
      <c r="F184" s="435">
        <f>ROUND('Exh CTM-6 (TVR Rate Design)'!$H$86,6)</f>
        <v>6.2980999999999995E-2</v>
      </c>
      <c r="G184" s="70">
        <f>+F184-D184</f>
        <v>1.8655999999999992E-2</v>
      </c>
      <c r="H184" s="70"/>
      <c r="I184" s="435">
        <f>ROUND('Exh CTM-6 (TVR Rate Design)'!$I$86,6)</f>
        <v>6.7526000000000003E-2</v>
      </c>
      <c r="J184" s="70">
        <f>+I184-F184</f>
        <v>4.5450000000000074E-3</v>
      </c>
      <c r="K184" s="182" t="s">
        <v>487</v>
      </c>
      <c r="N184" s="70"/>
      <c r="O184" s="70"/>
      <c r="P184" s="182"/>
      <c r="R184" s="70"/>
      <c r="S184" s="70"/>
      <c r="T184" s="182"/>
      <c r="V184" s="70"/>
      <c r="W184" s="70"/>
      <c r="X184" s="182"/>
    </row>
    <row r="185" spans="1:24" x14ac:dyDescent="0.2">
      <c r="A185" s="66">
        <f t="shared" si="15"/>
        <v>178</v>
      </c>
      <c r="D185" s="165"/>
      <c r="J185" s="70"/>
      <c r="K185" s="182"/>
      <c r="O185" s="70"/>
      <c r="P185" s="183"/>
      <c r="S185" s="70"/>
      <c r="T185" s="183"/>
      <c r="W185" s="70"/>
      <c r="X185" s="183"/>
    </row>
    <row r="186" spans="1:24" x14ac:dyDescent="0.2">
      <c r="A186" s="66">
        <f t="shared" si="15"/>
        <v>179</v>
      </c>
      <c r="B186" s="437" t="s">
        <v>475</v>
      </c>
      <c r="D186" s="165"/>
      <c r="O186" s="70"/>
      <c r="P186" s="183"/>
      <c r="S186" s="70"/>
      <c r="T186" s="183"/>
      <c r="W186" s="70"/>
      <c r="X186" s="183"/>
    </row>
    <row r="187" spans="1:24" x14ac:dyDescent="0.2">
      <c r="A187" s="66">
        <f t="shared" si="15"/>
        <v>180</v>
      </c>
      <c r="B187" s="206" t="s">
        <v>474</v>
      </c>
      <c r="C187" s="182" t="s">
        <v>82</v>
      </c>
    </row>
    <row r="188" spans="1:24" x14ac:dyDescent="0.2">
      <c r="A188" s="66">
        <f t="shared" si="15"/>
        <v>181</v>
      </c>
      <c r="B188" s="66" t="str">
        <f t="shared" ref="B188:B199" si="16">+B187</f>
        <v xml:space="preserve">(324) </v>
      </c>
      <c r="C188" s="75" t="s">
        <v>255</v>
      </c>
      <c r="D188" s="436">
        <f>ROUND('Exh CTM-6 (TVR Rate Design)'!$G$108,2)</f>
        <v>10.210000000000001</v>
      </c>
      <c r="E188" s="436"/>
      <c r="F188" s="436">
        <f>ROUND('Exh CTM-6 (TVR Rate Design)'!$H$108,2)</f>
        <v>13.27</v>
      </c>
      <c r="G188" s="74">
        <f>+F188-D188</f>
        <v>3.0599999999999987</v>
      </c>
      <c r="H188" s="74"/>
      <c r="I188" s="436">
        <f>ROUND('Exh CTM-6 (TVR Rate Design)'!$I$108,2)</f>
        <v>17.25</v>
      </c>
      <c r="J188" s="74">
        <f>+I188-F188</f>
        <v>3.9800000000000004</v>
      </c>
      <c r="K188" s="182" t="s">
        <v>488</v>
      </c>
    </row>
    <row r="189" spans="1:24" x14ac:dyDescent="0.2">
      <c r="A189" s="66">
        <f t="shared" si="15"/>
        <v>182</v>
      </c>
      <c r="B189" s="66" t="str">
        <f t="shared" si="16"/>
        <v xml:space="preserve">(324) </v>
      </c>
      <c r="C189" s="75" t="s">
        <v>256</v>
      </c>
      <c r="D189" s="436">
        <f>ROUND('Exh CTM-6 (TVR Rate Design)'!$G$109,2)</f>
        <v>25.95</v>
      </c>
      <c r="E189" s="74"/>
      <c r="F189" s="436">
        <f>ROUND('Exh CTM-6 (TVR Rate Design)'!$H$109,2)</f>
        <v>33.74</v>
      </c>
      <c r="G189" s="74">
        <f>+F189-D189</f>
        <v>7.7900000000000027</v>
      </c>
      <c r="H189" s="74"/>
      <c r="I189" s="436">
        <f>ROUND('Exh CTM-6 (TVR Rate Design)'!$I$109,2)</f>
        <v>43.86</v>
      </c>
      <c r="J189" s="74">
        <f>+I189-F189</f>
        <v>10.119999999999997</v>
      </c>
      <c r="K189" s="182" t="s">
        <v>488</v>
      </c>
    </row>
    <row r="190" spans="1:24" x14ac:dyDescent="0.2">
      <c r="A190" s="66">
        <f t="shared" si="15"/>
        <v>183</v>
      </c>
      <c r="B190" s="66" t="str">
        <f t="shared" si="16"/>
        <v xml:space="preserve">(324) </v>
      </c>
      <c r="C190" s="75"/>
      <c r="D190" s="436"/>
      <c r="E190" s="74"/>
      <c r="F190" s="74"/>
      <c r="G190" s="74"/>
      <c r="H190" s="74"/>
      <c r="I190" s="74"/>
      <c r="J190" s="74"/>
      <c r="K190" s="182"/>
    </row>
    <row r="191" spans="1:24" x14ac:dyDescent="0.2">
      <c r="A191" s="66">
        <f t="shared" si="15"/>
        <v>184</v>
      </c>
      <c r="B191" s="66" t="str">
        <f t="shared" si="16"/>
        <v xml:space="preserve">(324) </v>
      </c>
      <c r="C191" s="75" t="s">
        <v>473</v>
      </c>
      <c r="D191" s="436"/>
      <c r="E191" s="74"/>
      <c r="F191" s="436"/>
      <c r="G191" s="74"/>
      <c r="H191" s="74"/>
      <c r="I191" s="436"/>
      <c r="J191" s="74"/>
      <c r="K191" s="182"/>
      <c r="N191" s="70">
        <f>N19</f>
        <v>3.2690000000000002E-3</v>
      </c>
      <c r="O191" s="70" t="s">
        <v>258</v>
      </c>
      <c r="P191" s="182" t="str">
        <f>P$12</f>
        <v>Sheet No. 141CGR</v>
      </c>
      <c r="R191" s="70">
        <f>R19</f>
        <v>2.8699999999999998E-4</v>
      </c>
      <c r="S191" s="70" t="s">
        <v>258</v>
      </c>
      <c r="T191" s="182" t="str">
        <f>T$12</f>
        <v>Sheet No. 141DCARB</v>
      </c>
      <c r="V191" s="70">
        <f>V19</f>
        <v>1.2329999999999999E-3</v>
      </c>
      <c r="W191" s="70" t="s">
        <v>258</v>
      </c>
      <c r="X191" s="182" t="str">
        <f>X$12</f>
        <v>Sheet No. 141WFR</v>
      </c>
    </row>
    <row r="192" spans="1:24" x14ac:dyDescent="0.2">
      <c r="A192" s="66">
        <f t="shared" si="15"/>
        <v>185</v>
      </c>
      <c r="B192" s="66" t="str">
        <f t="shared" si="16"/>
        <v xml:space="preserve">(324) </v>
      </c>
      <c r="C192" s="72" t="s">
        <v>396</v>
      </c>
      <c r="D192" s="435"/>
      <c r="E192" s="70"/>
      <c r="F192" s="435"/>
      <c r="G192" s="70"/>
      <c r="H192" s="70"/>
      <c r="I192" s="435"/>
      <c r="J192" s="70"/>
      <c r="K192" s="182"/>
      <c r="N192" s="70"/>
      <c r="O192" s="70"/>
      <c r="P192" s="182"/>
      <c r="R192" s="70"/>
      <c r="S192" s="70"/>
      <c r="T192" s="182"/>
      <c r="V192" s="70"/>
      <c r="W192" s="70"/>
      <c r="X192" s="182"/>
    </row>
    <row r="193" spans="1:24" x14ac:dyDescent="0.2">
      <c r="A193" s="66">
        <f t="shared" si="15"/>
        <v>186</v>
      </c>
      <c r="B193" s="66" t="str">
        <f t="shared" si="16"/>
        <v xml:space="preserve">(324) </v>
      </c>
      <c r="C193" s="351" t="s">
        <v>404</v>
      </c>
      <c r="D193" s="435">
        <f>ROUND('Exh CTM-6 (TVR Rate Design)'!$G$114,6)</f>
        <v>0.18082200000000001</v>
      </c>
      <c r="E193" s="70"/>
      <c r="F193" s="435">
        <f>ROUND('Exh CTM-6 (TVR Rate Design)'!$H$114,6)</f>
        <v>0.231819</v>
      </c>
      <c r="G193" s="70">
        <f>+F193-D193</f>
        <v>5.0996999999999987E-2</v>
      </c>
      <c r="H193" s="70"/>
      <c r="I193" s="435">
        <f>ROUND('Exh CTM-6 (TVR Rate Design)'!$I$114,6)</f>
        <v>0.249083</v>
      </c>
      <c r="J193" s="70">
        <f>+I193-F193</f>
        <v>1.7264000000000002E-2</v>
      </c>
      <c r="K193" s="182" t="s">
        <v>488</v>
      </c>
      <c r="N193" s="70"/>
      <c r="O193" s="70"/>
      <c r="P193" s="182"/>
      <c r="R193" s="70"/>
      <c r="S193" s="70"/>
      <c r="T193" s="182"/>
      <c r="V193" s="70"/>
      <c r="W193" s="70"/>
      <c r="X193" s="182"/>
    </row>
    <row r="194" spans="1:24" x14ac:dyDescent="0.2">
      <c r="A194" s="66">
        <f t="shared" si="15"/>
        <v>187</v>
      </c>
      <c r="B194" s="66" t="str">
        <f t="shared" si="16"/>
        <v xml:space="preserve">(324) </v>
      </c>
      <c r="C194" s="351" t="s">
        <v>403</v>
      </c>
      <c r="D194" s="435">
        <f>ROUND('Exh CTM-6 (TVR Rate Design)'!$G$115,6)</f>
        <v>7.6999999999999999E-2</v>
      </c>
      <c r="E194" s="70"/>
      <c r="F194" s="435">
        <f>ROUND('Exh CTM-6 (TVR Rate Design)'!$H$115,6)</f>
        <v>9.8715999999999998E-2</v>
      </c>
      <c r="G194" s="70">
        <f>+F194-D194</f>
        <v>2.1715999999999999E-2</v>
      </c>
      <c r="H194" s="70"/>
      <c r="I194" s="435">
        <f>ROUND('Exh CTM-6 (TVR Rate Design)'!$I$115,6)</f>
        <v>0.106068</v>
      </c>
      <c r="J194" s="70">
        <f>+I194-F194</f>
        <v>7.3519999999999974E-3</v>
      </c>
      <c r="K194" s="182" t="s">
        <v>488</v>
      </c>
      <c r="N194" s="70"/>
      <c r="O194" s="70"/>
      <c r="P194" s="182"/>
      <c r="R194" s="70"/>
      <c r="S194" s="70"/>
      <c r="T194" s="182"/>
      <c r="V194" s="70"/>
      <c r="W194" s="70"/>
      <c r="X194" s="182"/>
    </row>
    <row r="195" spans="1:24" x14ac:dyDescent="0.2">
      <c r="A195" s="66">
        <f t="shared" si="15"/>
        <v>188</v>
      </c>
      <c r="B195" s="66" t="str">
        <f t="shared" si="16"/>
        <v xml:space="preserve">(324) </v>
      </c>
      <c r="C195" s="75" t="s">
        <v>394</v>
      </c>
      <c r="D195" s="435"/>
      <c r="E195" s="70"/>
      <c r="F195" s="435"/>
      <c r="G195" s="70"/>
      <c r="H195" s="70"/>
      <c r="I195" s="435"/>
      <c r="J195" s="70"/>
      <c r="K195" s="182"/>
      <c r="N195" s="70"/>
      <c r="O195" s="70"/>
      <c r="P195" s="182"/>
      <c r="R195" s="70"/>
      <c r="S195" s="70"/>
      <c r="T195" s="182"/>
      <c r="V195" s="70"/>
      <c r="W195" s="70"/>
      <c r="X195" s="182"/>
    </row>
    <row r="196" spans="1:24" x14ac:dyDescent="0.2">
      <c r="A196" s="66">
        <f t="shared" si="15"/>
        <v>189</v>
      </c>
      <c r="B196" s="66" t="str">
        <f t="shared" si="16"/>
        <v xml:space="preserve">(324) </v>
      </c>
      <c r="C196" s="351" t="s">
        <v>404</v>
      </c>
      <c r="D196" s="435">
        <f>ROUND('Exh CTM-6 (TVR Rate Design)'!$G$118,6)</f>
        <v>0.15570800000000001</v>
      </c>
      <c r="E196" s="70"/>
      <c r="F196" s="435">
        <f>ROUND('Exh CTM-6 (TVR Rate Design)'!$H$118,6)</f>
        <v>0.19962199999999999</v>
      </c>
      <c r="G196" s="70">
        <f>+F196-D196</f>
        <v>4.3913999999999981E-2</v>
      </c>
      <c r="H196" s="70"/>
      <c r="I196" s="435">
        <f>ROUND('Exh CTM-6 (TVR Rate Design)'!$I$118,6)</f>
        <v>0.21448900000000001</v>
      </c>
      <c r="J196" s="70">
        <f>+I196-F196</f>
        <v>1.4867000000000019E-2</v>
      </c>
      <c r="K196" s="182" t="s">
        <v>488</v>
      </c>
      <c r="N196" s="70"/>
      <c r="O196" s="70"/>
      <c r="P196" s="182"/>
      <c r="R196" s="70"/>
      <c r="S196" s="70"/>
      <c r="T196" s="182"/>
      <c r="V196" s="70"/>
      <c r="W196" s="70"/>
      <c r="X196" s="182"/>
    </row>
    <row r="197" spans="1:24" x14ac:dyDescent="0.2">
      <c r="A197" s="66">
        <f t="shared" si="15"/>
        <v>190</v>
      </c>
      <c r="B197" s="66" t="str">
        <f t="shared" si="16"/>
        <v xml:space="preserve">(324) </v>
      </c>
      <c r="C197" s="351" t="s">
        <v>403</v>
      </c>
      <c r="D197" s="435">
        <f>ROUND('Exh CTM-6 (TVR Rate Design)'!$G$119,6)</f>
        <v>7.6999999999999999E-2</v>
      </c>
      <c r="E197" s="70"/>
      <c r="F197" s="435">
        <f>ROUND('Exh CTM-6 (TVR Rate Design)'!$H$119,6)</f>
        <v>9.8715999999999998E-2</v>
      </c>
      <c r="G197" s="70">
        <f>+F197-D197</f>
        <v>2.1715999999999999E-2</v>
      </c>
      <c r="H197" s="70"/>
      <c r="I197" s="435">
        <f>ROUND('Exh CTM-6 (TVR Rate Design)'!$I$119,6)</f>
        <v>0.106068</v>
      </c>
      <c r="J197" s="70">
        <f>+I197-F197</f>
        <v>7.3519999999999974E-3</v>
      </c>
      <c r="K197" s="182" t="s">
        <v>488</v>
      </c>
      <c r="N197" s="70"/>
      <c r="O197" s="70"/>
      <c r="P197" s="182"/>
      <c r="R197" s="70"/>
      <c r="S197" s="70"/>
      <c r="T197" s="182"/>
      <c r="V197" s="70"/>
      <c r="W197" s="70"/>
      <c r="X197" s="182"/>
    </row>
    <row r="198" spans="1:24" x14ac:dyDescent="0.2">
      <c r="A198" s="66">
        <f t="shared" si="15"/>
        <v>191</v>
      </c>
      <c r="B198" s="66" t="str">
        <f t="shared" si="16"/>
        <v xml:space="preserve">(324) </v>
      </c>
      <c r="D198" s="165"/>
      <c r="O198" s="70"/>
      <c r="P198" s="183"/>
      <c r="S198" s="70"/>
      <c r="T198" s="183"/>
      <c r="W198" s="70"/>
      <c r="X198" s="183"/>
    </row>
    <row r="199" spans="1:24" x14ac:dyDescent="0.2">
      <c r="A199" s="66">
        <f t="shared" si="15"/>
        <v>192</v>
      </c>
      <c r="B199" s="66" t="str">
        <f t="shared" si="16"/>
        <v xml:space="preserve">(324) </v>
      </c>
      <c r="C199" s="65" t="str">
        <f>'Exh CTM-6 (TVR Rate Design)'!B126</f>
        <v>PTR Credit Rate</v>
      </c>
      <c r="D199" s="435">
        <f>ROUND('Exh CTM-6 (TVR Rate Design)'!G126,6)</f>
        <v>0.452511</v>
      </c>
      <c r="E199" s="70"/>
      <c r="F199" s="435">
        <f>ROUND('Exh CTM-6 (TVR Rate Design)'!H126,6)</f>
        <v>0.58013300000000001</v>
      </c>
      <c r="G199" s="70">
        <f>+F199-D199</f>
        <v>0.12762200000000001</v>
      </c>
      <c r="H199" s="70"/>
      <c r="I199" s="435">
        <f>ROUND('Exh CTM-6 (TVR Rate Design)'!I126,6)</f>
        <v>0.623336</v>
      </c>
      <c r="J199" s="70">
        <f>+I199-F199</f>
        <v>4.3202999999999991E-2</v>
      </c>
      <c r="K199" s="182" t="s">
        <v>488</v>
      </c>
    </row>
    <row r="200" spans="1:24" x14ac:dyDescent="0.2">
      <c r="A200" s="66"/>
    </row>
  </sheetData>
  <mergeCells count="6">
    <mergeCell ref="V5:X5"/>
    <mergeCell ref="N5:P5"/>
    <mergeCell ref="R5:T5"/>
    <mergeCell ref="A1:X1"/>
    <mergeCell ref="A2:X2"/>
    <mergeCell ref="A3:X3"/>
  </mergeCells>
  <printOptions horizontalCentered="1"/>
  <pageMargins left="0.7" right="0.7" top="0.75" bottom="0.75" header="0.3" footer="0.3"/>
  <pageSetup scale="48" fitToHeight="0" orientation="landscape" r:id="rId1"/>
  <headerFooter alignWithMargins="0">
    <oddFooter>&amp;R&amp;F
&amp;A
&amp;P of &amp;N</oddFooter>
  </headerFooter>
  <colBreaks count="1" manualBreakCount="1">
    <brk id="17" max="201" man="1"/>
  </colBreaks>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AE53"/>
  <sheetViews>
    <sheetView zoomScaleNormal="100" workbookViewId="0">
      <pane xSplit="3" ySplit="8" topLeftCell="D21" activePane="bottomRight" state="frozen"/>
      <selection activeCell="C33" sqref="C33"/>
      <selection pane="topRight" activeCell="C33" sqref="C33"/>
      <selection pane="bottomLeft" activeCell="C33" sqref="C33"/>
      <selection pane="bottomRight" activeCell="G16" sqref="G16"/>
    </sheetView>
  </sheetViews>
  <sheetFormatPr defaultColWidth="8.125" defaultRowHeight="11.25" x14ac:dyDescent="0.2"/>
  <cols>
    <col min="1" max="1" width="3.875" style="65" bestFit="1" customWidth="1"/>
    <col min="2" max="2" width="41.375" style="65" customWidth="1"/>
    <col min="3" max="3" width="13" style="65" bestFit="1" customWidth="1"/>
    <col min="4" max="4" width="11.5" style="65" customWidth="1"/>
    <col min="5" max="5" width="11.25" style="65" bestFit="1" customWidth="1"/>
    <col min="6" max="6" width="0.625" style="65" customWidth="1"/>
    <col min="7" max="8" width="11.25" style="65" customWidth="1"/>
    <col min="9" max="9" width="0.75" style="65" customWidth="1"/>
    <col min="10" max="11" width="11.25" style="65" customWidth="1"/>
    <col min="12" max="12" width="0.75" style="65" customWidth="1"/>
    <col min="13" max="13" width="14" style="65" bestFit="1" customWidth="1"/>
    <col min="14" max="14" width="10.125" style="65" bestFit="1" customWidth="1"/>
    <col min="15" max="15" width="0.75" style="65" customWidth="1"/>
    <col min="16" max="17" width="10.5" style="65" bestFit="1" customWidth="1"/>
    <col min="18" max="18" width="10.5" style="65" customWidth="1"/>
    <col min="19" max="20" width="10.375" style="65" customWidth="1"/>
    <col min="21" max="21" width="11.25" style="65" bestFit="1" customWidth="1"/>
    <col min="22" max="22" width="1.375" style="65" customWidth="1"/>
    <col min="23" max="23" width="8" style="65" customWidth="1"/>
    <col min="24" max="24" width="10.125" style="65" bestFit="1" customWidth="1"/>
    <col min="25" max="27" width="10.125" style="65" customWidth="1"/>
    <col min="28" max="29" width="11.25" style="65" bestFit="1" customWidth="1"/>
    <col min="30" max="16384" width="8.125" style="65"/>
  </cols>
  <sheetData>
    <row r="1" spans="1:29" s="141" customFormat="1" ht="12.75" customHeight="1" x14ac:dyDescent="0.25">
      <c r="A1" s="522" t="str">
        <f>'Exh CTM-6 (Tariff)'!A1</f>
        <v>Puget Sound Energy</v>
      </c>
      <c r="B1" s="512" t="s">
        <v>61</v>
      </c>
      <c r="C1" s="512"/>
      <c r="D1" s="512"/>
      <c r="E1" s="512"/>
      <c r="F1" s="512"/>
      <c r="G1" s="512"/>
      <c r="H1" s="512"/>
      <c r="I1" s="512"/>
      <c r="J1" s="512"/>
      <c r="K1" s="512"/>
      <c r="L1" s="512"/>
      <c r="M1" s="512"/>
      <c r="N1" s="512"/>
      <c r="O1" s="512"/>
      <c r="P1" s="512"/>
      <c r="Q1" s="512"/>
      <c r="R1" s="512"/>
      <c r="S1" s="512"/>
      <c r="T1" s="512"/>
      <c r="U1" s="512"/>
      <c r="V1" s="513"/>
      <c r="W1" s="513"/>
      <c r="X1" s="513"/>
      <c r="Y1" s="513"/>
      <c r="Z1" s="513"/>
      <c r="AA1" s="513"/>
      <c r="AB1" s="513"/>
    </row>
    <row r="2" spans="1:29" s="141" customFormat="1" ht="12.75" customHeight="1" x14ac:dyDescent="0.25">
      <c r="A2" s="522" t="str">
        <f>'Exh CTM-6 (Tariff)'!A2</f>
        <v>2024 General Rate Case Docket No. UE-240004 and UG-240005</v>
      </c>
      <c r="B2" s="512" t="s">
        <v>362</v>
      </c>
      <c r="C2" s="512"/>
      <c r="D2" s="512"/>
      <c r="E2" s="512"/>
      <c r="F2" s="512"/>
      <c r="G2" s="512"/>
      <c r="H2" s="512"/>
      <c r="I2" s="512"/>
      <c r="J2" s="512"/>
      <c r="K2" s="512"/>
      <c r="L2" s="512"/>
      <c r="M2" s="512"/>
      <c r="N2" s="512"/>
      <c r="O2" s="512"/>
      <c r="P2" s="512"/>
      <c r="Q2" s="512"/>
      <c r="R2" s="512"/>
      <c r="S2" s="512"/>
      <c r="T2" s="512"/>
      <c r="U2" s="512"/>
      <c r="V2" s="513"/>
      <c r="W2" s="513"/>
      <c r="X2" s="513"/>
      <c r="Y2" s="513"/>
      <c r="Z2" s="513"/>
      <c r="AA2" s="513"/>
      <c r="AB2" s="513"/>
    </row>
    <row r="3" spans="1:29" s="141" customFormat="1" ht="12.75" customHeight="1" x14ac:dyDescent="0.25">
      <c r="A3" s="523" t="s">
        <v>368</v>
      </c>
      <c r="B3" s="524" t="s">
        <v>61</v>
      </c>
      <c r="C3" s="524"/>
      <c r="D3" s="524"/>
      <c r="E3" s="524"/>
      <c r="F3" s="524"/>
      <c r="G3" s="524"/>
      <c r="H3" s="524"/>
      <c r="I3" s="524"/>
      <c r="J3" s="524"/>
      <c r="K3" s="524"/>
      <c r="L3" s="524"/>
      <c r="M3" s="524"/>
      <c r="N3" s="524"/>
      <c r="O3" s="524"/>
      <c r="P3" s="524"/>
      <c r="Q3" s="524"/>
      <c r="R3" s="524"/>
      <c r="S3" s="524"/>
      <c r="T3" s="524"/>
      <c r="U3" s="524"/>
      <c r="V3" s="525"/>
      <c r="W3" s="525"/>
      <c r="X3" s="525"/>
      <c r="Y3" s="525"/>
      <c r="Z3" s="525"/>
      <c r="AA3" s="525"/>
      <c r="AB3" s="525"/>
    </row>
    <row r="4" spans="1:29" s="141" customFormat="1" ht="12.75" customHeight="1" x14ac:dyDescent="0.25">
      <c r="A4" s="514" t="s">
        <v>363</v>
      </c>
      <c r="B4" s="514" t="s">
        <v>62</v>
      </c>
      <c r="C4" s="514"/>
      <c r="D4" s="514"/>
      <c r="E4" s="514"/>
      <c r="F4" s="514"/>
      <c r="G4" s="514"/>
      <c r="H4" s="514"/>
      <c r="I4" s="514"/>
      <c r="J4" s="514"/>
      <c r="K4" s="514"/>
      <c r="L4" s="514"/>
      <c r="M4" s="514"/>
      <c r="N4" s="514"/>
      <c r="O4" s="514"/>
      <c r="P4" s="514"/>
      <c r="Q4" s="514"/>
      <c r="R4" s="514"/>
      <c r="S4" s="514"/>
      <c r="T4" s="514"/>
      <c r="U4" s="514"/>
      <c r="V4" s="515"/>
      <c r="W4" s="515"/>
      <c r="X4" s="515"/>
      <c r="Y4" s="515"/>
      <c r="Z4" s="515"/>
      <c r="AA4" s="515"/>
      <c r="AB4" s="515"/>
    </row>
    <row r="5" spans="1:29" s="141" customFormat="1" ht="12.75" customHeight="1" x14ac:dyDescent="0.25">
      <c r="A5" s="180"/>
      <c r="B5" s="180"/>
      <c r="C5" s="180"/>
      <c r="D5" s="180"/>
      <c r="E5" s="180"/>
      <c r="F5" s="180"/>
      <c r="G5" s="180"/>
      <c r="H5" s="180"/>
      <c r="I5" s="180"/>
      <c r="J5" s="180"/>
      <c r="K5" s="180"/>
      <c r="L5" s="180"/>
      <c r="M5" s="180"/>
      <c r="N5" s="180"/>
      <c r="O5" s="180"/>
      <c r="P5" s="180"/>
      <c r="Q5" s="119"/>
      <c r="R5" s="119"/>
      <c r="S5" s="119"/>
      <c r="T5" s="119"/>
      <c r="U5" s="180"/>
      <c r="V5" s="192"/>
      <c r="W5" s="192"/>
      <c r="X5" s="192"/>
      <c r="Y5" s="192"/>
      <c r="Z5" s="192"/>
      <c r="AA5" s="192"/>
      <c r="AB5" s="192"/>
    </row>
    <row r="6" spans="1:29" s="141" customFormat="1" ht="14.25" customHeight="1" x14ac:dyDescent="0.25">
      <c r="B6" s="144"/>
      <c r="C6" s="144"/>
      <c r="D6" s="144"/>
      <c r="E6" s="144"/>
      <c r="F6" s="144"/>
      <c r="G6" s="144"/>
      <c r="H6" s="144"/>
      <c r="I6" s="144"/>
      <c r="J6" s="144"/>
      <c r="K6" s="144"/>
      <c r="L6" s="144"/>
      <c r="M6" s="180"/>
      <c r="N6" s="144"/>
      <c r="O6" s="267"/>
      <c r="P6" s="526" t="s">
        <v>211</v>
      </c>
      <c r="Q6" s="527"/>
      <c r="R6" s="527"/>
      <c r="S6" s="527"/>
      <c r="T6" s="527"/>
      <c r="U6" s="528"/>
      <c r="W6" s="526" t="s">
        <v>212</v>
      </c>
      <c r="X6" s="529"/>
      <c r="Y6" s="529"/>
      <c r="Z6" s="529"/>
      <c r="AA6" s="529"/>
      <c r="AB6" s="530"/>
    </row>
    <row r="7" spans="1:29" s="141" customFormat="1" ht="78.75" x14ac:dyDescent="0.2">
      <c r="A7" s="143" t="s">
        <v>63</v>
      </c>
      <c r="B7" s="143" t="s">
        <v>64</v>
      </c>
      <c r="C7" s="143" t="s">
        <v>65</v>
      </c>
      <c r="D7" s="142" t="s">
        <v>237</v>
      </c>
      <c r="E7" s="142" t="s">
        <v>242</v>
      </c>
      <c r="F7" s="142"/>
      <c r="G7" s="142" t="s">
        <v>239</v>
      </c>
      <c r="H7" s="142" t="s">
        <v>238</v>
      </c>
      <c r="I7" s="142"/>
      <c r="J7" s="142" t="s">
        <v>240</v>
      </c>
      <c r="K7" s="142" t="s">
        <v>241</v>
      </c>
      <c r="L7" s="142"/>
      <c r="M7" s="142" t="s">
        <v>171</v>
      </c>
      <c r="N7" s="142" t="s">
        <v>126</v>
      </c>
      <c r="O7" s="142"/>
      <c r="P7" s="142" t="s">
        <v>354</v>
      </c>
      <c r="Q7" s="142" t="s">
        <v>226</v>
      </c>
      <c r="R7" s="142" t="s">
        <v>344</v>
      </c>
      <c r="S7" s="142" t="s">
        <v>345</v>
      </c>
      <c r="T7" s="142" t="s">
        <v>166</v>
      </c>
      <c r="U7" s="142" t="s">
        <v>227</v>
      </c>
      <c r="V7" s="142"/>
      <c r="W7" s="142" t="s">
        <v>354</v>
      </c>
      <c r="X7" s="142" t="s">
        <v>226</v>
      </c>
      <c r="Y7" s="142" t="s">
        <v>344</v>
      </c>
      <c r="Z7" s="142" t="s">
        <v>345</v>
      </c>
      <c r="AA7" s="142" t="s">
        <v>166</v>
      </c>
      <c r="AB7" s="142" t="s">
        <v>227</v>
      </c>
    </row>
    <row r="8" spans="1:29" ht="22.5" x14ac:dyDescent="0.2">
      <c r="A8" s="140"/>
      <c r="B8" s="140" t="s">
        <v>145</v>
      </c>
      <c r="C8" s="140" t="s">
        <v>146</v>
      </c>
      <c r="D8" s="140" t="s">
        <v>150</v>
      </c>
      <c r="E8" s="140" t="s">
        <v>151</v>
      </c>
      <c r="F8" s="140"/>
      <c r="G8" s="140" t="s">
        <v>152</v>
      </c>
      <c r="H8" s="140" t="s">
        <v>147</v>
      </c>
      <c r="I8" s="140"/>
      <c r="J8" s="140" t="s">
        <v>247</v>
      </c>
      <c r="K8" s="140" t="s">
        <v>148</v>
      </c>
      <c r="L8" s="140"/>
      <c r="M8" s="140" t="s">
        <v>246</v>
      </c>
      <c r="N8" s="140" t="s">
        <v>153</v>
      </c>
      <c r="O8" s="140"/>
      <c r="P8" s="140" t="s">
        <v>154</v>
      </c>
      <c r="Q8" s="140" t="s">
        <v>478</v>
      </c>
      <c r="R8" s="140" t="s">
        <v>156</v>
      </c>
      <c r="S8" s="140" t="s">
        <v>157</v>
      </c>
      <c r="T8" s="140" t="s">
        <v>479</v>
      </c>
      <c r="U8" s="140" t="s">
        <v>480</v>
      </c>
      <c r="W8" s="140" t="s">
        <v>342</v>
      </c>
      <c r="X8" s="140" t="s">
        <v>481</v>
      </c>
      <c r="Y8" s="140" t="s">
        <v>482</v>
      </c>
      <c r="Z8" s="140" t="s">
        <v>346</v>
      </c>
      <c r="AA8" s="140" t="s">
        <v>483</v>
      </c>
      <c r="AB8" s="140" t="s">
        <v>484</v>
      </c>
    </row>
    <row r="9" spans="1:29" x14ac:dyDescent="0.2">
      <c r="A9" s="119">
        <v>1</v>
      </c>
      <c r="B9" s="183" t="s">
        <v>66</v>
      </c>
      <c r="C9" s="205" t="str">
        <f>'Exh CTM-6 (Tariff)'!B8</f>
        <v>7 (307) (317) (327)</v>
      </c>
      <c r="D9" s="191">
        <f>'Exh CTM-6 (Rate Design)'!C23</f>
        <v>11222841033.120834</v>
      </c>
      <c r="E9" s="178">
        <f>'Exh CTM-6 (Rate Design)'!K24</f>
        <v>1194479866.6739793</v>
      </c>
      <c r="F9" s="151"/>
      <c r="G9" s="191">
        <f>'Exh CTM-6 (Rate Design)'!D23</f>
        <v>11278205851.395365</v>
      </c>
      <c r="H9" s="178">
        <f>'Exh CTM-6 (Rate Design)'!L24</f>
        <v>1204729170.6118267</v>
      </c>
      <c r="I9" s="151"/>
      <c r="J9" s="191">
        <f>'Exh CTM-6 (Rate Design)'!E23</f>
        <v>11447649239.71397</v>
      </c>
      <c r="K9" s="178">
        <f>'Exh CTM-6 (Rate Design)'!M24</f>
        <v>1222343143.6540134</v>
      </c>
      <c r="L9" s="151"/>
      <c r="M9" s="424">
        <v>1</v>
      </c>
      <c r="N9" s="421">
        <v>0.99</v>
      </c>
      <c r="O9" s="421"/>
      <c r="P9" s="136">
        <f>+$M$47*M9</f>
        <v>0.27142568871570055</v>
      </c>
      <c r="Q9" s="69">
        <f>+H9*P9</f>
        <v>326994444.84920979</v>
      </c>
      <c r="R9" s="315">
        <f>'TEP Rev Req Allocation'!G17</f>
        <v>0.9796829790977778</v>
      </c>
      <c r="S9" s="69">
        <f>R9*$M$42</f>
        <v>8547545.7169345114</v>
      </c>
      <c r="T9" s="136">
        <f>(Q9+S9)/H9</f>
        <v>0.27852068228391774</v>
      </c>
      <c r="U9" s="69">
        <f>+H9+Q9+S9</f>
        <v>1540271161.1779709</v>
      </c>
      <c r="V9" s="269"/>
      <c r="W9" s="136">
        <f>+$N$47*M9</f>
        <v>0.12262469533098844</v>
      </c>
      <c r="X9" s="69">
        <f>+K9*W9</f>
        <v>149889455.58049601</v>
      </c>
      <c r="Y9" s="136">
        <f>R9</f>
        <v>0.9796829790977778</v>
      </c>
      <c r="Z9" s="69">
        <f>Y9*$N$42</f>
        <v>-534258.54710216762</v>
      </c>
      <c r="AA9" s="136">
        <f>(X9+Z9)/K9</f>
        <v>0.12218761794410583</v>
      </c>
      <c r="AB9" s="69">
        <f>+K9+X9+Z9+Q9+S9</f>
        <v>1707240331.2535515</v>
      </c>
      <c r="AC9" s="68"/>
    </row>
    <row r="10" spans="1:29" x14ac:dyDescent="0.2">
      <c r="A10" s="119">
        <f t="shared" ref="A10:A47" si="0">+A9+1</f>
        <v>2</v>
      </c>
      <c r="C10" s="66"/>
      <c r="D10" s="67"/>
      <c r="E10" s="68"/>
      <c r="F10" s="68"/>
      <c r="G10" s="68"/>
      <c r="H10" s="68"/>
      <c r="I10" s="68"/>
      <c r="J10" s="68"/>
      <c r="K10" s="68"/>
      <c r="L10" s="68"/>
      <c r="M10" s="207"/>
      <c r="N10" s="421"/>
      <c r="O10" s="421"/>
      <c r="P10" s="139"/>
      <c r="Q10" s="68"/>
      <c r="R10" s="139"/>
      <c r="S10" s="68"/>
      <c r="T10" s="139"/>
      <c r="U10" s="68"/>
      <c r="V10" s="68"/>
      <c r="W10" s="139"/>
      <c r="X10" s="68"/>
      <c r="Y10" s="139"/>
      <c r="Z10" s="68"/>
      <c r="AA10" s="139"/>
      <c r="AB10" s="68"/>
    </row>
    <row r="11" spans="1:29" x14ac:dyDescent="0.2">
      <c r="A11" s="119">
        <f t="shared" si="0"/>
        <v>3</v>
      </c>
      <c r="B11" s="65" t="s">
        <v>50</v>
      </c>
      <c r="C11" s="66"/>
      <c r="D11" s="67"/>
      <c r="E11" s="68"/>
      <c r="F11" s="68"/>
      <c r="G11" s="68"/>
      <c r="H11" s="68"/>
      <c r="I11" s="68"/>
      <c r="J11" s="68"/>
      <c r="K11" s="68"/>
      <c r="L11" s="68"/>
      <c r="M11" s="207"/>
      <c r="N11" s="421"/>
      <c r="O11" s="421"/>
      <c r="P11" s="139"/>
      <c r="Q11" s="68"/>
      <c r="R11" s="139"/>
      <c r="S11" s="68"/>
      <c r="T11" s="139"/>
      <c r="U11" s="68"/>
      <c r="V11" s="68"/>
      <c r="W11" s="139"/>
      <c r="X11" s="68"/>
      <c r="Y11" s="139"/>
      <c r="Z11" s="68"/>
      <c r="AA11" s="139"/>
      <c r="AB11" s="68"/>
    </row>
    <row r="12" spans="1:29" x14ac:dyDescent="0.2">
      <c r="A12" s="119">
        <f t="shared" si="0"/>
        <v>4</v>
      </c>
      <c r="B12" s="75" t="s">
        <v>67</v>
      </c>
      <c r="C12" s="273" t="str">
        <f>'Exh CTM-6 (Tariff)'!B15</f>
        <v>08 (24) (324)</v>
      </c>
      <c r="D12" s="150">
        <f>'Exh CTM-6 (Rate Design)'!C43</f>
        <v>2758819083.8366814</v>
      </c>
      <c r="E12" s="151">
        <f>'Exh CTM-6 (Rate Design)'!K44</f>
        <v>274417195.40873098</v>
      </c>
      <c r="F12" s="68"/>
      <c r="G12" s="150">
        <f>'Exh CTM-6 (Rate Design)'!D43</f>
        <v>2762635966.1696987</v>
      </c>
      <c r="H12" s="151">
        <f>'Exh CTM-6 (Rate Design)'!L44</f>
        <v>276203426.20525771</v>
      </c>
      <c r="I12" s="150"/>
      <c r="J12" s="150">
        <f>'Exh CTM-6 (Rate Design)'!E43</f>
        <v>2774967422.2693906</v>
      </c>
      <c r="K12" s="151">
        <f>'Exh CTM-6 (Rate Design)'!M44</f>
        <v>277607845.28830719</v>
      </c>
      <c r="L12" s="68"/>
      <c r="M12" s="424">
        <v>1</v>
      </c>
      <c r="N12" s="421">
        <v>1.05</v>
      </c>
      <c r="O12" s="421"/>
      <c r="P12" s="136">
        <f>+$M$47*M12</f>
        <v>0.27142568871570055</v>
      </c>
      <c r="Q12" s="68">
        <f>+H12*P12</f>
        <v>74968705.183398247</v>
      </c>
      <c r="R12" s="315">
        <f>'TEP Rev Req Allocation'!H17/8</f>
        <v>2.5396276127777756E-3</v>
      </c>
      <c r="S12" s="68">
        <f>R12*$M$42</f>
        <v>22157.762855284593</v>
      </c>
      <c r="T12" s="136">
        <f t="shared" ref="T12:T15" si="1">(Q12+S12)/H12</f>
        <v>0.27150591133697544</v>
      </c>
      <c r="U12" s="68">
        <f t="shared" ref="U12:U15" si="2">+H12+Q12+S12</f>
        <v>351194289.15151125</v>
      </c>
      <c r="V12" s="68"/>
      <c r="W12" s="136">
        <f>+$N$47*M12</f>
        <v>0.12262469533098844</v>
      </c>
      <c r="X12" s="68">
        <f t="shared" ref="X12:X15" si="3">+K12*W12</f>
        <v>34041577.449970841</v>
      </c>
      <c r="Y12" s="136">
        <f t="shared" ref="Y12:Y15" si="4">R12</f>
        <v>2.5396276127777756E-3</v>
      </c>
      <c r="Z12" s="68">
        <f>Y12*$N$42</f>
        <v>-1384.9559373101888</v>
      </c>
      <c r="AA12" s="136">
        <f t="shared" ref="AA12:AA15" si="5">(X12+Z12)/K12</f>
        <v>0.12261970643762386</v>
      </c>
      <c r="AB12" s="68">
        <f t="shared" ref="AB12:AB15" si="6">+K12+X12+Z12+Q12+S12</f>
        <v>386638900.72859424</v>
      </c>
    </row>
    <row r="13" spans="1:29" x14ac:dyDescent="0.2">
      <c r="A13" s="119">
        <f t="shared" si="0"/>
        <v>5</v>
      </c>
      <c r="B13" s="75" t="s">
        <v>68</v>
      </c>
      <c r="C13" s="273" t="str">
        <f>'Exh CTM-6 (Tariff)'!B22</f>
        <v>7A (11) (25)</v>
      </c>
      <c r="D13" s="150">
        <f>'Exh CTM-6 (Rate Design)'!C61</f>
        <v>2994668244.4122462</v>
      </c>
      <c r="E13" s="151">
        <f>'Exh CTM-6 (Rate Design)'!K69</f>
        <v>272825579.98281199</v>
      </c>
      <c r="F13" s="68"/>
      <c r="G13" s="150">
        <f>'Exh CTM-6 (Rate Design)'!D61</f>
        <v>2960202274.8054705</v>
      </c>
      <c r="H13" s="151">
        <f>'Exh CTM-6 (Rate Design)'!L69</f>
        <v>269454987.66446799</v>
      </c>
      <c r="I13" s="150"/>
      <c r="J13" s="150">
        <f>'Exh CTM-6 (Rate Design)'!E61</f>
        <v>2968720174.6374388</v>
      </c>
      <c r="K13" s="151">
        <f>'Exh CTM-6 (Rate Design)'!M69</f>
        <v>270193139.92299938</v>
      </c>
      <c r="L13" s="68"/>
      <c r="M13" s="424">
        <v>1</v>
      </c>
      <c r="N13" s="421">
        <v>0.99</v>
      </c>
      <c r="O13" s="421"/>
      <c r="P13" s="136">
        <f>+$M$47*M13</f>
        <v>0.27142568871570055</v>
      </c>
      <c r="Q13" s="68">
        <f t="shared" ref="Q13:Q15" si="7">+H13*P13</f>
        <v>73137005.604708821</v>
      </c>
      <c r="R13" s="136">
        <f>$R$12</f>
        <v>2.5396276127777756E-3</v>
      </c>
      <c r="S13" s="68">
        <f>R13*$M$42</f>
        <v>22157.762855284593</v>
      </c>
      <c r="T13" s="136">
        <f t="shared" si="1"/>
        <v>0.2715079204941781</v>
      </c>
      <c r="U13" s="68">
        <f t="shared" si="2"/>
        <v>342614151.03203213</v>
      </c>
      <c r="V13" s="68"/>
      <c r="W13" s="136">
        <f>+$N$47*M13</f>
        <v>0.12262469533098844</v>
      </c>
      <c r="X13" s="68">
        <f t="shared" si="3"/>
        <v>33132351.463580929</v>
      </c>
      <c r="Y13" s="136">
        <f t="shared" si="4"/>
        <v>2.5396276127777756E-3</v>
      </c>
      <c r="Z13" s="68">
        <f>Y13*$N$42</f>
        <v>-1384.9559373101888</v>
      </c>
      <c r="AA13" s="136">
        <f t="shared" si="5"/>
        <v>0.12261956953120794</v>
      </c>
      <c r="AB13" s="68">
        <f t="shared" si="6"/>
        <v>376483269.79820704</v>
      </c>
    </row>
    <row r="14" spans="1:29" x14ac:dyDescent="0.2">
      <c r="A14" s="119">
        <f t="shared" si="0"/>
        <v>6</v>
      </c>
      <c r="B14" s="75" t="s">
        <v>69</v>
      </c>
      <c r="C14" s="273" t="str">
        <f>'Exh CTM-6 (Tariff)'!B35</f>
        <v>12 (26) (26P)</v>
      </c>
      <c r="D14" s="150">
        <f>'Exh CTM-6 (Rate Design)'!C86+'Exh CTM-6 (Rate Design)'!C135</f>
        <v>1812412373.5068226</v>
      </c>
      <c r="E14" s="151">
        <f>'Exh CTM-6 (Rate Design)'!K94+'Exh CTM-6 (Rate Design)'!K114+'Exh CTM-6 (Rate Design)'!K145</f>
        <v>152673452.96303001</v>
      </c>
      <c r="F14" s="68"/>
      <c r="G14" s="150">
        <f>'Exh CTM-6 (Rate Design)'!D86+'Exh CTM-6 (Rate Design)'!D135</f>
        <v>2013891730.8000479</v>
      </c>
      <c r="H14" s="151">
        <f>'Exh CTM-6 (Rate Design)'!L94+'Exh CTM-6 (Rate Design)'!L114+'Exh CTM-6 (Rate Design)'!L145</f>
        <v>166247587.39595214</v>
      </c>
      <c r="I14" s="150"/>
      <c r="J14" s="150">
        <f>'Exh CTM-6 (Rate Design)'!E86+'Exh CTM-6 (Rate Design)'!E135</f>
        <v>2056791563.2414525</v>
      </c>
      <c r="K14" s="151">
        <f>'Exh CTM-6 (Rate Design)'!M94+'Exh CTM-6 (Rate Design)'!M114+'Exh CTM-6 (Rate Design)'!M145</f>
        <v>169813646.34455776</v>
      </c>
      <c r="L14" s="68"/>
      <c r="M14" s="424">
        <v>1</v>
      </c>
      <c r="N14" s="421">
        <v>0.99</v>
      </c>
      <c r="O14" s="421"/>
      <c r="P14" s="136">
        <f>+$M$47*M14</f>
        <v>0.27142568871570055</v>
      </c>
      <c r="Q14" s="68">
        <f t="shared" si="7"/>
        <v>45123865.90626993</v>
      </c>
      <c r="R14" s="136">
        <f>$R$12</f>
        <v>2.5396276127777756E-3</v>
      </c>
      <c r="S14" s="68">
        <f>R14*$M$42</f>
        <v>22157.762855284593</v>
      </c>
      <c r="T14" s="136">
        <f t="shared" si="1"/>
        <v>0.27155897042644511</v>
      </c>
      <c r="U14" s="68">
        <f>+H14+Q14+S14</f>
        <v>211393611.06507736</v>
      </c>
      <c r="V14" s="68"/>
      <c r="W14" s="136">
        <f>+$N$47*M14</f>
        <v>0.12262469533098844</v>
      </c>
      <c r="X14" s="68">
        <f>+K14*W14</f>
        <v>20823346.646045614</v>
      </c>
      <c r="Y14" s="136">
        <f t="shared" si="4"/>
        <v>2.5396276127777756E-3</v>
      </c>
      <c r="Z14" s="68">
        <f>Y14*$N$42</f>
        <v>-1384.9559373101888</v>
      </c>
      <c r="AA14" s="136">
        <f t="shared" si="5"/>
        <v>0.12261653959105161</v>
      </c>
      <c r="AB14" s="68">
        <f t="shared" si="6"/>
        <v>235781631.70379132</v>
      </c>
    </row>
    <row r="15" spans="1:29" x14ac:dyDescent="0.2">
      <c r="A15" s="119">
        <f t="shared" si="0"/>
        <v>7</v>
      </c>
      <c r="B15" s="75" t="s">
        <v>68</v>
      </c>
      <c r="C15" s="273" t="str">
        <f>'Exh CTM-6 (Tariff)'!B59</f>
        <v>29</v>
      </c>
      <c r="D15" s="150">
        <f>'Exh CTM-6 (Rate Design)'!C171</f>
        <v>13571856</v>
      </c>
      <c r="E15" s="151">
        <f>'Exh CTM-6 (Rate Design)'!K179</f>
        <v>1146110.070449</v>
      </c>
      <c r="F15" s="68"/>
      <c r="G15" s="150">
        <f>'Exh CTM-6 (Rate Design)'!D171</f>
        <v>14930059.630887466</v>
      </c>
      <c r="H15" s="151">
        <f>'Exh CTM-6 (Rate Design)'!L179</f>
        <v>1218190.4620676418</v>
      </c>
      <c r="I15" s="150"/>
      <c r="J15" s="150">
        <f>'Exh CTM-6 (Rate Design)'!E171</f>
        <v>14843026.361509496</v>
      </c>
      <c r="K15" s="151">
        <f>'Exh CTM-6 (Rate Design)'!M179</f>
        <v>1212218.9178831319</v>
      </c>
      <c r="L15" s="68"/>
      <c r="M15" s="424">
        <v>1</v>
      </c>
      <c r="N15" s="365">
        <f>N13</f>
        <v>0.99</v>
      </c>
      <c r="O15" s="365"/>
      <c r="P15" s="136">
        <f>+$M$47*M15</f>
        <v>0.27142568871570055</v>
      </c>
      <c r="Q15" s="68">
        <f t="shared" si="7"/>
        <v>330648.18515360716</v>
      </c>
      <c r="R15" s="136">
        <f>$R$12</f>
        <v>2.5396276127777756E-3</v>
      </c>
      <c r="S15" s="68">
        <f>R15*$M$42</f>
        <v>22157.762855284593</v>
      </c>
      <c r="T15" s="136">
        <f t="shared" si="1"/>
        <v>0.28961476796499636</v>
      </c>
      <c r="U15" s="68">
        <f t="shared" si="2"/>
        <v>1570996.4100765337</v>
      </c>
      <c r="V15" s="68"/>
      <c r="W15" s="136">
        <f>+$N$47*M15</f>
        <v>0.12262469533098844</v>
      </c>
      <c r="X15" s="68">
        <f t="shared" si="3"/>
        <v>148647.97547987953</v>
      </c>
      <c r="Y15" s="136">
        <f t="shared" si="4"/>
        <v>2.5396276127777756E-3</v>
      </c>
      <c r="Z15" s="68">
        <f>Y15*$N$42</f>
        <v>-1384.9559373101888</v>
      </c>
      <c r="AA15" s="136">
        <f t="shared" si="5"/>
        <v>0.12148219877621705</v>
      </c>
      <c r="AB15" s="68">
        <f t="shared" si="6"/>
        <v>1712287.8854345933</v>
      </c>
    </row>
    <row r="16" spans="1:29" x14ac:dyDescent="0.2">
      <c r="A16" s="119">
        <f t="shared" si="0"/>
        <v>8</v>
      </c>
      <c r="B16" s="182" t="s">
        <v>70</v>
      </c>
      <c r="C16" s="66"/>
      <c r="D16" s="137">
        <f>SUM(D12:D15)</f>
        <v>7579471557.7557507</v>
      </c>
      <c r="E16" s="69">
        <f>SUM(E12:E15)</f>
        <v>701062338.42502189</v>
      </c>
      <c r="F16" s="68"/>
      <c r="G16" s="137">
        <f>SUM(G12:G15)</f>
        <v>7751660031.4061041</v>
      </c>
      <c r="H16" s="69">
        <f>SUM(H12:H15)</f>
        <v>713124191.72774541</v>
      </c>
      <c r="I16" s="68"/>
      <c r="J16" s="137">
        <f>SUM(J12:J15)</f>
        <v>7815322186.5097914</v>
      </c>
      <c r="K16" s="69">
        <f>SUM(K12:K15)</f>
        <v>718826850.47374749</v>
      </c>
      <c r="L16" s="68"/>
      <c r="M16" s="207"/>
      <c r="N16" s="421"/>
      <c r="O16" s="421"/>
      <c r="P16" s="136"/>
      <c r="Q16" s="69">
        <f>SUM(Q12:Q15)</f>
        <v>193560224.87953061</v>
      </c>
      <c r="R16" s="136"/>
      <c r="S16" s="69">
        <f>SUM(S12:S15)</f>
        <v>88631.051421138371</v>
      </c>
      <c r="T16" s="136"/>
      <c r="U16" s="69">
        <f>SUM(U12:U15)</f>
        <v>906773047.65869725</v>
      </c>
      <c r="V16" s="68"/>
      <c r="W16" s="136"/>
      <c r="X16" s="69">
        <f>SUM(X12:X15)</f>
        <v>88145923.535077274</v>
      </c>
      <c r="Y16" s="136"/>
      <c r="Z16" s="69">
        <f>SUM(Z12:Z15)</f>
        <v>-5539.8237492407552</v>
      </c>
      <c r="AA16" s="136"/>
      <c r="AB16" s="69">
        <f>SUM(AB12:AB15)</f>
        <v>1000616090.1160274</v>
      </c>
    </row>
    <row r="17" spans="1:28" x14ac:dyDescent="0.2">
      <c r="A17" s="119">
        <f t="shared" si="0"/>
        <v>9</v>
      </c>
      <c r="C17" s="66"/>
      <c r="D17" s="138"/>
      <c r="E17" s="68"/>
      <c r="F17" s="68"/>
      <c r="G17" s="138"/>
      <c r="H17" s="68"/>
      <c r="I17" s="68"/>
      <c r="J17" s="138"/>
      <c r="K17" s="68"/>
      <c r="L17" s="68"/>
      <c r="M17" s="207"/>
      <c r="N17" s="421"/>
      <c r="O17" s="421"/>
      <c r="P17" s="136"/>
      <c r="Q17" s="68"/>
      <c r="R17" s="136"/>
      <c r="S17" s="68"/>
      <c r="T17" s="136"/>
      <c r="U17" s="68"/>
      <c r="V17" s="68"/>
      <c r="W17" s="136"/>
      <c r="X17" s="68"/>
      <c r="Y17" s="136"/>
      <c r="Z17" s="68"/>
      <c r="AA17" s="136"/>
      <c r="AB17" s="68"/>
    </row>
    <row r="18" spans="1:28" x14ac:dyDescent="0.2">
      <c r="A18" s="119">
        <f t="shared" si="0"/>
        <v>10</v>
      </c>
      <c r="B18" s="65" t="s">
        <v>49</v>
      </c>
      <c r="C18" s="66"/>
      <c r="D18" s="138"/>
      <c r="E18" s="68"/>
      <c r="F18" s="68"/>
      <c r="G18" s="138"/>
      <c r="H18" s="68"/>
      <c r="I18" s="68"/>
      <c r="J18" s="138"/>
      <c r="K18" s="68"/>
      <c r="L18" s="68"/>
      <c r="M18" s="207"/>
      <c r="N18" s="421"/>
      <c r="O18" s="421"/>
      <c r="P18" s="136"/>
      <c r="Q18" s="68"/>
      <c r="R18" s="136"/>
      <c r="S18" s="68"/>
      <c r="T18" s="136"/>
      <c r="U18" s="68"/>
      <c r="V18" s="68"/>
      <c r="W18" s="136"/>
      <c r="X18" s="68"/>
      <c r="Y18" s="136"/>
      <c r="Z18" s="68"/>
      <c r="AA18" s="136"/>
      <c r="AB18" s="68"/>
    </row>
    <row r="19" spans="1:28" x14ac:dyDescent="0.2">
      <c r="A19" s="119">
        <f t="shared" si="0"/>
        <v>11</v>
      </c>
      <c r="B19" s="75" t="s">
        <v>111</v>
      </c>
      <c r="C19" s="273" t="str">
        <f>'Exh CTM-6 (Tariff)'!B74</f>
        <v>10 (31)</v>
      </c>
      <c r="D19" s="150">
        <f>'Exh CTM-6 (Rate Design)'!C195</f>
        <v>1384443591.3347163</v>
      </c>
      <c r="E19" s="151">
        <f>'Exh CTM-6 (Rate Design)'!K203+'Exh CTM-6 (Rate Design)'!K223</f>
        <v>114129995.14412828</v>
      </c>
      <c r="F19" s="68"/>
      <c r="G19" s="150">
        <f>'Exh CTM-6 (Rate Design)'!D195</f>
        <v>1423586019.4788036</v>
      </c>
      <c r="H19" s="151">
        <f>'Exh CTM-6 (Rate Design)'!L203+'Exh CTM-6 (Rate Design)'!L223</f>
        <v>115242157.06590378</v>
      </c>
      <c r="I19" s="150"/>
      <c r="J19" s="150">
        <f>'Exh CTM-6 (Rate Design)'!E195</f>
        <v>1411297972.0883911</v>
      </c>
      <c r="K19" s="151">
        <f>'Exh CTM-6 (Rate Design)'!M203+'Exh CTM-6 (Rate Design)'!M223</f>
        <v>114154211.80589652</v>
      </c>
      <c r="L19" s="68"/>
      <c r="M19" s="424">
        <v>1</v>
      </c>
      <c r="N19" s="421">
        <v>1</v>
      </c>
      <c r="O19" s="421"/>
      <c r="P19" s="136">
        <f>+$M$47*M19</f>
        <v>0.27142568871570055</v>
      </c>
      <c r="Q19" s="68">
        <f t="shared" ref="Q19" si="8">+H19*P19</f>
        <v>31279681.850695871</v>
      </c>
      <c r="R19" s="136">
        <f t="shared" ref="R19:R21" si="9">$R$12</f>
        <v>2.5396276127777756E-3</v>
      </c>
      <c r="S19" s="68">
        <f t="shared" ref="S19:S21" si="10">R19*$M$42</f>
        <v>22157.762855284593</v>
      </c>
      <c r="T19" s="136">
        <f t="shared" ref="T19:T21" si="11">(Q19+S19)/H19</f>
        <v>0.27161796004608368</v>
      </c>
      <c r="U19" s="68">
        <f t="shared" ref="U19:U21" si="12">+H19+Q19+S19</f>
        <v>146543996.67945495</v>
      </c>
      <c r="V19" s="68"/>
      <c r="W19" s="136">
        <f>+$N$47*M19</f>
        <v>0.12262469533098844</v>
      </c>
      <c r="X19" s="68">
        <f>+K19*W19</f>
        <v>13998125.443447184</v>
      </c>
      <c r="Y19" s="136">
        <f t="shared" ref="Y19:Y21" si="13">R19</f>
        <v>2.5396276127777756E-3</v>
      </c>
      <c r="Z19" s="68">
        <f t="shared" ref="Z19:Z21" si="14">Y19*$N$42</f>
        <v>-1384.9559373101888</v>
      </c>
      <c r="AA19" s="136">
        <f t="shared" ref="AA19:AA21" si="15">(X19+Z19)/K19</f>
        <v>0.12261256300651786</v>
      </c>
      <c r="AB19" s="68">
        <f>+K19+X19+Z19+Q19+S19</f>
        <v>159452791.90695757</v>
      </c>
    </row>
    <row r="20" spans="1:28" x14ac:dyDescent="0.2">
      <c r="A20" s="119">
        <f t="shared" si="0"/>
        <v>12</v>
      </c>
      <c r="B20" s="75" t="s">
        <v>112</v>
      </c>
      <c r="C20" s="273" t="str">
        <f>'Exh CTM-6 (Tariff)'!B88</f>
        <v>35</v>
      </c>
      <c r="D20" s="150">
        <f>'Exh CTM-6 (Rate Design)'!C243</f>
        <v>5272770</v>
      </c>
      <c r="E20" s="151">
        <f>'Exh CTM-6 (Rate Design)'!K251</f>
        <v>362878.33666000003</v>
      </c>
      <c r="F20" s="151"/>
      <c r="G20" s="150">
        <f>'Exh CTM-6 (Rate Design)'!D243</f>
        <v>4407260.1568774413</v>
      </c>
      <c r="H20" s="151">
        <f>'Exh CTM-6 (Rate Design)'!L251</f>
        <v>273041.40619508282</v>
      </c>
      <c r="I20" s="151"/>
      <c r="J20" s="150">
        <f>'Exh CTM-6 (Rate Design)'!E243</f>
        <v>4380281.1514552524</v>
      </c>
      <c r="K20" s="151">
        <f>'Exh CTM-6 (Rate Design)'!M251</f>
        <v>271403.59614562948</v>
      </c>
      <c r="L20" s="68"/>
      <c r="M20" s="424">
        <v>1.5</v>
      </c>
      <c r="N20" s="421">
        <v>0.52</v>
      </c>
      <c r="O20" s="421"/>
      <c r="P20" s="136">
        <f>+$M$47*M20</f>
        <v>0.40713853307355086</v>
      </c>
      <c r="Q20" s="68">
        <f>+H20*P20</f>
        <v>111165.67758660555</v>
      </c>
      <c r="R20" s="136">
        <f t="shared" si="9"/>
        <v>2.5396276127777756E-3</v>
      </c>
      <c r="S20" s="68">
        <f t="shared" si="10"/>
        <v>22157.762855284593</v>
      </c>
      <c r="T20" s="136">
        <f t="shared" si="11"/>
        <v>0.48829019121969042</v>
      </c>
      <c r="U20" s="68">
        <f t="shared" si="12"/>
        <v>406364.84663697297</v>
      </c>
      <c r="V20" s="68"/>
      <c r="W20" s="136">
        <f>+$N$47*M20</f>
        <v>0.18393704299648267</v>
      </c>
      <c r="X20" s="68">
        <f t="shared" ref="X20:X21" si="16">+K20*W20</f>
        <v>49921.174933638664</v>
      </c>
      <c r="Y20" s="136">
        <f t="shared" si="13"/>
        <v>2.5396276127777756E-3</v>
      </c>
      <c r="Z20" s="68">
        <f t="shared" si="14"/>
        <v>-1384.9559373101888</v>
      </c>
      <c r="AA20" s="136">
        <f t="shared" si="15"/>
        <v>0.17883410421092932</v>
      </c>
      <c r="AB20" s="68">
        <f t="shared" ref="AB20:AB21" si="17">+K20+X20+Z20+Q20+S20</f>
        <v>453263.25558384811</v>
      </c>
    </row>
    <row r="21" spans="1:28" x14ac:dyDescent="0.2">
      <c r="A21" s="119">
        <f t="shared" si="0"/>
        <v>13</v>
      </c>
      <c r="B21" s="72" t="s">
        <v>71</v>
      </c>
      <c r="C21" s="205">
        <v>43</v>
      </c>
      <c r="D21" s="150">
        <f>'Exh CTM-6 (Rate Design)'!C267</f>
        <v>121497637.67220283</v>
      </c>
      <c r="E21" s="151">
        <f>'Exh CTM-6 (Rate Design)'!K276</f>
        <v>10359297.581659</v>
      </c>
      <c r="F21" s="151"/>
      <c r="G21" s="150">
        <f>'Exh CTM-6 (Rate Design)'!D267</f>
        <v>122267424.6450724</v>
      </c>
      <c r="H21" s="151">
        <f>'Exh CTM-6 (Rate Design)'!L276</f>
        <v>10672382.731891481</v>
      </c>
      <c r="I21" s="151"/>
      <c r="J21" s="150">
        <f>'Exh CTM-6 (Rate Design)'!E267</f>
        <v>121633779.10385114</v>
      </c>
      <c r="K21" s="151">
        <f>'Exh CTM-6 (Rate Design)'!M276</f>
        <v>10605568.012262374</v>
      </c>
      <c r="L21" s="68"/>
      <c r="M21" s="424">
        <v>1</v>
      </c>
      <c r="N21" s="421">
        <v>0.99</v>
      </c>
      <c r="O21" s="421"/>
      <c r="P21" s="136">
        <f>+$M$47*M21</f>
        <v>0.27142568871570055</v>
      </c>
      <c r="Q21" s="68">
        <f>+H21*P21</f>
        <v>2896758.833241195</v>
      </c>
      <c r="R21" s="136">
        <f t="shared" si="9"/>
        <v>2.5396276127777756E-3</v>
      </c>
      <c r="S21" s="68">
        <f t="shared" si="10"/>
        <v>22157.762855284593</v>
      </c>
      <c r="T21" s="136">
        <f t="shared" si="11"/>
        <v>0.27350186639897195</v>
      </c>
      <c r="U21" s="68">
        <f t="shared" si="12"/>
        <v>13591299.32798796</v>
      </c>
      <c r="V21" s="68"/>
      <c r="W21" s="136">
        <f>+$N$47*M21</f>
        <v>0.12262469533098844</v>
      </c>
      <c r="X21" s="68">
        <f t="shared" si="16"/>
        <v>1300504.5463157503</v>
      </c>
      <c r="Y21" s="136">
        <f t="shared" si="13"/>
        <v>2.5396276127777756E-3</v>
      </c>
      <c r="Z21" s="68">
        <f t="shared" si="14"/>
        <v>-1384.9559373101888</v>
      </c>
      <c r="AA21" s="136">
        <f t="shared" si="15"/>
        <v>0.12249410770610038</v>
      </c>
      <c r="AB21" s="68">
        <f t="shared" si="17"/>
        <v>14823604.198737292</v>
      </c>
    </row>
    <row r="22" spans="1:28" x14ac:dyDescent="0.2">
      <c r="A22" s="119">
        <f t="shared" si="0"/>
        <v>14</v>
      </c>
      <c r="B22" s="183" t="s">
        <v>72</v>
      </c>
      <c r="C22" s="66"/>
      <c r="D22" s="137">
        <f>SUM(D19:D21)</f>
        <v>1511213999.0069191</v>
      </c>
      <c r="E22" s="69">
        <f>SUM(E19:E21)</f>
        <v>124852171.06244728</v>
      </c>
      <c r="F22" s="68"/>
      <c r="G22" s="137">
        <f>SUM(G19:G21)</f>
        <v>1550260704.2807536</v>
      </c>
      <c r="H22" s="69">
        <f>SUM(H19:H21)</f>
        <v>126187581.20399036</v>
      </c>
      <c r="I22" s="68"/>
      <c r="J22" s="137">
        <f>SUM(J19:J21)</f>
        <v>1537312032.3436973</v>
      </c>
      <c r="K22" s="69">
        <f>SUM(K19:K21)</f>
        <v>125031183.41430452</v>
      </c>
      <c r="L22" s="68"/>
      <c r="M22" s="207"/>
      <c r="N22" s="421"/>
      <c r="O22" s="421"/>
      <c r="P22" s="136"/>
      <c r="Q22" s="69">
        <f>SUM(Q19:Q21)</f>
        <v>34287606.361523673</v>
      </c>
      <c r="R22" s="136"/>
      <c r="S22" s="69">
        <f t="shared" ref="S22" si="18">SUM(S19:S21)</f>
        <v>66473.288565853785</v>
      </c>
      <c r="T22" s="136"/>
      <c r="U22" s="69">
        <f>SUM(U19:U21)</f>
        <v>160541660.8540799</v>
      </c>
      <c r="V22" s="68"/>
      <c r="W22" s="136"/>
      <c r="X22" s="69">
        <f>SUM(X19:X21)</f>
        <v>15348551.164696572</v>
      </c>
      <c r="Y22" s="136"/>
      <c r="Z22" s="69">
        <f t="shared" ref="Z22" si="19">SUM(Z19:Z21)</f>
        <v>-4154.8678119305659</v>
      </c>
      <c r="AA22" s="136"/>
      <c r="AB22" s="69">
        <f>SUM(AB19:AB21)</f>
        <v>174729659.36127871</v>
      </c>
    </row>
    <row r="23" spans="1:28" x14ac:dyDescent="0.2">
      <c r="A23" s="119">
        <f t="shared" si="0"/>
        <v>15</v>
      </c>
      <c r="C23" s="66"/>
      <c r="D23" s="138"/>
      <c r="E23" s="68"/>
      <c r="F23" s="68"/>
      <c r="G23" s="138"/>
      <c r="H23" s="68"/>
      <c r="I23" s="68"/>
      <c r="J23" s="138"/>
      <c r="K23" s="68"/>
      <c r="L23" s="68"/>
      <c r="M23" s="207"/>
      <c r="N23" s="421"/>
      <c r="O23" s="421"/>
      <c r="P23" s="136"/>
      <c r="R23" s="136"/>
      <c r="T23" s="136"/>
      <c r="W23" s="136"/>
      <c r="Y23" s="136"/>
      <c r="AA23" s="136"/>
    </row>
    <row r="24" spans="1:28" x14ac:dyDescent="0.2">
      <c r="A24" s="119">
        <f t="shared" si="0"/>
        <v>16</v>
      </c>
      <c r="B24" s="182" t="s">
        <v>73</v>
      </c>
      <c r="C24" s="207" t="s">
        <v>74</v>
      </c>
      <c r="D24" s="177">
        <f>'Exh CTM-6 (Rate Design)'!C289+'Exh CTM-6 (Rate Design)'!C307</f>
        <v>642241222</v>
      </c>
      <c r="E24" s="178">
        <f>'Exh CTM-6 (Rate Design)'!K293+'Exh CTM-6 (Rate Design)'!K311</f>
        <v>41466286.184997998</v>
      </c>
      <c r="F24" s="151"/>
      <c r="G24" s="177">
        <f>'Exh CTM-6 (Rate Design)'!D289+'Exh CTM-6 (Rate Design)'!D307</f>
        <v>631776413.34994721</v>
      </c>
      <c r="H24" s="178">
        <f>'Exh CTM-6 (Rate Design)'!L293+'Exh CTM-6 (Rate Design)'!L311</f>
        <v>40724861.002794623</v>
      </c>
      <c r="I24" s="151"/>
      <c r="J24" s="177">
        <f>'Exh CTM-6 (Rate Design)'!E289+'Exh CTM-6 (Rate Design)'!E307</f>
        <v>631818207.20746911</v>
      </c>
      <c r="K24" s="178">
        <f>'Exh CTM-6 (Rate Design)'!M293+'Exh CTM-6 (Rate Design)'!M311</f>
        <v>40702463.995961919</v>
      </c>
      <c r="L24" s="68"/>
      <c r="M24" s="424">
        <v>0.9</v>
      </c>
      <c r="N24" s="421">
        <v>1.08</v>
      </c>
      <c r="O24" s="421"/>
      <c r="P24" s="136">
        <f>+$M$47*M24</f>
        <v>0.24428311984413051</v>
      </c>
      <c r="Q24" s="69">
        <f>+H24*P24</f>
        <v>9948396.1009812355</v>
      </c>
      <c r="R24" s="136">
        <f>$R$12</f>
        <v>2.5396276127777756E-3</v>
      </c>
      <c r="S24" s="69">
        <f>R24*$M$42</f>
        <v>22157.762855284593</v>
      </c>
      <c r="T24" s="136">
        <f>(Q24+S24)/H24</f>
        <v>0.2448272042758432</v>
      </c>
      <c r="U24" s="69">
        <f t="shared" ref="U24" si="20">+H24+Q24+S24</f>
        <v>50695414.866631143</v>
      </c>
      <c r="V24" s="68"/>
      <c r="W24" s="136">
        <f>+$N$47*M24</f>
        <v>0.1103622257978896</v>
      </c>
      <c r="X24" s="69">
        <f t="shared" ref="X24" si="21">+K24*W24</f>
        <v>4492014.5220528208</v>
      </c>
      <c r="Y24" s="136">
        <f>R24</f>
        <v>2.5396276127777756E-3</v>
      </c>
      <c r="Z24" s="69">
        <f>Y24*$N$42</f>
        <v>-1384.9559373101888</v>
      </c>
      <c r="AA24" s="136">
        <f>(X24+Z24)/K24</f>
        <v>0.11032819945645121</v>
      </c>
      <c r="AB24" s="69">
        <f>+K24+X24+Z24+Q24+S24</f>
        <v>55163647.425913952</v>
      </c>
    </row>
    <row r="25" spans="1:28" x14ac:dyDescent="0.2">
      <c r="A25" s="119">
        <f t="shared" si="0"/>
        <v>17</v>
      </c>
      <c r="C25" s="66"/>
      <c r="D25" s="138"/>
      <c r="E25" s="68"/>
      <c r="F25" s="68"/>
      <c r="G25" s="138"/>
      <c r="H25" s="68"/>
      <c r="I25" s="68"/>
      <c r="J25" s="138"/>
      <c r="K25" s="68"/>
      <c r="L25" s="68"/>
      <c r="M25" s="207" t="s">
        <v>468</v>
      </c>
      <c r="N25" s="421"/>
      <c r="O25" s="421"/>
      <c r="P25" s="136"/>
      <c r="R25" s="136"/>
      <c r="T25" s="136"/>
      <c r="W25" s="136"/>
      <c r="Y25" s="136"/>
      <c r="AA25" s="136"/>
    </row>
    <row r="26" spans="1:28" x14ac:dyDescent="0.2">
      <c r="A26" s="119">
        <f t="shared" si="0"/>
        <v>18</v>
      </c>
      <c r="B26" s="182" t="s">
        <v>337</v>
      </c>
      <c r="C26" s="206" t="s">
        <v>338</v>
      </c>
      <c r="D26" s="177">
        <f>'Exh CTM-6 (Rate Design)'!C325</f>
        <v>1946223571.888</v>
      </c>
      <c r="E26" s="178">
        <f>'Exh CTM-6 (Rate Design)'!K331</f>
        <v>13399405.32</v>
      </c>
      <c r="F26" s="68"/>
      <c r="G26" s="177">
        <f>'Exh CTM-6 (Rate Design)'!D325</f>
        <v>1967511960.3194919</v>
      </c>
      <c r="H26" s="178">
        <f>'Exh CTM-6 (Rate Design)'!L331</f>
        <v>13584723</v>
      </c>
      <c r="I26" s="68"/>
      <c r="J26" s="177">
        <f>'Exh CTM-6 (Rate Design)'!E325</f>
        <v>1964993565.6779518</v>
      </c>
      <c r="K26" s="178">
        <f>'Exh CTM-6 (Rate Design)'!M331</f>
        <v>13584723</v>
      </c>
      <c r="L26" s="68"/>
      <c r="M26" s="424" t="s">
        <v>485</v>
      </c>
      <c r="N26" s="421">
        <v>1.44</v>
      </c>
      <c r="O26" s="421"/>
      <c r="P26" s="136">
        <f>((Q26)/H26)</f>
        <v>3.8910515975151126E-2</v>
      </c>
      <c r="Q26" s="178">
        <f>'Exh CTM-6 (Rate Design)'!O331-'Exh CTM-6 (Rate Design)'!L331</f>
        <v>528588.58130950294</v>
      </c>
      <c r="R26" s="136"/>
      <c r="S26" s="69">
        <f>R26*$M$42</f>
        <v>0</v>
      </c>
      <c r="T26" s="136">
        <f>(Q26+S26)/H26</f>
        <v>3.8910515975151126E-2</v>
      </c>
      <c r="U26" s="69">
        <f>+H26+Q26+S26</f>
        <v>14113311.581309503</v>
      </c>
      <c r="V26" s="68"/>
      <c r="W26" s="136">
        <f>((X26)/H26)</f>
        <v>0</v>
      </c>
      <c r="X26" s="178">
        <f>'Exh CTM-6 (Rate Design)'!P331-'Exh CTM-6 (Rate Design)'!M331-Q26</f>
        <v>0</v>
      </c>
      <c r="Y26" s="136"/>
      <c r="Z26" s="69">
        <f>Y26*$N$42</f>
        <v>0</v>
      </c>
      <c r="AA26" s="136">
        <f>(X26+Z26)/K26</f>
        <v>0</v>
      </c>
      <c r="AB26" s="69">
        <f>+K26+X26+Z26+Q26+S26</f>
        <v>14113311.581309503</v>
      </c>
    </row>
    <row r="27" spans="1:28" x14ac:dyDescent="0.2">
      <c r="A27" s="119">
        <f t="shared" si="0"/>
        <v>19</v>
      </c>
      <c r="C27" s="66"/>
      <c r="D27" s="138"/>
      <c r="E27" s="68"/>
      <c r="F27" s="68"/>
      <c r="G27" s="138"/>
      <c r="H27" s="68"/>
      <c r="I27" s="68"/>
      <c r="J27" s="138"/>
      <c r="K27" s="68"/>
      <c r="L27" s="68"/>
      <c r="M27" s="207"/>
      <c r="N27" s="421"/>
      <c r="O27" s="421"/>
      <c r="P27" s="136"/>
      <c r="R27" s="136"/>
      <c r="T27" s="136"/>
      <c r="W27" s="136"/>
      <c r="Y27" s="136"/>
      <c r="AA27" s="136"/>
    </row>
    <row r="28" spans="1:28" x14ac:dyDescent="0.2">
      <c r="A28" s="119">
        <f t="shared" si="0"/>
        <v>20</v>
      </c>
      <c r="B28" s="182" t="s">
        <v>118</v>
      </c>
      <c r="C28" s="273" t="str">
        <f>'Exh CTM-6 (Tariff)'!B110</f>
        <v>Special Contract</v>
      </c>
      <c r="D28" s="177">
        <f>'Exh CTM-6 (Rate Design)'!C346</f>
        <v>316656904.37499994</v>
      </c>
      <c r="E28" s="178">
        <f>'Exh CTM-6 (Rate Design)'!K348</f>
        <v>3623975</v>
      </c>
      <c r="F28" s="68"/>
      <c r="G28" s="177">
        <f>'Exh CTM-6 (Rate Design)'!D346</f>
        <v>304773055.46200001</v>
      </c>
      <c r="H28" s="178">
        <f>'Exh CTM-6 (Rate Design)'!L348</f>
        <v>3169169.8069353327</v>
      </c>
      <c r="I28" s="68"/>
      <c r="J28" s="177">
        <f>'Exh CTM-6 (Rate Design)'!E346</f>
        <v>304773055.46200001</v>
      </c>
      <c r="K28" s="178">
        <f>'Exh CTM-6 (Rate Design)'!M348</f>
        <v>3477826.8069353327</v>
      </c>
      <c r="L28" s="68"/>
      <c r="M28" s="424" t="s">
        <v>485</v>
      </c>
      <c r="N28" s="421">
        <v>0.76</v>
      </c>
      <c r="O28" s="421"/>
      <c r="P28" s="136">
        <f>((Q28)/H28)</f>
        <v>1.5640465028283295</v>
      </c>
      <c r="Q28" s="178">
        <f>'Exh CTM-6 (Rate Design)'!O348-'Exh CTM-6 (Rate Design)'!L348</f>
        <v>4956728.9534063395</v>
      </c>
      <c r="R28" s="136"/>
      <c r="S28" s="69">
        <f>R28*$M$42</f>
        <v>0</v>
      </c>
      <c r="T28" s="136">
        <f>(Q28+S28)/H28</f>
        <v>1.5640465028283295</v>
      </c>
      <c r="U28" s="69">
        <f t="shared" ref="U28" si="22">+H28+Q28+S28</f>
        <v>8125898.7603416722</v>
      </c>
      <c r="V28" s="68"/>
      <c r="W28" s="136">
        <f>((X28)/H28)</f>
        <v>0.16415990246149068</v>
      </c>
      <c r="X28" s="178">
        <f>'Exh CTM-6 (Rate Design)'!P348-'Exh CTM-6 (Rate Design)'!M348-Q28</f>
        <v>520250.60639040545</v>
      </c>
      <c r="Y28" s="136"/>
      <c r="Z28" s="69">
        <f>Y28*$N$42</f>
        <v>0</v>
      </c>
      <c r="AA28" s="136">
        <f>(X28+Z28)/K28</f>
        <v>0.14959071721252595</v>
      </c>
      <c r="AB28" s="69">
        <f>+K28+X28+Z28+Q28+S28</f>
        <v>8954806.3667320777</v>
      </c>
    </row>
    <row r="29" spans="1:28" x14ac:dyDescent="0.2">
      <c r="A29" s="119">
        <f t="shared" si="0"/>
        <v>21</v>
      </c>
      <c r="C29" s="66"/>
      <c r="D29" s="138"/>
      <c r="E29" s="68"/>
      <c r="F29" s="68"/>
      <c r="G29" s="138"/>
      <c r="H29" s="68"/>
      <c r="I29" s="68"/>
      <c r="J29" s="138"/>
      <c r="K29" s="68"/>
      <c r="L29" s="68"/>
      <c r="M29" s="207"/>
      <c r="N29" s="421"/>
      <c r="O29" s="421"/>
      <c r="P29" s="136"/>
      <c r="R29" s="136"/>
      <c r="T29" s="136"/>
      <c r="W29" s="136"/>
      <c r="Y29" s="136"/>
      <c r="AA29" s="136"/>
    </row>
    <row r="30" spans="1:28" x14ac:dyDescent="0.2">
      <c r="A30" s="119">
        <f t="shared" si="0"/>
        <v>22</v>
      </c>
      <c r="B30" s="65" t="s">
        <v>76</v>
      </c>
      <c r="C30" s="207" t="s">
        <v>360</v>
      </c>
      <c r="D30" s="177">
        <f>'Exh CTM-6 (Rate Design)'!C381</f>
        <v>66745094.464439668</v>
      </c>
      <c r="E30" s="178">
        <f>'Exh CTM-6 (Rate Design)'!K381</f>
        <v>15360581</v>
      </c>
      <c r="F30" s="68"/>
      <c r="G30" s="177">
        <f>'Exh CTM-6 (Rate Design)'!D381</f>
        <v>67255417.982360825</v>
      </c>
      <c r="H30" s="178">
        <f>'Exh CTM-6 (Rate Design)'!L381</f>
        <v>16783224.913086899</v>
      </c>
      <c r="I30" s="68"/>
      <c r="J30" s="177">
        <f>'Exh CTM-6 (Rate Design)'!E381</f>
        <v>67027608.143863305</v>
      </c>
      <c r="K30" s="178">
        <f>'Exh CTM-6 (Rate Design)'!M381</f>
        <v>16726376.20302579</v>
      </c>
      <c r="L30" s="68"/>
      <c r="M30" s="424">
        <v>1</v>
      </c>
      <c r="N30" s="421">
        <v>1.03</v>
      </c>
      <c r="O30" s="421"/>
      <c r="P30" s="136">
        <f>+$M$47*M30</f>
        <v>0.27142568871570055</v>
      </c>
      <c r="Q30" s="69">
        <f>+H30*P30</f>
        <v>4555398.380905115</v>
      </c>
      <c r="R30" s="316"/>
      <c r="S30" s="69">
        <f>R30*$M$42</f>
        <v>0</v>
      </c>
      <c r="T30" s="136">
        <f>(Q30+S30)/H30</f>
        <v>0.27142568871570055</v>
      </c>
      <c r="U30" s="69">
        <f>+H30+Q30+S30</f>
        <v>21338623.293992013</v>
      </c>
      <c r="V30" s="269"/>
      <c r="W30" s="136">
        <f>+$N$47*M30</f>
        <v>0.12262469533098844</v>
      </c>
      <c r="X30" s="69">
        <f>+K30*W30</f>
        <v>2051066.7858875326</v>
      </c>
      <c r="Y30" s="136"/>
      <c r="Z30" s="69">
        <f>Y30*$N$42</f>
        <v>0</v>
      </c>
      <c r="AA30" s="136">
        <f>(X30+Z30)/K30</f>
        <v>0.12262469533098844</v>
      </c>
      <c r="AB30" s="69">
        <f>+K30+X30+Z30+Q30+S30</f>
        <v>23332841.369818438</v>
      </c>
    </row>
    <row r="31" spans="1:28" x14ac:dyDescent="0.2">
      <c r="A31" s="119">
        <f t="shared" si="0"/>
        <v>23</v>
      </c>
      <c r="C31" s="66"/>
      <c r="D31" s="177"/>
      <c r="E31" s="178"/>
      <c r="F31" s="68"/>
      <c r="G31" s="177"/>
      <c r="H31" s="178"/>
      <c r="I31" s="68"/>
      <c r="J31" s="177"/>
      <c r="K31" s="178"/>
      <c r="L31" s="68"/>
      <c r="M31" s="207"/>
      <c r="N31" s="422"/>
      <c r="O31" s="422"/>
      <c r="P31" s="136"/>
      <c r="R31" s="136"/>
      <c r="T31" s="136"/>
      <c r="W31" s="136"/>
      <c r="Y31" s="136"/>
      <c r="AA31" s="136"/>
    </row>
    <row r="32" spans="1:28" ht="12" thickBot="1" x14ac:dyDescent="0.25">
      <c r="A32" s="119">
        <f t="shared" si="0"/>
        <v>24</v>
      </c>
      <c r="B32" s="182" t="s">
        <v>77</v>
      </c>
      <c r="C32" s="66"/>
      <c r="D32" s="135">
        <f>SUM(D30,D28,D24,D22,D16,D9,D26)</f>
        <v>23285393382.610947</v>
      </c>
      <c r="E32" s="71">
        <f t="shared" ref="E32:K32" si="23">SUM(E30,E28,E24,E22,E16,E9,E26)</f>
        <v>2094244623.6664464</v>
      </c>
      <c r="F32" s="68">
        <f t="shared" si="23"/>
        <v>0</v>
      </c>
      <c r="G32" s="135">
        <f t="shared" si="23"/>
        <v>23551443434.196026</v>
      </c>
      <c r="H32" s="71">
        <f t="shared" si="23"/>
        <v>2118302922.2663794</v>
      </c>
      <c r="I32" s="68">
        <f t="shared" si="23"/>
        <v>0</v>
      </c>
      <c r="J32" s="135">
        <f t="shared" si="23"/>
        <v>23768895895.058743</v>
      </c>
      <c r="K32" s="71">
        <f t="shared" si="23"/>
        <v>2140692567.5479884</v>
      </c>
      <c r="L32" s="68"/>
      <c r="M32" s="66"/>
      <c r="N32" s="165"/>
      <c r="O32" s="165"/>
      <c r="P32" s="136">
        <f>((Q32)/H32)</f>
        <v>0.27136411042281544</v>
      </c>
      <c r="Q32" s="71">
        <f t="shared" ref="Q32:S32" si="24">SUM(Q30,Q28,Q24,Q22,Q16,Q9,Q26)</f>
        <v>574831388.10686636</v>
      </c>
      <c r="R32" s="136"/>
      <c r="S32" s="71">
        <f t="shared" si="24"/>
        <v>8724807.8197767884</v>
      </c>
      <c r="T32" s="136">
        <f>(Q32+S32)/H32</f>
        <v>0.27548288292134082</v>
      </c>
      <c r="U32" s="71">
        <f>SUM(U30,U28,U24,U22,U16,U9,U26)</f>
        <v>2701859118.1930223</v>
      </c>
      <c r="V32" s="68"/>
      <c r="W32" s="136">
        <f>((X32)/U32)</f>
        <v>9.6395574603010861E-2</v>
      </c>
      <c r="X32" s="71">
        <f t="shared" ref="X32:Z32" si="25">SUM(X30,X28,X24,X22,X16,X9,X26)</f>
        <v>260447262.19460061</v>
      </c>
      <c r="Y32" s="136"/>
      <c r="Z32" s="71">
        <f t="shared" si="25"/>
        <v>-545338.19460064918</v>
      </c>
      <c r="AA32" s="136">
        <f>(X32+Z32)/K32</f>
        <v>0.12141020524852815</v>
      </c>
      <c r="AB32" s="71">
        <f>SUM(AB30,AB28,AB24,AB22,AB16,AB9,AB26)</f>
        <v>2984150687.4746313</v>
      </c>
    </row>
    <row r="33" spans="1:31" ht="12" thickTop="1" x14ac:dyDescent="0.2">
      <c r="A33" s="119">
        <f t="shared" si="0"/>
        <v>25</v>
      </c>
      <c r="C33" s="66"/>
      <c r="D33" s="138"/>
      <c r="E33" s="68"/>
      <c r="F33" s="68"/>
      <c r="G33" s="68"/>
      <c r="H33" s="68"/>
      <c r="I33" s="68"/>
      <c r="J33" s="68"/>
      <c r="K33" s="68"/>
      <c r="L33" s="68"/>
      <c r="M33" s="66"/>
      <c r="P33" s="136"/>
      <c r="R33" s="136"/>
      <c r="T33" s="136"/>
      <c r="W33" s="136"/>
      <c r="Y33" s="136"/>
      <c r="AA33" s="136"/>
    </row>
    <row r="34" spans="1:31" x14ac:dyDescent="0.2">
      <c r="A34" s="119">
        <f t="shared" si="0"/>
        <v>26</v>
      </c>
      <c r="B34" s="182" t="s">
        <v>78</v>
      </c>
      <c r="C34" s="206">
        <v>5</v>
      </c>
      <c r="D34" s="177">
        <f>'Exh CTM-6 (Rate Design)'!C361</f>
        <v>6767845.1784540005</v>
      </c>
      <c r="E34" s="178">
        <f>'Exh CTM-6 (Rate Design)'!K369</f>
        <v>434445</v>
      </c>
      <c r="F34" s="151"/>
      <c r="G34" s="177">
        <f>'Exh CTM-6 (Rate Design)'!D361</f>
        <v>6714960.2368700616</v>
      </c>
      <c r="H34" s="178">
        <f>'Exh CTM-6 (Rate Design)'!L369</f>
        <v>306713.92664298858</v>
      </c>
      <c r="I34" s="151"/>
      <c r="J34" s="177">
        <f>'Exh CTM-6 (Rate Design)'!E361</f>
        <v>6710049.8818741431</v>
      </c>
      <c r="K34" s="178">
        <f>'Exh CTM-6 (Rate Design)'!M369</f>
        <v>306149.63955806073</v>
      </c>
      <c r="L34" s="68"/>
      <c r="M34" s="424" t="s">
        <v>485</v>
      </c>
      <c r="N34" s="421">
        <v>1.36</v>
      </c>
      <c r="O34" s="421"/>
      <c r="P34" s="136">
        <f>((Q34)/H34)</f>
        <v>2.675333599416684</v>
      </c>
      <c r="Q34" s="178">
        <v>820562.07335701142</v>
      </c>
      <c r="R34" s="136"/>
      <c r="S34" s="69">
        <f>R34*$M$42</f>
        <v>0</v>
      </c>
      <c r="T34" s="136">
        <f>(Q34+S34)/H34</f>
        <v>2.675333599416684</v>
      </c>
      <c r="U34" s="69">
        <f t="shared" ref="U34" si="26">+H34+Q34+S34</f>
        <v>1127276</v>
      </c>
      <c r="V34" s="68"/>
      <c r="W34" s="136">
        <f>((X34)/H34)</f>
        <v>0</v>
      </c>
      <c r="X34" s="426">
        <v>0</v>
      </c>
      <c r="Y34" s="136"/>
      <c r="Z34" s="268">
        <f>Y34*$N$42</f>
        <v>0</v>
      </c>
      <c r="AA34" s="136">
        <f>(X34+Z34)/K34</f>
        <v>0</v>
      </c>
      <c r="AB34" s="69">
        <f>+K34+X34+Z34+Q34+S34</f>
        <v>1126711.7129150722</v>
      </c>
    </row>
    <row r="35" spans="1:31" x14ac:dyDescent="0.2">
      <c r="A35" s="119">
        <f t="shared" si="0"/>
        <v>27</v>
      </c>
      <c r="C35" s="66"/>
      <c r="D35" s="67"/>
      <c r="E35" s="68"/>
      <c r="F35" s="68"/>
      <c r="G35" s="68"/>
      <c r="H35" s="68"/>
      <c r="I35" s="68"/>
      <c r="J35" s="68"/>
      <c r="K35" s="68"/>
      <c r="L35" s="68"/>
      <c r="M35" s="425"/>
      <c r="P35" s="136"/>
      <c r="R35" s="136"/>
      <c r="T35" s="136"/>
      <c r="W35" s="136"/>
      <c r="Y35" s="136"/>
      <c r="AA35" s="136"/>
    </row>
    <row r="36" spans="1:31" ht="12" thickBot="1" x14ac:dyDescent="0.25">
      <c r="A36" s="119">
        <f t="shared" si="0"/>
        <v>28</v>
      </c>
      <c r="B36" s="65" t="s">
        <v>79</v>
      </c>
      <c r="C36" s="66"/>
      <c r="D36" s="135">
        <f>SUM(D34,D32)</f>
        <v>23292161227.789402</v>
      </c>
      <c r="E36" s="71">
        <f>SUM(E34,E32)</f>
        <v>2094679068.6664464</v>
      </c>
      <c r="F36" s="71"/>
      <c r="G36" s="135">
        <f>SUM(G34,G32)</f>
        <v>23558158394.432896</v>
      </c>
      <c r="H36" s="71">
        <f>SUM(H34,H32)</f>
        <v>2118609636.1930223</v>
      </c>
      <c r="I36" s="71"/>
      <c r="J36" s="135">
        <f>SUM(J34,J32)</f>
        <v>23775605944.940617</v>
      </c>
      <c r="K36" s="71">
        <f>SUM(K34,K32)</f>
        <v>2140998717.1875465</v>
      </c>
      <c r="L36" s="71"/>
      <c r="M36" s="420"/>
      <c r="P36" s="134">
        <f>(+M41/H36)</f>
        <v>0.2717121362737806</v>
      </c>
      <c r="Q36" s="71">
        <f>SUM(Q34,Q32)</f>
        <v>575651950.18022335</v>
      </c>
      <c r="R36" s="134">
        <f>SUM(R9:R35)</f>
        <v>1.0000000000000002</v>
      </c>
      <c r="S36" s="71">
        <f t="shared" ref="S36" si="27">SUM(S34,S32)</f>
        <v>8724807.8197767884</v>
      </c>
      <c r="T36" s="134">
        <f>(Q36+S36)/H36</f>
        <v>0.27583031249214934</v>
      </c>
      <c r="U36" s="71">
        <f>SUM(U34,U32)</f>
        <v>2702986394.1930223</v>
      </c>
      <c r="V36" s="71"/>
      <c r="W36" s="134">
        <f>(+$N$41/K36)</f>
        <v>0.12164755639682434</v>
      </c>
      <c r="X36" s="71">
        <f>SUM(X34,X32)</f>
        <v>260447262.19460061</v>
      </c>
      <c r="Y36" s="134">
        <f>SUM(Y9:Y35)</f>
        <v>1.0000000000000002</v>
      </c>
      <c r="Z36" s="71">
        <f t="shared" ref="Z36" si="28">SUM(Z34,Z32)</f>
        <v>-545338.19460064918</v>
      </c>
      <c r="AA36" s="134">
        <f>(X36+Z36)/K36</f>
        <v>0.12139284433640937</v>
      </c>
      <c r="AB36" s="71">
        <f>SUM(AB34,AB32)</f>
        <v>2985277399.1875463</v>
      </c>
    </row>
    <row r="37" spans="1:31" ht="12" thickTop="1" x14ac:dyDescent="0.2">
      <c r="A37" s="119">
        <f t="shared" si="0"/>
        <v>29</v>
      </c>
      <c r="C37" s="133" t="s">
        <v>208</v>
      </c>
      <c r="D37" s="132">
        <f>'Exh CTM-6 (Rate Design)'!C387-D36</f>
        <v>0</v>
      </c>
      <c r="E37" s="132">
        <f>'Exh CTM-6 (Rate Design)'!K389-E36</f>
        <v>0</v>
      </c>
      <c r="F37" s="78"/>
      <c r="G37" s="132">
        <f>'Exh CTM-6 (Rate Design)'!D387-G36</f>
        <v>0</v>
      </c>
      <c r="H37" s="132">
        <f>'Exh CTM-6 (Rate Design)'!L389-H36</f>
        <v>0</v>
      </c>
      <c r="I37" s="78"/>
      <c r="J37" s="132">
        <f>'Exh CTM-6 (Rate Design)'!E387-J36</f>
        <v>0</v>
      </c>
      <c r="K37" s="132">
        <f>'Exh CTM-6 (Rate Design)'!M389-K36</f>
        <v>0</v>
      </c>
      <c r="L37" s="78"/>
      <c r="M37" s="78"/>
      <c r="N37" s="78"/>
      <c r="P37" s="78"/>
      <c r="Q37" s="132">
        <f>M41-Q36</f>
        <v>0</v>
      </c>
      <c r="R37" s="67"/>
      <c r="S37" s="132">
        <f>M42-S36</f>
        <v>0</v>
      </c>
      <c r="T37" s="132"/>
      <c r="U37" s="132">
        <f>H36+M40-U36</f>
        <v>0</v>
      </c>
      <c r="V37" s="78"/>
      <c r="W37" s="78"/>
      <c r="X37" s="132">
        <f>N41-X36</f>
        <v>0</v>
      </c>
      <c r="Y37" s="67"/>
      <c r="Z37" s="132">
        <f>N42-Z36</f>
        <v>0</v>
      </c>
      <c r="AA37" s="132"/>
      <c r="AB37" s="132">
        <f>K36+SUM(N40)-AB36</f>
        <v>0</v>
      </c>
    </row>
    <row r="38" spans="1:31" ht="12" thickBot="1" x14ac:dyDescent="0.25">
      <c r="A38" s="119">
        <f t="shared" si="0"/>
        <v>30</v>
      </c>
      <c r="C38" s="66"/>
      <c r="D38" s="67"/>
      <c r="E38" s="67"/>
      <c r="F38" s="67"/>
      <c r="G38" s="67"/>
      <c r="H38" s="67"/>
      <c r="I38" s="67"/>
      <c r="J38" s="67"/>
      <c r="K38" s="67"/>
      <c r="L38" s="67"/>
      <c r="M38" s="67"/>
      <c r="N38" s="67"/>
      <c r="O38" s="67"/>
      <c r="P38" s="67"/>
      <c r="Q38" s="67"/>
      <c r="R38" s="67"/>
      <c r="S38" s="67"/>
      <c r="T38" s="67"/>
      <c r="U38" s="67"/>
      <c r="V38" s="67"/>
      <c r="W38" s="190"/>
      <c r="X38" s="67"/>
      <c r="Y38" s="67"/>
      <c r="Z38" s="67"/>
      <c r="AA38" s="67"/>
      <c r="AB38" s="67"/>
    </row>
    <row r="39" spans="1:31" ht="12" thickBot="1" x14ac:dyDescent="0.25">
      <c r="A39" s="119">
        <f t="shared" si="0"/>
        <v>31</v>
      </c>
      <c r="C39" s="66"/>
      <c r="D39" s="67"/>
      <c r="E39" s="67"/>
      <c r="F39" s="67"/>
      <c r="G39" s="67"/>
      <c r="H39" s="67"/>
      <c r="I39" s="67"/>
      <c r="J39" s="67"/>
      <c r="K39" s="67"/>
      <c r="L39" s="67"/>
      <c r="M39" s="131" t="s">
        <v>213</v>
      </c>
      <c r="N39" s="131" t="s">
        <v>212</v>
      </c>
      <c r="O39" s="359"/>
      <c r="P39" s="67"/>
      <c r="Q39" s="67"/>
      <c r="R39" s="67"/>
      <c r="S39" s="67"/>
      <c r="T39" s="67"/>
      <c r="U39" s="67"/>
      <c r="V39" s="67"/>
      <c r="W39" s="67"/>
      <c r="X39" s="67"/>
      <c r="Y39" s="67"/>
      <c r="Z39" s="67"/>
      <c r="AA39" s="67"/>
      <c r="AB39" s="67"/>
      <c r="AC39" s="67"/>
      <c r="AD39" s="67"/>
      <c r="AE39" s="67"/>
    </row>
    <row r="40" spans="1:31" ht="12" thickBot="1" x14ac:dyDescent="0.25">
      <c r="A40" s="119">
        <f t="shared" si="0"/>
        <v>32</v>
      </c>
      <c r="B40" s="130" t="s">
        <v>325</v>
      </c>
      <c r="C40" s="129" t="s">
        <v>236</v>
      </c>
      <c r="D40" s="128"/>
      <c r="E40" s="128"/>
      <c r="F40" s="128"/>
      <c r="G40" s="128"/>
      <c r="H40" s="128"/>
      <c r="I40" s="128"/>
      <c r="J40" s="128"/>
      <c r="K40" s="128"/>
      <c r="L40" s="128"/>
      <c r="M40" s="427">
        <v>584376758</v>
      </c>
      <c r="N40" s="427">
        <v>844278682</v>
      </c>
      <c r="O40" s="78"/>
      <c r="P40" s="78" t="s">
        <v>181</v>
      </c>
      <c r="Q40" s="67"/>
      <c r="R40" s="67"/>
      <c r="S40" s="67"/>
      <c r="T40" s="280" t="s">
        <v>236</v>
      </c>
      <c r="U40" s="279">
        <v>2702986396.0946202</v>
      </c>
      <c r="V40" s="67"/>
      <c r="W40" s="67"/>
      <c r="X40" s="67"/>
      <c r="Y40" s="67"/>
      <c r="Z40" s="67"/>
      <c r="AA40" s="280" t="s">
        <v>236</v>
      </c>
      <c r="AB40" s="279">
        <v>2985277400.9672737</v>
      </c>
    </row>
    <row r="41" spans="1:31" ht="12" thickBot="1" x14ac:dyDescent="0.25">
      <c r="A41" s="119">
        <f t="shared" si="0"/>
        <v>33</v>
      </c>
      <c r="B41" s="130" t="s">
        <v>326</v>
      </c>
      <c r="C41" s="129" t="s">
        <v>236</v>
      </c>
      <c r="D41" s="128"/>
      <c r="E41" s="128"/>
      <c r="F41" s="128"/>
      <c r="G41" s="128"/>
      <c r="H41" s="128"/>
      <c r="I41" s="128"/>
      <c r="J41" s="128"/>
      <c r="K41" s="128"/>
      <c r="L41" s="128"/>
      <c r="M41" s="427">
        <v>575651950.18022323</v>
      </c>
      <c r="N41" s="427">
        <v>260447262.19460064</v>
      </c>
      <c r="O41" s="78"/>
      <c r="P41" s="132">
        <f>N40-M41-N41-M42-N42</f>
        <v>-7.4505805969238281E-9</v>
      </c>
      <c r="Q41" s="67"/>
      <c r="R41" s="67"/>
      <c r="S41" s="67"/>
      <c r="T41" s="78" t="s">
        <v>181</v>
      </c>
      <c r="U41" s="132">
        <f>U40-U36</f>
        <v>1.9015979766845703</v>
      </c>
      <c r="V41" s="67"/>
      <c r="W41" s="67"/>
      <c r="X41" s="67"/>
      <c r="Y41" s="67"/>
      <c r="Z41" s="67"/>
      <c r="AA41" s="78" t="s">
        <v>181</v>
      </c>
      <c r="AB41" s="132">
        <f>AB40-AB36</f>
        <v>1.7797274589538574</v>
      </c>
    </row>
    <row r="42" spans="1:31" ht="12" thickBot="1" x14ac:dyDescent="0.25">
      <c r="A42" s="119"/>
      <c r="B42" s="130" t="s">
        <v>389</v>
      </c>
      <c r="C42" s="129" t="s">
        <v>236</v>
      </c>
      <c r="D42" s="128"/>
      <c r="E42" s="128"/>
      <c r="F42" s="128"/>
      <c r="G42" s="128"/>
      <c r="H42" s="128"/>
      <c r="I42" s="128"/>
      <c r="J42" s="128"/>
      <c r="K42" s="128"/>
      <c r="L42" s="128"/>
      <c r="M42" s="427">
        <v>8724807.8197767884</v>
      </c>
      <c r="N42" s="427">
        <v>-545338.19460064918</v>
      </c>
      <c r="O42" s="78"/>
      <c r="P42" s="67"/>
      <c r="Q42" s="67"/>
      <c r="R42" s="67"/>
      <c r="S42" s="67"/>
      <c r="T42" s="67"/>
      <c r="U42" s="67"/>
      <c r="V42" s="67"/>
      <c r="W42" s="67"/>
      <c r="X42" s="67"/>
      <c r="Y42" s="67"/>
      <c r="Z42" s="67"/>
      <c r="AA42" s="67"/>
    </row>
    <row r="43" spans="1:31" x14ac:dyDescent="0.2">
      <c r="A43" s="119">
        <f>+A41+1</f>
        <v>34</v>
      </c>
      <c r="B43" s="127"/>
      <c r="C43" s="66"/>
      <c r="D43" s="66"/>
      <c r="M43" s="126"/>
      <c r="N43" s="125"/>
      <c r="O43" s="359"/>
      <c r="P43" s="67"/>
      <c r="V43" s="68"/>
      <c r="W43" s="68"/>
    </row>
    <row r="44" spans="1:31" x14ac:dyDescent="0.2">
      <c r="A44" s="119">
        <f t="shared" si="0"/>
        <v>35</v>
      </c>
      <c r="B44" s="518" t="s">
        <v>167</v>
      </c>
      <c r="C44" s="519"/>
      <c r="D44" s="519"/>
      <c r="E44" s="519"/>
      <c r="F44" s="182"/>
      <c r="G44" s="182"/>
      <c r="H44" s="182"/>
      <c r="I44" s="182"/>
      <c r="J44" s="182"/>
      <c r="K44" s="182"/>
      <c r="L44" s="182"/>
      <c r="M44" s="124">
        <f>M41/H36</f>
        <v>0.2717121362737806</v>
      </c>
      <c r="N44" s="124">
        <f>N41/K36</f>
        <v>0.12164755639682434</v>
      </c>
      <c r="O44" s="423"/>
      <c r="P44" s="67"/>
    </row>
    <row r="45" spans="1:31" x14ac:dyDescent="0.2">
      <c r="A45" s="119">
        <f t="shared" si="0"/>
        <v>36</v>
      </c>
      <c r="B45" s="518" t="s">
        <v>168</v>
      </c>
      <c r="C45" s="519"/>
      <c r="D45" s="519"/>
      <c r="E45" s="519"/>
      <c r="F45" s="182"/>
      <c r="G45" s="182"/>
      <c r="H45" s="182"/>
      <c r="I45" s="182"/>
      <c r="J45" s="182"/>
      <c r="K45" s="182"/>
      <c r="L45" s="182"/>
      <c r="M45" s="124">
        <f>((M41-Q28-Q34-Q26)/(H36-H28-H26-H34))</f>
        <v>0.27091733887293429</v>
      </c>
      <c r="N45" s="124">
        <f>((N41-X28-X34-X26)/(K36-K28-K26-K34))</f>
        <v>0.12239750305691181</v>
      </c>
      <c r="O45" s="423"/>
      <c r="P45" s="68"/>
      <c r="W45" s="68"/>
    </row>
    <row r="46" spans="1:31" x14ac:dyDescent="0.2">
      <c r="A46" s="119">
        <f t="shared" si="0"/>
        <v>37</v>
      </c>
      <c r="B46" s="520" t="s">
        <v>169</v>
      </c>
      <c r="C46" s="521"/>
      <c r="D46" s="521"/>
      <c r="E46" s="521"/>
      <c r="F46" s="183"/>
      <c r="G46" s="183"/>
      <c r="H46" s="183"/>
      <c r="I46" s="183"/>
      <c r="J46" s="183"/>
      <c r="K46" s="183"/>
      <c r="L46" s="183"/>
      <c r="M46" s="123">
        <f>1/((SUMPRODUCT(H9:H15,$M$9:$M$15)+SUMPRODUCT(H19:H21,$M$19:$M$21)+(H24*$M$24)+(H30*$M$30))/(H32-H28-H26))</f>
        <v>1.0018764020231452</v>
      </c>
      <c r="N46" s="123">
        <f>1/((SUMPRODUCT(K9:K15,$M$9:$M$15)+SUMPRODUCT(K19:K21,$M$19:$M$21)+(K24*$M$24)+(K30*$M$30))/(K32-K28-K26))</f>
        <v>1.0018561838959328</v>
      </c>
      <c r="O46" s="419"/>
      <c r="P46" s="68"/>
      <c r="W46" s="68"/>
    </row>
    <row r="47" spans="1:31" ht="12" thickBot="1" x14ac:dyDescent="0.25">
      <c r="A47" s="119">
        <f t="shared" si="0"/>
        <v>38</v>
      </c>
      <c r="B47" s="516" t="s">
        <v>170</v>
      </c>
      <c r="C47" s="517"/>
      <c r="D47" s="517"/>
      <c r="E47" s="517"/>
      <c r="F47" s="181"/>
      <c r="G47" s="181"/>
      <c r="H47" s="181"/>
      <c r="I47" s="181"/>
      <c r="J47" s="181"/>
      <c r="K47" s="181"/>
      <c r="L47" s="181"/>
      <c r="M47" s="122">
        <f>M46*M45</f>
        <v>0.27142568871570055</v>
      </c>
      <c r="N47" s="122">
        <f>N46*N45</f>
        <v>0.12262469533098844</v>
      </c>
      <c r="O47" s="423"/>
      <c r="P47" s="68"/>
      <c r="W47" s="68"/>
    </row>
    <row r="48" spans="1:31" x14ac:dyDescent="0.2">
      <c r="A48" s="119"/>
      <c r="B48" s="121"/>
      <c r="C48" s="121"/>
      <c r="D48" s="121"/>
      <c r="E48" s="121"/>
      <c r="F48" s="121"/>
      <c r="G48" s="121"/>
      <c r="H48" s="282"/>
      <c r="I48" s="121"/>
      <c r="J48" s="121"/>
      <c r="K48" s="121"/>
      <c r="L48" s="121"/>
      <c r="M48" s="121"/>
    </row>
    <row r="49" spans="1:11" x14ac:dyDescent="0.2">
      <c r="A49" s="119"/>
      <c r="H49" s="284"/>
      <c r="I49" s="284"/>
      <c r="J49" s="284"/>
      <c r="K49" s="284"/>
    </row>
    <row r="50" spans="1:11" x14ac:dyDescent="0.2">
      <c r="A50" s="119"/>
      <c r="B50" s="120"/>
      <c r="H50" s="283"/>
    </row>
    <row r="51" spans="1:11" x14ac:dyDescent="0.2">
      <c r="A51" s="119"/>
    </row>
    <row r="52" spans="1:11" x14ac:dyDescent="0.2">
      <c r="A52" s="119"/>
    </row>
    <row r="53" spans="1:11" x14ac:dyDescent="0.2">
      <c r="A53" s="119"/>
    </row>
  </sheetData>
  <mergeCells count="10">
    <mergeCell ref="B47:E47"/>
    <mergeCell ref="B44:E44"/>
    <mergeCell ref="B45:E45"/>
    <mergeCell ref="B46:E46"/>
    <mergeCell ref="A1:AB1"/>
    <mergeCell ref="A3:AB3"/>
    <mergeCell ref="A2:AB2"/>
    <mergeCell ref="A4:AB4"/>
    <mergeCell ref="P6:U6"/>
    <mergeCell ref="W6:AB6"/>
  </mergeCells>
  <phoneticPr fontId="25" type="noConversion"/>
  <conditionalFormatting sqref="N9 N12:N15 N19:N21 N24 N30">
    <cfRule type="cellIs" dxfId="1" priority="1" operator="lessThan">
      <formula>0.95</formula>
    </cfRule>
    <cfRule type="cellIs" dxfId="0" priority="2" operator="greaterThan">
      <formula>1.05</formula>
    </cfRule>
  </conditionalFormatting>
  <printOptions horizontalCentered="1"/>
  <pageMargins left="0.7" right="0.7" top="0.75" bottom="0.75" header="0.3" footer="0.3"/>
  <pageSetup scale="41" fitToHeight="0" orientation="landscape" r:id="rId1"/>
  <headerFooter alignWithMargins="0">
    <oddFooter>&amp;R&amp;F
&amp;A
&amp;P of &amp;N</oddFooter>
  </headerFooter>
  <customProperties>
    <customPr name="_pios_id" r:id="rId2"/>
    <customPr name="EpmWorksheetKeyString_GUID" r:id="rId3"/>
  </customProperties>
  <ignoredErrors>
    <ignoredError sqref="R36 Y36" 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ransitionEntry="1" codeName="Sheet8">
    <tabColor rgb="FF92D050"/>
  </sheetPr>
  <dimension ref="A1:U396"/>
  <sheetViews>
    <sheetView zoomScaleNormal="100" zoomScaleSheetLayoutView="80" workbookViewId="0">
      <pane ySplit="10" topLeftCell="A11" activePane="bottomLeft" state="frozen"/>
      <selection activeCell="C33" sqref="C33"/>
      <selection pane="bottomLeft" activeCell="G22" sqref="G22"/>
    </sheetView>
  </sheetViews>
  <sheetFormatPr defaultColWidth="10.25" defaultRowHeight="11.25" x14ac:dyDescent="0.2"/>
  <cols>
    <col min="1" max="1" width="4.625" style="15" customWidth="1"/>
    <col min="2" max="2" width="45.5" style="1" bestFit="1" customWidth="1"/>
    <col min="3" max="3" width="11.25" style="1" bestFit="1" customWidth="1"/>
    <col min="4" max="4" width="12.375" style="1" customWidth="1"/>
    <col min="5" max="5" width="11.25" style="1" bestFit="1" customWidth="1"/>
    <col min="6" max="6" width="0.875" style="1" customWidth="1"/>
    <col min="7" max="7" width="9.875" style="1" bestFit="1" customWidth="1"/>
    <col min="8" max="9" width="10.125" style="1" bestFit="1" customWidth="1"/>
    <col min="10" max="10" width="0.875" style="1" customWidth="1"/>
    <col min="11" max="12" width="11.25" style="1" bestFit="1" customWidth="1"/>
    <col min="13" max="13" width="11.5" style="1" customWidth="1"/>
    <col min="14" max="14" width="0.625" style="1" customWidth="1"/>
    <col min="15" max="15" width="13.25" style="1" bestFit="1" customWidth="1"/>
    <col min="16" max="16" width="11.25" style="1" bestFit="1" customWidth="1"/>
    <col min="17" max="17" width="0.875" style="1" customWidth="1"/>
    <col min="18" max="18" width="11.25" style="1" bestFit="1" customWidth="1"/>
    <col min="19" max="19" width="11.75" style="1" bestFit="1" customWidth="1"/>
    <col min="20" max="20" width="0.875" style="1" customWidth="1"/>
    <col min="21" max="21" width="34.5" style="1" bestFit="1" customWidth="1"/>
    <col min="22" max="16384" width="10.25" style="1"/>
  </cols>
  <sheetData>
    <row r="1" spans="1:21" ht="15.75" x14ac:dyDescent="0.25">
      <c r="A1" s="540" t="str">
        <f>'Exh CTM-6 (Rate Spread)'!A1</f>
        <v>Puget Sound Energy</v>
      </c>
      <c r="B1" s="541"/>
      <c r="C1" s="541"/>
      <c r="D1" s="541"/>
      <c r="E1" s="541"/>
      <c r="F1" s="541"/>
      <c r="G1" s="541"/>
      <c r="H1" s="541"/>
      <c r="I1" s="541"/>
      <c r="J1" s="541"/>
      <c r="K1" s="541"/>
      <c r="L1" s="541"/>
      <c r="M1" s="541"/>
      <c r="N1" s="541"/>
      <c r="O1" s="541"/>
      <c r="P1" s="541"/>
      <c r="Q1" s="541"/>
      <c r="R1" s="541"/>
      <c r="S1" s="541"/>
      <c r="T1" s="541"/>
      <c r="U1" s="541"/>
    </row>
    <row r="2" spans="1:21" ht="15.75" customHeight="1" x14ac:dyDescent="0.25">
      <c r="A2" s="540" t="str">
        <f>'Exh CTM-6 (Rate Spread)'!A2</f>
        <v>2024 General Rate Case Docket No. UE-240004 and UG-240005</v>
      </c>
      <c r="B2" s="541"/>
      <c r="C2" s="541"/>
      <c r="D2" s="541"/>
      <c r="E2" s="541"/>
      <c r="F2" s="541"/>
      <c r="G2" s="541"/>
      <c r="H2" s="541"/>
      <c r="I2" s="541"/>
      <c r="J2" s="541"/>
      <c r="K2" s="541"/>
      <c r="L2" s="541"/>
      <c r="M2" s="541"/>
      <c r="N2" s="541"/>
      <c r="O2" s="541"/>
      <c r="P2" s="541"/>
      <c r="Q2" s="541"/>
      <c r="R2" s="541"/>
      <c r="S2" s="541"/>
      <c r="T2" s="541"/>
      <c r="U2" s="541"/>
    </row>
    <row r="3" spans="1:21" ht="15.75" x14ac:dyDescent="0.25">
      <c r="A3" s="540" t="str">
        <f>'Exh CTM-6 (Rate Spread)'!A3</f>
        <v xml:space="preserve">2024 GRC Test year: 12 Months ended June 30, 2023 and MYRP 2025, MYRP 2026 </v>
      </c>
      <c r="B3" s="541"/>
      <c r="C3" s="541"/>
      <c r="D3" s="541"/>
      <c r="E3" s="541"/>
      <c r="F3" s="541"/>
      <c r="G3" s="541"/>
      <c r="H3" s="541"/>
      <c r="I3" s="541"/>
      <c r="J3" s="541"/>
      <c r="K3" s="541"/>
      <c r="L3" s="541"/>
      <c r="M3" s="541"/>
      <c r="N3" s="541"/>
      <c r="O3" s="541"/>
      <c r="P3" s="541"/>
      <c r="Q3" s="541"/>
      <c r="R3" s="541"/>
      <c r="S3" s="541"/>
      <c r="T3" s="541"/>
      <c r="U3" s="541"/>
    </row>
    <row r="4" spans="1:21" ht="15.75" x14ac:dyDescent="0.25">
      <c r="A4" s="542" t="s">
        <v>364</v>
      </c>
      <c r="B4" s="543"/>
      <c r="C4" s="543"/>
      <c r="D4" s="543"/>
      <c r="E4" s="543"/>
      <c r="F4" s="543"/>
      <c r="G4" s="543"/>
      <c r="H4" s="543"/>
      <c r="I4" s="543"/>
      <c r="J4" s="543"/>
      <c r="K4" s="543"/>
      <c r="L4" s="543"/>
      <c r="M4" s="543"/>
      <c r="N4" s="543"/>
      <c r="O4" s="543"/>
      <c r="P4" s="543"/>
      <c r="Q4" s="543"/>
      <c r="R4" s="543"/>
      <c r="S4" s="543"/>
      <c r="T4" s="543"/>
      <c r="U4" s="543"/>
    </row>
    <row r="5" spans="1:21" ht="15.75" x14ac:dyDescent="0.25">
      <c r="A5" s="544" t="s">
        <v>3</v>
      </c>
      <c r="B5" s="543"/>
      <c r="C5" s="543"/>
      <c r="D5" s="543"/>
      <c r="E5" s="543"/>
      <c r="F5" s="543"/>
      <c r="G5" s="543"/>
      <c r="H5" s="543"/>
      <c r="I5" s="543"/>
      <c r="J5" s="543"/>
      <c r="K5" s="543"/>
      <c r="L5" s="543"/>
      <c r="M5" s="543"/>
      <c r="N5" s="543"/>
      <c r="O5" s="543"/>
      <c r="P5" s="543"/>
      <c r="Q5" s="543"/>
      <c r="R5" s="543"/>
      <c r="S5" s="543"/>
      <c r="T5" s="543"/>
      <c r="U5" s="543"/>
    </row>
    <row r="6" spans="1:21" x14ac:dyDescent="0.2">
      <c r="B6" s="112"/>
      <c r="C6" s="32"/>
      <c r="D6" s="32"/>
      <c r="E6" s="32"/>
      <c r="F6" s="32"/>
      <c r="G6" s="32"/>
      <c r="H6" s="32"/>
      <c r="I6" s="32"/>
      <c r="J6" s="32"/>
      <c r="K6" s="32"/>
      <c r="L6" s="32"/>
      <c r="M6" s="32"/>
      <c r="N6" s="32"/>
      <c r="O6" s="32"/>
      <c r="P6" s="32"/>
      <c r="Q6" s="32"/>
      <c r="R6" s="32"/>
      <c r="S6" s="32"/>
      <c r="T6" s="32"/>
      <c r="U6" s="32"/>
    </row>
    <row r="7" spans="1:21" x14ac:dyDescent="0.2">
      <c r="B7" s="32"/>
      <c r="C7" s="32"/>
      <c r="D7" s="32"/>
      <c r="E7" s="32"/>
      <c r="F7" s="32"/>
      <c r="G7" s="32"/>
      <c r="H7" s="32"/>
      <c r="I7" s="32"/>
      <c r="J7" s="32"/>
      <c r="K7" s="32"/>
      <c r="L7" s="32"/>
      <c r="M7" s="32"/>
      <c r="N7" s="32"/>
      <c r="O7" s="32"/>
      <c r="P7" s="32"/>
      <c r="Q7" s="32"/>
      <c r="R7" s="32"/>
      <c r="S7" s="32"/>
      <c r="T7" s="32"/>
      <c r="U7" s="32"/>
    </row>
    <row r="8" spans="1:21" ht="15.75" customHeight="1" x14ac:dyDescent="0.25">
      <c r="B8" s="6"/>
      <c r="C8" s="533" t="s">
        <v>149</v>
      </c>
      <c r="D8" s="534"/>
      <c r="E8" s="535"/>
      <c r="F8" s="30"/>
      <c r="G8" s="533" t="s">
        <v>216</v>
      </c>
      <c r="H8" s="534"/>
      <c r="I8" s="535"/>
      <c r="J8" s="31"/>
      <c r="K8" s="536" t="s">
        <v>252</v>
      </c>
      <c r="L8" s="537"/>
      <c r="M8" s="538"/>
      <c r="N8" s="32"/>
      <c r="O8" s="539" t="s">
        <v>253</v>
      </c>
      <c r="P8" s="538"/>
      <c r="Q8" s="82"/>
      <c r="R8" s="534" t="s">
        <v>254</v>
      </c>
      <c r="S8" s="535"/>
      <c r="T8" s="82"/>
      <c r="U8" s="32"/>
    </row>
    <row r="9" spans="1:21" ht="22.5" x14ac:dyDescent="0.2">
      <c r="A9" s="142" t="s">
        <v>63</v>
      </c>
      <c r="B9" s="253" t="s">
        <v>249</v>
      </c>
      <c r="C9" s="254" t="s">
        <v>215</v>
      </c>
      <c r="D9" s="255" t="s">
        <v>213</v>
      </c>
      <c r="E9" s="256" t="s">
        <v>212</v>
      </c>
      <c r="F9" s="30"/>
      <c r="G9" s="257" t="str">
        <f>C9</f>
        <v xml:space="preserve">Test Year </v>
      </c>
      <c r="H9" s="258" t="str">
        <f t="shared" ref="H9:I9" si="0">D9</f>
        <v>MYRP 2025</v>
      </c>
      <c r="I9" s="259" t="str">
        <f t="shared" si="0"/>
        <v>MYRP 2026</v>
      </c>
      <c r="J9" s="31"/>
      <c r="K9" s="257" t="str">
        <f>G9</f>
        <v xml:space="preserve">Test Year </v>
      </c>
      <c r="L9" s="258" t="str">
        <f t="shared" ref="L9" si="1">H9</f>
        <v>MYRP 2025</v>
      </c>
      <c r="M9" s="259" t="str">
        <f t="shared" ref="M9" si="2">I9</f>
        <v>MYRP 2026</v>
      </c>
      <c r="N9" s="32"/>
      <c r="O9" s="258" t="str">
        <f>H9</f>
        <v>MYRP 2025</v>
      </c>
      <c r="P9" s="259" t="str">
        <f>I9</f>
        <v>MYRP 2026</v>
      </c>
      <c r="Q9" s="82"/>
      <c r="R9" s="258" t="str">
        <f t="shared" ref="R9" si="3">O9</f>
        <v>MYRP 2025</v>
      </c>
      <c r="S9" s="259" t="str">
        <f t="shared" ref="S9" si="4">P9</f>
        <v>MYRP 2026</v>
      </c>
      <c r="T9" s="82"/>
      <c r="U9" s="77" t="s">
        <v>214</v>
      </c>
    </row>
    <row r="10" spans="1:21" x14ac:dyDescent="0.2">
      <c r="A10" s="174"/>
      <c r="B10" s="368" t="s">
        <v>145</v>
      </c>
      <c r="C10" s="368" t="s">
        <v>146</v>
      </c>
      <c r="D10" s="368" t="s">
        <v>150</v>
      </c>
      <c r="E10" s="368" t="s">
        <v>151</v>
      </c>
      <c r="F10" s="334"/>
      <c r="G10" s="368" t="s">
        <v>152</v>
      </c>
      <c r="H10" s="66" t="s">
        <v>147</v>
      </c>
      <c r="I10" s="66" t="s">
        <v>247</v>
      </c>
      <c r="J10" s="369"/>
      <c r="K10" s="368" t="s">
        <v>347</v>
      </c>
      <c r="L10" s="119" t="s">
        <v>348</v>
      </c>
      <c r="M10" s="119" t="s">
        <v>349</v>
      </c>
      <c r="N10" s="119"/>
      <c r="O10" s="66" t="s">
        <v>248</v>
      </c>
      <c r="P10" s="66" t="s">
        <v>505</v>
      </c>
      <c r="Q10" s="367"/>
      <c r="R10" s="66" t="s">
        <v>156</v>
      </c>
      <c r="S10" s="66" t="s">
        <v>157</v>
      </c>
      <c r="T10" s="367"/>
      <c r="U10" s="73" t="s">
        <v>321</v>
      </c>
    </row>
    <row r="11" spans="1:21" x14ac:dyDescent="0.2">
      <c r="A11" s="15">
        <v>1</v>
      </c>
      <c r="B11" s="275" t="str">
        <f>CONCATENATE("SCHEDULE"," ", 'Exh CTM-6 (Tariff)'!B8)</f>
        <v>SCHEDULE 7 (307) (317) (327)</v>
      </c>
      <c r="C11" s="90"/>
      <c r="D11" s="32"/>
      <c r="E11" s="32"/>
      <c r="F11" s="30"/>
      <c r="G11" s="90"/>
      <c r="H11" s="32"/>
      <c r="I11" s="32"/>
      <c r="J11" s="31"/>
      <c r="K11" s="90"/>
      <c r="L11" s="90"/>
      <c r="M11" s="90"/>
      <c r="N11" s="90"/>
      <c r="O11" s="32"/>
      <c r="P11" s="32"/>
      <c r="Q11" s="82"/>
      <c r="R11" s="32"/>
      <c r="S11" s="32"/>
      <c r="T11" s="82"/>
      <c r="U11" s="112"/>
    </row>
    <row r="12" spans="1:21" x14ac:dyDescent="0.2">
      <c r="A12" s="15">
        <f>A11+1</f>
        <v>2</v>
      </c>
      <c r="B12" s="34" t="s">
        <v>2</v>
      </c>
      <c r="F12" s="30"/>
      <c r="G12" s="35"/>
      <c r="H12" s="35"/>
      <c r="I12" s="35"/>
      <c r="J12" s="31"/>
      <c r="O12" s="35"/>
      <c r="T12" s="82"/>
    </row>
    <row r="13" spans="1:21" x14ac:dyDescent="0.2">
      <c r="A13" s="15">
        <f t="shared" ref="A13:A76" si="5">A12+1</f>
        <v>3</v>
      </c>
      <c r="B13" s="1" t="s">
        <v>9</v>
      </c>
      <c r="C13" s="4"/>
      <c r="D13" s="4"/>
      <c r="E13" s="4"/>
      <c r="F13" s="4"/>
      <c r="G13" s="35"/>
      <c r="H13" s="35"/>
      <c r="I13" s="35"/>
      <c r="J13" s="31"/>
      <c r="O13" s="35"/>
      <c r="T13" s="82"/>
    </row>
    <row r="14" spans="1:21" x14ac:dyDescent="0.2">
      <c r="A14" s="15">
        <f t="shared" si="5"/>
        <v>4</v>
      </c>
      <c r="B14" s="1" t="s">
        <v>7</v>
      </c>
      <c r="C14" s="81">
        <v>13063955</v>
      </c>
      <c r="D14" s="81">
        <v>13402924</v>
      </c>
      <c r="E14" s="81">
        <v>13545540</v>
      </c>
      <c r="F14" s="81"/>
      <c r="G14" s="82">
        <f>'Exh CTM-6 (Tariff)'!D9</f>
        <v>7.49</v>
      </c>
      <c r="H14" s="74">
        <f>G14*(1+R14)</f>
        <v>9.7370000000000001</v>
      </c>
      <c r="I14" s="74">
        <f>H14*(1+S14)</f>
        <v>12.658100000000001</v>
      </c>
      <c r="J14" s="31"/>
      <c r="K14" s="3">
        <f>G14*C14</f>
        <v>97849022.950000003</v>
      </c>
      <c r="L14" s="3">
        <f>G14*D14</f>
        <v>100387900.76000001</v>
      </c>
      <c r="M14" s="3">
        <f>G14*E14</f>
        <v>101456094.60000001</v>
      </c>
      <c r="N14" s="3"/>
      <c r="O14" s="3">
        <f>H14*D14</f>
        <v>130504270.98800001</v>
      </c>
      <c r="P14" s="3">
        <f>I14*E14</f>
        <v>171460799.87400001</v>
      </c>
      <c r="R14" s="170">
        <v>0.3</v>
      </c>
      <c r="S14" s="187">
        <f>R14</f>
        <v>0.3</v>
      </c>
      <c r="T14" s="82"/>
      <c r="U14" s="91" t="s">
        <v>217</v>
      </c>
    </row>
    <row r="15" spans="1:21" x14ac:dyDescent="0.2">
      <c r="A15" s="15">
        <f t="shared" si="5"/>
        <v>5</v>
      </c>
      <c r="B15" s="1" t="s">
        <v>8</v>
      </c>
      <c r="C15" s="81">
        <v>4524</v>
      </c>
      <c r="D15" s="81">
        <v>4641</v>
      </c>
      <c r="E15" s="81">
        <v>4692</v>
      </c>
      <c r="F15" s="81"/>
      <c r="G15" s="82">
        <f>'Exh CTM-6 (Tariff)'!D10</f>
        <v>17.989999999999998</v>
      </c>
      <c r="H15" s="74">
        <f>G15*(1+R15)</f>
        <v>23.387</v>
      </c>
      <c r="I15" s="74">
        <f>H15*(1+S15)</f>
        <v>30.403100000000002</v>
      </c>
      <c r="J15" s="31"/>
      <c r="K15" s="3">
        <f>G15*C15</f>
        <v>81386.759999999995</v>
      </c>
      <c r="L15" s="3">
        <f>G15*D15</f>
        <v>83491.59</v>
      </c>
      <c r="M15" s="3">
        <f>G15*E15</f>
        <v>84409.079999999987</v>
      </c>
      <c r="N15" s="3"/>
      <c r="O15" s="3">
        <f>H15*D15</f>
        <v>108539.067</v>
      </c>
      <c r="P15" s="3">
        <f>I15*E15</f>
        <v>142651.34520000001</v>
      </c>
      <c r="R15" s="146">
        <f>R14</f>
        <v>0.3</v>
      </c>
      <c r="S15" s="146">
        <f>S14</f>
        <v>0.3</v>
      </c>
      <c r="T15" s="82"/>
      <c r="U15" s="91" t="s">
        <v>217</v>
      </c>
    </row>
    <row r="16" spans="1:21" x14ac:dyDescent="0.2">
      <c r="A16" s="15">
        <f t="shared" si="5"/>
        <v>6</v>
      </c>
      <c r="B16" s="37" t="s">
        <v>4</v>
      </c>
      <c r="C16" s="38">
        <f>SUM(C14:C15)</f>
        <v>13068479</v>
      </c>
      <c r="D16" s="38">
        <f t="shared" ref="D16:E16" si="6">SUM(D14:D15)</f>
        <v>13407565</v>
      </c>
      <c r="E16" s="38">
        <f t="shared" si="6"/>
        <v>13550232</v>
      </c>
      <c r="F16" s="4"/>
      <c r="G16" s="83"/>
      <c r="H16" s="74"/>
      <c r="I16" s="74"/>
      <c r="J16" s="31"/>
      <c r="K16" s="40">
        <f>SUM(K14:K15)</f>
        <v>97930409.710000008</v>
      </c>
      <c r="L16" s="40">
        <f>SUM(L14:L15)</f>
        <v>100471392.35000001</v>
      </c>
      <c r="M16" s="40">
        <f>SUM(M14:M15)</f>
        <v>101540503.68000001</v>
      </c>
      <c r="N16" s="40"/>
      <c r="O16" s="40">
        <f>SUM(O14:O15)</f>
        <v>130612810.05500001</v>
      </c>
      <c r="P16" s="40">
        <f>SUM(P14:P15)</f>
        <v>171603451.21920002</v>
      </c>
      <c r="R16" s="29"/>
      <c r="S16" s="29"/>
      <c r="T16" s="82"/>
    </row>
    <row r="17" spans="1:21" x14ac:dyDescent="0.2">
      <c r="A17" s="15">
        <f t="shared" si="5"/>
        <v>7</v>
      </c>
      <c r="B17" s="1" t="s">
        <v>23</v>
      </c>
      <c r="C17" s="4"/>
      <c r="D17" s="4"/>
      <c r="E17" s="4"/>
      <c r="F17" s="4"/>
      <c r="G17" s="39"/>
      <c r="H17" s="115"/>
      <c r="I17" s="115"/>
      <c r="J17" s="31"/>
      <c r="K17" s="3"/>
      <c r="L17" s="3"/>
      <c r="M17" s="3"/>
      <c r="N17" s="3"/>
      <c r="O17" s="3"/>
      <c r="P17" s="3"/>
      <c r="R17" s="147"/>
      <c r="S17" s="147"/>
      <c r="T17" s="82"/>
      <c r="U17" s="89"/>
    </row>
    <row r="18" spans="1:21" x14ac:dyDescent="0.2">
      <c r="A18" s="15">
        <f t="shared" si="5"/>
        <v>8</v>
      </c>
      <c r="B18" s="41" t="s">
        <v>18</v>
      </c>
      <c r="C18" s="81">
        <v>6506331253</v>
      </c>
      <c r="D18" s="81">
        <v>6356287865.579875</v>
      </c>
      <c r="E18" s="81">
        <v>6454126299.9336367</v>
      </c>
      <c r="F18" s="81"/>
      <c r="G18" s="84">
        <f>'Exh CTM-6 (Tariff)'!D12</f>
        <v>8.9437000000000003E-2</v>
      </c>
      <c r="H18" s="42">
        <f>G18+R18</f>
        <v>0.11651582591302051</v>
      </c>
      <c r="I18" s="42">
        <f>H18+S18</f>
        <v>0.12567450443201938</v>
      </c>
      <c r="J18" s="31"/>
      <c r="K18" s="3">
        <f t="shared" ref="K18:K19" si="7">G18*C18</f>
        <v>581906748.27456105</v>
      </c>
      <c r="L18" s="3">
        <f t="shared" ref="L18:L19" si="8">G18*D18</f>
        <v>568487317.83386731</v>
      </c>
      <c r="M18" s="3">
        <f t="shared" ref="M18:M19" si="9">G18*E18</f>
        <v>577237693.88716471</v>
      </c>
      <c r="N18" s="3"/>
      <c r="O18" s="3">
        <f t="shared" ref="O18:O19" si="10">H18*D18</f>
        <v>740608130.39894938</v>
      </c>
      <c r="P18" s="3">
        <f t="shared" ref="P18:P19" si="11">I18*E18</f>
        <v>811119124.28582275</v>
      </c>
      <c r="R18" s="109">
        <f>(R25-(O16-L16))/D23</f>
        <v>2.70788259130205E-2</v>
      </c>
      <c r="S18" s="109">
        <f>((S25+R25)-(P16-M16))/E23-R18</f>
        <v>9.1586785189988612E-3</v>
      </c>
      <c r="T18" s="82"/>
      <c r="U18" s="92" t="s">
        <v>235</v>
      </c>
    </row>
    <row r="19" spans="1:21" x14ac:dyDescent="0.2">
      <c r="A19" s="15">
        <f t="shared" si="5"/>
        <v>9</v>
      </c>
      <c r="B19" s="41" t="s">
        <v>80</v>
      </c>
      <c r="C19" s="81">
        <v>5206810367</v>
      </c>
      <c r="D19" s="81">
        <v>4921917985.8154898</v>
      </c>
      <c r="E19" s="81">
        <v>4993522939.7803335</v>
      </c>
      <c r="F19" s="81"/>
      <c r="G19" s="84">
        <f>'Exh CTM-6 (Tariff)'!D13</f>
        <v>0.10885400000000001</v>
      </c>
      <c r="H19" s="42">
        <f>G19+R19</f>
        <v>0.1359328259130205</v>
      </c>
      <c r="I19" s="42">
        <f>H19+S19</f>
        <v>0.14509150443201935</v>
      </c>
      <c r="J19" s="31"/>
      <c r="K19" s="3">
        <f t="shared" si="7"/>
        <v>566782135.68941808</v>
      </c>
      <c r="L19" s="3">
        <f t="shared" si="8"/>
        <v>535770460.42795938</v>
      </c>
      <c r="M19" s="3">
        <f t="shared" si="9"/>
        <v>543564946.0868485</v>
      </c>
      <c r="N19" s="3"/>
      <c r="O19" s="3">
        <f t="shared" si="10"/>
        <v>669050220.72402143</v>
      </c>
      <c r="P19" s="3">
        <f t="shared" si="11"/>
        <v>724517755.74852848</v>
      </c>
      <c r="R19" s="109">
        <f>R18</f>
        <v>2.70788259130205E-2</v>
      </c>
      <c r="S19" s="109">
        <f>S18</f>
        <v>9.1586785189988612E-3</v>
      </c>
      <c r="T19" s="82"/>
      <c r="U19" s="92" t="s">
        <v>235</v>
      </c>
    </row>
    <row r="20" spans="1:21" x14ac:dyDescent="0.2">
      <c r="A20" s="15">
        <f t="shared" si="5"/>
        <v>10</v>
      </c>
      <c r="B20" s="37" t="s">
        <v>4</v>
      </c>
      <c r="C20" s="38">
        <f>SUM(C18:C19)</f>
        <v>11713141620</v>
      </c>
      <c r="D20" s="38">
        <f t="shared" ref="D20:E20" si="12">SUM(D18:D19)</f>
        <v>11278205851.395365</v>
      </c>
      <c r="E20" s="38">
        <f t="shared" si="12"/>
        <v>11447649239.71397</v>
      </c>
      <c r="F20" s="4"/>
      <c r="G20" s="43"/>
      <c r="H20" s="43"/>
      <c r="I20" s="43"/>
      <c r="J20" s="31"/>
      <c r="K20" s="40">
        <f>SUM(K18:K19)</f>
        <v>1148688883.9639792</v>
      </c>
      <c r="L20" s="40">
        <f>SUM(L18:L19)</f>
        <v>1104257778.2618268</v>
      </c>
      <c r="M20" s="40">
        <f>SUM(M18:M19)</f>
        <v>1120802639.9740133</v>
      </c>
      <c r="N20" s="40"/>
      <c r="O20" s="40">
        <f>SUM(O18:O19)</f>
        <v>1409658351.1229708</v>
      </c>
      <c r="P20" s="40">
        <f>SUM(P18:P19)</f>
        <v>1535636880.0343513</v>
      </c>
      <c r="T20" s="82"/>
    </row>
    <row r="21" spans="1:21" x14ac:dyDescent="0.2">
      <c r="A21" s="15">
        <f t="shared" si="5"/>
        <v>11</v>
      </c>
      <c r="B21" s="2" t="s">
        <v>17</v>
      </c>
      <c r="C21" s="81">
        <v>-508914814.87916487</v>
      </c>
      <c r="D21" s="116" t="s">
        <v>234</v>
      </c>
      <c r="E21" s="117"/>
      <c r="F21" s="81"/>
      <c r="G21" s="42">
        <f>K21/C21</f>
        <v>0.10632400043777007</v>
      </c>
      <c r="H21" s="43"/>
      <c r="I21" s="43"/>
      <c r="J21" s="31"/>
      <c r="K21" s="88">
        <v>-54109859</v>
      </c>
      <c r="L21" s="3">
        <f t="shared" ref="L21:L22" si="13">G21*D21</f>
        <v>0</v>
      </c>
      <c r="M21" s="3">
        <f t="shared" ref="M21:M22" si="14">G21*E21</f>
        <v>0</v>
      </c>
      <c r="N21" s="3"/>
      <c r="O21" s="3">
        <f t="shared" ref="O21:O22" si="15">H21*D21</f>
        <v>0</v>
      </c>
      <c r="P21" s="3">
        <f t="shared" ref="P21:P22" si="16">I21*E21</f>
        <v>0</v>
      </c>
      <c r="T21" s="82"/>
    </row>
    <row r="22" spans="1:21" x14ac:dyDescent="0.2">
      <c r="A22" s="15">
        <f t="shared" si="5"/>
        <v>12</v>
      </c>
      <c r="B22" s="2" t="s">
        <v>19</v>
      </c>
      <c r="C22" s="81">
        <v>18614228</v>
      </c>
      <c r="D22" s="116" t="s">
        <v>234</v>
      </c>
      <c r="E22" s="117"/>
      <c r="F22" s="81"/>
      <c r="G22" s="42">
        <f>K22/C22</f>
        <v>0.10585622997633853</v>
      </c>
      <c r="H22" s="43"/>
      <c r="I22" s="43"/>
      <c r="J22" s="31"/>
      <c r="K22" s="86">
        <v>1970432</v>
      </c>
      <c r="L22" s="3">
        <f t="shared" si="13"/>
        <v>0</v>
      </c>
      <c r="M22" s="3">
        <f t="shared" si="14"/>
        <v>0</v>
      </c>
      <c r="N22" s="3"/>
      <c r="O22" s="3">
        <f t="shared" si="15"/>
        <v>0</v>
      </c>
      <c r="P22" s="3">
        <f t="shared" si="16"/>
        <v>0</v>
      </c>
      <c r="T22" s="82"/>
    </row>
    <row r="23" spans="1:21" ht="12" thickBot="1" x14ac:dyDescent="0.25">
      <c r="A23" s="15">
        <f t="shared" si="5"/>
        <v>13</v>
      </c>
      <c r="B23" s="37" t="s">
        <v>4</v>
      </c>
      <c r="C23" s="46">
        <f>SUM(C20:C22)</f>
        <v>11222841033.120834</v>
      </c>
      <c r="D23" s="46">
        <f>SUM(D20:D22)</f>
        <v>11278205851.395365</v>
      </c>
      <c r="E23" s="46">
        <f t="shared" ref="E23" si="17">SUM(E20:E22)</f>
        <v>11447649239.71397</v>
      </c>
      <c r="F23" s="4"/>
      <c r="G23" s="42"/>
      <c r="H23" s="43"/>
      <c r="I23" s="43"/>
      <c r="J23" s="31"/>
      <c r="K23" s="3">
        <f>SUM(K20:K22)</f>
        <v>1096549456.9639792</v>
      </c>
      <c r="L23" s="40">
        <f>SUM(L20:L22)</f>
        <v>1104257778.2618268</v>
      </c>
      <c r="M23" s="40">
        <f>SUM(M20:M22)</f>
        <v>1120802639.9740133</v>
      </c>
      <c r="N23" s="40"/>
      <c r="O23" s="40">
        <f t="shared" ref="O23:P23" si="18">SUM(O20:O22)</f>
        <v>1409658351.1229708</v>
      </c>
      <c r="P23" s="40">
        <f t="shared" si="18"/>
        <v>1535636880.0343513</v>
      </c>
      <c r="T23" s="82"/>
    </row>
    <row r="24" spans="1:21" ht="12.75" thickTop="1" thickBot="1" x14ac:dyDescent="0.25">
      <c r="A24" s="15">
        <f t="shared" si="5"/>
        <v>14</v>
      </c>
      <c r="B24" s="1" t="s">
        <v>5</v>
      </c>
      <c r="G24" s="152">
        <f>K24/C23</f>
        <v>0.10643293112223828</v>
      </c>
      <c r="H24" s="152">
        <f>O24/D23</f>
        <v>0.13657058414015427</v>
      </c>
      <c r="I24" s="152">
        <f>P24/E23</f>
        <v>0.14913457737076929</v>
      </c>
      <c r="J24" s="31"/>
      <c r="K24" s="47">
        <f>SUM(K23,K16)</f>
        <v>1194479866.6739793</v>
      </c>
      <c r="L24" s="47">
        <f>SUM(L23,L16)</f>
        <v>1204729170.6118267</v>
      </c>
      <c r="M24" s="47">
        <f>SUM(M23,M16)</f>
        <v>1222343143.6540134</v>
      </c>
      <c r="N24" s="47"/>
      <c r="O24" s="47">
        <f>SUM(O23,O16)</f>
        <v>1540271161.1779709</v>
      </c>
      <c r="P24" s="47">
        <f>SUM(P23,P16)</f>
        <v>1707240331.2535515</v>
      </c>
      <c r="R24" s="113">
        <f>'Exh CTM-6 (Rate Spread)'!U9</f>
        <v>1540271161.1779709</v>
      </c>
      <c r="S24" s="113">
        <f>'Exh CTM-6 (Rate Spread)'!AB9</f>
        <v>1707240331.2535515</v>
      </c>
      <c r="T24" s="3"/>
    </row>
    <row r="25" spans="1:21" ht="12" thickTop="1" x14ac:dyDescent="0.2">
      <c r="A25" s="15">
        <f t="shared" si="5"/>
        <v>15</v>
      </c>
      <c r="B25" s="34" t="s">
        <v>225</v>
      </c>
      <c r="G25" s="42"/>
      <c r="H25" s="42"/>
      <c r="I25" s="42"/>
      <c r="J25" s="31"/>
      <c r="K25" s="3"/>
      <c r="L25" s="3"/>
      <c r="M25" s="3"/>
      <c r="N25" s="3"/>
      <c r="O25" s="3"/>
      <c r="P25" s="3"/>
      <c r="R25" s="88">
        <f>R24-L24</f>
        <v>335541990.56614423</v>
      </c>
      <c r="S25" s="88">
        <f>S24-M24-R25</f>
        <v>149355197.03339386</v>
      </c>
      <c r="T25" s="3"/>
    </row>
    <row r="26" spans="1:21" x14ac:dyDescent="0.2">
      <c r="A26" s="15">
        <f t="shared" si="5"/>
        <v>16</v>
      </c>
      <c r="B26" s="34" t="s">
        <v>218</v>
      </c>
      <c r="G26" s="42"/>
      <c r="H26" s="453"/>
      <c r="I26" s="453"/>
      <c r="J26" s="31"/>
      <c r="K26" s="42"/>
      <c r="L26" s="42"/>
      <c r="M26" s="42"/>
      <c r="N26" s="118"/>
      <c r="O26" s="3"/>
      <c r="P26" s="3"/>
      <c r="R26" s="149">
        <f>R25/L24</f>
        <v>0.27852068228391769</v>
      </c>
      <c r="S26" s="149">
        <f>S25/M24</f>
        <v>0.12218761794410583</v>
      </c>
      <c r="T26" s="3"/>
    </row>
    <row r="27" spans="1:21" x14ac:dyDescent="0.2">
      <c r="A27" s="15">
        <f t="shared" si="5"/>
        <v>17</v>
      </c>
      <c r="B27" s="172" t="s">
        <v>181</v>
      </c>
      <c r="C27" s="167">
        <v>0.2949981689453125</v>
      </c>
      <c r="H27" s="42"/>
      <c r="I27" s="188"/>
      <c r="J27" s="31"/>
      <c r="K27" s="167">
        <v>-1.6739792823791504</v>
      </c>
      <c r="L27" s="114">
        <v>0</v>
      </c>
      <c r="M27" s="114">
        <v>0</v>
      </c>
      <c r="N27" s="114"/>
      <c r="O27" s="3"/>
      <c r="P27" s="3"/>
      <c r="R27" s="114">
        <f>R24-O24</f>
        <v>0</v>
      </c>
      <c r="S27" s="114">
        <f>S24-P24</f>
        <v>0</v>
      </c>
      <c r="T27" s="44"/>
    </row>
    <row r="28" spans="1:21" x14ac:dyDescent="0.2">
      <c r="A28" s="15">
        <f t="shared" si="5"/>
        <v>18</v>
      </c>
      <c r="B28" s="193"/>
      <c r="C28" s="59"/>
      <c r="D28" s="59"/>
      <c r="E28" s="59"/>
      <c r="F28" s="59"/>
      <c r="G28" s="60"/>
      <c r="H28" s="145"/>
      <c r="I28" s="145"/>
      <c r="J28" s="59"/>
      <c r="K28" s="59"/>
      <c r="L28" s="59"/>
      <c r="M28" s="59"/>
      <c r="N28" s="59"/>
      <c r="O28" s="59" t="s">
        <v>0</v>
      </c>
      <c r="P28" s="59"/>
      <c r="Q28" s="59"/>
      <c r="R28" s="59"/>
      <c r="S28" s="59"/>
      <c r="T28" s="59"/>
    </row>
    <row r="29" spans="1:21" x14ac:dyDescent="0.2">
      <c r="A29" s="15">
        <f t="shared" si="5"/>
        <v>19</v>
      </c>
      <c r="B29" s="6"/>
      <c r="C29" s="90"/>
      <c r="D29" s="32"/>
      <c r="E29" s="32"/>
      <c r="F29" s="30"/>
      <c r="G29" s="90"/>
      <c r="H29" s="32"/>
      <c r="I29" s="32"/>
      <c r="J29" s="31"/>
      <c r="K29" s="90"/>
      <c r="L29" s="90"/>
      <c r="M29" s="90"/>
      <c r="N29" s="90"/>
      <c r="O29" s="32"/>
      <c r="P29" s="32"/>
      <c r="Q29" s="82"/>
      <c r="R29" s="32"/>
      <c r="S29" s="32"/>
      <c r="T29" s="82"/>
      <c r="U29" s="112"/>
    </row>
    <row r="30" spans="1:21" x14ac:dyDescent="0.2">
      <c r="A30" s="15">
        <f t="shared" si="5"/>
        <v>20</v>
      </c>
      <c r="B30" s="275" t="str">
        <f>CONCATENATE("SCHEDULE"," ", 'Exh CTM-6 (Tariff)'!B15)</f>
        <v>SCHEDULE 08 (24) (324)</v>
      </c>
    </row>
    <row r="31" spans="1:21" x14ac:dyDescent="0.2">
      <c r="A31" s="15">
        <f t="shared" si="5"/>
        <v>21</v>
      </c>
      <c r="B31" s="34" t="s">
        <v>26</v>
      </c>
    </row>
    <row r="32" spans="1:21" x14ac:dyDescent="0.2">
      <c r="A32" s="15">
        <f t="shared" si="5"/>
        <v>22</v>
      </c>
      <c r="B32" s="1" t="s">
        <v>9</v>
      </c>
      <c r="C32" s="94"/>
    </row>
    <row r="33" spans="1:21" x14ac:dyDescent="0.2">
      <c r="A33" s="15">
        <f t="shared" si="5"/>
        <v>23</v>
      </c>
      <c r="B33" s="1" t="s">
        <v>7</v>
      </c>
      <c r="C33" s="96">
        <v>1134095</v>
      </c>
      <c r="D33" s="96">
        <v>1164314</v>
      </c>
      <c r="E33" s="96">
        <v>1177319</v>
      </c>
      <c r="G33" s="93">
        <f>'Exh CTM-6 (Tariff)'!D16</f>
        <v>10.210000000000001</v>
      </c>
      <c r="H33" s="74">
        <f>G33*(1+R33)</f>
        <v>13.273000000000001</v>
      </c>
      <c r="I33" s="74">
        <f>H33*(1+S33)</f>
        <v>17.254900000000003</v>
      </c>
      <c r="K33" s="3">
        <f t="shared" ref="K33:K34" si="19">G33*C33</f>
        <v>11579109.950000001</v>
      </c>
      <c r="L33" s="3">
        <f t="shared" ref="L33:L34" si="20">G33*D33</f>
        <v>11887645.940000001</v>
      </c>
      <c r="M33" s="3">
        <f t="shared" ref="M33:M34" si="21">G33*E33</f>
        <v>12020426.99</v>
      </c>
      <c r="N33" s="3"/>
      <c r="O33" s="3">
        <f t="shared" ref="O33:O34" si="22">H33*D33</f>
        <v>15453939.722000001</v>
      </c>
      <c r="P33" s="3">
        <f t="shared" ref="P33:P34" si="23">I33*E33</f>
        <v>20314521.613100003</v>
      </c>
      <c r="R33" s="170">
        <v>0.3</v>
      </c>
      <c r="S33" s="187">
        <f>R33</f>
        <v>0.3</v>
      </c>
      <c r="U33" s="91" t="s">
        <v>217</v>
      </c>
    </row>
    <row r="34" spans="1:21" x14ac:dyDescent="0.2">
      <c r="A34" s="15">
        <f t="shared" si="5"/>
        <v>24</v>
      </c>
      <c r="B34" s="1" t="s">
        <v>8</v>
      </c>
      <c r="C34" s="96">
        <v>482155</v>
      </c>
      <c r="D34" s="96">
        <v>495002</v>
      </c>
      <c r="E34" s="96">
        <v>500533</v>
      </c>
      <c r="G34" s="93">
        <f>'Exh CTM-6 (Tariff)'!D17</f>
        <v>25.95</v>
      </c>
      <c r="H34" s="74">
        <f>G34*(1+R34)</f>
        <v>33.734999999999999</v>
      </c>
      <c r="I34" s="74">
        <f>H34*(1+S34)</f>
        <v>43.855499999999999</v>
      </c>
      <c r="K34" s="3">
        <f t="shared" si="19"/>
        <v>12511922.25</v>
      </c>
      <c r="L34" s="3">
        <f t="shared" si="20"/>
        <v>12845301.9</v>
      </c>
      <c r="M34" s="3">
        <f t="shared" si="21"/>
        <v>12988831.35</v>
      </c>
      <c r="N34" s="3"/>
      <c r="O34" s="3">
        <f t="shared" si="22"/>
        <v>16698892.469999999</v>
      </c>
      <c r="P34" s="3">
        <f t="shared" si="23"/>
        <v>21951124.9815</v>
      </c>
      <c r="R34" s="146">
        <f>R33</f>
        <v>0.3</v>
      </c>
      <c r="S34" s="146">
        <f>S33</f>
        <v>0.3</v>
      </c>
      <c r="U34" s="91" t="s">
        <v>217</v>
      </c>
    </row>
    <row r="35" spans="1:21" x14ac:dyDescent="0.2">
      <c r="A35" s="15">
        <f t="shared" si="5"/>
        <v>25</v>
      </c>
      <c r="B35" s="37" t="s">
        <v>4</v>
      </c>
      <c r="C35" s="50">
        <f>SUM(C33:C34)</f>
        <v>1616250</v>
      </c>
      <c r="D35" s="50">
        <f t="shared" ref="D35:E35" si="24">SUM(D33:D34)</f>
        <v>1659316</v>
      </c>
      <c r="E35" s="50">
        <f t="shared" si="24"/>
        <v>1677852</v>
      </c>
      <c r="G35" s="94"/>
      <c r="H35" s="74"/>
      <c r="I35" s="74"/>
      <c r="K35" s="40">
        <f>SUM(K33:K34)</f>
        <v>24091032.200000003</v>
      </c>
      <c r="L35" s="40">
        <f t="shared" ref="L35:M35" si="25">SUM(L33:L34)</f>
        <v>24732947.840000004</v>
      </c>
      <c r="M35" s="40">
        <f t="shared" si="25"/>
        <v>25009258.34</v>
      </c>
      <c r="N35" s="40"/>
      <c r="O35" s="40">
        <f>SUM(O33:O34)</f>
        <v>32152832.192000002</v>
      </c>
      <c r="P35" s="40">
        <f>SUM(P33:P34)</f>
        <v>42265646.594600007</v>
      </c>
      <c r="R35" s="29"/>
      <c r="S35" s="29"/>
      <c r="T35" s="35"/>
    </row>
    <row r="36" spans="1:21" x14ac:dyDescent="0.2">
      <c r="A36" s="15">
        <f t="shared" si="5"/>
        <v>26</v>
      </c>
      <c r="B36" s="1" t="s">
        <v>23</v>
      </c>
      <c r="C36" s="35"/>
      <c r="D36" s="35"/>
      <c r="E36" s="35"/>
      <c r="G36" s="94"/>
      <c r="H36" s="115"/>
      <c r="I36" s="115"/>
      <c r="K36" s="3"/>
      <c r="L36" s="3"/>
      <c r="M36" s="3"/>
      <c r="N36" s="3"/>
      <c r="O36" s="3"/>
      <c r="P36" s="3"/>
      <c r="R36" s="147"/>
      <c r="S36" s="147"/>
      <c r="U36" s="89"/>
    </row>
    <row r="37" spans="1:21" ht="15.75" customHeight="1" x14ac:dyDescent="0.2">
      <c r="A37" s="15">
        <f t="shared" si="5"/>
        <v>27</v>
      </c>
      <c r="B37" s="41" t="s">
        <v>21</v>
      </c>
      <c r="C37" s="96">
        <v>1297397711</v>
      </c>
      <c r="D37" s="96">
        <v>1457771579.8610439</v>
      </c>
      <c r="E37" s="96">
        <v>1466038232.8208413</v>
      </c>
      <c r="G37" s="95">
        <f>'Exh CTM-6 (Tariff)'!D19</f>
        <v>9.2536999999999994E-2</v>
      </c>
      <c r="H37" s="42">
        <f>G37+R37</f>
        <v>0.11699587891915719</v>
      </c>
      <c r="I37" s="42">
        <f>H37+S37</f>
        <v>0.12560934039909302</v>
      </c>
      <c r="K37" s="3">
        <f t="shared" ref="K37:K38" si="26">G37*C37</f>
        <v>120057291.982807</v>
      </c>
      <c r="L37" s="3">
        <f t="shared" ref="L37:L38" si="27">G37*D37</f>
        <v>134897808.68560141</v>
      </c>
      <c r="M37" s="3">
        <f t="shared" ref="M37:M38" si="28">G37*E37</f>
        <v>135662779.95054218</v>
      </c>
      <c r="N37" s="3"/>
      <c r="O37" s="3">
        <f t="shared" ref="O37:O38" si="29">H37*D37</f>
        <v>170553267.24921119</v>
      </c>
      <c r="P37" s="3">
        <f t="shared" ref="P37:P38" si="30">I37*E37</f>
        <v>184148095.42447785</v>
      </c>
      <c r="R37" s="109">
        <f>(R45-(O35-L35))/D43</f>
        <v>2.4458878919157205E-2</v>
      </c>
      <c r="S37" s="109">
        <f>((S45+R45)-(P35-M35))/E43-R37</f>
        <v>8.6134614799358369E-3</v>
      </c>
      <c r="U37" s="92" t="s">
        <v>235</v>
      </c>
    </row>
    <row r="38" spans="1:21" x14ac:dyDescent="0.2">
      <c r="A38" s="15">
        <f t="shared" si="5"/>
        <v>28</v>
      </c>
      <c r="B38" s="2" t="s">
        <v>22</v>
      </c>
      <c r="C38" s="96">
        <v>1482649252</v>
      </c>
      <c r="D38" s="96">
        <v>1304864386.3086548</v>
      </c>
      <c r="E38" s="96">
        <v>1308929189.4485493</v>
      </c>
      <c r="G38" s="95">
        <f>'Exh CTM-6 (Tariff)'!D20</f>
        <v>8.9337E-2</v>
      </c>
      <c r="H38" s="42">
        <f>G38+R38</f>
        <v>0.11379587891915721</v>
      </c>
      <c r="I38" s="42">
        <f>H38+S38</f>
        <v>0.12240934039909304</v>
      </c>
      <c r="K38" s="3">
        <f t="shared" si="26"/>
        <v>132455436.225924</v>
      </c>
      <c r="L38" s="3">
        <f t="shared" si="27"/>
        <v>116572669.6796563</v>
      </c>
      <c r="M38" s="3">
        <f t="shared" si="28"/>
        <v>116935806.99776505</v>
      </c>
      <c r="N38" s="3"/>
      <c r="O38" s="3">
        <f t="shared" si="29"/>
        <v>148488189.71030006</v>
      </c>
      <c r="P38" s="3">
        <f t="shared" si="30"/>
        <v>160225158.70951641</v>
      </c>
      <c r="R38" s="109">
        <f>R37</f>
        <v>2.4458878919157205E-2</v>
      </c>
      <c r="S38" s="109">
        <f>S37</f>
        <v>8.6134614799358369E-3</v>
      </c>
      <c r="U38" s="92" t="s">
        <v>235</v>
      </c>
    </row>
    <row r="39" spans="1:21" x14ac:dyDescent="0.2">
      <c r="A39" s="15">
        <f t="shared" si="5"/>
        <v>29</v>
      </c>
      <c r="B39" s="37" t="s">
        <v>4</v>
      </c>
      <c r="C39" s="50">
        <f>SUM(C37:C38)</f>
        <v>2780046963</v>
      </c>
      <c r="D39" s="50">
        <f t="shared" ref="D39:E39" si="31">SUM(D37:D38)</f>
        <v>2762635966.1696987</v>
      </c>
      <c r="E39" s="50">
        <f t="shared" si="31"/>
        <v>2774967422.2693906</v>
      </c>
      <c r="F39" s="35"/>
      <c r="G39" s="35"/>
      <c r="H39" s="43"/>
      <c r="I39" s="43"/>
      <c r="J39" s="35"/>
      <c r="K39" s="40">
        <f>SUM(K37:K38)</f>
        <v>252512728.208731</v>
      </c>
      <c r="L39" s="40">
        <f t="shared" ref="L39:M39" si="32">SUM(L37:L38)</f>
        <v>251470478.36525771</v>
      </c>
      <c r="M39" s="40">
        <f t="shared" si="32"/>
        <v>252598586.94830722</v>
      </c>
      <c r="N39" s="40"/>
      <c r="O39" s="40">
        <f t="shared" ref="O39:P39" si="33">SUM(O37:O38)</f>
        <v>319041456.95951128</v>
      </c>
      <c r="P39" s="40">
        <f t="shared" si="33"/>
        <v>344373254.13399422</v>
      </c>
      <c r="Q39" s="35"/>
    </row>
    <row r="40" spans="1:21" x14ac:dyDescent="0.2">
      <c r="A40" s="15">
        <f t="shared" si="5"/>
        <v>30</v>
      </c>
      <c r="B40" s="41" t="s">
        <v>24</v>
      </c>
      <c r="C40" s="96">
        <v>-26017025.539350219</v>
      </c>
      <c r="D40" s="116" t="s">
        <v>234</v>
      </c>
      <c r="E40" s="117"/>
      <c r="F40" s="35"/>
      <c r="G40" s="98">
        <f>K40/C40</f>
        <v>0.10015034178519225</v>
      </c>
      <c r="H40" s="43"/>
      <c r="I40" s="43"/>
      <c r="J40" s="35"/>
      <c r="K40" s="88">
        <v>-2605614</v>
      </c>
      <c r="L40" s="3">
        <f t="shared" ref="L40:L42" si="34">G40*D40</f>
        <v>0</v>
      </c>
      <c r="M40" s="3">
        <f t="shared" ref="M40:M42" si="35">G40*E40</f>
        <v>0</v>
      </c>
      <c r="N40" s="3"/>
      <c r="O40" s="3">
        <f t="shared" ref="O40:O42" si="36">H40*D40</f>
        <v>0</v>
      </c>
      <c r="P40" s="3">
        <f t="shared" ref="P40:P42" si="37">I40*E40</f>
        <v>0</v>
      </c>
      <c r="Q40" s="35"/>
    </row>
    <row r="41" spans="1:21" x14ac:dyDescent="0.2">
      <c r="A41" s="15">
        <f t="shared" si="5"/>
        <v>31</v>
      </c>
      <c r="B41" s="41" t="s">
        <v>25</v>
      </c>
      <c r="C41" s="96">
        <v>-11651897.623968661</v>
      </c>
      <c r="D41" s="116" t="s">
        <v>234</v>
      </c>
      <c r="E41" s="117"/>
      <c r="F41" s="35"/>
      <c r="G41" s="98">
        <f>K41/C41</f>
        <v>0.10015029634310652</v>
      </c>
      <c r="H41" s="43"/>
      <c r="I41" s="43"/>
      <c r="J41" s="35"/>
      <c r="K41" s="88">
        <v>-1166941</v>
      </c>
      <c r="L41" s="3">
        <f t="shared" si="34"/>
        <v>0</v>
      </c>
      <c r="M41" s="3">
        <f t="shared" si="35"/>
        <v>0</v>
      </c>
      <c r="N41" s="3"/>
      <c r="O41" s="3">
        <f t="shared" si="36"/>
        <v>0</v>
      </c>
      <c r="P41" s="3">
        <f t="shared" si="37"/>
        <v>0</v>
      </c>
      <c r="Q41" s="35"/>
    </row>
    <row r="42" spans="1:21" ht="10.5" customHeight="1" x14ac:dyDescent="0.2">
      <c r="A42" s="15">
        <f t="shared" si="5"/>
        <v>32</v>
      </c>
      <c r="B42" s="2" t="s">
        <v>19</v>
      </c>
      <c r="C42" s="97">
        <v>16441044</v>
      </c>
      <c r="D42" s="116" t="s">
        <v>234</v>
      </c>
      <c r="E42" s="117"/>
      <c r="F42" s="3"/>
      <c r="G42" s="98">
        <f>K42/C42</f>
        <v>9.6465285294534825E-2</v>
      </c>
      <c r="H42" s="43"/>
      <c r="I42" s="43"/>
      <c r="J42" s="3"/>
      <c r="K42" s="88">
        <v>1585990</v>
      </c>
      <c r="L42" s="3">
        <f t="shared" si="34"/>
        <v>0</v>
      </c>
      <c r="M42" s="3">
        <f t="shared" si="35"/>
        <v>0</v>
      </c>
      <c r="N42" s="3"/>
      <c r="O42" s="3">
        <f t="shared" si="36"/>
        <v>0</v>
      </c>
      <c r="P42" s="3">
        <f t="shared" si="37"/>
        <v>0</v>
      </c>
      <c r="Q42" s="3"/>
    </row>
    <row r="43" spans="1:21" x14ac:dyDescent="0.2">
      <c r="A43" s="15">
        <f t="shared" si="5"/>
        <v>33</v>
      </c>
      <c r="B43" s="37" t="s">
        <v>4</v>
      </c>
      <c r="C43" s="38">
        <f>SUM(C39:C42)</f>
        <v>2758819083.8366814</v>
      </c>
      <c r="D43" s="38">
        <f t="shared" ref="D43:E43" si="38">SUM(D39:D42)</f>
        <v>2762635966.1696987</v>
      </c>
      <c r="E43" s="38">
        <f t="shared" si="38"/>
        <v>2774967422.2693906</v>
      </c>
      <c r="F43" s="3"/>
      <c r="G43" s="3"/>
      <c r="H43" s="43"/>
      <c r="I43" s="43"/>
      <c r="J43" s="3"/>
      <c r="K43" s="40">
        <f>SUM(K39:K42)</f>
        <v>250326163.208731</v>
      </c>
      <c r="L43" s="40">
        <f t="shared" ref="L43:M43" si="39">SUM(L39:L42)</f>
        <v>251470478.36525771</v>
      </c>
      <c r="M43" s="40">
        <f t="shared" si="39"/>
        <v>252598586.94830722</v>
      </c>
      <c r="N43" s="40"/>
      <c r="O43" s="40">
        <f>SUM(O39:O42)</f>
        <v>319041456.95951128</v>
      </c>
      <c r="P43" s="40">
        <f>SUM(P39:P42)</f>
        <v>344373254.13399422</v>
      </c>
      <c r="Q43" s="3"/>
      <c r="R43" s="3"/>
      <c r="S43" s="3"/>
      <c r="T43" s="3"/>
      <c r="U43" s="3"/>
    </row>
    <row r="44" spans="1:21" ht="12" thickBot="1" x14ac:dyDescent="0.25">
      <c r="A44" s="15">
        <f t="shared" si="5"/>
        <v>34</v>
      </c>
      <c r="B44" s="1" t="s">
        <v>6</v>
      </c>
      <c r="G44" s="152">
        <f>K43/C43</f>
        <v>9.0736708570466743E-2</v>
      </c>
      <c r="H44" s="152">
        <f>O43/D43</f>
        <v>0.11548443619296372</v>
      </c>
      <c r="I44" s="152">
        <f>P43/E43</f>
        <v>0.12409992685692973</v>
      </c>
      <c r="K44" s="47">
        <f>SUM(K43,K35)</f>
        <v>274417195.40873098</v>
      </c>
      <c r="L44" s="47">
        <f t="shared" ref="L44:M44" si="40">SUM(L43,L35)</f>
        <v>276203426.20525771</v>
      </c>
      <c r="M44" s="47">
        <f t="shared" si="40"/>
        <v>277607845.28830719</v>
      </c>
      <c r="N44" s="47"/>
      <c r="O44" s="47">
        <f>SUM(O43,O35)</f>
        <v>351194289.15151131</v>
      </c>
      <c r="P44" s="47">
        <f>SUM(P43,P35)</f>
        <v>386638900.72859424</v>
      </c>
      <c r="R44" s="113">
        <f>'Exh CTM-6 (Rate Spread)'!U12</f>
        <v>351194289.15151125</v>
      </c>
      <c r="S44" s="113">
        <f>'Exh CTM-6 (Rate Spread)'!AB12</f>
        <v>386638900.72859424</v>
      </c>
      <c r="T44" s="3"/>
    </row>
    <row r="45" spans="1:21" ht="12" thickTop="1" x14ac:dyDescent="0.2">
      <c r="A45" s="15">
        <f t="shared" si="5"/>
        <v>35</v>
      </c>
      <c r="B45" s="34" t="s">
        <v>225</v>
      </c>
      <c r="K45" s="3"/>
      <c r="L45" s="3"/>
      <c r="M45" s="3"/>
      <c r="N45" s="3"/>
      <c r="O45" s="3"/>
      <c r="P45" s="3"/>
      <c r="R45" s="88">
        <f>R44-L44</f>
        <v>74990862.946253538</v>
      </c>
      <c r="S45" s="88">
        <f>S44-M44-R45</f>
        <v>34040192.494033515</v>
      </c>
      <c r="T45" s="3"/>
    </row>
    <row r="46" spans="1:21" x14ac:dyDescent="0.2">
      <c r="A46" s="15">
        <f t="shared" si="5"/>
        <v>36</v>
      </c>
      <c r="B46" s="34" t="s">
        <v>218</v>
      </c>
      <c r="K46" s="3"/>
      <c r="L46" s="3"/>
      <c r="M46" s="3"/>
      <c r="N46" s="3"/>
      <c r="O46" s="3"/>
      <c r="P46" s="3"/>
      <c r="R46" s="149">
        <f>R45/L44</f>
        <v>0.27150591133697544</v>
      </c>
      <c r="S46" s="149">
        <f>S45/M44</f>
        <v>0.12261970643762381</v>
      </c>
      <c r="T46" s="3"/>
    </row>
    <row r="47" spans="1:21" x14ac:dyDescent="0.2">
      <c r="A47" s="15">
        <f t="shared" si="5"/>
        <v>37</v>
      </c>
      <c r="B47" s="172" t="s">
        <v>181</v>
      </c>
      <c r="C47" s="167">
        <v>-1.5469999313354492</v>
      </c>
      <c r="K47" s="167">
        <v>-0.40873098373413086</v>
      </c>
      <c r="L47" s="114">
        <v>0</v>
      </c>
      <c r="M47" s="114">
        <v>0</v>
      </c>
      <c r="N47" s="114"/>
      <c r="R47" s="114">
        <f>R44-O44</f>
        <v>0</v>
      </c>
      <c r="S47" s="114">
        <f>S44-P44</f>
        <v>0</v>
      </c>
      <c r="T47" s="44"/>
    </row>
    <row r="48" spans="1:21" x14ac:dyDescent="0.2">
      <c r="A48" s="15">
        <f t="shared" si="5"/>
        <v>38</v>
      </c>
      <c r="B48" s="193"/>
      <c r="C48" s="59"/>
      <c r="D48" s="59"/>
      <c r="E48" s="59"/>
      <c r="G48" s="60"/>
      <c r="H48" s="145"/>
      <c r="I48" s="145"/>
      <c r="J48" s="59"/>
      <c r="K48" s="59"/>
      <c r="L48" s="59"/>
      <c r="M48" s="59"/>
      <c r="N48" s="59"/>
      <c r="O48" s="59"/>
      <c r="P48" s="59"/>
      <c r="Q48" s="59"/>
      <c r="R48" s="59"/>
      <c r="S48" s="59"/>
      <c r="T48" s="59"/>
    </row>
    <row r="49" spans="1:21" x14ac:dyDescent="0.2">
      <c r="A49" s="15">
        <f t="shared" si="5"/>
        <v>39</v>
      </c>
    </row>
    <row r="50" spans="1:21" x14ac:dyDescent="0.2">
      <c r="A50" s="15">
        <f t="shared" si="5"/>
        <v>40</v>
      </c>
      <c r="B50" s="275" t="str">
        <f>CONCATENATE("SCHEDULE"," ", 'Exh CTM-6 (Tariff)'!B27)</f>
        <v>SCHEDULE 7A (11) (25)</v>
      </c>
    </row>
    <row r="51" spans="1:21" x14ac:dyDescent="0.2">
      <c r="A51" s="15">
        <f t="shared" si="5"/>
        <v>41</v>
      </c>
      <c r="B51" s="34" t="s">
        <v>27</v>
      </c>
    </row>
    <row r="52" spans="1:21" x14ac:dyDescent="0.2">
      <c r="A52" s="15">
        <f t="shared" si="5"/>
        <v>42</v>
      </c>
    </row>
    <row r="53" spans="1:21" x14ac:dyDescent="0.2">
      <c r="A53" s="15">
        <f t="shared" si="5"/>
        <v>43</v>
      </c>
      <c r="B53" s="1" t="s">
        <v>9</v>
      </c>
      <c r="C53" s="81">
        <v>100522</v>
      </c>
      <c r="D53" s="81">
        <v>104091.5758044844</v>
      </c>
      <c r="E53" s="81">
        <v>106231.43807201592</v>
      </c>
      <c r="F53" s="3"/>
      <c r="G53" s="82">
        <f>'Exh CTM-6 (Tariff)'!D23</f>
        <v>53.95</v>
      </c>
      <c r="H53" s="74">
        <f>G53*(1+R53)</f>
        <v>70.135000000000005</v>
      </c>
      <c r="I53" s="74">
        <f>H53*(1+S53)</f>
        <v>91.175500000000014</v>
      </c>
      <c r="J53" s="3"/>
      <c r="K53" s="3">
        <f>G53*C53</f>
        <v>5423161.9000000004</v>
      </c>
      <c r="L53" s="3">
        <f>G53*D53</f>
        <v>5615740.5146519337</v>
      </c>
      <c r="M53" s="3">
        <f>G53*E53</f>
        <v>5731186.0839852598</v>
      </c>
      <c r="N53" s="3"/>
      <c r="O53" s="3">
        <f>H53*D53</f>
        <v>7300462.669047514</v>
      </c>
      <c r="P53" s="3">
        <f>I53*E53</f>
        <v>9685704.4819350895</v>
      </c>
      <c r="Q53" s="3"/>
      <c r="R53" s="170">
        <v>0.3</v>
      </c>
      <c r="S53" s="187">
        <f>R53</f>
        <v>0.3</v>
      </c>
      <c r="U53" s="91" t="s">
        <v>217</v>
      </c>
    </row>
    <row r="54" spans="1:21" x14ac:dyDescent="0.2">
      <c r="A54" s="15">
        <f t="shared" si="5"/>
        <v>44</v>
      </c>
      <c r="B54" s="1" t="s">
        <v>11</v>
      </c>
      <c r="C54" s="81"/>
      <c r="D54" s="4"/>
      <c r="E54" s="4"/>
      <c r="F54" s="3"/>
      <c r="G54" s="54"/>
      <c r="H54" s="3"/>
      <c r="I54" s="3"/>
      <c r="J54" s="3"/>
      <c r="K54" s="44"/>
      <c r="L54" s="44"/>
      <c r="M54" s="44"/>
      <c r="N54" s="44"/>
      <c r="O54" s="44"/>
      <c r="P54" s="44"/>
      <c r="Q54" s="3"/>
      <c r="R54" s="3"/>
      <c r="S54" s="3"/>
      <c r="T54" s="3"/>
    </row>
    <row r="55" spans="1:21" x14ac:dyDescent="0.2">
      <c r="A55" s="15">
        <f t="shared" si="5"/>
        <v>45</v>
      </c>
      <c r="B55" s="41" t="s">
        <v>29</v>
      </c>
      <c r="C55" s="81">
        <v>782914394</v>
      </c>
      <c r="D55" s="81">
        <v>764890777.36825001</v>
      </c>
      <c r="E55" s="81">
        <v>768227524.74642587</v>
      </c>
      <c r="F55" s="3"/>
      <c r="G55" s="84">
        <f>'Exh CTM-6 (Tariff)'!D25</f>
        <v>9.0594999999999995E-2</v>
      </c>
      <c r="H55" s="42">
        <f>G55+R55</f>
        <v>0.11068380767349564</v>
      </c>
      <c r="I55" s="42">
        <f>H55+S55</f>
        <v>0.11577050127427037</v>
      </c>
      <c r="J55" s="3"/>
      <c r="K55" s="3">
        <f t="shared" ref="K55:K57" si="41">G55*C55</f>
        <v>70928129.524429992</v>
      </c>
      <c r="L55" s="3">
        <f t="shared" ref="L55:L57" si="42">G55*D55</f>
        <v>69295279.975676611</v>
      </c>
      <c r="M55" s="3">
        <f t="shared" ref="M55:M57" si="43">G55*E55</f>
        <v>69597572.604402453</v>
      </c>
      <c r="N55" s="3"/>
      <c r="O55" s="3">
        <f t="shared" ref="O55:O57" si="44">H55*D55</f>
        <v>84661023.693457961</v>
      </c>
      <c r="P55" s="3">
        <f t="shared" ref="P55:P57" si="45">I55*E55</f>
        <v>88938085.63258566</v>
      </c>
      <c r="Q55" s="3"/>
      <c r="R55" s="109">
        <f>(R70-(O53-L53)-(O65-L65)-(O67-L67))/D61</f>
        <v>2.0088807673495641E-2</v>
      </c>
      <c r="S55" s="109">
        <f>((S70+R70)-(P53-M53)-(P65-M65)-(P67-M67))/E61-R55</f>
        <v>5.0866936007747249E-3</v>
      </c>
      <c r="U55" s="92" t="s">
        <v>235</v>
      </c>
    </row>
    <row r="56" spans="1:21" x14ac:dyDescent="0.2">
      <c r="A56" s="15">
        <f t="shared" si="5"/>
        <v>46</v>
      </c>
      <c r="B56" s="41" t="s">
        <v>28</v>
      </c>
      <c r="C56" s="81">
        <v>764321170</v>
      </c>
      <c r="D56" s="81">
        <v>746887576.95007479</v>
      </c>
      <c r="E56" s="81">
        <v>747812352.02207935</v>
      </c>
      <c r="F56" s="3"/>
      <c r="G56" s="84">
        <f>'Exh CTM-6 (Tariff)'!D26</f>
        <v>8.1648999999999999E-2</v>
      </c>
      <c r="H56" s="42">
        <f t="shared" ref="H56:I56" si="46">G56+R56</f>
        <v>0.10173780767349563</v>
      </c>
      <c r="I56" s="42">
        <f t="shared" si="46"/>
        <v>0.10682450127427036</v>
      </c>
      <c r="J56" s="3"/>
      <c r="K56" s="3">
        <f t="shared" si="41"/>
        <v>62406059.20933</v>
      </c>
      <c r="L56" s="3">
        <f t="shared" si="42"/>
        <v>60982623.770396657</v>
      </c>
      <c r="M56" s="3">
        <f t="shared" si="43"/>
        <v>61058130.730250753</v>
      </c>
      <c r="N56" s="3"/>
      <c r="O56" s="3">
        <f t="shared" si="44"/>
        <v>75986704.657469884</v>
      </c>
      <c r="P56" s="3">
        <f t="shared" si="45"/>
        <v>79884681.551497728</v>
      </c>
      <c r="Q56" s="3"/>
      <c r="R56" s="109">
        <f>R55</f>
        <v>2.0088807673495641E-2</v>
      </c>
      <c r="S56" s="109">
        <f>S55</f>
        <v>5.0866936007747249E-3</v>
      </c>
      <c r="T56" s="3"/>
      <c r="U56" s="92" t="s">
        <v>235</v>
      </c>
    </row>
    <row r="57" spans="1:21" x14ac:dyDescent="0.2">
      <c r="A57" s="15">
        <f t="shared" si="5"/>
        <v>47</v>
      </c>
      <c r="B57" s="41" t="s">
        <v>30</v>
      </c>
      <c r="C57" s="81">
        <v>1484990644</v>
      </c>
      <c r="D57" s="81">
        <v>1448423920.4871457</v>
      </c>
      <c r="E57" s="81">
        <v>1452680297.8689337</v>
      </c>
      <c r="F57" s="3"/>
      <c r="G57" s="84">
        <f>'Exh CTM-6 (Tariff)'!D27</f>
        <v>6.4577999999999997E-2</v>
      </c>
      <c r="H57" s="42">
        <f t="shared" ref="H57" si="47">G57+R57</f>
        <v>8.4666807673495631E-2</v>
      </c>
      <c r="I57" s="42">
        <f>H57+S57</f>
        <v>8.9753501274270356E-2</v>
      </c>
      <c r="J57" s="3"/>
      <c r="K57" s="3">
        <f t="shared" si="41"/>
        <v>95897725.808231995</v>
      </c>
      <c r="L57" s="3">
        <f t="shared" si="42"/>
        <v>93536319.93721889</v>
      </c>
      <c r="M57" s="3">
        <f t="shared" si="43"/>
        <v>93811188.275779992</v>
      </c>
      <c r="N57" s="3"/>
      <c r="O57" s="3">
        <f t="shared" si="44"/>
        <v>122633429.50557569</v>
      </c>
      <c r="P57" s="3">
        <f t="shared" si="45"/>
        <v>130383142.96588677</v>
      </c>
      <c r="Q57" s="3"/>
      <c r="R57" s="109">
        <f>R56</f>
        <v>2.0088807673495641E-2</v>
      </c>
      <c r="S57" s="109">
        <f>S55</f>
        <v>5.0866936007747249E-3</v>
      </c>
      <c r="T57" s="3"/>
      <c r="U57" s="92" t="s">
        <v>235</v>
      </c>
    </row>
    <row r="58" spans="1:21" x14ac:dyDescent="0.2">
      <c r="A58" s="15">
        <f t="shared" si="5"/>
        <v>48</v>
      </c>
      <c r="B58" s="37" t="s">
        <v>4</v>
      </c>
      <c r="C58" s="38">
        <f>SUM(C55:C57)</f>
        <v>3032226208</v>
      </c>
      <c r="D58" s="38">
        <f>SUM(D55:D57)</f>
        <v>2960202274.8054705</v>
      </c>
      <c r="E58" s="38">
        <f>SUM(E55:E57)</f>
        <v>2968720174.6374388</v>
      </c>
      <c r="F58" s="3"/>
      <c r="G58" s="42"/>
      <c r="H58" s="3"/>
      <c r="I58" s="3"/>
      <c r="J58" s="3"/>
      <c r="K58" s="55">
        <f>SUM(K55:K57)</f>
        <v>229231914.54199201</v>
      </c>
      <c r="L58" s="55">
        <f>SUM(L55:L57)</f>
        <v>223814223.68329215</v>
      </c>
      <c r="M58" s="55">
        <f t="shared" ref="M58" si="48">SUM(M55:M57)</f>
        <v>224466891.61043319</v>
      </c>
      <c r="N58" s="55"/>
      <c r="O58" s="55">
        <f>SUM(O55:O57)</f>
        <v>283281157.85650349</v>
      </c>
      <c r="P58" s="55">
        <f>SUM(P55:P57)</f>
        <v>299205910.14997017</v>
      </c>
      <c r="Q58" s="3"/>
      <c r="R58" s="3"/>
      <c r="S58" s="3"/>
      <c r="T58" s="3"/>
    </row>
    <row r="59" spans="1:21" x14ac:dyDescent="0.2">
      <c r="A59" s="15">
        <f t="shared" si="5"/>
        <v>49</v>
      </c>
      <c r="B59" s="41" t="s">
        <v>17</v>
      </c>
      <c r="C59" s="81">
        <v>-32050105.587753978</v>
      </c>
      <c r="D59" s="116" t="s">
        <v>234</v>
      </c>
      <c r="E59" s="117"/>
      <c r="F59" s="3"/>
      <c r="G59" s="98">
        <f>K59/C59</f>
        <v>9.1438981128341867E-2</v>
      </c>
      <c r="H59" s="3"/>
      <c r="I59" s="3"/>
      <c r="J59" s="3"/>
      <c r="K59" s="99">
        <v>-2930629</v>
      </c>
      <c r="L59" s="3">
        <f t="shared" ref="L59:L60" si="49">G59*D59</f>
        <v>0</v>
      </c>
      <c r="M59" s="3">
        <f t="shared" ref="M59:M60" si="50">G59*E59</f>
        <v>0</v>
      </c>
      <c r="N59" s="3"/>
      <c r="O59" s="3">
        <f t="shared" ref="O59:O60" si="51">H59*D59</f>
        <v>0</v>
      </c>
      <c r="P59" s="3">
        <f t="shared" ref="P59:P60" si="52">I59*E59</f>
        <v>0</v>
      </c>
      <c r="Q59" s="3"/>
      <c r="R59" s="3"/>
      <c r="S59" s="3"/>
      <c r="T59" s="3"/>
      <c r="U59" s="34"/>
    </row>
    <row r="60" spans="1:21" ht="10.5" customHeight="1" x14ac:dyDescent="0.2">
      <c r="A60" s="15">
        <f t="shared" si="5"/>
        <v>50</v>
      </c>
      <c r="B60" s="2" t="s">
        <v>19</v>
      </c>
      <c r="C60" s="81">
        <v>-5507858</v>
      </c>
      <c r="D60" s="116" t="s">
        <v>234</v>
      </c>
      <c r="E60" s="117"/>
      <c r="F60" s="3"/>
      <c r="G60" s="98">
        <f>K60/C60</f>
        <v>5.6991665362469406E-2</v>
      </c>
      <c r="H60" s="3"/>
      <c r="I60" s="3"/>
      <c r="J60" s="3"/>
      <c r="K60" s="99">
        <v>-313902</v>
      </c>
      <c r="L60" s="3">
        <f t="shared" si="49"/>
        <v>0</v>
      </c>
      <c r="M60" s="3">
        <f t="shared" si="50"/>
        <v>0</v>
      </c>
      <c r="N60" s="3"/>
      <c r="O60" s="3">
        <f t="shared" si="51"/>
        <v>0</v>
      </c>
      <c r="P60" s="3">
        <f t="shared" si="52"/>
        <v>0</v>
      </c>
      <c r="Q60" s="3"/>
      <c r="R60" s="3"/>
      <c r="S60" s="3"/>
      <c r="T60" s="3"/>
      <c r="U60" s="34"/>
    </row>
    <row r="61" spans="1:21" x14ac:dyDescent="0.2">
      <c r="A61" s="15">
        <f t="shared" si="5"/>
        <v>51</v>
      </c>
      <c r="B61" s="37" t="s">
        <v>4</v>
      </c>
      <c r="C61" s="38">
        <f>SUM(C58:C60)</f>
        <v>2994668244.4122462</v>
      </c>
      <c r="D61" s="38">
        <f>SUM(D58:D60)</f>
        <v>2960202274.8054705</v>
      </c>
      <c r="E61" s="38">
        <f>SUM(E58:E60)</f>
        <v>2968720174.6374388</v>
      </c>
      <c r="F61" s="3"/>
      <c r="H61" s="3"/>
      <c r="I61" s="3"/>
      <c r="J61" s="3"/>
      <c r="K61" s="55">
        <f>SUM(K58:K60)</f>
        <v>225987383.54199201</v>
      </c>
      <c r="L61" s="55">
        <f t="shared" ref="L61:M61" si="53">SUM(L58:L60)</f>
        <v>223814223.68329215</v>
      </c>
      <c r="M61" s="55">
        <f t="shared" si="53"/>
        <v>224466891.61043319</v>
      </c>
      <c r="N61" s="55"/>
      <c r="O61" s="55">
        <f>SUM(O58:O60)</f>
        <v>283281157.85650349</v>
      </c>
      <c r="P61" s="55">
        <f>SUM(P58:P60)</f>
        <v>299205910.14997017</v>
      </c>
      <c r="Q61" s="3"/>
      <c r="R61" s="3"/>
      <c r="S61" s="3"/>
      <c r="T61" s="3"/>
      <c r="U61" s="29"/>
    </row>
    <row r="62" spans="1:21" x14ac:dyDescent="0.2">
      <c r="A62" s="15">
        <f t="shared" si="5"/>
        <v>52</v>
      </c>
      <c r="B62" s="1" t="s">
        <v>10</v>
      </c>
      <c r="C62" s="4"/>
      <c r="D62" s="4"/>
      <c r="E62" s="4"/>
      <c r="F62" s="3"/>
      <c r="G62" s="39"/>
      <c r="H62" s="3"/>
      <c r="I62" s="3"/>
      <c r="J62" s="3"/>
      <c r="K62" s="44"/>
      <c r="L62" s="44"/>
      <c r="M62" s="44"/>
      <c r="N62" s="44"/>
      <c r="O62" s="44"/>
      <c r="P62" s="44"/>
      <c r="Q62" s="3"/>
      <c r="R62" s="3"/>
      <c r="S62" s="3"/>
      <c r="T62" s="3"/>
    </row>
    <row r="63" spans="1:21" x14ac:dyDescent="0.2">
      <c r="A63" s="15">
        <f t="shared" si="5"/>
        <v>53</v>
      </c>
      <c r="B63" s="41" t="s">
        <v>31</v>
      </c>
      <c r="C63" s="81">
        <v>2378579</v>
      </c>
      <c r="D63" s="81">
        <v>2288723.4046284151</v>
      </c>
      <c r="E63" s="81">
        <v>2283097.2984594069</v>
      </c>
      <c r="F63" s="3"/>
      <c r="G63" s="82">
        <f>'Exh CTM-6 (Tariff)'!D30</f>
        <v>10.119999999999999</v>
      </c>
      <c r="H63" s="74">
        <f t="shared" ref="H63:I63" si="54">G63*(1+R63)</f>
        <v>13.155999999999999</v>
      </c>
      <c r="I63" s="74">
        <f t="shared" si="54"/>
        <v>17.102799999999998</v>
      </c>
      <c r="J63" s="3"/>
      <c r="K63" s="3">
        <f t="shared" ref="K63:K64" si="55">G63*C63</f>
        <v>24071219.479999997</v>
      </c>
      <c r="L63" s="3">
        <f t="shared" ref="L63:L64" si="56">G63*D63</f>
        <v>23161880.85483956</v>
      </c>
      <c r="M63" s="3">
        <f t="shared" ref="M63:M64" si="57">G63*E63</f>
        <v>23104944.660409197</v>
      </c>
      <c r="N63" s="3"/>
      <c r="O63" s="3">
        <f t="shared" ref="O63:O64" si="58">H63*D63</f>
        <v>30110445.111291427</v>
      </c>
      <c r="P63" s="3">
        <f t="shared" ref="P63:P64" si="59">I63*E63</f>
        <v>39047356.476091541</v>
      </c>
      <c r="Q63" s="3"/>
      <c r="R63" s="170">
        <v>0.3</v>
      </c>
      <c r="S63" s="187">
        <f>R63</f>
        <v>0.3</v>
      </c>
      <c r="T63" s="3"/>
      <c r="U63" s="92" t="s">
        <v>228</v>
      </c>
    </row>
    <row r="64" spans="1:21" x14ac:dyDescent="0.2">
      <c r="A64" s="15">
        <f t="shared" si="5"/>
        <v>54</v>
      </c>
      <c r="B64" s="41" t="s">
        <v>32</v>
      </c>
      <c r="C64" s="81">
        <v>2294595</v>
      </c>
      <c r="D64" s="81">
        <v>2229163.6026629228</v>
      </c>
      <c r="E64" s="81">
        <v>2232411.6467305804</v>
      </c>
      <c r="F64" s="3"/>
      <c r="G64" s="82">
        <f>'Exh CTM-6 (Tariff)'!D31</f>
        <v>6.75</v>
      </c>
      <c r="H64" s="74">
        <f t="shared" ref="H64:I64" si="60">G64*(1+R64)</f>
        <v>8.7750000000000004</v>
      </c>
      <c r="I64" s="74">
        <f t="shared" si="60"/>
        <v>11.407500000000001</v>
      </c>
      <c r="J64" s="3"/>
      <c r="K64" s="3">
        <f t="shared" si="55"/>
        <v>15488516.25</v>
      </c>
      <c r="L64" s="3">
        <f t="shared" si="56"/>
        <v>15046854.317974729</v>
      </c>
      <c r="M64" s="3">
        <f t="shared" si="57"/>
        <v>15068778.615431417</v>
      </c>
      <c r="N64" s="3"/>
      <c r="O64" s="3">
        <f t="shared" si="58"/>
        <v>19560910.613367148</v>
      </c>
      <c r="P64" s="3">
        <f t="shared" si="59"/>
        <v>25466235.860079098</v>
      </c>
      <c r="Q64" s="3"/>
      <c r="R64" s="146">
        <f>R63</f>
        <v>0.3</v>
      </c>
      <c r="S64" s="146">
        <f>S63</f>
        <v>0.3</v>
      </c>
      <c r="T64" s="3"/>
      <c r="U64" s="92" t="s">
        <v>228</v>
      </c>
    </row>
    <row r="65" spans="1:21" x14ac:dyDescent="0.2">
      <c r="A65" s="15">
        <f t="shared" si="5"/>
        <v>55</v>
      </c>
      <c r="B65" s="37" t="s">
        <v>4</v>
      </c>
      <c r="C65" s="38">
        <f>SUM(C63:C64)</f>
        <v>4673174</v>
      </c>
      <c r="D65" s="38">
        <f>SUM(D63:D64)</f>
        <v>4517887.0072913375</v>
      </c>
      <c r="E65" s="38">
        <f>SUM(E63:E64)</f>
        <v>4515508.9451899873</v>
      </c>
      <c r="G65" s="39"/>
      <c r="K65" s="55">
        <f>SUM(K63:K64)</f>
        <v>39559735.729999997</v>
      </c>
      <c r="L65" s="55">
        <f t="shared" ref="L65:M65" si="61">SUM(L63:L64)</f>
        <v>38208735.172814287</v>
      </c>
      <c r="M65" s="55">
        <f t="shared" si="61"/>
        <v>38173723.27584061</v>
      </c>
      <c r="N65" s="55"/>
      <c r="O65" s="55">
        <f>SUM(O63:O64)</f>
        <v>49671355.724658579</v>
      </c>
      <c r="P65" s="55">
        <f>SUM(P63:P64)</f>
        <v>64513592.336170644</v>
      </c>
    </row>
    <row r="66" spans="1:21" x14ac:dyDescent="0.2">
      <c r="A66" s="15">
        <f t="shared" si="5"/>
        <v>56</v>
      </c>
      <c r="C66" s="4"/>
      <c r="D66" s="4"/>
      <c r="E66" s="4"/>
      <c r="G66" s="35"/>
      <c r="K66" s="44"/>
      <c r="L66" s="44"/>
      <c r="M66" s="44"/>
      <c r="N66" s="44"/>
      <c r="O66" s="44"/>
      <c r="P66" s="44"/>
      <c r="U66" s="29"/>
    </row>
    <row r="67" spans="1:21" x14ac:dyDescent="0.2">
      <c r="A67" s="15">
        <f t="shared" si="5"/>
        <v>57</v>
      </c>
      <c r="B67" s="1" t="s">
        <v>33</v>
      </c>
      <c r="C67" s="81">
        <v>583427299</v>
      </c>
      <c r="D67" s="81">
        <v>571159840.78918433</v>
      </c>
      <c r="E67" s="81">
        <v>572748098.34600949</v>
      </c>
      <c r="F67" s="3"/>
      <c r="G67" s="101">
        <f>'Exh CTM-6 (Tariff)'!D33</f>
        <v>3.1800000000000001E-3</v>
      </c>
      <c r="H67" s="76">
        <f>G67*(1+R67)</f>
        <v>4.1340000000000005E-3</v>
      </c>
      <c r="I67" s="76">
        <f>H67*(1+S67)</f>
        <v>5.3742000000000009E-3</v>
      </c>
      <c r="J67" s="3"/>
      <c r="K67" s="3">
        <f t="shared" ref="K67" si="62">G67*C67</f>
        <v>1855298.81082</v>
      </c>
      <c r="L67" s="3">
        <f t="shared" ref="L67" si="63">G67*D67</f>
        <v>1816288.2937096062</v>
      </c>
      <c r="M67" s="3">
        <f t="shared" ref="M67" si="64">G67*E67</f>
        <v>1821338.9527403102</v>
      </c>
      <c r="N67" s="3"/>
      <c r="O67" s="3">
        <f t="shared" ref="O67" si="65">H67*D67</f>
        <v>2361174.7818224882</v>
      </c>
      <c r="P67" s="3">
        <f t="shared" ref="P67" si="66">I67*E67</f>
        <v>3078062.8301311247</v>
      </c>
      <c r="Q67" s="3"/>
      <c r="R67" s="170">
        <v>0.3</v>
      </c>
      <c r="S67" s="187">
        <f>R67</f>
        <v>0.3</v>
      </c>
      <c r="T67" s="3"/>
      <c r="U67" s="92" t="s">
        <v>229</v>
      </c>
    </row>
    <row r="68" spans="1:21" x14ac:dyDescent="0.2">
      <c r="A68" s="15">
        <f t="shared" si="5"/>
        <v>58</v>
      </c>
      <c r="C68" s="4"/>
      <c r="D68" s="4"/>
      <c r="E68" s="4"/>
      <c r="G68" s="35"/>
      <c r="K68" s="44"/>
      <c r="L68" s="44"/>
      <c r="M68" s="44"/>
      <c r="N68" s="44"/>
      <c r="O68" s="44"/>
      <c r="P68" s="44"/>
    </row>
    <row r="69" spans="1:21" ht="12" thickBot="1" x14ac:dyDescent="0.25">
      <c r="A69" s="15">
        <f t="shared" si="5"/>
        <v>59</v>
      </c>
      <c r="B69" s="1" t="s">
        <v>6</v>
      </c>
      <c r="C69" s="35"/>
      <c r="D69" s="35"/>
      <c r="E69" s="35"/>
      <c r="G69" s="35"/>
      <c r="K69" s="63">
        <f>SUM(K53,K61,K65,K67)</f>
        <v>272825579.98281199</v>
      </c>
      <c r="L69" s="63">
        <f t="shared" ref="L69:M69" si="67">SUM(L53,L61,L65,L67)</f>
        <v>269454987.66446799</v>
      </c>
      <c r="M69" s="63">
        <f t="shared" si="67"/>
        <v>270193139.92299938</v>
      </c>
      <c r="N69" s="63"/>
      <c r="O69" s="63">
        <f>SUM(O53,O61,O65,O67)</f>
        <v>342614151.03203207</v>
      </c>
      <c r="P69" s="63">
        <f>SUM(P53,P61,P65,P67)</f>
        <v>376483269.79820698</v>
      </c>
      <c r="R69" s="113">
        <f>'Exh CTM-6 (Rate Spread)'!U13</f>
        <v>342614151.03203213</v>
      </c>
      <c r="S69" s="113">
        <f>'Exh CTM-6 (Rate Spread)'!AB13</f>
        <v>376483269.79820704</v>
      </c>
      <c r="T69" s="3"/>
    </row>
    <row r="70" spans="1:21" ht="12" thickTop="1" x14ac:dyDescent="0.2">
      <c r="A70" s="15">
        <f t="shared" si="5"/>
        <v>60</v>
      </c>
      <c r="B70" s="34" t="s">
        <v>225</v>
      </c>
      <c r="C70" s="35"/>
      <c r="D70" s="35"/>
      <c r="E70" s="35"/>
      <c r="G70" s="35"/>
      <c r="K70" s="44"/>
      <c r="L70" s="44"/>
      <c r="M70" s="44"/>
      <c r="N70" s="44"/>
      <c r="O70" s="44"/>
      <c r="P70" s="44"/>
      <c r="R70" s="88">
        <f>R69-L69</f>
        <v>73159163.367564142</v>
      </c>
      <c r="S70" s="88">
        <f>S69-M69-R70</f>
        <v>33130966.507643521</v>
      </c>
      <c r="T70" s="3"/>
    </row>
    <row r="71" spans="1:21" x14ac:dyDescent="0.2">
      <c r="A71" s="15">
        <f t="shared" si="5"/>
        <v>61</v>
      </c>
      <c r="B71" s="34" t="s">
        <v>218</v>
      </c>
      <c r="C71" s="35"/>
      <c r="D71" s="35"/>
      <c r="E71" s="35"/>
      <c r="K71" s="44"/>
      <c r="L71" s="44"/>
      <c r="M71" s="44"/>
      <c r="N71" s="44"/>
      <c r="O71" s="44"/>
      <c r="P71" s="44"/>
      <c r="R71" s="149">
        <f>(R70/L69)</f>
        <v>0.27150792049417821</v>
      </c>
      <c r="S71" s="149">
        <f>(S70/M69)</f>
        <v>0.12261956953120758</v>
      </c>
      <c r="T71" s="3"/>
    </row>
    <row r="72" spans="1:21" x14ac:dyDescent="0.2">
      <c r="A72" s="15">
        <f t="shared" si="5"/>
        <v>62</v>
      </c>
      <c r="B72" s="172" t="s">
        <v>181</v>
      </c>
      <c r="C72" s="167">
        <v>0.39800024032592773</v>
      </c>
      <c r="D72" s="35"/>
      <c r="E72" s="35"/>
      <c r="K72" s="167">
        <v>5.0171880125999451</v>
      </c>
      <c r="L72" s="114">
        <v>0</v>
      </c>
      <c r="M72" s="114">
        <v>0</v>
      </c>
      <c r="N72" s="114"/>
      <c r="O72" s="44"/>
      <c r="P72" s="44"/>
      <c r="R72" s="114">
        <f>R69-O69</f>
        <v>0</v>
      </c>
      <c r="S72" s="114">
        <f>S69-P69</f>
        <v>0</v>
      </c>
      <c r="T72" s="44"/>
    </row>
    <row r="73" spans="1:21" ht="12.75" customHeight="1" x14ac:dyDescent="0.2">
      <c r="A73" s="15">
        <f t="shared" si="5"/>
        <v>63</v>
      </c>
      <c r="B73" s="61" t="s">
        <v>114</v>
      </c>
      <c r="C73" s="87"/>
      <c r="D73" s="35"/>
      <c r="E73" s="35"/>
      <c r="G73" s="154">
        <f>ROUND(SUM(K55:K56)/SUM(C55:C56),6)</f>
        <v>8.6176000000000003E-2</v>
      </c>
      <c r="H73" s="154">
        <f>ROUND(SUM(O55:O56)/SUM(C55:C56),6)</f>
        <v>0.103829</v>
      </c>
      <c r="I73" s="154">
        <f>ROUND(SUM(P55:P56)/SUM(C55:C56),6)</f>
        <v>0.109113</v>
      </c>
      <c r="K73" s="87"/>
      <c r="L73" s="148"/>
      <c r="M73" s="148"/>
      <c r="N73" s="148"/>
      <c r="O73" s="56"/>
      <c r="P73" s="56"/>
      <c r="Q73" s="56"/>
      <c r="R73" s="56"/>
      <c r="S73" s="56"/>
      <c r="T73" s="56"/>
    </row>
    <row r="74" spans="1:21" ht="12" thickBot="1" x14ac:dyDescent="0.25">
      <c r="A74" s="15">
        <f t="shared" si="5"/>
        <v>64</v>
      </c>
      <c r="B74" s="61" t="s">
        <v>113</v>
      </c>
      <c r="G74" s="155">
        <f>ROUND(K65/C65,2)</f>
        <v>8.4700000000000006</v>
      </c>
      <c r="H74" s="155">
        <f>ROUND(O65/D65,2)</f>
        <v>10.99</v>
      </c>
      <c r="I74" s="155">
        <f>ROUND(P65/E65,2)</f>
        <v>14.29</v>
      </c>
      <c r="R74" s="56"/>
      <c r="S74" s="56"/>
    </row>
    <row r="75" spans="1:21" ht="12" thickTop="1" x14ac:dyDescent="0.2">
      <c r="A75" s="15">
        <f t="shared" si="5"/>
        <v>65</v>
      </c>
      <c r="B75" s="193"/>
      <c r="C75" s="59"/>
      <c r="D75" s="59"/>
      <c r="E75" s="59"/>
      <c r="F75" s="59"/>
      <c r="G75" s="60"/>
      <c r="H75" s="60"/>
      <c r="I75" s="60"/>
      <c r="J75" s="59"/>
      <c r="K75" s="59"/>
      <c r="L75" s="59"/>
      <c r="M75" s="59"/>
      <c r="N75" s="59"/>
      <c r="O75" s="59"/>
      <c r="P75" s="59"/>
      <c r="Q75" s="59"/>
      <c r="R75" s="270"/>
      <c r="S75" s="270"/>
      <c r="T75" s="59"/>
      <c r="U75" s="59"/>
    </row>
    <row r="76" spans="1:21" x14ac:dyDescent="0.2">
      <c r="A76" s="15">
        <f t="shared" si="5"/>
        <v>66</v>
      </c>
    </row>
    <row r="77" spans="1:21" x14ac:dyDescent="0.2">
      <c r="A77" s="15">
        <f t="shared" ref="A77:A140" si="68">A76+1</f>
        <v>67</v>
      </c>
      <c r="B77" s="272" t="s">
        <v>39</v>
      </c>
    </row>
    <row r="78" spans="1:21" x14ac:dyDescent="0.2">
      <c r="A78" s="15">
        <f t="shared" si="68"/>
        <v>68</v>
      </c>
      <c r="B78" s="34" t="s">
        <v>34</v>
      </c>
    </row>
    <row r="79" spans="1:21" x14ac:dyDescent="0.2">
      <c r="A79" s="15">
        <f t="shared" si="68"/>
        <v>69</v>
      </c>
    </row>
    <row r="80" spans="1:21" x14ac:dyDescent="0.2">
      <c r="A80" s="15">
        <f t="shared" si="68"/>
        <v>70</v>
      </c>
      <c r="B80" s="1" t="s">
        <v>9</v>
      </c>
      <c r="C80" s="96">
        <v>10443</v>
      </c>
      <c r="D80" s="96">
        <v>12832.950278385571</v>
      </c>
      <c r="E80" s="96">
        <v>14912.048410558225</v>
      </c>
      <c r="F80" s="3"/>
      <c r="G80" s="82">
        <f>'Exh CTM-6 (Tariff)'!D36</f>
        <v>109.08</v>
      </c>
      <c r="H80" s="74">
        <f>G80*(1+R80)</f>
        <v>141.804</v>
      </c>
      <c r="I80" s="74">
        <f>H80*(1+S80)</f>
        <v>184.34520000000001</v>
      </c>
      <c r="J80" s="3"/>
      <c r="K80" s="3">
        <f t="shared" ref="K80" si="69">G80*C80</f>
        <v>1139122.44</v>
      </c>
      <c r="L80" s="3">
        <f t="shared" ref="L80" si="70">G80*D80</f>
        <v>1399818.216366298</v>
      </c>
      <c r="M80" s="3">
        <f t="shared" ref="M80" si="71">G80*E80</f>
        <v>1626606.2406236911</v>
      </c>
      <c r="N80" s="3"/>
      <c r="O80" s="3">
        <f t="shared" ref="O80" si="72">H80*D80</f>
        <v>1819763.6812761875</v>
      </c>
      <c r="P80" s="3">
        <f t="shared" ref="P80" si="73">I80*E80</f>
        <v>2748964.5466540381</v>
      </c>
      <c r="Q80" s="3"/>
      <c r="R80" s="170">
        <v>0.3</v>
      </c>
      <c r="S80" s="187">
        <f>R80</f>
        <v>0.3</v>
      </c>
      <c r="U80" s="91" t="s">
        <v>217</v>
      </c>
    </row>
    <row r="81" spans="1:21" x14ac:dyDescent="0.2">
      <c r="A81" s="15">
        <f t="shared" si="68"/>
        <v>71</v>
      </c>
      <c r="B81" s="1" t="s">
        <v>11</v>
      </c>
      <c r="C81" s="35"/>
      <c r="D81" s="35"/>
      <c r="E81" s="35"/>
      <c r="F81" s="3"/>
      <c r="G81" s="54"/>
      <c r="H81" s="3"/>
      <c r="I81" s="3"/>
      <c r="J81" s="3"/>
      <c r="K81" s="44"/>
      <c r="L81" s="44"/>
      <c r="M81" s="44"/>
      <c r="N81" s="44"/>
      <c r="O81" s="44"/>
      <c r="P81" s="44"/>
      <c r="Q81" s="3"/>
      <c r="R81" s="3"/>
      <c r="S81" s="3"/>
      <c r="T81" s="3"/>
      <c r="U81" s="3"/>
    </row>
    <row r="82" spans="1:21" x14ac:dyDescent="0.2">
      <c r="A82" s="15">
        <f t="shared" si="68"/>
        <v>72</v>
      </c>
      <c r="B82" s="41" t="s">
        <v>12</v>
      </c>
      <c r="C82" s="96">
        <v>1799236030</v>
      </c>
      <c r="D82" s="96">
        <v>2001418768.871773</v>
      </c>
      <c r="E82" s="96">
        <v>2044052902.8306885</v>
      </c>
      <c r="F82" s="3"/>
      <c r="G82" s="84">
        <f>'Exh CTM-6 (Tariff)'!D38</f>
        <v>5.7457000000000001E-2</v>
      </c>
      <c r="H82" s="42">
        <f t="shared" ref="H82" si="74">G82+R82</f>
        <v>7.2321288221106006E-2</v>
      </c>
      <c r="I82" s="42">
        <f>H82+S82</f>
        <v>7.2172529847459185E-2</v>
      </c>
      <c r="J82" s="3"/>
      <c r="K82" s="3">
        <f t="shared" ref="K82" si="75">G82*C82</f>
        <v>103378704.57571</v>
      </c>
      <c r="L82" s="3">
        <f t="shared" ref="L82" si="76">G82*D82</f>
        <v>114995518.20306547</v>
      </c>
      <c r="M82" s="3">
        <f t="shared" ref="M82" si="77">G82*E82</f>
        <v>117445147.63794287</v>
      </c>
      <c r="N82" s="3"/>
      <c r="O82" s="3">
        <f t="shared" ref="O82" si="78">H82*D82</f>
        <v>144745183.63470665</v>
      </c>
      <c r="P82" s="3">
        <f t="shared" ref="P82" si="79">I82*E82</f>
        <v>147524469.13933346</v>
      </c>
      <c r="Q82" s="3"/>
      <c r="R82" s="109">
        <f>(R95-(O80-L80)-(O90-L90)-(O92-L92)-(O114-L114)-(O129-L129)-(O139-L139)-(O143-L143))/(D86+D135)</f>
        <v>1.4864288221106001E-2</v>
      </c>
      <c r="S82" s="109">
        <f>((S95+R95)-(P80-M80)-(P90-M90)-(P92-M92)-(P114-M114)-(P129-M129)-(P139-M139)-(P143-M143))/(E86+E135)-R82</f>
        <v>-1.4875837364682239E-4</v>
      </c>
      <c r="U82" s="92" t="s">
        <v>235</v>
      </c>
    </row>
    <row r="83" spans="1:21" x14ac:dyDescent="0.2">
      <c r="A83" s="15">
        <f t="shared" si="68"/>
        <v>73</v>
      </c>
      <c r="B83" s="37" t="s">
        <v>4</v>
      </c>
      <c r="C83" s="50">
        <f>SUM(C82:C82)</f>
        <v>1799236030</v>
      </c>
      <c r="D83" s="50">
        <f>SUM(D82:D82)</f>
        <v>2001418768.871773</v>
      </c>
      <c r="E83" s="50">
        <f>SUM(E82:E82)</f>
        <v>2044052902.8306885</v>
      </c>
      <c r="F83" s="3"/>
      <c r="G83" s="51"/>
      <c r="H83" s="3"/>
      <c r="I83" s="3"/>
      <c r="J83" s="3"/>
      <c r="K83" s="55">
        <f>SUM(K82:K82)</f>
        <v>103378704.57571</v>
      </c>
      <c r="L83" s="55">
        <f t="shared" ref="L83:M83" si="80">SUM(L82:L82)</f>
        <v>114995518.20306547</v>
      </c>
      <c r="M83" s="55">
        <f t="shared" si="80"/>
        <v>117445147.63794287</v>
      </c>
      <c r="N83" s="55"/>
      <c r="O83" s="55">
        <f>SUM(O82:O82)</f>
        <v>144745183.63470665</v>
      </c>
      <c r="P83" s="55">
        <f>SUM(P82:P82)</f>
        <v>147524469.13933346</v>
      </c>
      <c r="Q83" s="3"/>
      <c r="R83" s="3"/>
      <c r="S83" s="3"/>
      <c r="T83" s="3"/>
      <c r="U83" s="3"/>
    </row>
    <row r="84" spans="1:21" x14ac:dyDescent="0.2">
      <c r="A84" s="15">
        <f t="shared" si="68"/>
        <v>74</v>
      </c>
      <c r="B84" s="41" t="s">
        <v>17</v>
      </c>
      <c r="C84" s="96">
        <v>-11237911.493177326</v>
      </c>
      <c r="D84" s="116" t="s">
        <v>234</v>
      </c>
      <c r="E84" s="117"/>
      <c r="F84" s="3"/>
      <c r="G84" s="98">
        <f>K84/C84</f>
        <v>8.4230686509203997E-2</v>
      </c>
      <c r="H84" s="3"/>
      <c r="I84" s="3"/>
      <c r="J84" s="3"/>
      <c r="K84" s="99">
        <v>-946577</v>
      </c>
      <c r="L84" s="3">
        <f t="shared" ref="L84:L85" si="81">G84*D84</f>
        <v>0</v>
      </c>
      <c r="M84" s="3">
        <f t="shared" ref="M84:M85" si="82">G84*E84</f>
        <v>0</v>
      </c>
      <c r="N84" s="3"/>
      <c r="O84" s="3">
        <f t="shared" ref="O84:O85" si="83">H84*D84</f>
        <v>0</v>
      </c>
      <c r="P84" s="3">
        <f t="shared" ref="P84:P85" si="84">I84*E84</f>
        <v>0</v>
      </c>
      <c r="Q84" s="3"/>
      <c r="R84" s="3"/>
      <c r="S84" s="3"/>
      <c r="T84" s="3"/>
      <c r="U84" s="3"/>
    </row>
    <row r="85" spans="1:21" ht="11.25" customHeight="1" x14ac:dyDescent="0.2">
      <c r="A85" s="15">
        <f t="shared" si="68"/>
        <v>75</v>
      </c>
      <c r="B85" s="2" t="s">
        <v>19</v>
      </c>
      <c r="C85" s="96">
        <v>13270755</v>
      </c>
      <c r="D85" s="116" t="s">
        <v>234</v>
      </c>
      <c r="E85" s="117"/>
      <c r="F85" s="3"/>
      <c r="G85" s="98">
        <f>K85/C85</f>
        <v>8.2366376291326301E-2</v>
      </c>
      <c r="H85" s="3"/>
      <c r="I85" s="3"/>
      <c r="J85" s="3"/>
      <c r="K85" s="99">
        <v>1093064</v>
      </c>
      <c r="L85" s="3">
        <f t="shared" si="81"/>
        <v>0</v>
      </c>
      <c r="M85" s="3">
        <f t="shared" si="82"/>
        <v>0</v>
      </c>
      <c r="N85" s="3"/>
      <c r="O85" s="3">
        <f t="shared" si="83"/>
        <v>0</v>
      </c>
      <c r="P85" s="3">
        <f t="shared" si="84"/>
        <v>0</v>
      </c>
      <c r="Q85" s="3"/>
      <c r="R85" s="3"/>
      <c r="S85" s="3"/>
      <c r="T85" s="3"/>
      <c r="U85" s="3"/>
    </row>
    <row r="86" spans="1:21" x14ac:dyDescent="0.2">
      <c r="A86" s="15">
        <f t="shared" si="68"/>
        <v>76</v>
      </c>
      <c r="B86" s="37" t="s">
        <v>4</v>
      </c>
      <c r="C86" s="50">
        <f>SUM(C83:C85)</f>
        <v>1801268873.5068226</v>
      </c>
      <c r="D86" s="50">
        <f>SUM(D83:D85)</f>
        <v>2001418768.871773</v>
      </c>
      <c r="E86" s="50">
        <f>SUM(E83:E85)</f>
        <v>2044052902.8306885</v>
      </c>
      <c r="F86" s="3"/>
      <c r="H86" s="3"/>
      <c r="I86" s="3"/>
      <c r="J86" s="3"/>
      <c r="K86" s="55">
        <f>SUM(K83:K85)</f>
        <v>103525191.57571</v>
      </c>
      <c r="L86" s="55">
        <f t="shared" ref="L86:O86" si="85">SUM(L83:L85)</f>
        <v>114995518.20306547</v>
      </c>
      <c r="M86" s="55">
        <f t="shared" si="85"/>
        <v>117445147.63794287</v>
      </c>
      <c r="N86" s="55"/>
      <c r="O86" s="55">
        <f t="shared" si="85"/>
        <v>144745183.63470665</v>
      </c>
      <c r="P86" s="55">
        <f>SUM(P83:P85)</f>
        <v>147524469.13933346</v>
      </c>
      <c r="Q86" s="3"/>
      <c r="R86" s="3"/>
      <c r="S86" s="3"/>
      <c r="T86" s="3"/>
      <c r="U86" s="3"/>
    </row>
    <row r="87" spans="1:21" x14ac:dyDescent="0.2">
      <c r="A87" s="15">
        <f t="shared" si="68"/>
        <v>77</v>
      </c>
      <c r="B87" s="1" t="s">
        <v>10</v>
      </c>
      <c r="C87" s="35"/>
      <c r="D87" s="35"/>
      <c r="E87" s="35"/>
      <c r="F87" s="3"/>
      <c r="G87" s="39"/>
      <c r="H87" s="3"/>
      <c r="I87" s="3"/>
      <c r="J87" s="3"/>
      <c r="K87" s="44"/>
      <c r="L87" s="44"/>
      <c r="M87" s="44"/>
      <c r="N87" s="44"/>
      <c r="O87" s="44"/>
      <c r="P87" s="44"/>
      <c r="Q87" s="3"/>
      <c r="R87" s="3"/>
      <c r="S87" s="3"/>
      <c r="T87" s="3"/>
      <c r="U87" s="3"/>
    </row>
    <row r="88" spans="1:21" x14ac:dyDescent="0.2">
      <c r="A88" s="15">
        <f t="shared" si="68"/>
        <v>78</v>
      </c>
      <c r="B88" s="41" t="s">
        <v>35</v>
      </c>
      <c r="C88" s="96">
        <v>2145569</v>
      </c>
      <c r="D88" s="96">
        <v>2204133.5296230405</v>
      </c>
      <c r="E88" s="96">
        <v>2242797.6603778745</v>
      </c>
      <c r="F88" s="3"/>
      <c r="G88" s="82">
        <f>'Exh CTM-6 (Tariff)'!D40</f>
        <v>12.23</v>
      </c>
      <c r="H88" s="74">
        <f t="shared" ref="H88:I88" si="86">G88*(1+R88)</f>
        <v>15.899000000000001</v>
      </c>
      <c r="I88" s="74">
        <f t="shared" si="86"/>
        <v>20.668700000000001</v>
      </c>
      <c r="J88" s="3"/>
      <c r="K88" s="3">
        <f t="shared" ref="K88:K89" si="87">G88*C88</f>
        <v>26240308.870000001</v>
      </c>
      <c r="L88" s="3">
        <f t="shared" ref="L88:L89" si="88">G88*D88</f>
        <v>26956553.067289785</v>
      </c>
      <c r="M88" s="3">
        <f t="shared" ref="M88:M89" si="89">G88*E88</f>
        <v>27429415.386421405</v>
      </c>
      <c r="N88" s="3"/>
      <c r="O88" s="3">
        <f t="shared" ref="O88:O89" si="90">H88*D88</f>
        <v>35043518.987476721</v>
      </c>
      <c r="P88" s="3">
        <f t="shared" ref="P88:P89" si="91">I88*E88</f>
        <v>46355712.003052175</v>
      </c>
      <c r="Q88" s="3"/>
      <c r="R88" s="170">
        <v>0.3</v>
      </c>
      <c r="S88" s="187">
        <f>R88</f>
        <v>0.3</v>
      </c>
      <c r="T88" s="3"/>
      <c r="U88" s="92" t="s">
        <v>228</v>
      </c>
    </row>
    <row r="89" spans="1:21" x14ac:dyDescent="0.2">
      <c r="A89" s="15">
        <f t="shared" si="68"/>
        <v>79</v>
      </c>
      <c r="B89" s="41" t="s">
        <v>36</v>
      </c>
      <c r="C89" s="96">
        <v>2227459</v>
      </c>
      <c r="D89" s="96">
        <v>2310653.8082797262</v>
      </c>
      <c r="E89" s="96">
        <v>2352216.0436157929</v>
      </c>
      <c r="F89" s="3"/>
      <c r="G89" s="82">
        <f>'Exh CTM-6 (Tariff)'!D43</f>
        <v>8.15</v>
      </c>
      <c r="H89" s="74">
        <f t="shared" ref="H89:I89" si="92">G89*(1+R89)</f>
        <v>10.595000000000001</v>
      </c>
      <c r="I89" s="74">
        <f t="shared" si="92"/>
        <v>13.773500000000002</v>
      </c>
      <c r="J89" s="3"/>
      <c r="K89" s="3">
        <f t="shared" si="87"/>
        <v>18153790.850000001</v>
      </c>
      <c r="L89" s="3">
        <f t="shared" si="88"/>
        <v>18831828.537479769</v>
      </c>
      <c r="M89" s="3">
        <f t="shared" si="89"/>
        <v>19170560.755468711</v>
      </c>
      <c r="N89" s="3"/>
      <c r="O89" s="3">
        <f t="shared" si="90"/>
        <v>24481377.098723702</v>
      </c>
      <c r="P89" s="3">
        <f t="shared" si="91"/>
        <v>32398247.676742129</v>
      </c>
      <c r="Q89" s="3"/>
      <c r="R89" s="146">
        <f>R88</f>
        <v>0.3</v>
      </c>
      <c r="S89" s="146">
        <f>S88</f>
        <v>0.3</v>
      </c>
      <c r="T89" s="3"/>
      <c r="U89" s="92" t="s">
        <v>228</v>
      </c>
    </row>
    <row r="90" spans="1:21" x14ac:dyDescent="0.2">
      <c r="A90" s="15">
        <f t="shared" si="68"/>
        <v>80</v>
      </c>
      <c r="B90" s="37" t="s">
        <v>4</v>
      </c>
      <c r="C90" s="50">
        <f>SUM(C88:C89)</f>
        <v>4373028</v>
      </c>
      <c r="D90" s="50">
        <f>SUM(D88:D89)</f>
        <v>4514787.3379027667</v>
      </c>
      <c r="E90" s="50">
        <f>SUM(E88:E89)</f>
        <v>4595013.7039936669</v>
      </c>
      <c r="F90" s="3"/>
      <c r="G90" s="39"/>
      <c r="K90" s="55">
        <f>SUM(K88:K89)</f>
        <v>44394099.719999999</v>
      </c>
      <c r="L90" s="55">
        <f t="shared" ref="L90:O90" si="93">SUM(L88:L89)</f>
        <v>45788381.604769558</v>
      </c>
      <c r="M90" s="55">
        <f t="shared" si="93"/>
        <v>46599976.141890116</v>
      </c>
      <c r="N90" s="55"/>
      <c r="O90" s="55">
        <f t="shared" si="93"/>
        <v>59524896.086200424</v>
      </c>
      <c r="P90" s="55">
        <f>SUM(P88:P89)</f>
        <v>78753959.679794312</v>
      </c>
    </row>
    <row r="91" spans="1:21" x14ac:dyDescent="0.2">
      <c r="A91" s="15">
        <f t="shared" si="68"/>
        <v>81</v>
      </c>
      <c r="C91" s="35"/>
      <c r="D91" s="35"/>
      <c r="E91" s="35"/>
      <c r="F91" s="3"/>
      <c r="G91" s="35"/>
      <c r="K91" s="44"/>
      <c r="L91" s="44"/>
      <c r="M91" s="44"/>
      <c r="N91" s="44"/>
      <c r="O91" s="44"/>
      <c r="P91" s="44"/>
      <c r="U91" s="29"/>
    </row>
    <row r="92" spans="1:21" x14ac:dyDescent="0.2">
      <c r="A92" s="15">
        <f t="shared" si="68"/>
        <v>82</v>
      </c>
      <c r="B92" s="1" t="s">
        <v>33</v>
      </c>
      <c r="C92" s="96">
        <v>716546266</v>
      </c>
      <c r="D92" s="96">
        <v>798755476.69555104</v>
      </c>
      <c r="E92" s="96">
        <v>814488448.04873681</v>
      </c>
      <c r="F92" s="3"/>
      <c r="G92" s="101">
        <f>'Exh CTM-6 (Tariff)'!D47</f>
        <v>1.2999999999999999E-3</v>
      </c>
      <c r="H92" s="76">
        <f>G92*(1+R92)</f>
        <v>1.6899999999999999E-3</v>
      </c>
      <c r="I92" s="76">
        <f>H92*(1+S92)</f>
        <v>2.1969999999999997E-3</v>
      </c>
      <c r="J92" s="3"/>
      <c r="K92" s="3">
        <f t="shared" ref="K92" si="94">G92*C92</f>
        <v>931510.14579999994</v>
      </c>
      <c r="L92" s="3">
        <f t="shared" ref="L92" si="95">G92*D92</f>
        <v>1038382.1197042163</v>
      </c>
      <c r="M92" s="3">
        <f t="shared" ref="M92" si="96">G92*E92</f>
        <v>1058834.9824633577</v>
      </c>
      <c r="N92" s="3"/>
      <c r="O92" s="3">
        <f t="shared" ref="O92" si="97">H92*D92</f>
        <v>1349896.7556154812</v>
      </c>
      <c r="P92" s="3">
        <f t="shared" ref="P92" si="98">I92*E92</f>
        <v>1789431.1203630746</v>
      </c>
      <c r="Q92" s="3"/>
      <c r="R92" s="170">
        <v>0.3</v>
      </c>
      <c r="S92" s="187">
        <f>R92</f>
        <v>0.3</v>
      </c>
      <c r="T92" s="3"/>
      <c r="U92" s="92" t="s">
        <v>229</v>
      </c>
    </row>
    <row r="93" spans="1:21" x14ac:dyDescent="0.2">
      <c r="A93" s="15">
        <f t="shared" si="68"/>
        <v>83</v>
      </c>
      <c r="C93" s="35"/>
      <c r="D93" s="35"/>
      <c r="E93" s="35"/>
      <c r="G93" s="35"/>
      <c r="K93" s="44"/>
      <c r="L93" s="44"/>
      <c r="M93" s="44"/>
      <c r="N93" s="44"/>
      <c r="O93" s="44"/>
      <c r="P93" s="44"/>
    </row>
    <row r="94" spans="1:21" ht="12" thickBot="1" x14ac:dyDescent="0.25">
      <c r="A94" s="15">
        <f t="shared" si="68"/>
        <v>84</v>
      </c>
      <c r="B94" s="1" t="s">
        <v>6</v>
      </c>
      <c r="C94" s="35"/>
      <c r="D94" s="35"/>
      <c r="E94" s="35"/>
      <c r="G94" s="35"/>
      <c r="K94" s="63">
        <f>SUM(K80,K86,K90,K92)</f>
        <v>149989923.88150999</v>
      </c>
      <c r="L94" s="63">
        <f t="shared" ref="L94:O94" si="99">SUM(L80,L86,L90,L92)</f>
        <v>163222100.14390555</v>
      </c>
      <c r="M94" s="63">
        <f t="shared" si="99"/>
        <v>166730565.00292003</v>
      </c>
      <c r="N94" s="63"/>
      <c r="O94" s="63">
        <f t="shared" si="99"/>
        <v>207439740.15779874</v>
      </c>
      <c r="P94" s="63">
        <f>SUM(P80,P86,P90,P92)</f>
        <v>230816824.4861449</v>
      </c>
      <c r="R94" s="113">
        <f>'Exh CTM-6 (Rate Spread)'!U14</f>
        <v>211393611.06507736</v>
      </c>
      <c r="S94" s="113">
        <f>'Exh CTM-6 (Rate Spread)'!AB14</f>
        <v>235781631.70379132</v>
      </c>
    </row>
    <row r="95" spans="1:21" ht="12" thickTop="1" x14ac:dyDescent="0.2">
      <c r="A95" s="15">
        <f t="shared" si="68"/>
        <v>85</v>
      </c>
      <c r="B95" s="34" t="s">
        <v>225</v>
      </c>
      <c r="C95" s="35"/>
      <c r="D95" s="35"/>
      <c r="E95" s="35"/>
      <c r="G95" s="35"/>
      <c r="K95" s="44"/>
      <c r="L95" s="44"/>
      <c r="M95" s="44"/>
      <c r="N95" s="44"/>
      <c r="O95" s="44"/>
      <c r="P95" s="44"/>
      <c r="R95" s="88">
        <f>R94-L94-L114-L145</f>
        <v>45146023.669125237</v>
      </c>
      <c r="S95" s="88">
        <f>S94-M94-M114-M145-R95</f>
        <v>20821961.690108314</v>
      </c>
      <c r="T95" s="3"/>
    </row>
    <row r="96" spans="1:21" x14ac:dyDescent="0.2">
      <c r="A96" s="15">
        <f t="shared" si="68"/>
        <v>86</v>
      </c>
      <c r="B96" s="34" t="s">
        <v>218</v>
      </c>
      <c r="C96" s="35"/>
      <c r="D96" s="35"/>
      <c r="E96" s="35"/>
      <c r="K96" s="44"/>
      <c r="L96" s="44"/>
      <c r="M96" s="44"/>
      <c r="N96" s="44"/>
      <c r="O96" s="44"/>
      <c r="P96" s="44"/>
      <c r="R96" s="156">
        <f>R95/L94</f>
        <v>0.27659259150153093</v>
      </c>
      <c r="S96" s="156">
        <f>S95/M94</f>
        <v>0.12488389090352839</v>
      </c>
      <c r="T96" s="3"/>
    </row>
    <row r="97" spans="1:21" x14ac:dyDescent="0.2">
      <c r="A97" s="15">
        <f t="shared" si="68"/>
        <v>87</v>
      </c>
      <c r="B97" s="172" t="s">
        <v>181</v>
      </c>
      <c r="C97" s="167">
        <v>-0.59200000762939453</v>
      </c>
      <c r="D97" s="35"/>
      <c r="E97" s="35"/>
      <c r="K97" s="167">
        <v>1.1184900235384703</v>
      </c>
      <c r="L97" s="114">
        <v>-1.5366822481155396E-8</v>
      </c>
      <c r="M97" s="114">
        <v>-1.1641532182693481E-8</v>
      </c>
      <c r="N97" s="44"/>
      <c r="O97" s="44"/>
      <c r="P97" s="44"/>
      <c r="R97" s="114">
        <f>R94-O94-O114-O145</f>
        <v>-6.0535967350006104E-9</v>
      </c>
      <c r="S97" s="114">
        <f>S94-P94-P114-P145</f>
        <v>-3.3527612686157227E-8</v>
      </c>
      <c r="T97" s="44"/>
    </row>
    <row r="98" spans="1:21" ht="12" thickBot="1" x14ac:dyDescent="0.25">
      <c r="A98" s="15">
        <f t="shared" si="68"/>
        <v>88</v>
      </c>
      <c r="B98" s="61" t="s">
        <v>113</v>
      </c>
      <c r="D98" s="35"/>
      <c r="E98" s="35"/>
      <c r="G98" s="155">
        <f>ROUND(SUM(K90)/SUM(C90),2)</f>
        <v>10.15</v>
      </c>
      <c r="H98" s="155">
        <f>ROUND(SUM(O90)/SUM(C90),2)</f>
        <v>13.61</v>
      </c>
      <c r="I98" s="155">
        <f>ROUND(SUM(P90)/SUM(C90),2)</f>
        <v>18.010000000000002</v>
      </c>
      <c r="N98" s="44"/>
    </row>
    <row r="99" spans="1:21" ht="12" thickTop="1" x14ac:dyDescent="0.2">
      <c r="A99" s="15">
        <f t="shared" si="68"/>
        <v>89</v>
      </c>
      <c r="B99" s="193"/>
      <c r="C99" s="59"/>
      <c r="D99" s="59"/>
      <c r="E99" s="59"/>
      <c r="F99" s="59"/>
      <c r="G99" s="60"/>
      <c r="H99" s="60"/>
      <c r="I99" s="60"/>
      <c r="J99" s="59"/>
      <c r="K99" s="59"/>
      <c r="L99" s="59"/>
      <c r="M99" s="59"/>
      <c r="N99" s="44"/>
      <c r="O99" s="59"/>
      <c r="P99" s="59"/>
      <c r="Q99" s="59"/>
      <c r="R99" s="59"/>
      <c r="S99" s="59"/>
      <c r="T99" s="59"/>
      <c r="U99" s="59"/>
    </row>
    <row r="100" spans="1:21" x14ac:dyDescent="0.2">
      <c r="A100" s="15">
        <f t="shared" si="68"/>
        <v>90</v>
      </c>
      <c r="B100" s="34"/>
    </row>
    <row r="101" spans="1:21" x14ac:dyDescent="0.2">
      <c r="A101" s="15">
        <f t="shared" si="68"/>
        <v>91</v>
      </c>
      <c r="B101" s="272" t="s">
        <v>231</v>
      </c>
    </row>
    <row r="102" spans="1:21" x14ac:dyDescent="0.2">
      <c r="A102" s="15">
        <f t="shared" si="68"/>
        <v>92</v>
      </c>
      <c r="B102" s="34" t="s">
        <v>34</v>
      </c>
    </row>
    <row r="103" spans="1:21" x14ac:dyDescent="0.2">
      <c r="A103" s="15">
        <f t="shared" si="68"/>
        <v>93</v>
      </c>
    </row>
    <row r="104" spans="1:21" x14ac:dyDescent="0.2">
      <c r="A104" s="15">
        <f t="shared" si="68"/>
        <v>94</v>
      </c>
      <c r="B104" s="1" t="s">
        <v>365</v>
      </c>
      <c r="C104" s="35"/>
      <c r="F104" s="3"/>
      <c r="G104" s="39"/>
      <c r="H104" s="3"/>
      <c r="I104" s="3"/>
      <c r="J104" s="3"/>
      <c r="K104" s="44"/>
      <c r="L104" s="44"/>
      <c r="M104" s="44"/>
      <c r="N104" s="44"/>
      <c r="O104" s="44"/>
      <c r="P104" s="44"/>
      <c r="Q104" s="3"/>
      <c r="R104" s="3"/>
      <c r="S104" s="3"/>
      <c r="T104" s="3"/>
      <c r="U104" s="3"/>
    </row>
    <row r="105" spans="1:21" x14ac:dyDescent="0.2">
      <c r="A105" s="15">
        <f t="shared" si="68"/>
        <v>95</v>
      </c>
      <c r="B105" s="41" t="s">
        <v>35</v>
      </c>
      <c r="C105" s="96">
        <v>97882</v>
      </c>
      <c r="D105" s="189">
        <v>110140.17513922267</v>
      </c>
      <c r="E105" s="189">
        <v>112072.21513394637</v>
      </c>
      <c r="F105" s="3"/>
      <c r="G105" s="307">
        <f>'Exh CTM-6 (Tariff)'!D41</f>
        <v>5.79</v>
      </c>
      <c r="H105" s="308">
        <f>H88-H110</f>
        <v>8.7444500000000005</v>
      </c>
      <c r="I105" s="308">
        <f>I88-I110</f>
        <v>11.367785</v>
      </c>
      <c r="J105" s="3"/>
      <c r="K105" s="3">
        <f t="shared" ref="K105:K106" si="100">G105*C105</f>
        <v>566736.78</v>
      </c>
      <c r="L105" s="3">
        <f t="shared" ref="L105:L106" si="101">G105*D105</f>
        <v>637711.61405609932</v>
      </c>
      <c r="M105" s="3">
        <f t="shared" ref="M105:M106" si="102">G105*E105</f>
        <v>648898.12562554947</v>
      </c>
      <c r="N105" s="3"/>
      <c r="O105" s="3">
        <f t="shared" ref="O105:O106" si="103">H105*D105</f>
        <v>963115.2544961758</v>
      </c>
      <c r="P105" s="3">
        <f t="shared" ref="P105:P106" si="104">I105*E105</f>
        <v>1274012.8461164485</v>
      </c>
      <c r="Q105" s="3"/>
      <c r="R105" s="157"/>
      <c r="S105" s="157"/>
      <c r="T105" s="3"/>
      <c r="U105" s="3"/>
    </row>
    <row r="106" spans="1:21" x14ac:dyDescent="0.2">
      <c r="A106" s="15">
        <f t="shared" si="68"/>
        <v>96</v>
      </c>
      <c r="B106" s="41" t="s">
        <v>36</v>
      </c>
      <c r="C106" s="96">
        <v>97918</v>
      </c>
      <c r="D106" s="189">
        <v>111217.80136788196</v>
      </c>
      <c r="E106" s="189">
        <v>113218.30028184659</v>
      </c>
      <c r="F106" s="3"/>
      <c r="G106" s="307">
        <f>'Exh CTM-6 (Tariff)'!D44</f>
        <v>3.86</v>
      </c>
      <c r="H106" s="308">
        <f>H89-H111</f>
        <v>5.8272500000000003</v>
      </c>
      <c r="I106" s="308">
        <f>I89-I111</f>
        <v>7.575425000000001</v>
      </c>
      <c r="J106" s="3"/>
      <c r="K106" s="3">
        <f t="shared" si="100"/>
        <v>377963.48</v>
      </c>
      <c r="L106" s="3">
        <f t="shared" si="101"/>
        <v>429300.71328002436</v>
      </c>
      <c r="M106" s="3">
        <f t="shared" si="102"/>
        <v>437022.63908792782</v>
      </c>
      <c r="N106" s="3"/>
      <c r="O106" s="3">
        <f t="shared" si="103"/>
        <v>648093.93302099011</v>
      </c>
      <c r="P106" s="3">
        <f t="shared" si="104"/>
        <v>857676.74241260777</v>
      </c>
      <c r="Q106" s="3"/>
      <c r="R106" s="157"/>
      <c r="S106" s="157"/>
      <c r="T106" s="3"/>
      <c r="U106" s="3"/>
    </row>
    <row r="107" spans="1:21" x14ac:dyDescent="0.2">
      <c r="A107" s="15">
        <f t="shared" si="68"/>
        <v>97</v>
      </c>
      <c r="B107" s="37" t="s">
        <v>4</v>
      </c>
      <c r="C107" s="50">
        <f>SUM(C105:C106)</f>
        <v>195800</v>
      </c>
      <c r="D107" s="50">
        <f>SUM(D105:D106)</f>
        <v>221357.97650710464</v>
      </c>
      <c r="E107" s="50">
        <f>SUM(E105:E106)</f>
        <v>225290.51541579296</v>
      </c>
      <c r="F107" s="3"/>
      <c r="G107" s="39"/>
      <c r="H107" s="3"/>
      <c r="I107" s="3"/>
      <c r="J107" s="3"/>
      <c r="K107" s="55">
        <f>SUM(K105:K106)</f>
        <v>944700.26</v>
      </c>
      <c r="L107" s="55">
        <f t="shared" ref="L107:O107" si="105">SUM(L105:L106)</f>
        <v>1067012.3273361237</v>
      </c>
      <c r="M107" s="55">
        <f t="shared" si="105"/>
        <v>1085920.7647134773</v>
      </c>
      <c r="N107" s="55"/>
      <c r="O107" s="55">
        <f t="shared" si="105"/>
        <v>1611209.1875171659</v>
      </c>
      <c r="P107" s="55">
        <f>SUM(P105:P106)</f>
        <v>2131689.5885290564</v>
      </c>
      <c r="Q107" s="3"/>
      <c r="R107" s="157"/>
      <c r="S107" s="157"/>
      <c r="T107" s="3"/>
      <c r="U107" s="3"/>
    </row>
    <row r="108" spans="1:21" x14ac:dyDescent="0.2">
      <c r="A108" s="15">
        <f t="shared" si="68"/>
        <v>98</v>
      </c>
      <c r="B108" s="37"/>
      <c r="C108" s="35"/>
      <c r="D108" s="35"/>
      <c r="E108" s="35"/>
      <c r="F108" s="3"/>
      <c r="G108" s="39"/>
      <c r="H108" s="3"/>
      <c r="I108" s="3"/>
      <c r="J108" s="3"/>
      <c r="K108" s="44"/>
      <c r="L108" s="44"/>
      <c r="M108" s="44"/>
      <c r="N108" s="44"/>
      <c r="O108" s="44"/>
      <c r="P108" s="44"/>
      <c r="Q108" s="3"/>
      <c r="R108" s="157"/>
      <c r="S108" s="157"/>
      <c r="T108" s="3"/>
      <c r="U108" s="3"/>
    </row>
    <row r="109" spans="1:21" x14ac:dyDescent="0.2">
      <c r="A109" s="15">
        <f t="shared" si="68"/>
        <v>99</v>
      </c>
      <c r="B109" s="1" t="s">
        <v>230</v>
      </c>
      <c r="C109" s="35"/>
      <c r="D109" s="35"/>
      <c r="E109" s="35"/>
      <c r="F109" s="3"/>
      <c r="G109" s="39"/>
      <c r="H109" s="3"/>
      <c r="I109" s="3"/>
      <c r="J109" s="3"/>
      <c r="K109" s="44"/>
      <c r="L109" s="44"/>
      <c r="M109" s="44"/>
      <c r="N109" s="44"/>
      <c r="O109" s="44"/>
      <c r="P109" s="44"/>
      <c r="Q109" s="3"/>
      <c r="R109" s="157"/>
      <c r="S109" s="157"/>
      <c r="T109" s="3"/>
      <c r="U109" s="3"/>
    </row>
    <row r="110" spans="1:21" x14ac:dyDescent="0.2">
      <c r="A110" s="15">
        <f t="shared" si="68"/>
        <v>100</v>
      </c>
      <c r="B110" s="41" t="s">
        <v>35</v>
      </c>
      <c r="C110" s="96">
        <v>73992</v>
      </c>
      <c r="D110" s="189">
        <v>83258.329814484416</v>
      </c>
      <c r="E110" s="189">
        <v>84718.817986871538</v>
      </c>
      <c r="F110" s="3"/>
      <c r="G110" s="307">
        <f>'Exh CTM-6 (Tariff)'!D42</f>
        <v>6.44</v>
      </c>
      <c r="H110" s="308">
        <f>IF(SUM(L118:L119)&gt;45%,$H$88*R110,$H$88*SUM(L118:L119))</f>
        <v>7.1545500000000004</v>
      </c>
      <c r="I110" s="308">
        <f>IF(SUM(M118:M119)&gt;45%,$I$88*S110,$I$88*SUM(M118:M119))</f>
        <v>9.3009150000000016</v>
      </c>
      <c r="J110" s="3"/>
      <c r="K110" s="3">
        <f t="shared" ref="K110:K111" si="106">G110*C110</f>
        <v>476508.48000000004</v>
      </c>
      <c r="L110" s="3">
        <f t="shared" ref="L110:L111" si="107">G110*D110</f>
        <v>536183.64400527964</v>
      </c>
      <c r="M110" s="3">
        <f t="shared" ref="M110:M111" si="108">G110*E110</f>
        <v>545589.18783545273</v>
      </c>
      <c r="N110" s="3"/>
      <c r="O110" s="3">
        <f t="shared" ref="O110:O111" si="109">H110*D110</f>
        <v>595675.88357421954</v>
      </c>
      <c r="P110" s="3">
        <f t="shared" ref="P110:P111" si="110">I110*E110</f>
        <v>787962.52499636344</v>
      </c>
      <c r="Q110" s="3"/>
      <c r="R110" s="310">
        <v>0.45</v>
      </c>
      <c r="S110" s="156">
        <f>R110</f>
        <v>0.45</v>
      </c>
      <c r="T110" s="3"/>
      <c r="U110" s="91" t="s">
        <v>366</v>
      </c>
    </row>
    <row r="111" spans="1:21" x14ac:dyDescent="0.2">
      <c r="A111" s="15">
        <f t="shared" si="68"/>
        <v>101</v>
      </c>
      <c r="B111" s="41" t="s">
        <v>36</v>
      </c>
      <c r="C111" s="96">
        <v>84471</v>
      </c>
      <c r="D111" s="189">
        <v>95944.350368127998</v>
      </c>
      <c r="E111" s="189">
        <v>97670.122379009597</v>
      </c>
      <c r="F111" s="3"/>
      <c r="G111" s="307">
        <f>'Exh CTM-6 (Tariff)'!D45</f>
        <v>4.29</v>
      </c>
      <c r="H111" s="308">
        <f>IF(SUM(L118:L119)&gt;45%,$H$89*R111,$H$89*SUM(L118:L119))</f>
        <v>4.7677500000000004</v>
      </c>
      <c r="I111" s="308">
        <f>IF(SUM(M118:M119)&gt;45%,$I$89*S111,$I$89*SUM(M118:M119))</f>
        <v>6.1980750000000011</v>
      </c>
      <c r="J111" s="3"/>
      <c r="K111" s="3">
        <f t="shared" si="106"/>
        <v>362380.59</v>
      </c>
      <c r="L111" s="3">
        <f t="shared" si="107"/>
        <v>411601.26307926909</v>
      </c>
      <c r="M111" s="3">
        <f t="shared" si="108"/>
        <v>419004.82500595116</v>
      </c>
      <c r="N111" s="3"/>
      <c r="O111" s="3">
        <f t="shared" si="109"/>
        <v>457438.6764676423</v>
      </c>
      <c r="P111" s="3">
        <f t="shared" si="110"/>
        <v>605366.74376427999</v>
      </c>
      <c r="Q111" s="3"/>
      <c r="R111" s="156">
        <f>R110</f>
        <v>0.45</v>
      </c>
      <c r="S111" s="156">
        <f>S110</f>
        <v>0.45</v>
      </c>
      <c r="T111" s="3"/>
      <c r="U111" s="91" t="s">
        <v>366</v>
      </c>
    </row>
    <row r="112" spans="1:21" x14ac:dyDescent="0.2">
      <c r="A112" s="15">
        <f t="shared" si="68"/>
        <v>102</v>
      </c>
      <c r="B112" s="37" t="s">
        <v>4</v>
      </c>
      <c r="C112" s="50">
        <f>SUM(C110:C111)</f>
        <v>158463</v>
      </c>
      <c r="D112" s="50">
        <f>SUM(D110:D111)</f>
        <v>179202.68018261241</v>
      </c>
      <c r="E112" s="50">
        <f>SUM(E110:E111)</f>
        <v>182388.94036588114</v>
      </c>
      <c r="F112" s="3"/>
      <c r="G112" s="39"/>
      <c r="H112" s="3"/>
      <c r="I112" s="3"/>
      <c r="J112" s="3"/>
      <c r="K112" s="55">
        <f>SUM(K110:K111)</f>
        <v>838889.07000000007</v>
      </c>
      <c r="L112" s="55">
        <f t="shared" ref="L112:O112" si="111">SUM(L110:L111)</f>
        <v>947784.90708454873</v>
      </c>
      <c r="M112" s="55">
        <f t="shared" si="111"/>
        <v>964594.01284140395</v>
      </c>
      <c r="N112" s="55"/>
      <c r="O112" s="55">
        <f t="shared" si="111"/>
        <v>1053114.5600418618</v>
      </c>
      <c r="P112" s="55">
        <f>SUM(P110:P111)</f>
        <v>1393329.2687606434</v>
      </c>
    </row>
    <row r="113" spans="1:21" x14ac:dyDescent="0.2">
      <c r="A113" s="15">
        <f t="shared" si="68"/>
        <v>103</v>
      </c>
      <c r="B113" s="37"/>
      <c r="C113" s="35"/>
      <c r="D113" s="35"/>
      <c r="E113" s="35"/>
      <c r="F113" s="3"/>
      <c r="G113" s="39"/>
      <c r="H113" s="3"/>
      <c r="I113" s="3"/>
      <c r="J113" s="3"/>
      <c r="K113" s="44"/>
      <c r="L113" s="44"/>
      <c r="M113" s="44"/>
      <c r="N113" s="44"/>
      <c r="O113" s="44"/>
      <c r="P113" s="44"/>
    </row>
    <row r="114" spans="1:21" ht="12" thickBot="1" x14ac:dyDescent="0.25">
      <c r="A114" s="15">
        <f t="shared" si="68"/>
        <v>104</v>
      </c>
      <c r="B114" s="1" t="s">
        <v>6</v>
      </c>
      <c r="C114" s="35"/>
      <c r="D114" s="35"/>
      <c r="E114" s="35"/>
      <c r="G114" s="35"/>
      <c r="K114" s="63">
        <f>SUM(K107,K112)</f>
        <v>1783589.33</v>
      </c>
      <c r="L114" s="63">
        <f t="shared" ref="L114:P114" si="112">SUM(L107,L112)</f>
        <v>2014797.2344206725</v>
      </c>
      <c r="M114" s="63">
        <f t="shared" si="112"/>
        <v>2050514.7775548813</v>
      </c>
      <c r="N114" s="63"/>
      <c r="O114" s="63">
        <f t="shared" si="112"/>
        <v>2664323.7475590277</v>
      </c>
      <c r="P114" s="63">
        <f t="shared" si="112"/>
        <v>3525018.8572896998</v>
      </c>
    </row>
    <row r="115" spans="1:21" ht="12.75" thickTop="1" thickBot="1" x14ac:dyDescent="0.25">
      <c r="A115" s="15">
        <f t="shared" si="68"/>
        <v>105</v>
      </c>
      <c r="B115" s="172" t="s">
        <v>181</v>
      </c>
      <c r="C115" s="87"/>
      <c r="D115" s="35"/>
      <c r="E115" s="35"/>
      <c r="G115" s="168">
        <f t="shared" ref="G115:I116" si="113">G88-SUM(G105,G110)</f>
        <v>0</v>
      </c>
      <c r="H115" s="168">
        <f t="shared" si="113"/>
        <v>0</v>
      </c>
      <c r="I115" s="168">
        <f t="shared" si="113"/>
        <v>0</v>
      </c>
      <c r="K115" s="44"/>
      <c r="L115" s="44"/>
      <c r="M115" s="44"/>
      <c r="N115" s="44"/>
      <c r="O115" s="44"/>
      <c r="P115" s="44"/>
    </row>
    <row r="116" spans="1:21" ht="12" thickBot="1" x14ac:dyDescent="0.25">
      <c r="A116" s="15">
        <f t="shared" si="68"/>
        <v>106</v>
      </c>
      <c r="B116" s="37"/>
      <c r="C116" s="35"/>
      <c r="D116" s="35"/>
      <c r="E116" s="35"/>
      <c r="F116" s="3"/>
      <c r="G116" s="168">
        <f t="shared" si="113"/>
        <v>0</v>
      </c>
      <c r="H116" s="168">
        <f t="shared" si="113"/>
        <v>0</v>
      </c>
      <c r="I116" s="168">
        <f t="shared" si="113"/>
        <v>0</v>
      </c>
      <c r="J116" s="3"/>
      <c r="K116" s="44"/>
      <c r="L116" s="44"/>
      <c r="M116" s="44"/>
      <c r="N116" s="44"/>
      <c r="O116" s="100" t="s">
        <v>213</v>
      </c>
      <c r="P116" s="100" t="s">
        <v>212</v>
      </c>
    </row>
    <row r="117" spans="1:21" x14ac:dyDescent="0.2">
      <c r="A117" s="15">
        <f t="shared" si="68"/>
        <v>107</v>
      </c>
      <c r="B117" s="37"/>
      <c r="C117" s="52"/>
      <c r="D117" s="52"/>
      <c r="E117" s="52"/>
      <c r="F117" s="85"/>
      <c r="G117" s="103"/>
      <c r="H117" s="85"/>
      <c r="I117" s="85"/>
      <c r="J117" s="85"/>
      <c r="K117" s="48"/>
      <c r="L117" s="48"/>
      <c r="M117" s="48"/>
      <c r="N117" s="48"/>
      <c r="O117" s="106"/>
      <c r="P117" s="106"/>
    </row>
    <row r="118" spans="1:21" x14ac:dyDescent="0.2">
      <c r="A118" s="15">
        <f t="shared" si="68"/>
        <v>108</v>
      </c>
      <c r="B118" s="2" t="s">
        <v>158</v>
      </c>
      <c r="C118" s="35"/>
      <c r="D118" s="35"/>
      <c r="E118" s="35"/>
      <c r="F118" s="3"/>
      <c r="G118" s="39"/>
      <c r="H118" s="62"/>
      <c r="I118" s="3"/>
      <c r="J118" s="3"/>
      <c r="K118" s="44"/>
      <c r="L118" s="160">
        <f>O118/O121</f>
        <v>0.35325383733556631</v>
      </c>
      <c r="M118" s="160">
        <f>P118/P121</f>
        <v>0.35325383733556631</v>
      </c>
      <c r="N118" s="160"/>
      <c r="O118" s="158">
        <v>27379202.857083168</v>
      </c>
      <c r="P118" s="306">
        <f>O118</f>
        <v>27379202.857083168</v>
      </c>
    </row>
    <row r="119" spans="1:21" x14ac:dyDescent="0.2">
      <c r="A119" s="15">
        <f t="shared" si="68"/>
        <v>109</v>
      </c>
      <c r="B119" s="37" t="s">
        <v>159</v>
      </c>
      <c r="C119" s="35"/>
      <c r="D119" s="35"/>
      <c r="E119" s="35"/>
      <c r="F119" s="3"/>
      <c r="G119" s="39"/>
      <c r="H119" s="62"/>
      <c r="I119" s="309"/>
      <c r="J119" s="3"/>
      <c r="K119" s="44"/>
      <c r="L119" s="160">
        <f>O119/O121</f>
        <v>0.17641672137128397</v>
      </c>
      <c r="M119" s="160">
        <f>P119/P121</f>
        <v>0.17641672137128397</v>
      </c>
      <c r="N119" s="160"/>
      <c r="O119" s="158">
        <v>13673309.92987233</v>
      </c>
      <c r="P119" s="306">
        <f t="shared" ref="P119:P120" si="114">O119</f>
        <v>13673309.92987233</v>
      </c>
    </row>
    <row r="120" spans="1:21" x14ac:dyDescent="0.2">
      <c r="A120" s="15">
        <f t="shared" si="68"/>
        <v>110</v>
      </c>
      <c r="B120" s="37" t="s">
        <v>160</v>
      </c>
      <c r="C120" s="35"/>
      <c r="D120" s="35"/>
      <c r="E120" s="35"/>
      <c r="F120" s="3"/>
      <c r="G120" s="39"/>
      <c r="H120" s="309"/>
      <c r="I120" s="309"/>
      <c r="J120" s="3"/>
      <c r="K120" s="44"/>
      <c r="L120" s="160">
        <f>O120/O121</f>
        <v>0.47032944129314963</v>
      </c>
      <c r="M120" s="160">
        <f>P120/P121</f>
        <v>0.47032944129314963</v>
      </c>
      <c r="N120" s="160"/>
      <c r="O120" s="158">
        <v>36453235.101282865</v>
      </c>
      <c r="P120" s="306">
        <f t="shared" si="114"/>
        <v>36453235.101282865</v>
      </c>
    </row>
    <row r="121" spans="1:21" ht="12" thickBot="1" x14ac:dyDescent="0.25">
      <c r="A121" s="15">
        <f t="shared" si="68"/>
        <v>111</v>
      </c>
      <c r="B121" s="37" t="s">
        <v>161</v>
      </c>
      <c r="C121" s="35"/>
      <c r="D121" s="35"/>
      <c r="E121" s="35"/>
      <c r="F121" s="3"/>
      <c r="G121" s="39"/>
      <c r="H121" s="3"/>
      <c r="I121" s="3"/>
      <c r="J121" s="3"/>
      <c r="K121" s="44"/>
      <c r="L121" s="161">
        <f>SUM(L118:L120)</f>
        <v>1</v>
      </c>
      <c r="M121" s="161">
        <f>SUM(M118:M120)</f>
        <v>1</v>
      </c>
      <c r="N121" s="162"/>
      <c r="O121" s="107">
        <f>SUM(O118:O120)</f>
        <v>77505747.88823837</v>
      </c>
      <c r="P121" s="107">
        <f>SUM(P118:P120)</f>
        <v>77505747.88823837</v>
      </c>
      <c r="R121" s="251"/>
      <c r="S121" s="251"/>
    </row>
    <row r="122" spans="1:21" ht="12.75" thickTop="1" thickBot="1" x14ac:dyDescent="0.25">
      <c r="A122" s="15">
        <f t="shared" si="68"/>
        <v>112</v>
      </c>
      <c r="B122" s="173" t="s">
        <v>162</v>
      </c>
      <c r="C122" s="53"/>
      <c r="D122" s="53"/>
      <c r="E122" s="53"/>
      <c r="F122" s="104"/>
      <c r="G122" s="105"/>
      <c r="H122" s="104"/>
      <c r="I122" s="104"/>
      <c r="J122" s="104"/>
      <c r="K122" s="49"/>
      <c r="L122" s="49"/>
      <c r="M122" s="49"/>
      <c r="N122" s="49"/>
      <c r="O122" s="108"/>
      <c r="P122" s="108"/>
      <c r="R122" s="251"/>
      <c r="S122" s="251"/>
    </row>
    <row r="123" spans="1:21" x14ac:dyDescent="0.2">
      <c r="A123" s="15">
        <f t="shared" si="68"/>
        <v>113</v>
      </c>
      <c r="B123" s="193"/>
      <c r="C123" s="59"/>
      <c r="D123" s="59"/>
      <c r="E123" s="59"/>
      <c r="F123" s="59"/>
      <c r="G123" s="60"/>
      <c r="H123" s="60"/>
      <c r="I123" s="60"/>
      <c r="J123" s="59"/>
      <c r="K123" s="59"/>
      <c r="L123" s="59"/>
      <c r="M123" s="59"/>
      <c r="N123" s="59"/>
      <c r="O123" s="59"/>
      <c r="P123" s="59"/>
      <c r="Q123" s="59"/>
      <c r="R123" s="285"/>
      <c r="S123" s="285"/>
      <c r="T123" s="59"/>
      <c r="U123" s="59"/>
    </row>
    <row r="124" spans="1:21" x14ac:dyDescent="0.2">
      <c r="A124" s="15">
        <f t="shared" si="68"/>
        <v>114</v>
      </c>
      <c r="B124" s="37"/>
      <c r="C124" s="35"/>
      <c r="D124" s="35"/>
      <c r="E124" s="35"/>
      <c r="F124" s="3"/>
      <c r="G124" s="39"/>
      <c r="H124" s="3"/>
      <c r="I124" s="3"/>
      <c r="J124" s="3"/>
      <c r="K124" s="44"/>
      <c r="L124" s="44"/>
      <c r="M124" s="44"/>
      <c r="N124" s="44"/>
      <c r="O124" s="44"/>
      <c r="P124" s="44"/>
    </row>
    <row r="125" spans="1:21" x14ac:dyDescent="0.2">
      <c r="A125" s="15">
        <f t="shared" si="68"/>
        <v>115</v>
      </c>
      <c r="B125" s="272" t="s">
        <v>37</v>
      </c>
    </row>
    <row r="126" spans="1:21" x14ac:dyDescent="0.2">
      <c r="A126" s="15">
        <f t="shared" si="68"/>
        <v>116</v>
      </c>
      <c r="B126" s="34" t="s">
        <v>34</v>
      </c>
    </row>
    <row r="127" spans="1:21" x14ac:dyDescent="0.2">
      <c r="A127" s="15">
        <f t="shared" si="68"/>
        <v>117</v>
      </c>
      <c r="B127" s="1" t="s">
        <v>9</v>
      </c>
      <c r="C127" s="96">
        <v>23</v>
      </c>
      <c r="D127" s="189">
        <v>28.326089865918249</v>
      </c>
      <c r="E127" s="189">
        <v>32.915270004111242</v>
      </c>
      <c r="G127" s="82">
        <f>'Exh CTM-6 (Tariff)'!D36</f>
        <v>109.08</v>
      </c>
      <c r="H127" s="74">
        <f>G127*(1+R127)</f>
        <v>141.804</v>
      </c>
      <c r="I127" s="74">
        <f>H127*(1+S127)</f>
        <v>184.34520000000001</v>
      </c>
      <c r="K127" s="3">
        <f t="shared" ref="K127:K128" si="115">G127*C127</f>
        <v>2508.84</v>
      </c>
      <c r="L127" s="3">
        <f t="shared" ref="L127:L128" si="116">G127*D127</f>
        <v>3089.8098825743627</v>
      </c>
      <c r="M127" s="3">
        <f t="shared" ref="M127:M128" si="117">G127*E127</f>
        <v>3590.3976520484543</v>
      </c>
      <c r="N127" s="3"/>
      <c r="O127" s="3">
        <f t="shared" ref="O127:O128" si="118">H127*D127</f>
        <v>4016.7528473466714</v>
      </c>
      <c r="P127" s="3">
        <f t="shared" ref="P127:P128" si="119">I127*E127</f>
        <v>6067.7720319618884</v>
      </c>
      <c r="R127" s="159">
        <f>R80</f>
        <v>0.3</v>
      </c>
      <c r="S127" s="159">
        <f>S80</f>
        <v>0.3</v>
      </c>
      <c r="U127" s="91" t="s">
        <v>217</v>
      </c>
    </row>
    <row r="128" spans="1:21" x14ac:dyDescent="0.2">
      <c r="A128" s="15">
        <f t="shared" si="68"/>
        <v>118</v>
      </c>
      <c r="B128" s="2" t="s">
        <v>38</v>
      </c>
      <c r="C128" s="57">
        <f>C127</f>
        <v>23</v>
      </c>
      <c r="D128" s="57">
        <f>D127</f>
        <v>28.326089865918249</v>
      </c>
      <c r="E128" s="57">
        <f>E127</f>
        <v>32.915270004111242</v>
      </c>
      <c r="G128" s="82">
        <f>'Exh CTM-6 (Tariff)'!D50</f>
        <v>249.03000000000003</v>
      </c>
      <c r="H128" s="74">
        <f>G128*(1+R128)</f>
        <v>323.73900000000003</v>
      </c>
      <c r="I128" s="74">
        <f>H128*(1+S128)</f>
        <v>420.86070000000007</v>
      </c>
      <c r="K128" s="3">
        <f t="shared" si="115"/>
        <v>5727.6900000000005</v>
      </c>
      <c r="L128" s="3">
        <f t="shared" si="116"/>
        <v>7054.0461593096225</v>
      </c>
      <c r="M128" s="3">
        <f t="shared" si="117"/>
        <v>8196.8896891238237</v>
      </c>
      <c r="N128" s="3"/>
      <c r="O128" s="3">
        <f t="shared" si="118"/>
        <v>9170.2600071025081</v>
      </c>
      <c r="P128" s="3">
        <f t="shared" si="119"/>
        <v>13852.743574619262</v>
      </c>
      <c r="R128" s="159">
        <f>R127</f>
        <v>0.3</v>
      </c>
      <c r="S128" s="159">
        <f>S127</f>
        <v>0.3</v>
      </c>
      <c r="U128" s="91" t="s">
        <v>217</v>
      </c>
    </row>
    <row r="129" spans="1:21" x14ac:dyDescent="0.2">
      <c r="A129" s="15">
        <f t="shared" si="68"/>
        <v>119</v>
      </c>
      <c r="B129" s="37" t="s">
        <v>4</v>
      </c>
      <c r="C129" s="35"/>
      <c r="D129" s="35"/>
      <c r="E129" s="35"/>
      <c r="G129" s="64">
        <f>SUM(G127:G128)</f>
        <v>358.11</v>
      </c>
      <c r="H129" s="64">
        <f t="shared" ref="H129:I129" si="120">SUM(H127:H128)</f>
        <v>465.54300000000001</v>
      </c>
      <c r="I129" s="64">
        <f t="shared" si="120"/>
        <v>605.20590000000004</v>
      </c>
      <c r="K129" s="55">
        <f>SUM(K127:K128)</f>
        <v>8236.5300000000007</v>
      </c>
      <c r="L129" s="55">
        <f t="shared" ref="L129:O129" si="121">SUM(L127:L128)</f>
        <v>10143.856041883984</v>
      </c>
      <c r="M129" s="55">
        <f t="shared" si="121"/>
        <v>11787.287341172278</v>
      </c>
      <c r="N129" s="55"/>
      <c r="O129" s="55">
        <f t="shared" si="121"/>
        <v>13187.01285444918</v>
      </c>
      <c r="P129" s="55">
        <f>SUM(P127:P128)</f>
        <v>19920.51560658115</v>
      </c>
      <c r="R129" s="36"/>
      <c r="S129" s="36"/>
      <c r="U129" s="3"/>
    </row>
    <row r="130" spans="1:21" x14ac:dyDescent="0.2">
      <c r="A130" s="15">
        <f t="shared" si="68"/>
        <v>120</v>
      </c>
      <c r="B130" s="1" t="s">
        <v>11</v>
      </c>
      <c r="C130" s="35"/>
      <c r="D130" s="35"/>
      <c r="E130" s="35"/>
      <c r="G130" s="54"/>
      <c r="K130" s="44"/>
      <c r="L130" s="44"/>
      <c r="M130" s="44"/>
      <c r="N130" s="44"/>
      <c r="O130" s="44"/>
      <c r="P130" s="44"/>
      <c r="R130" s="54"/>
      <c r="S130" s="54"/>
      <c r="U130" s="3"/>
    </row>
    <row r="131" spans="1:21" x14ac:dyDescent="0.2">
      <c r="A131" s="15">
        <f t="shared" si="68"/>
        <v>121</v>
      </c>
      <c r="B131" s="41" t="s">
        <v>12</v>
      </c>
      <c r="C131" s="96">
        <v>11143500</v>
      </c>
      <c r="D131" s="189">
        <v>12472961.92827482</v>
      </c>
      <c r="E131" s="189">
        <v>12738660.410763964</v>
      </c>
      <c r="G131" s="84">
        <f>'Exh CTM-6 (Tariff)'!D56</f>
        <v>5.6055000000000001E-2</v>
      </c>
      <c r="H131" s="42">
        <f t="shared" ref="H131" si="122">G131+R131</f>
        <v>7.0919288221106005E-2</v>
      </c>
      <c r="I131" s="42">
        <f>H131+S131</f>
        <v>7.0770529847459185E-2</v>
      </c>
      <c r="J131" s="3"/>
      <c r="K131" s="3">
        <f t="shared" ref="K131" si="123">G131*C131</f>
        <v>624648.89249999996</v>
      </c>
      <c r="L131" s="3">
        <f t="shared" ref="L131" si="124">G131*D131</f>
        <v>699171.88088944508</v>
      </c>
      <c r="M131" s="3">
        <f t="shared" ref="M131" si="125">G131*E131</f>
        <v>714065.60932537401</v>
      </c>
      <c r="N131" s="3"/>
      <c r="O131" s="3">
        <f t="shared" ref="O131" si="126">H131*D131</f>
        <v>884573.58196220407</v>
      </c>
      <c r="P131" s="3">
        <f t="shared" ref="P131" si="127">I131*E131</f>
        <v>901521.74681661779</v>
      </c>
      <c r="Q131" s="3"/>
      <c r="R131" s="109">
        <f>R82</f>
        <v>1.4864288221106001E-2</v>
      </c>
      <c r="S131" s="109">
        <f>S82</f>
        <v>-1.4875837364682239E-4</v>
      </c>
      <c r="U131" s="92" t="s">
        <v>235</v>
      </c>
    </row>
    <row r="132" spans="1:21" x14ac:dyDescent="0.2">
      <c r="A132" s="15">
        <f t="shared" si="68"/>
        <v>122</v>
      </c>
      <c r="B132" s="37" t="s">
        <v>4</v>
      </c>
      <c r="C132" s="50">
        <f>SUM(C131)</f>
        <v>11143500</v>
      </c>
      <c r="D132" s="50">
        <f>SUM(D131)</f>
        <v>12472961.92827482</v>
      </c>
      <c r="E132" s="50">
        <f>SUM(E131)</f>
        <v>12738660.410763964</v>
      </c>
      <c r="G132" s="154">
        <f>SUM(G131:G131)</f>
        <v>5.6055000000000001E-2</v>
      </c>
      <c r="H132" s="154">
        <f>SUM(H131:H131)</f>
        <v>7.0919288221106005E-2</v>
      </c>
      <c r="I132" s="154">
        <f>SUM(I131:I131)</f>
        <v>7.0770529847459185E-2</v>
      </c>
      <c r="K132" s="55">
        <f>SUM(K131:K131)</f>
        <v>624648.89249999996</v>
      </c>
      <c r="L132" s="55">
        <f>SUM(L131:L131)</f>
        <v>699171.88088944508</v>
      </c>
      <c r="M132" s="55">
        <f>SUM(M131:M131)</f>
        <v>714065.60932537401</v>
      </c>
      <c r="N132" s="55"/>
      <c r="O132" s="55">
        <f>SUM(O131:O131)</f>
        <v>884573.58196220407</v>
      </c>
      <c r="P132" s="55">
        <f>SUM(P131:P131)</f>
        <v>901521.74681661779</v>
      </c>
      <c r="R132" s="302"/>
      <c r="S132" s="51"/>
      <c r="U132" s="3"/>
    </row>
    <row r="133" spans="1:21" x14ac:dyDescent="0.2">
      <c r="A133" s="15">
        <f t="shared" si="68"/>
        <v>123</v>
      </c>
      <c r="B133" s="41" t="s">
        <v>17</v>
      </c>
      <c r="C133" s="102">
        <v>0</v>
      </c>
      <c r="D133" s="102">
        <v>0</v>
      </c>
      <c r="E133" s="102">
        <v>0</v>
      </c>
      <c r="G133" s="98"/>
      <c r="K133" s="3">
        <f t="shared" ref="K133:K134" si="128">G133*C133</f>
        <v>0</v>
      </c>
      <c r="L133" s="3">
        <f t="shared" ref="L133:L134" si="129">G133*D133</f>
        <v>0</v>
      </c>
      <c r="M133" s="3">
        <f t="shared" ref="M133:M134" si="130">G133*E133</f>
        <v>0</v>
      </c>
      <c r="N133" s="3"/>
      <c r="O133" s="3">
        <f t="shared" ref="O133:O134" si="131">H133*D133</f>
        <v>0</v>
      </c>
      <c r="P133" s="3">
        <f t="shared" ref="P133:P134" si="132">I133*E133</f>
        <v>0</v>
      </c>
      <c r="R133" s="42"/>
      <c r="S133" s="42"/>
      <c r="U133" s="3"/>
    </row>
    <row r="134" spans="1:21" x14ac:dyDescent="0.2">
      <c r="A134" s="15">
        <f t="shared" si="68"/>
        <v>124</v>
      </c>
      <c r="B134" s="2" t="s">
        <v>19</v>
      </c>
      <c r="C134" s="102">
        <v>0</v>
      </c>
      <c r="D134" s="102">
        <v>0</v>
      </c>
      <c r="E134" s="102">
        <v>0</v>
      </c>
      <c r="G134" s="98"/>
      <c r="K134" s="3">
        <f t="shared" si="128"/>
        <v>0</v>
      </c>
      <c r="L134" s="3">
        <f t="shared" si="129"/>
        <v>0</v>
      </c>
      <c r="M134" s="3">
        <f t="shared" si="130"/>
        <v>0</v>
      </c>
      <c r="N134" s="3"/>
      <c r="O134" s="3">
        <f t="shared" si="131"/>
        <v>0</v>
      </c>
      <c r="P134" s="3">
        <f t="shared" si="132"/>
        <v>0</v>
      </c>
      <c r="R134" s="42"/>
      <c r="S134" s="42"/>
      <c r="U134" s="3"/>
    </row>
    <row r="135" spans="1:21" x14ac:dyDescent="0.2">
      <c r="A135" s="15">
        <f t="shared" si="68"/>
        <v>125</v>
      </c>
      <c r="B135" s="37" t="s">
        <v>4</v>
      </c>
      <c r="C135" s="50">
        <f>SUM(C132:C134)</f>
        <v>11143500</v>
      </c>
      <c r="D135" s="50">
        <f>SUM(D132:D134)</f>
        <v>12472961.92827482</v>
      </c>
      <c r="E135" s="50">
        <f>SUM(E132:E134)</f>
        <v>12738660.410763964</v>
      </c>
      <c r="K135" s="55">
        <f>SUM(K132:K134)</f>
        <v>624648.89249999996</v>
      </c>
      <c r="L135" s="55">
        <f t="shared" ref="L135:O135" si="133">SUM(L132:L134)</f>
        <v>699171.88088944508</v>
      </c>
      <c r="M135" s="55">
        <f t="shared" si="133"/>
        <v>714065.60932537401</v>
      </c>
      <c r="N135" s="55"/>
      <c r="O135" s="55">
        <f t="shared" si="133"/>
        <v>884573.58196220407</v>
      </c>
      <c r="P135" s="55">
        <f>SUM(P132:P134)</f>
        <v>901521.74681661779</v>
      </c>
      <c r="U135" s="3"/>
    </row>
    <row r="136" spans="1:21" x14ac:dyDescent="0.2">
      <c r="A136" s="15">
        <f t="shared" si="68"/>
        <v>126</v>
      </c>
      <c r="B136" s="1" t="s">
        <v>10</v>
      </c>
      <c r="C136" s="35"/>
      <c r="D136" s="35"/>
      <c r="E136" s="35"/>
      <c r="G136" s="39"/>
      <c r="K136" s="44"/>
      <c r="L136" s="44"/>
      <c r="M136" s="44"/>
      <c r="N136" s="44"/>
      <c r="O136" s="44"/>
      <c r="P136" s="44"/>
      <c r="R136" s="39"/>
      <c r="S136" s="39"/>
      <c r="U136" s="3"/>
    </row>
    <row r="137" spans="1:21" x14ac:dyDescent="0.2">
      <c r="A137" s="15">
        <f t="shared" si="68"/>
        <v>127</v>
      </c>
      <c r="B137" s="41" t="s">
        <v>35</v>
      </c>
      <c r="C137" s="96">
        <v>14873</v>
      </c>
      <c r="D137" s="189">
        <v>16735.608435112266</v>
      </c>
      <c r="E137" s="189">
        <v>17029.178558746087</v>
      </c>
      <c r="G137" s="82">
        <f>'Exh CTM-6 (Tariff)'!D54</f>
        <v>11.98</v>
      </c>
      <c r="H137" s="74">
        <f t="shared" ref="H137:I137" si="134">G137*(1+R137)</f>
        <v>15.574000000000002</v>
      </c>
      <c r="I137" s="74">
        <f t="shared" si="134"/>
        <v>20.246200000000002</v>
      </c>
      <c r="K137" s="3">
        <f t="shared" ref="K137:K138" si="135">G137*C137</f>
        <v>178178.54</v>
      </c>
      <c r="L137" s="3">
        <f t="shared" ref="L137:L138" si="136">G137*D137</f>
        <v>200492.58905264497</v>
      </c>
      <c r="M137" s="3">
        <f t="shared" ref="M137:M138" si="137">G137*E137</f>
        <v>204009.55913377812</v>
      </c>
      <c r="N137" s="3"/>
      <c r="O137" s="3">
        <f t="shared" ref="O137:O138" si="138">H137*D137</f>
        <v>260640.36576843847</v>
      </c>
      <c r="P137" s="3">
        <f t="shared" ref="P137:P138" si="139">I137*E137</f>
        <v>344776.15493608505</v>
      </c>
      <c r="R137" s="159">
        <f>R88</f>
        <v>0.3</v>
      </c>
      <c r="S137" s="159">
        <f>S88</f>
        <v>0.3</v>
      </c>
      <c r="U137" s="92" t="s">
        <v>367</v>
      </c>
    </row>
    <row r="138" spans="1:21" x14ac:dyDescent="0.2">
      <c r="A138" s="15">
        <f t="shared" si="68"/>
        <v>128</v>
      </c>
      <c r="B138" s="41" t="s">
        <v>36</v>
      </c>
      <c r="C138" s="96">
        <v>10732</v>
      </c>
      <c r="D138" s="189">
        <v>12189.683656530047</v>
      </c>
      <c r="E138" s="189">
        <v>12408.942162061903</v>
      </c>
      <c r="G138" s="82">
        <f>'Exh CTM-6 (Tariff)'!D55</f>
        <v>7.9</v>
      </c>
      <c r="H138" s="74">
        <f t="shared" ref="H138:I138" si="140">G138*(1+R138)</f>
        <v>10.270000000000001</v>
      </c>
      <c r="I138" s="74">
        <f t="shared" si="140"/>
        <v>13.351000000000003</v>
      </c>
      <c r="K138" s="3">
        <f t="shared" si="135"/>
        <v>84782.8</v>
      </c>
      <c r="L138" s="3">
        <f t="shared" si="136"/>
        <v>96298.500886587382</v>
      </c>
      <c r="M138" s="3">
        <f t="shared" si="137"/>
        <v>98030.643080289039</v>
      </c>
      <c r="N138" s="3"/>
      <c r="O138" s="3">
        <f t="shared" si="138"/>
        <v>125188.0511525636</v>
      </c>
      <c r="P138" s="3">
        <f t="shared" si="139"/>
        <v>165671.78680568849</v>
      </c>
      <c r="R138" s="159">
        <f>R137</f>
        <v>0.3</v>
      </c>
      <c r="S138" s="159">
        <f>S137</f>
        <v>0.3</v>
      </c>
      <c r="U138" s="92" t="s">
        <v>367</v>
      </c>
    </row>
    <row r="139" spans="1:21" x14ac:dyDescent="0.2">
      <c r="A139" s="15">
        <f t="shared" si="68"/>
        <v>129</v>
      </c>
      <c r="B139" s="37" t="s">
        <v>4</v>
      </c>
      <c r="C139" s="50">
        <f>SUM(C137:C138)</f>
        <v>25605</v>
      </c>
      <c r="D139" s="50">
        <f>SUM(D137:D138)</f>
        <v>28925.292091642314</v>
      </c>
      <c r="E139" s="50">
        <f>SUM(E137:E138)</f>
        <v>29438.12072080799</v>
      </c>
      <c r="G139" s="62"/>
      <c r="H139" s="62"/>
      <c r="I139" s="62"/>
      <c r="K139" s="55">
        <f>SUM(K137:K138)</f>
        <v>262961.34000000003</v>
      </c>
      <c r="L139" s="55">
        <f>SUM(L137:L138)</f>
        <v>296791.08993923233</v>
      </c>
      <c r="M139" s="55">
        <f>SUM(M137:M138)</f>
        <v>302040.20221406716</v>
      </c>
      <c r="N139" s="55"/>
      <c r="O139" s="55">
        <f>SUM(O137:O138)</f>
        <v>385828.41692100209</v>
      </c>
      <c r="P139" s="55">
        <f>SUM(P137:P138)</f>
        <v>510447.94174177351</v>
      </c>
      <c r="R139" s="39"/>
      <c r="S139" s="39"/>
      <c r="U139" s="29"/>
    </row>
    <row r="140" spans="1:21" x14ac:dyDescent="0.2">
      <c r="A140" s="15">
        <f t="shared" si="68"/>
        <v>130</v>
      </c>
      <c r="B140" s="37"/>
      <c r="C140" s="35"/>
      <c r="D140" s="35"/>
      <c r="E140" s="35"/>
      <c r="G140" s="62"/>
      <c r="H140" s="62"/>
      <c r="I140" s="62"/>
      <c r="K140" s="44"/>
      <c r="L140" s="44"/>
      <c r="M140" s="44"/>
      <c r="N140" s="44"/>
      <c r="O140" s="44"/>
      <c r="P140" s="44"/>
      <c r="R140" s="35"/>
      <c r="S140" s="35"/>
      <c r="U140" s="29"/>
    </row>
    <row r="141" spans="1:21" x14ac:dyDescent="0.2">
      <c r="A141" s="15">
        <f t="shared" ref="A141:A204" si="141">A140+1</f>
        <v>131</v>
      </c>
      <c r="C141" s="35"/>
      <c r="D141" s="35"/>
      <c r="E141" s="35"/>
      <c r="G141" s="62"/>
      <c r="H141" s="62"/>
      <c r="I141" s="62"/>
      <c r="K141" s="44"/>
      <c r="L141" s="44"/>
      <c r="M141" s="44"/>
      <c r="N141" s="44"/>
      <c r="O141" s="44"/>
      <c r="P141" s="44"/>
      <c r="R141" s="35"/>
      <c r="S141" s="35"/>
      <c r="U141" s="29"/>
    </row>
    <row r="142" spans="1:21" x14ac:dyDescent="0.2">
      <c r="A142" s="15">
        <f t="shared" si="141"/>
        <v>132</v>
      </c>
      <c r="B142" s="1" t="s">
        <v>33</v>
      </c>
      <c r="C142" s="97">
        <v>3222826</v>
      </c>
      <c r="D142" s="266">
        <v>3608811.6183828413</v>
      </c>
      <c r="E142" s="266">
        <v>3679893.8600294953</v>
      </c>
      <c r="G142" s="101">
        <f>'Exh CTM-6 (Tariff)'!D57</f>
        <v>1.2699999999999999E-3</v>
      </c>
      <c r="H142" s="76">
        <f>G142*(1+R142)</f>
        <v>1.6509999999999999E-3</v>
      </c>
      <c r="I142" s="76">
        <f>H142*(1+S142)</f>
        <v>2.1462999999999999E-3</v>
      </c>
      <c r="K142" s="3">
        <f t="shared" ref="K142" si="142">G142*C142</f>
        <v>4092.9890199999995</v>
      </c>
      <c r="L142" s="3">
        <f t="shared" ref="L142" si="143">G142*D142</f>
        <v>4583.1907553462079</v>
      </c>
      <c r="M142" s="3">
        <f t="shared" ref="M142" si="144">G142*E142</f>
        <v>4673.4652022374585</v>
      </c>
      <c r="N142" s="3"/>
      <c r="O142" s="3">
        <f t="shared" ref="O142" si="145">H142*D142</f>
        <v>5958.147981950071</v>
      </c>
      <c r="P142" s="3">
        <f t="shared" ref="P142" si="146">I142*E142</f>
        <v>7898.1561917813051</v>
      </c>
      <c r="R142" s="159">
        <f>R92</f>
        <v>0.3</v>
      </c>
      <c r="S142" s="159">
        <f>S92</f>
        <v>0.3</v>
      </c>
      <c r="U142" s="92" t="s">
        <v>229</v>
      </c>
    </row>
    <row r="143" spans="1:21" x14ac:dyDescent="0.2">
      <c r="A143" s="15">
        <f t="shared" si="141"/>
        <v>133</v>
      </c>
      <c r="B143" s="37" t="s">
        <v>4</v>
      </c>
      <c r="G143" s="164">
        <f>SUM(G142:G142)</f>
        <v>1.2699999999999999E-3</v>
      </c>
      <c r="H143" s="164">
        <f>SUM(H142:H142)</f>
        <v>1.6509999999999999E-3</v>
      </c>
      <c r="I143" s="164">
        <f>SUM(I142:I142)</f>
        <v>2.1462999999999999E-3</v>
      </c>
      <c r="K143" s="55">
        <f>SUM(K140:K142)</f>
        <v>4092.9890199999995</v>
      </c>
      <c r="L143" s="55">
        <f>SUM(L140:L142)</f>
        <v>4583.1907553462079</v>
      </c>
      <c r="M143" s="55">
        <f>SUM(M140:M142)</f>
        <v>4673.4652022374585</v>
      </c>
      <c r="N143" s="55"/>
      <c r="O143" s="55">
        <f>SUM(O140:O142)</f>
        <v>5958.147981950071</v>
      </c>
      <c r="P143" s="55">
        <f>SUM(P140:P142)</f>
        <v>7898.1561917813051</v>
      </c>
    </row>
    <row r="144" spans="1:21" x14ac:dyDescent="0.2">
      <c r="A144" s="15">
        <f t="shared" si="141"/>
        <v>134</v>
      </c>
      <c r="K144" s="44"/>
      <c r="L144" s="44"/>
      <c r="M144" s="44"/>
      <c r="N144" s="44"/>
      <c r="O144" s="44"/>
      <c r="P144" s="44"/>
    </row>
    <row r="145" spans="1:21" ht="12" thickBot="1" x14ac:dyDescent="0.25">
      <c r="A145" s="15">
        <f t="shared" si="141"/>
        <v>135</v>
      </c>
      <c r="B145" s="1" t="s">
        <v>6</v>
      </c>
      <c r="K145" s="110">
        <f>SUM(K143,K139,K135,K129)</f>
        <v>899939.75151999993</v>
      </c>
      <c r="L145" s="110">
        <f>SUM(L143,L139,L135,L129)</f>
        <v>1010690.0176259076</v>
      </c>
      <c r="M145" s="110">
        <f>SUM(M143,M139,M135,M129)</f>
        <v>1032566.5640828508</v>
      </c>
      <c r="N145" s="110"/>
      <c r="O145" s="110">
        <f>SUM(O143,O139,O135,O129)</f>
        <v>1289547.1597196055</v>
      </c>
      <c r="P145" s="110">
        <f>SUM(P143,P139,P135,P129)</f>
        <v>1439788.3603567537</v>
      </c>
    </row>
    <row r="146" spans="1:21" ht="12" thickTop="1" x14ac:dyDescent="0.2">
      <c r="A146" s="15">
        <f t="shared" si="141"/>
        <v>136</v>
      </c>
      <c r="B146" s="172" t="s">
        <v>181</v>
      </c>
      <c r="C146" s="167">
        <v>0</v>
      </c>
      <c r="K146" s="167">
        <v>1.2484800000675023</v>
      </c>
      <c r="L146" s="167">
        <v>0</v>
      </c>
      <c r="M146" s="167">
        <v>0</v>
      </c>
      <c r="N146" s="15"/>
      <c r="O146" s="44"/>
      <c r="P146" s="44"/>
    </row>
    <row r="147" spans="1:21" ht="12" thickBot="1" x14ac:dyDescent="0.25">
      <c r="A147" s="15">
        <f t="shared" si="141"/>
        <v>137</v>
      </c>
      <c r="K147" s="44"/>
      <c r="L147" s="44"/>
      <c r="M147" s="44"/>
      <c r="N147" s="15"/>
      <c r="O147" s="44"/>
      <c r="P147" s="44"/>
    </row>
    <row r="148" spans="1:21" ht="15.75" x14ac:dyDescent="0.25">
      <c r="A148" s="15">
        <f t="shared" si="141"/>
        <v>138</v>
      </c>
      <c r="B148" s="286" t="s">
        <v>232</v>
      </c>
      <c r="C148" s="111"/>
      <c r="D148" s="111"/>
      <c r="E148" s="111"/>
      <c r="F148" s="111"/>
      <c r="G148" s="292" t="s">
        <v>233</v>
      </c>
      <c r="H148" s="291" t="s">
        <v>213</v>
      </c>
      <c r="I148" s="293" t="s">
        <v>212</v>
      </c>
      <c r="K148" s="531"/>
      <c r="L148" s="532"/>
      <c r="M148" s="532"/>
      <c r="N148" s="532"/>
      <c r="O148" s="532"/>
      <c r="P148" s="532"/>
    </row>
    <row r="149" spans="1:21" ht="12" thickBot="1" x14ac:dyDescent="0.25">
      <c r="A149" s="15">
        <f t="shared" si="141"/>
        <v>139</v>
      </c>
      <c r="B149" s="287"/>
      <c r="G149" s="299"/>
      <c r="H149" s="300"/>
      <c r="I149" s="301"/>
      <c r="K149" s="90"/>
      <c r="L149" s="90"/>
      <c r="M149" s="90"/>
      <c r="N149" s="32"/>
      <c r="O149" s="90"/>
      <c r="P149" s="90"/>
    </row>
    <row r="150" spans="1:21" x14ac:dyDescent="0.2">
      <c r="A150" s="15">
        <f t="shared" si="141"/>
        <v>140</v>
      </c>
      <c r="B150" s="287" t="s">
        <v>43</v>
      </c>
      <c r="G150" s="294">
        <f>'Exh CTM-6 (Tariff)'!D52</f>
        <v>2.4400000000000002E-2</v>
      </c>
      <c r="H150" s="290">
        <f>G150</f>
        <v>2.4400000000000002E-2</v>
      </c>
      <c r="I150" s="295">
        <f>G150</f>
        <v>2.4400000000000002E-2</v>
      </c>
      <c r="K150" s="44"/>
      <c r="L150" s="44"/>
      <c r="M150" s="44"/>
      <c r="O150" s="44"/>
      <c r="P150" s="44"/>
    </row>
    <row r="151" spans="1:21" x14ac:dyDescent="0.2">
      <c r="A151" s="15">
        <f t="shared" si="141"/>
        <v>141</v>
      </c>
      <c r="B151" s="287" t="s">
        <v>44</v>
      </c>
      <c r="G151" s="296">
        <f t="shared" ref="G151:I152" si="147">+G150</f>
        <v>2.4400000000000002E-2</v>
      </c>
      <c r="H151" s="290">
        <f t="shared" si="147"/>
        <v>2.4400000000000002E-2</v>
      </c>
      <c r="I151" s="295">
        <f t="shared" si="147"/>
        <v>2.4400000000000002E-2</v>
      </c>
      <c r="K151" s="44"/>
      <c r="L151" s="44"/>
      <c r="M151" s="44"/>
      <c r="O151" s="44"/>
      <c r="P151" s="44"/>
    </row>
    <row r="152" spans="1:21" x14ac:dyDescent="0.2">
      <c r="A152" s="15">
        <f t="shared" si="141"/>
        <v>142</v>
      </c>
      <c r="B152" s="287" t="s">
        <v>46</v>
      </c>
      <c r="G152" s="296">
        <f t="shared" si="147"/>
        <v>2.4400000000000002E-2</v>
      </c>
      <c r="H152" s="290">
        <f t="shared" si="147"/>
        <v>2.4400000000000002E-2</v>
      </c>
      <c r="I152" s="295">
        <f t="shared" si="147"/>
        <v>2.4400000000000002E-2</v>
      </c>
      <c r="K152" s="44"/>
      <c r="L152" s="44"/>
      <c r="M152" s="44"/>
      <c r="O152" s="44"/>
      <c r="P152" s="44"/>
      <c r="R152" s="15"/>
      <c r="S152" s="15"/>
      <c r="T152" s="15"/>
      <c r="U152" s="15"/>
    </row>
    <row r="153" spans="1:21" ht="12" thickBot="1" x14ac:dyDescent="0.25">
      <c r="A153" s="15">
        <f t="shared" si="141"/>
        <v>143</v>
      </c>
      <c r="B153" s="288"/>
      <c r="C153" s="24"/>
      <c r="D153" s="24"/>
      <c r="E153" s="24"/>
      <c r="F153" s="24"/>
      <c r="G153" s="297"/>
      <c r="H153" s="289"/>
      <c r="I153" s="298"/>
      <c r="J153" s="59"/>
      <c r="K153" s="59"/>
      <c r="L153" s="59"/>
      <c r="M153" s="59"/>
      <c r="N153" s="59"/>
      <c r="O153" s="59"/>
      <c r="P153" s="59"/>
      <c r="Q153" s="59"/>
      <c r="R153" s="59"/>
      <c r="S153" s="59"/>
      <c r="T153" s="59"/>
      <c r="U153" s="59"/>
    </row>
    <row r="154" spans="1:21" x14ac:dyDescent="0.2">
      <c r="A154" s="15">
        <f t="shared" si="141"/>
        <v>144</v>
      </c>
      <c r="L154" s="44"/>
      <c r="M154" s="44"/>
    </row>
    <row r="155" spans="1:21" x14ac:dyDescent="0.2">
      <c r="A155" s="15">
        <f t="shared" si="141"/>
        <v>145</v>
      </c>
      <c r="B155" s="275" t="str">
        <f>CONCATENATE("SCHEDULE"," ", 'Exh CTM-6 (Tariff)'!B59)</f>
        <v>SCHEDULE 29</v>
      </c>
    </row>
    <row r="156" spans="1:21" x14ac:dyDescent="0.2">
      <c r="A156" s="15">
        <f t="shared" si="141"/>
        <v>146</v>
      </c>
      <c r="B156" s="34" t="s">
        <v>40</v>
      </c>
    </row>
    <row r="157" spans="1:21" x14ac:dyDescent="0.2">
      <c r="A157" s="15">
        <f t="shared" si="141"/>
        <v>147</v>
      </c>
    </row>
    <row r="158" spans="1:21" x14ac:dyDescent="0.2">
      <c r="A158" s="15">
        <f t="shared" si="141"/>
        <v>148</v>
      </c>
      <c r="B158" s="1" t="s">
        <v>9</v>
      </c>
    </row>
    <row r="159" spans="1:21" x14ac:dyDescent="0.2">
      <c r="A159" s="15">
        <f t="shared" si="141"/>
        <v>149</v>
      </c>
      <c r="B159" s="1" t="s">
        <v>7</v>
      </c>
      <c r="C159" s="96">
        <v>2408</v>
      </c>
      <c r="D159" s="96">
        <v>2371</v>
      </c>
      <c r="E159" s="96">
        <v>2374</v>
      </c>
      <c r="G159" s="93">
        <f>'Exh CTM-6 (Tariff)'!D60</f>
        <v>9.99</v>
      </c>
      <c r="H159" s="74">
        <f>G159*(1+R159)</f>
        <v>12.987</v>
      </c>
      <c r="I159" s="74">
        <f>H159*(1+S159)</f>
        <v>16.883100000000002</v>
      </c>
      <c r="K159" s="3">
        <f t="shared" ref="K159:K160" si="148">G159*C159</f>
        <v>24055.920000000002</v>
      </c>
      <c r="L159" s="3">
        <f t="shared" ref="L159:L160" si="149">G159*D159</f>
        <v>23686.29</v>
      </c>
      <c r="M159" s="3">
        <f t="shared" ref="M159:M160" si="150">G159*E159</f>
        <v>23716.260000000002</v>
      </c>
      <c r="N159" s="3"/>
      <c r="O159" s="3">
        <f t="shared" ref="O159:O160" si="151">H159*D159</f>
        <v>30792.177</v>
      </c>
      <c r="P159" s="3">
        <f t="shared" ref="P159:P160" si="152">I159*E159</f>
        <v>40080.479400000004</v>
      </c>
      <c r="R159" s="170">
        <v>0.3</v>
      </c>
      <c r="S159" s="187">
        <f>R159</f>
        <v>0.3</v>
      </c>
      <c r="U159" s="91" t="s">
        <v>217</v>
      </c>
    </row>
    <row r="160" spans="1:21" x14ac:dyDescent="0.2">
      <c r="A160" s="15">
        <f t="shared" si="141"/>
        <v>150</v>
      </c>
      <c r="B160" s="1" t="s">
        <v>8</v>
      </c>
      <c r="C160" s="96">
        <v>5641</v>
      </c>
      <c r="D160" s="96">
        <v>5554</v>
      </c>
      <c r="E160" s="96">
        <v>5560</v>
      </c>
      <c r="G160" s="93">
        <f>'Exh CTM-6 (Tariff)'!D61</f>
        <v>25.36</v>
      </c>
      <c r="H160" s="74">
        <f>G160*(1+R160)</f>
        <v>32.968000000000004</v>
      </c>
      <c r="I160" s="74">
        <f>H160*(1+S160)</f>
        <v>42.858400000000003</v>
      </c>
      <c r="K160" s="3">
        <f t="shared" si="148"/>
        <v>143055.76</v>
      </c>
      <c r="L160" s="3">
        <f t="shared" si="149"/>
        <v>140849.44</v>
      </c>
      <c r="M160" s="3">
        <f t="shared" si="150"/>
        <v>141001.60000000001</v>
      </c>
      <c r="N160" s="3"/>
      <c r="O160" s="3">
        <f t="shared" si="151"/>
        <v>183104.27200000003</v>
      </c>
      <c r="P160" s="3">
        <f t="shared" si="152"/>
        <v>238292.70400000003</v>
      </c>
      <c r="R160" s="146">
        <f>R159</f>
        <v>0.3</v>
      </c>
      <c r="S160" s="146">
        <f>S159</f>
        <v>0.3</v>
      </c>
      <c r="U160" s="91" t="s">
        <v>217</v>
      </c>
    </row>
    <row r="161" spans="1:21" x14ac:dyDescent="0.2">
      <c r="A161" s="15">
        <f t="shared" si="141"/>
        <v>151</v>
      </c>
      <c r="B161" s="37" t="s">
        <v>4</v>
      </c>
      <c r="C161" s="50">
        <f>SUM(C159:C160)</f>
        <v>8049</v>
      </c>
      <c r="D161" s="50">
        <f>SUM(D159:D160)</f>
        <v>7925</v>
      </c>
      <c r="E161" s="50">
        <f>SUM(E159:E160)</f>
        <v>7934</v>
      </c>
      <c r="G161" s="94"/>
      <c r="H161" s="74"/>
      <c r="I161" s="74"/>
      <c r="K161" s="40">
        <f>SUM(K159:K160)</f>
        <v>167111.68000000002</v>
      </c>
      <c r="L161" s="40">
        <f t="shared" ref="L161:M161" si="153">SUM(L159:L160)</f>
        <v>164535.73000000001</v>
      </c>
      <c r="M161" s="40">
        <f t="shared" si="153"/>
        <v>164717.86000000002</v>
      </c>
      <c r="N161" s="40"/>
      <c r="O161" s="40">
        <f>SUM(O159:O160)</f>
        <v>213896.44900000002</v>
      </c>
      <c r="P161" s="40">
        <f>SUM(P159:P160)</f>
        <v>278373.18340000004</v>
      </c>
      <c r="R161" s="29"/>
      <c r="S161" s="29"/>
      <c r="T161" s="35"/>
    </row>
    <row r="162" spans="1:21" x14ac:dyDescent="0.2">
      <c r="A162" s="15">
        <f t="shared" si="141"/>
        <v>152</v>
      </c>
      <c r="B162" s="1" t="s">
        <v>11</v>
      </c>
      <c r="C162" s="35"/>
      <c r="D162" s="35"/>
      <c r="E162" s="35"/>
    </row>
    <row r="163" spans="1:21" x14ac:dyDescent="0.2">
      <c r="A163" s="15">
        <f t="shared" si="141"/>
        <v>153</v>
      </c>
      <c r="B163" s="41" t="s">
        <v>29</v>
      </c>
      <c r="C163" s="96">
        <v>2226431</v>
      </c>
      <c r="D163" s="96">
        <v>2661144.0277310261</v>
      </c>
      <c r="E163" s="96">
        <v>2648258.454874211</v>
      </c>
      <c r="G163" s="84">
        <f>'Exh CTM-6 (Tariff)'!D63</f>
        <v>9.1401999999999997E-2</v>
      </c>
      <c r="H163" s="42">
        <f t="shared" ref="H163:H166" si="154">G163+R163</f>
        <v>0.11094529924015289</v>
      </c>
      <c r="I163" s="42">
        <f>H163+S163</f>
        <v>0.11564261362040162</v>
      </c>
      <c r="J163" s="3"/>
      <c r="K163" s="3">
        <f t="shared" ref="K163:K166" si="155">G163*C163</f>
        <v>203500.246262</v>
      </c>
      <c r="L163" s="3">
        <f t="shared" ref="L163:L166" si="156">G163*D163</f>
        <v>243233.88642267123</v>
      </c>
      <c r="M163" s="3">
        <f t="shared" ref="M163:M166" si="157">G163*E163</f>
        <v>242056.11929241262</v>
      </c>
      <c r="N163" s="3"/>
      <c r="O163" s="3">
        <f t="shared" ref="O163:O166" si="158">H163*D163</f>
        <v>295241.42047776445</v>
      </c>
      <c r="P163" s="3">
        <f t="shared" ref="P163:P166" si="159">I163*E163</f>
        <v>306251.52926398022</v>
      </c>
      <c r="Q163" s="3"/>
      <c r="R163" s="109">
        <f>(R180-(O161-L161)-(O175-L175)-(O177-L177))/D171</f>
        <v>1.9543299240152898E-2</v>
      </c>
      <c r="S163" s="109">
        <f>((S180+R180)-(P161-M161)-(P175-M175)-(P177-M177))/E171-R163</f>
        <v>4.6973143802487363E-3</v>
      </c>
      <c r="U163" s="92" t="s">
        <v>235</v>
      </c>
    </row>
    <row r="164" spans="1:21" x14ac:dyDescent="0.2">
      <c r="A164" s="15">
        <f t="shared" si="141"/>
        <v>154</v>
      </c>
      <c r="B164" s="41" t="s">
        <v>42</v>
      </c>
      <c r="C164" s="96">
        <v>138829</v>
      </c>
      <c r="D164" s="96">
        <v>116141.4176140801</v>
      </c>
      <c r="E164" s="96">
        <v>115560.92791562511</v>
      </c>
      <c r="G164" s="84">
        <f>'Exh CTM-6 (Tariff)'!D64</f>
        <v>6.9417000000000006E-2</v>
      </c>
      <c r="H164" s="42">
        <f t="shared" si="154"/>
        <v>8.8960299240152904E-2</v>
      </c>
      <c r="I164" s="42">
        <f t="shared" ref="I164:I166" si="160">H164+S164</f>
        <v>9.3657613620401647E-2</v>
      </c>
      <c r="J164" s="3"/>
      <c r="K164" s="3">
        <f t="shared" si="155"/>
        <v>9637.0926930000005</v>
      </c>
      <c r="L164" s="3">
        <f t="shared" si="156"/>
        <v>8062.1887865165991</v>
      </c>
      <c r="M164" s="3">
        <f t="shared" si="157"/>
        <v>8021.8929331189493</v>
      </c>
      <c r="N164" s="3"/>
      <c r="O164" s="3">
        <f t="shared" si="158"/>
        <v>10331.975265124131</v>
      </c>
      <c r="P164" s="3">
        <f t="shared" si="159"/>
        <v>10823.160736336704</v>
      </c>
      <c r="Q164" s="3"/>
      <c r="R164" s="109">
        <f>R163</f>
        <v>1.9543299240152898E-2</v>
      </c>
      <c r="S164" s="109">
        <f>S163</f>
        <v>4.6973143802487363E-3</v>
      </c>
      <c r="T164" s="3"/>
      <c r="U164" s="92" t="s">
        <v>235</v>
      </c>
    </row>
    <row r="165" spans="1:21" x14ac:dyDescent="0.2">
      <c r="A165" s="15">
        <f t="shared" si="141"/>
        <v>155</v>
      </c>
      <c r="B165" s="41" t="s">
        <v>28</v>
      </c>
      <c r="C165" s="96">
        <v>11632056</v>
      </c>
      <c r="D165" s="96">
        <v>11466316.070467897</v>
      </c>
      <c r="E165" s="96">
        <v>11396563.38221856</v>
      </c>
      <c r="G165" s="84">
        <f>'Exh CTM-6 (Tariff)'!D65</f>
        <v>6.3336000000000003E-2</v>
      </c>
      <c r="H165" s="42">
        <f t="shared" si="154"/>
        <v>8.2879299240152901E-2</v>
      </c>
      <c r="I165" s="42">
        <f t="shared" si="160"/>
        <v>8.7576613620401644E-2</v>
      </c>
      <c r="J165" s="3"/>
      <c r="K165" s="3">
        <f t="shared" si="155"/>
        <v>736727.89881600009</v>
      </c>
      <c r="L165" s="3">
        <f t="shared" si="156"/>
        <v>726230.59463915473</v>
      </c>
      <c r="M165" s="3">
        <f t="shared" si="157"/>
        <v>721812.73837619473</v>
      </c>
      <c r="N165" s="3"/>
      <c r="O165" s="3">
        <f t="shared" si="158"/>
        <v>950320.24078648293</v>
      </c>
      <c r="P165" s="3">
        <f t="shared" si="159"/>
        <v>998072.42792497261</v>
      </c>
      <c r="Q165" s="3"/>
      <c r="R165" s="109">
        <f>R164</f>
        <v>1.9543299240152898E-2</v>
      </c>
      <c r="S165" s="109">
        <f>S163</f>
        <v>4.6973143802487363E-3</v>
      </c>
      <c r="T165" s="3"/>
      <c r="U165" s="92" t="s">
        <v>235</v>
      </c>
    </row>
    <row r="166" spans="1:21" x14ac:dyDescent="0.2">
      <c r="A166" s="15">
        <f t="shared" si="141"/>
        <v>156</v>
      </c>
      <c r="B166" s="41" t="s">
        <v>41</v>
      </c>
      <c r="C166" s="96">
        <v>813796</v>
      </c>
      <c r="D166" s="96">
        <v>686458.11507446249</v>
      </c>
      <c r="E166" s="96">
        <v>682643.59650109964</v>
      </c>
      <c r="G166" s="84">
        <f>'Exh CTM-6 (Tariff)'!D66</f>
        <v>5.4267999999999997E-2</v>
      </c>
      <c r="H166" s="42">
        <f t="shared" si="154"/>
        <v>7.3811299240152894E-2</v>
      </c>
      <c r="I166" s="42">
        <f t="shared" si="160"/>
        <v>7.8508613620401624E-2</v>
      </c>
      <c r="J166" s="3"/>
      <c r="K166" s="3">
        <f t="shared" si="155"/>
        <v>44163.081328</v>
      </c>
      <c r="L166" s="3">
        <f t="shared" si="156"/>
        <v>37252.708988860926</v>
      </c>
      <c r="M166" s="3">
        <f t="shared" si="157"/>
        <v>37045.702694921674</v>
      </c>
      <c r="N166" s="3"/>
      <c r="O166" s="3">
        <f t="shared" si="158"/>
        <v>50668.365347592458</v>
      </c>
      <c r="P166" s="3">
        <f t="shared" si="159"/>
        <v>53593.402358146181</v>
      </c>
      <c r="Q166" s="3"/>
      <c r="R166" s="163">
        <f t="shared" ref="R166" si="161">R165</f>
        <v>1.9543299240152898E-2</v>
      </c>
      <c r="S166" s="163">
        <f t="shared" ref="S166" si="162">S165</f>
        <v>4.6973143802487363E-3</v>
      </c>
      <c r="T166" s="3"/>
      <c r="U166" s="92" t="s">
        <v>235</v>
      </c>
    </row>
    <row r="167" spans="1:21" x14ac:dyDescent="0.2">
      <c r="A167" s="15">
        <f t="shared" si="141"/>
        <v>157</v>
      </c>
      <c r="B167" s="37" t="s">
        <v>4</v>
      </c>
      <c r="C167" s="50">
        <f>SUM(C163:C166)</f>
        <v>14811112</v>
      </c>
      <c r="D167" s="50">
        <f>SUM(D163:D166)</f>
        <v>14930059.630887466</v>
      </c>
      <c r="E167" s="50">
        <f>SUM(E163:E166)</f>
        <v>14843026.361509496</v>
      </c>
      <c r="G167" s="42"/>
      <c r="H167" s="3"/>
      <c r="I167" s="3"/>
      <c r="J167" s="3"/>
      <c r="K167" s="55">
        <f>SUM(K163:K166)</f>
        <v>994028.31909900019</v>
      </c>
      <c r="L167" s="55">
        <f t="shared" ref="L167:P167" si="163">SUM(L163:L166)</f>
        <v>1014779.3788372035</v>
      </c>
      <c r="M167" s="55">
        <f t="shared" si="163"/>
        <v>1008936.453296648</v>
      </c>
      <c r="N167" s="55"/>
      <c r="O167" s="55">
        <f t="shared" si="163"/>
        <v>1306562.001876964</v>
      </c>
      <c r="P167" s="55">
        <f t="shared" si="163"/>
        <v>1368740.5202834357</v>
      </c>
      <c r="Q167" s="3"/>
      <c r="R167" s="3"/>
      <c r="S167" s="3"/>
      <c r="T167" s="3"/>
    </row>
    <row r="168" spans="1:21" x14ac:dyDescent="0.2">
      <c r="A168" s="15">
        <f t="shared" si="141"/>
        <v>158</v>
      </c>
      <c r="B168" s="41" t="s">
        <v>24</v>
      </c>
      <c r="C168" s="102">
        <v>0</v>
      </c>
      <c r="D168" s="102">
        <v>0</v>
      </c>
      <c r="E168" s="102">
        <v>0</v>
      </c>
      <c r="K168" s="3">
        <f t="shared" ref="K168:K169" si="164">G168*C168</f>
        <v>0</v>
      </c>
      <c r="L168" s="3">
        <f t="shared" ref="L168:L170" si="165">G168*D168</f>
        <v>0</v>
      </c>
      <c r="M168" s="3">
        <f t="shared" ref="M168:M170" si="166">G168*E168</f>
        <v>0</v>
      </c>
      <c r="N168" s="3"/>
      <c r="O168" s="3">
        <f t="shared" ref="O168:O170" si="167">H168*D168</f>
        <v>0</v>
      </c>
      <c r="P168" s="3">
        <f t="shared" ref="P168:P170" si="168">I168*E168</f>
        <v>0</v>
      </c>
    </row>
    <row r="169" spans="1:21" x14ac:dyDescent="0.2">
      <c r="A169" s="15">
        <f t="shared" si="141"/>
        <v>159</v>
      </c>
      <c r="B169" s="41" t="s">
        <v>25</v>
      </c>
      <c r="C169" s="102">
        <v>0</v>
      </c>
      <c r="D169" s="102">
        <v>0</v>
      </c>
      <c r="E169" s="102">
        <v>0</v>
      </c>
      <c r="K169" s="3">
        <f t="shared" si="164"/>
        <v>0</v>
      </c>
      <c r="L169" s="3">
        <f t="shared" si="165"/>
        <v>0</v>
      </c>
      <c r="M169" s="3">
        <f t="shared" si="166"/>
        <v>0</v>
      </c>
      <c r="N169" s="3"/>
      <c r="O169" s="3">
        <f t="shared" si="167"/>
        <v>0</v>
      </c>
      <c r="P169" s="3">
        <f t="shared" si="168"/>
        <v>0</v>
      </c>
    </row>
    <row r="170" spans="1:21" ht="12" customHeight="1" x14ac:dyDescent="0.2">
      <c r="A170" s="15">
        <f t="shared" si="141"/>
        <v>160</v>
      </c>
      <c r="B170" s="2" t="s">
        <v>19</v>
      </c>
      <c r="C170" s="96">
        <v>-1239256</v>
      </c>
      <c r="D170" s="102">
        <v>0</v>
      </c>
      <c r="E170" s="102">
        <v>0</v>
      </c>
      <c r="K170" s="96">
        <v>-85854</v>
      </c>
      <c r="L170" s="3">
        <f t="shared" si="165"/>
        <v>0</v>
      </c>
      <c r="M170" s="3">
        <f t="shared" si="166"/>
        <v>0</v>
      </c>
      <c r="N170" s="3"/>
      <c r="O170" s="3">
        <f t="shared" si="167"/>
        <v>0</v>
      </c>
      <c r="P170" s="3">
        <f t="shared" si="168"/>
        <v>0</v>
      </c>
    </row>
    <row r="171" spans="1:21" x14ac:dyDescent="0.2">
      <c r="A171" s="15">
        <f t="shared" si="141"/>
        <v>161</v>
      </c>
      <c r="B171" s="37" t="s">
        <v>4</v>
      </c>
      <c r="C171" s="50">
        <f>SUM(C167:C170)</f>
        <v>13571856</v>
      </c>
      <c r="D171" s="50">
        <f>SUM(D167:D170)</f>
        <v>14930059.630887466</v>
      </c>
      <c r="E171" s="50">
        <f>SUM(E167:E170)</f>
        <v>14843026.361509496</v>
      </c>
      <c r="K171" s="55">
        <f>SUM(K167:K170)</f>
        <v>908174.31909900019</v>
      </c>
      <c r="L171" s="55">
        <f t="shared" ref="L171:P171" si="169">SUM(L167:L170)</f>
        <v>1014779.3788372035</v>
      </c>
      <c r="M171" s="55">
        <f t="shared" si="169"/>
        <v>1008936.453296648</v>
      </c>
      <c r="N171" s="55"/>
      <c r="O171" s="55">
        <f t="shared" si="169"/>
        <v>1306562.001876964</v>
      </c>
      <c r="P171" s="55">
        <f t="shared" si="169"/>
        <v>1368740.5202834357</v>
      </c>
    </row>
    <row r="172" spans="1:21" x14ac:dyDescent="0.2">
      <c r="A172" s="15">
        <f t="shared" si="141"/>
        <v>162</v>
      </c>
      <c r="B172" s="1" t="s">
        <v>10</v>
      </c>
      <c r="C172" s="35"/>
      <c r="D172" s="35"/>
      <c r="E172" s="35"/>
    </row>
    <row r="173" spans="1:21" x14ac:dyDescent="0.2">
      <c r="A173" s="15">
        <f t="shared" si="141"/>
        <v>163</v>
      </c>
      <c r="B173" s="41" t="s">
        <v>31</v>
      </c>
      <c r="C173" s="96">
        <v>7084</v>
      </c>
      <c r="D173" s="96">
        <v>1907.5395419748068</v>
      </c>
      <c r="E173" s="96">
        <v>1887.5913638261097</v>
      </c>
      <c r="G173" s="82">
        <f>'Exh CTM-6 (Tariff)'!D69</f>
        <v>9.2200000000000006</v>
      </c>
      <c r="H173" s="74">
        <f>G173*(1+R173)</f>
        <v>11.986000000000001</v>
      </c>
      <c r="I173" s="74">
        <f>H173*(1+S173)</f>
        <v>15.581800000000001</v>
      </c>
      <c r="J173" s="3"/>
      <c r="K173" s="3">
        <f t="shared" ref="K173:K174" si="170">G173*C173</f>
        <v>65314.48</v>
      </c>
      <c r="L173" s="3">
        <f t="shared" ref="L173:L174" si="171">G173*D173</f>
        <v>17587.514577007718</v>
      </c>
      <c r="M173" s="3">
        <f t="shared" ref="M173:M174" si="172">G173*E173</f>
        <v>17403.592374476731</v>
      </c>
      <c r="N173" s="3"/>
      <c r="O173" s="3">
        <f t="shared" ref="O173:O174" si="173">H173*D173</f>
        <v>22863.768950110036</v>
      </c>
      <c r="P173" s="3">
        <f t="shared" ref="P173:P174" si="174">I173*E173</f>
        <v>29412.07111286568</v>
      </c>
      <c r="Q173" s="3"/>
      <c r="R173" s="170">
        <v>0.3</v>
      </c>
      <c r="S173" s="187">
        <f>R173</f>
        <v>0.3</v>
      </c>
      <c r="T173" s="3"/>
      <c r="U173" s="92" t="s">
        <v>228</v>
      </c>
    </row>
    <row r="174" spans="1:21" x14ac:dyDescent="0.2">
      <c r="A174" s="15">
        <f t="shared" si="141"/>
        <v>164</v>
      </c>
      <c r="B174" s="41" t="s">
        <v>32</v>
      </c>
      <c r="C174" s="96">
        <v>954</v>
      </c>
      <c r="D174" s="96">
        <v>4451.6088366532149</v>
      </c>
      <c r="E174" s="96">
        <v>4425.0311555397293</v>
      </c>
      <c r="G174" s="82">
        <f>'Exh CTM-6 (Tariff)'!D70</f>
        <v>4.54</v>
      </c>
      <c r="H174" s="74">
        <f>G174*(1+R174)</f>
        <v>5.9020000000000001</v>
      </c>
      <c r="I174" s="74">
        <f>H174*(1+S174)</f>
        <v>7.6726000000000001</v>
      </c>
      <c r="J174" s="3"/>
      <c r="K174" s="3">
        <f t="shared" si="170"/>
        <v>4331.16</v>
      </c>
      <c r="L174" s="3">
        <f t="shared" si="171"/>
        <v>20210.304118405595</v>
      </c>
      <c r="M174" s="3">
        <f t="shared" si="172"/>
        <v>20089.64144615037</v>
      </c>
      <c r="N174" s="3"/>
      <c r="O174" s="3">
        <f t="shared" si="173"/>
        <v>26273.395353927273</v>
      </c>
      <c r="P174" s="3">
        <f t="shared" si="174"/>
        <v>33951.494043994127</v>
      </c>
      <c r="Q174" s="3"/>
      <c r="R174" s="146">
        <f>R173</f>
        <v>0.3</v>
      </c>
      <c r="S174" s="146">
        <f>S173</f>
        <v>0.3</v>
      </c>
      <c r="T174" s="3"/>
      <c r="U174" s="92" t="s">
        <v>228</v>
      </c>
    </row>
    <row r="175" spans="1:21" x14ac:dyDescent="0.2">
      <c r="A175" s="15">
        <f t="shared" si="141"/>
        <v>165</v>
      </c>
      <c r="B175" s="37" t="s">
        <v>4</v>
      </c>
      <c r="C175" s="50">
        <f>SUM(C173:C174)</f>
        <v>8038</v>
      </c>
      <c r="D175" s="50">
        <f>SUM(D173:D174)</f>
        <v>6359.1483786280214</v>
      </c>
      <c r="E175" s="50">
        <f>SUM(E173:E174)</f>
        <v>6312.6225193658393</v>
      </c>
      <c r="G175" s="39"/>
      <c r="K175" s="55">
        <f>SUM(K173:K174)</f>
        <v>69645.64</v>
      </c>
      <c r="L175" s="55">
        <f t="shared" ref="L175" si="175">SUM(L173:L174)</f>
        <v>37797.818695413313</v>
      </c>
      <c r="M175" s="55">
        <f t="shared" ref="M175" si="176">SUM(M173:M174)</f>
        <v>37493.233820627102</v>
      </c>
      <c r="N175" s="55"/>
      <c r="O175" s="55">
        <f t="shared" ref="O175" si="177">SUM(O173:O174)</f>
        <v>49137.164304037309</v>
      </c>
      <c r="P175" s="55">
        <f>SUM(P173:P174)</f>
        <v>63363.565156859811</v>
      </c>
    </row>
    <row r="176" spans="1:21" x14ac:dyDescent="0.2">
      <c r="A176" s="15">
        <f t="shared" si="141"/>
        <v>166</v>
      </c>
      <c r="C176" s="35"/>
      <c r="D176" s="35"/>
      <c r="E176" s="35"/>
    </row>
    <row r="177" spans="1:21" x14ac:dyDescent="0.2">
      <c r="A177" s="15">
        <f t="shared" si="141"/>
        <v>167</v>
      </c>
      <c r="B177" s="1" t="s">
        <v>33</v>
      </c>
      <c r="C177" s="96">
        <v>402195</v>
      </c>
      <c r="D177" s="96">
        <v>367759.22697090555</v>
      </c>
      <c r="E177" s="96">
        <v>365655.5514869201</v>
      </c>
      <c r="G177" s="101">
        <f>'Exh CTM-6 (Tariff)'!D72</f>
        <v>2.9299999999999999E-3</v>
      </c>
      <c r="H177" s="76">
        <f>G177*(1+R177)</f>
        <v>3.8089999999999999E-3</v>
      </c>
      <c r="I177" s="76">
        <f>H177*(1+S177)</f>
        <v>4.9516999999999999E-3</v>
      </c>
      <c r="J177" s="3"/>
      <c r="K177" s="3">
        <f t="shared" ref="K177" si="178">G177*C177</f>
        <v>1178.4313499999998</v>
      </c>
      <c r="L177" s="3">
        <f t="shared" ref="L177" si="179">G177*D177</f>
        <v>1077.5345350247533</v>
      </c>
      <c r="M177" s="3">
        <f>G177*E177</f>
        <v>1071.3707658566759</v>
      </c>
      <c r="N177" s="3"/>
      <c r="O177" s="3">
        <f t="shared" ref="O177" si="180">H177*D177</f>
        <v>1400.7948955321792</v>
      </c>
      <c r="P177" s="3">
        <f t="shared" ref="P177" si="181">I177*E177</f>
        <v>1810.6165942977823</v>
      </c>
      <c r="Q177" s="3"/>
      <c r="R177" s="170">
        <v>0.3</v>
      </c>
      <c r="S177" s="187">
        <f>R177</f>
        <v>0.3</v>
      </c>
      <c r="T177" s="3"/>
      <c r="U177" s="92" t="s">
        <v>229</v>
      </c>
    </row>
    <row r="178" spans="1:21" x14ac:dyDescent="0.2">
      <c r="A178" s="15">
        <f t="shared" si="141"/>
        <v>168</v>
      </c>
      <c r="C178" s="35"/>
      <c r="D178" s="35"/>
      <c r="E178" s="35"/>
      <c r="G178" s="35"/>
    </row>
    <row r="179" spans="1:21" ht="12" thickBot="1" x14ac:dyDescent="0.25">
      <c r="A179" s="15">
        <f t="shared" si="141"/>
        <v>169</v>
      </c>
      <c r="B179" s="1" t="s">
        <v>6</v>
      </c>
      <c r="C179" s="35"/>
      <c r="D179" s="35"/>
      <c r="E179" s="304" t="s">
        <v>114</v>
      </c>
      <c r="G179" s="154">
        <f>ROUND(SUM(K163,K165)/SUM($C$163,$C$165),6)</f>
        <v>6.7845000000000003E-2</v>
      </c>
      <c r="H179" s="154">
        <f>ROUND(SUM(O163,O165)/SUM($D$163,$D$165),6)</f>
        <v>8.8165999999999994E-2</v>
      </c>
      <c r="I179" s="154">
        <f>ROUND(SUM(P163,P165)/SUM($E$163,$E$165),6)</f>
        <v>9.2868999999999993E-2</v>
      </c>
      <c r="K179" s="47">
        <f>SUM(K161,K171,K175,K177)</f>
        <v>1146110.070449</v>
      </c>
      <c r="L179" s="47">
        <f t="shared" ref="L179:P179" si="182">SUM(L161,L171,L175,L177)</f>
        <v>1218190.4620676418</v>
      </c>
      <c r="M179" s="47">
        <f t="shared" si="182"/>
        <v>1212218.9178831319</v>
      </c>
      <c r="N179" s="47"/>
      <c r="O179" s="47">
        <f t="shared" si="182"/>
        <v>1570996.4100765334</v>
      </c>
      <c r="P179" s="47">
        <f t="shared" si="182"/>
        <v>1712287.8854345933</v>
      </c>
      <c r="R179" s="113">
        <f>'Exh CTM-6 (Rate Spread)'!U15</f>
        <v>1570996.4100765337</v>
      </c>
      <c r="S179" s="113">
        <f>'Exh CTM-6 (Rate Spread)'!AB15</f>
        <v>1712287.8854345933</v>
      </c>
    </row>
    <row r="180" spans="1:21" ht="12" thickTop="1" x14ac:dyDescent="0.2">
      <c r="A180" s="15">
        <f t="shared" si="141"/>
        <v>170</v>
      </c>
      <c r="B180" s="34" t="s">
        <v>225</v>
      </c>
      <c r="C180" s="35"/>
      <c r="D180" s="35"/>
      <c r="E180" s="304" t="s">
        <v>377</v>
      </c>
      <c r="G180" s="154">
        <f>ROUND(SUM(K164,K166)/SUM($C$164,$C$166),6)</f>
        <v>5.6475999999999998E-2</v>
      </c>
      <c r="H180" s="154">
        <f>ROUND(SUM(O164,O166)/SUM($D$164,$D$166),6)</f>
        <v>7.6003000000000001E-2</v>
      </c>
      <c r="I180" s="154">
        <f>ROUND(SUM(P164,P166)/SUM($E$164,$E$166),6)</f>
        <v>8.0701999999999996E-2</v>
      </c>
      <c r="K180" s="271">
        <f>K179/(K179+K69)</f>
        <v>4.1833156930418339E-3</v>
      </c>
      <c r="L180" s="271"/>
      <c r="M180" s="271"/>
      <c r="N180" s="3"/>
      <c r="O180" s="3"/>
      <c r="P180" s="3"/>
      <c r="R180" s="88">
        <f>R179-L179</f>
        <v>352805.94800889189</v>
      </c>
      <c r="S180" s="88">
        <f>S179-M179-R180</f>
        <v>147263.01954256953</v>
      </c>
    </row>
    <row r="181" spans="1:21" ht="12" thickBot="1" x14ac:dyDescent="0.25">
      <c r="A181" s="15">
        <f t="shared" si="141"/>
        <v>171</v>
      </c>
      <c r="B181" s="34" t="s">
        <v>218</v>
      </c>
      <c r="C181" s="35"/>
      <c r="D181" s="35"/>
      <c r="E181" s="304" t="s">
        <v>113</v>
      </c>
      <c r="G181" s="155">
        <f>ROUND(SUM(K175)/SUM($C$175),2)</f>
        <v>8.66</v>
      </c>
      <c r="H181" s="155">
        <f>ROUND(SUM(O175)/SUM($D$175),2)</f>
        <v>7.73</v>
      </c>
      <c r="I181" s="155">
        <f>ROUND(SUM(P175)/SUM($E$175),2)</f>
        <v>10.039999999999999</v>
      </c>
      <c r="K181" s="3"/>
      <c r="L181" s="3"/>
      <c r="M181" s="3"/>
      <c r="N181" s="3"/>
      <c r="O181" s="3"/>
      <c r="P181" s="3"/>
      <c r="R181" s="149">
        <f>R180/L179</f>
        <v>0.28961476796499647</v>
      </c>
      <c r="S181" s="149">
        <f>S180/M179</f>
        <v>0.12148219877621719</v>
      </c>
    </row>
    <row r="182" spans="1:21" ht="12" thickTop="1" x14ac:dyDescent="0.2">
      <c r="A182" s="15">
        <f t="shared" si="141"/>
        <v>172</v>
      </c>
      <c r="B182" s="172" t="s">
        <v>181</v>
      </c>
      <c r="C182" s="167">
        <v>0.67600000090897083</v>
      </c>
      <c r="D182" s="35"/>
      <c r="E182" s="35"/>
      <c r="K182" s="167">
        <v>3.9295510000083596</v>
      </c>
      <c r="L182" s="114">
        <v>0</v>
      </c>
      <c r="M182" s="114">
        <v>0</v>
      </c>
      <c r="N182" s="114"/>
      <c r="O182" s="44"/>
      <c r="P182" s="44"/>
      <c r="R182" s="114">
        <f>R179-O179</f>
        <v>0</v>
      </c>
      <c r="S182" s="114">
        <f>S179-P179</f>
        <v>0</v>
      </c>
    </row>
    <row r="183" spans="1:21" x14ac:dyDescent="0.2">
      <c r="A183" s="15">
        <f t="shared" si="141"/>
        <v>173</v>
      </c>
      <c r="B183" s="193"/>
      <c r="C183" s="59"/>
      <c r="D183" s="59"/>
      <c r="E183" s="59"/>
      <c r="F183" s="59"/>
      <c r="G183" s="60"/>
      <c r="H183" s="60"/>
      <c r="I183" s="60"/>
      <c r="J183" s="59"/>
      <c r="K183" s="59"/>
      <c r="L183" s="59"/>
      <c r="M183" s="59"/>
      <c r="N183" s="59"/>
      <c r="O183" s="59"/>
      <c r="P183" s="59"/>
      <c r="Q183" s="59"/>
      <c r="R183" s="59"/>
      <c r="S183" s="59"/>
      <c r="T183" s="59"/>
      <c r="U183" s="59"/>
    </row>
    <row r="184" spans="1:21" x14ac:dyDescent="0.2">
      <c r="A184" s="15">
        <f t="shared" si="141"/>
        <v>174</v>
      </c>
    </row>
    <row r="185" spans="1:21" x14ac:dyDescent="0.2">
      <c r="A185" s="15">
        <f t="shared" si="141"/>
        <v>175</v>
      </c>
      <c r="B185" s="275" t="str">
        <f>CONCATENATE("SCHEDULE"," ", 'Exh CTM-6 (Tariff)'!B74)</f>
        <v>SCHEDULE 10 (31)</v>
      </c>
    </row>
    <row r="186" spans="1:21" x14ac:dyDescent="0.2">
      <c r="A186" s="15">
        <f t="shared" si="141"/>
        <v>176</v>
      </c>
      <c r="B186" s="34" t="s">
        <v>45</v>
      </c>
    </row>
    <row r="187" spans="1:21" x14ac:dyDescent="0.2">
      <c r="A187" s="15">
        <f t="shared" si="141"/>
        <v>177</v>
      </c>
    </row>
    <row r="188" spans="1:21" x14ac:dyDescent="0.2">
      <c r="A188" s="15">
        <f t="shared" si="141"/>
        <v>178</v>
      </c>
      <c r="B188" s="1" t="s">
        <v>9</v>
      </c>
      <c r="C188" s="96">
        <v>6078</v>
      </c>
      <c r="D188" s="96">
        <v>6204.1686709805881</v>
      </c>
      <c r="E188" s="96">
        <v>6205.388909905425</v>
      </c>
      <c r="F188" s="3"/>
      <c r="G188" s="82">
        <f>'Exh CTM-6 (Tariff)'!D75</f>
        <v>358.11</v>
      </c>
      <c r="H188" s="74">
        <f>G188*(1+R188)</f>
        <v>465.54300000000001</v>
      </c>
      <c r="I188" s="74">
        <f>H188*(1+S188)</f>
        <v>605.20590000000004</v>
      </c>
      <c r="J188" s="3"/>
      <c r="K188" s="3">
        <f t="shared" ref="K188" si="183">G188*C188</f>
        <v>2176592.58</v>
      </c>
      <c r="L188" s="3">
        <f t="shared" ref="L188" si="184">G188*D188</f>
        <v>2221774.8427648586</v>
      </c>
      <c r="M188" s="3">
        <f t="shared" ref="M188" si="185">G188*E188</f>
        <v>2222211.8225262319</v>
      </c>
      <c r="N188" s="3"/>
      <c r="O188" s="3">
        <f t="shared" ref="O188" si="186">H188*D188</f>
        <v>2888307.295594316</v>
      </c>
      <c r="P188" s="3">
        <f t="shared" ref="P188" si="187">I188*E188</f>
        <v>3755537.9800693318</v>
      </c>
      <c r="Q188" s="3"/>
      <c r="R188" s="170">
        <v>0.3</v>
      </c>
      <c r="S188" s="187">
        <f>R188</f>
        <v>0.3</v>
      </c>
      <c r="U188" s="91" t="s">
        <v>217</v>
      </c>
    </row>
    <row r="189" spans="1:21" x14ac:dyDescent="0.2">
      <c r="A189" s="15">
        <f t="shared" si="141"/>
        <v>179</v>
      </c>
      <c r="B189" s="1" t="s">
        <v>11</v>
      </c>
      <c r="C189" s="35"/>
      <c r="D189" s="35"/>
      <c r="E189" s="35"/>
      <c r="F189" s="3"/>
      <c r="G189" s="54"/>
      <c r="H189" s="3"/>
      <c r="I189" s="3"/>
      <c r="J189" s="3"/>
      <c r="K189" s="44"/>
      <c r="L189" s="44"/>
      <c r="M189" s="44"/>
      <c r="N189" s="44"/>
      <c r="O189" s="44"/>
      <c r="P189" s="44"/>
      <c r="Q189" s="3"/>
      <c r="R189" s="3"/>
      <c r="S189" s="3"/>
      <c r="T189" s="3"/>
      <c r="U189" s="3"/>
    </row>
    <row r="190" spans="1:21" x14ac:dyDescent="0.2">
      <c r="A190" s="15">
        <f t="shared" si="141"/>
        <v>180</v>
      </c>
      <c r="B190" s="41" t="s">
        <v>12</v>
      </c>
      <c r="C190" s="96">
        <v>1375421569</v>
      </c>
      <c r="D190" s="96">
        <v>1423586019.4788036</v>
      </c>
      <c r="E190" s="96">
        <v>1411297972.0883911</v>
      </c>
      <c r="F190" s="3"/>
      <c r="G190" s="84">
        <f>'Exh CTM-6 (Tariff)'!D77</f>
        <v>5.5718999999999998E-2</v>
      </c>
      <c r="H190" s="42">
        <f t="shared" ref="H190" si="188">G190+R190</f>
        <v>7.0126392896561127E-2</v>
      </c>
      <c r="I190" s="42">
        <f>H190+S190</f>
        <v>7.0437006057910284E-2</v>
      </c>
      <c r="J190" s="3"/>
      <c r="K190" s="3">
        <f t="shared" ref="K190" si="189">G190*C190</f>
        <v>76637114.403110996</v>
      </c>
      <c r="L190" s="3">
        <f t="shared" ref="L190" si="190">G190*D190</f>
        <v>79320789.419339463</v>
      </c>
      <c r="M190" s="3">
        <f t="shared" ref="M190" si="191">G190*E190</f>
        <v>78636111.706793055</v>
      </c>
      <c r="N190" s="3"/>
      <c r="O190" s="3">
        <f t="shared" ref="O190" si="192">H190*D190</f>
        <v>99830952.524022102</v>
      </c>
      <c r="P190" s="3">
        <f t="shared" ref="P190" si="193">I190*E190</f>
        <v>99407603.809506506</v>
      </c>
      <c r="Q190" s="3"/>
      <c r="R190" s="109">
        <f>(R204-(O188-L188)-(O199-L199)-(O201-L201)-(O223-L223))/D195</f>
        <v>1.4407392896561125E-2</v>
      </c>
      <c r="S190" s="109">
        <f>((S204+R204)-(P188-M188)-(P199-M199)-(P201-M201)-(P223-M223))/E195-R190</f>
        <v>3.1061316134915924E-4</v>
      </c>
      <c r="U190" s="92" t="s">
        <v>235</v>
      </c>
    </row>
    <row r="191" spans="1:21" x14ac:dyDescent="0.2">
      <c r="A191" s="15">
        <f t="shared" si="141"/>
        <v>181</v>
      </c>
      <c r="B191" s="37" t="s">
        <v>4</v>
      </c>
      <c r="C191" s="50">
        <f>SUM(C190:C190)</f>
        <v>1375421569</v>
      </c>
      <c r="D191" s="50">
        <f>SUM(D190:D190)</f>
        <v>1423586019.4788036</v>
      </c>
      <c r="E191" s="50">
        <f>SUM(E190:E190)</f>
        <v>1411297972.0883911</v>
      </c>
      <c r="F191" s="3"/>
      <c r="G191" s="51"/>
      <c r="H191" s="3"/>
      <c r="I191" s="3"/>
      <c r="J191" s="3"/>
      <c r="K191" s="55">
        <f>SUM(K190:K190)</f>
        <v>76637114.403110996</v>
      </c>
      <c r="L191" s="55">
        <f t="shared" ref="L191" si="194">SUM(L190:L190)</f>
        <v>79320789.419339463</v>
      </c>
      <c r="M191" s="55">
        <f t="shared" ref="M191" si="195">SUM(M190:M190)</f>
        <v>78636111.706793055</v>
      </c>
      <c r="N191" s="55"/>
      <c r="O191" s="55">
        <f>SUM(O190:O190)</f>
        <v>99830952.524022102</v>
      </c>
      <c r="P191" s="55">
        <f>SUM(P190:P190)</f>
        <v>99407603.809506506</v>
      </c>
      <c r="Q191" s="3"/>
      <c r="R191" s="3"/>
      <c r="S191" s="3"/>
      <c r="T191" s="3"/>
      <c r="U191" s="3"/>
    </row>
    <row r="192" spans="1:21" x14ac:dyDescent="0.2">
      <c r="A192" s="15">
        <f t="shared" si="141"/>
        <v>182</v>
      </c>
      <c r="B192" s="41" t="s">
        <v>17</v>
      </c>
      <c r="C192" s="96">
        <v>-9027450.7772835791</v>
      </c>
      <c r="D192" s="116" t="s">
        <v>234</v>
      </c>
      <c r="E192" s="117"/>
      <c r="F192" s="3"/>
      <c r="G192" s="98">
        <f>K192/C192</f>
        <v>8.3088683450645615E-2</v>
      </c>
      <c r="H192" s="3"/>
      <c r="I192" s="3"/>
      <c r="J192" s="3"/>
      <c r="K192" s="99">
        <v>-750079</v>
      </c>
      <c r="L192" s="3">
        <f t="shared" ref="L192:L194" si="196">G192*D192</f>
        <v>0</v>
      </c>
      <c r="M192" s="3">
        <f t="shared" ref="M192:M194" si="197">G192*E192</f>
        <v>0</v>
      </c>
      <c r="N192" s="3"/>
      <c r="O192" s="3">
        <f t="shared" ref="O192:O194" si="198">H192*D192</f>
        <v>0</v>
      </c>
      <c r="P192" s="3">
        <f t="shared" ref="P192:P194" si="199">I192*E192</f>
        <v>0</v>
      </c>
      <c r="Q192" s="3"/>
      <c r="R192" s="3"/>
      <c r="S192" s="3"/>
      <c r="T192" s="3"/>
      <c r="U192" s="3"/>
    </row>
    <row r="193" spans="1:21" x14ac:dyDescent="0.2">
      <c r="A193" s="15">
        <f t="shared" si="141"/>
        <v>183</v>
      </c>
      <c r="B193" s="41" t="s">
        <v>244</v>
      </c>
      <c r="C193" s="96">
        <v>4078452.1120000002</v>
      </c>
      <c r="D193" s="116" t="s">
        <v>234</v>
      </c>
      <c r="E193" s="117"/>
      <c r="F193" s="3"/>
      <c r="G193" s="98">
        <f t="shared" ref="G193:G194" si="200">K193/C193</f>
        <v>8.3088554625965358E-2</v>
      </c>
      <c r="H193" s="3"/>
      <c r="I193" s="3"/>
      <c r="J193" s="3"/>
      <c r="K193" s="99">
        <v>338872.69109729578</v>
      </c>
      <c r="L193" s="3">
        <f t="shared" si="196"/>
        <v>0</v>
      </c>
      <c r="M193" s="3">
        <f t="shared" si="197"/>
        <v>0</v>
      </c>
      <c r="N193" s="3"/>
      <c r="O193" s="3">
        <f t="shared" si="198"/>
        <v>0</v>
      </c>
      <c r="P193" s="3">
        <f t="shared" si="199"/>
        <v>0</v>
      </c>
      <c r="Q193" s="3"/>
      <c r="R193" s="3"/>
      <c r="S193" s="3"/>
      <c r="T193" s="3"/>
      <c r="U193" s="3"/>
    </row>
    <row r="194" spans="1:21" x14ac:dyDescent="0.2">
      <c r="A194" s="15">
        <f t="shared" si="141"/>
        <v>184</v>
      </c>
      <c r="B194" s="2" t="s">
        <v>19</v>
      </c>
      <c r="C194" s="96">
        <v>13971021</v>
      </c>
      <c r="D194" s="116" t="s">
        <v>234</v>
      </c>
      <c r="E194" s="117"/>
      <c r="F194" s="3"/>
      <c r="G194" s="98">
        <f t="shared" si="200"/>
        <v>8.0966165608082619E-2</v>
      </c>
      <c r="H194" s="3"/>
      <c r="I194" s="3"/>
      <c r="J194" s="3"/>
      <c r="K194" s="99">
        <v>1131180</v>
      </c>
      <c r="L194" s="3">
        <f t="shared" si="196"/>
        <v>0</v>
      </c>
      <c r="M194" s="3">
        <f t="shared" si="197"/>
        <v>0</v>
      </c>
      <c r="N194" s="3"/>
      <c r="O194" s="3">
        <f t="shared" si="198"/>
        <v>0</v>
      </c>
      <c r="P194" s="3">
        <f t="shared" si="199"/>
        <v>0</v>
      </c>
      <c r="Q194" s="3"/>
      <c r="R194" s="3"/>
      <c r="S194" s="3"/>
      <c r="T194" s="3"/>
      <c r="U194" s="3"/>
    </row>
    <row r="195" spans="1:21" x14ac:dyDescent="0.2">
      <c r="A195" s="15">
        <f t="shared" si="141"/>
        <v>185</v>
      </c>
      <c r="B195" s="37" t="s">
        <v>4</v>
      </c>
      <c r="C195" s="50">
        <f>SUM(C191:C194)</f>
        <v>1384443591.3347163</v>
      </c>
      <c r="D195" s="50">
        <f>SUM(D191:D194)</f>
        <v>1423586019.4788036</v>
      </c>
      <c r="E195" s="50">
        <f>SUM(E191:E194)</f>
        <v>1411297972.0883911</v>
      </c>
      <c r="F195" s="3"/>
      <c r="G195" s="98"/>
      <c r="H195" s="3"/>
      <c r="I195" s="3"/>
      <c r="J195" s="3"/>
      <c r="K195" s="55">
        <f>SUM(K191:K194)</f>
        <v>77357088.094208285</v>
      </c>
      <c r="L195" s="55">
        <f t="shared" ref="L195" si="201">SUM(L191:L194)</f>
        <v>79320789.419339463</v>
      </c>
      <c r="M195" s="55">
        <f t="shared" ref="M195" si="202">SUM(M191:M194)</f>
        <v>78636111.706793055</v>
      </c>
      <c r="N195" s="55"/>
      <c r="O195" s="55">
        <f t="shared" ref="O195" si="203">SUM(O191:O194)</f>
        <v>99830952.524022102</v>
      </c>
      <c r="P195" s="55">
        <f>SUM(P191:P194)</f>
        <v>99407603.809506506</v>
      </c>
      <c r="Q195" s="3"/>
      <c r="R195" s="3"/>
      <c r="S195" s="3"/>
      <c r="T195" s="3"/>
      <c r="U195" s="3"/>
    </row>
    <row r="196" spans="1:21" x14ac:dyDescent="0.2">
      <c r="A196" s="15">
        <f t="shared" si="141"/>
        <v>186</v>
      </c>
      <c r="B196" s="1" t="s">
        <v>10</v>
      </c>
      <c r="C196" s="35"/>
      <c r="D196" s="35"/>
      <c r="E196" s="35"/>
      <c r="F196" s="3"/>
      <c r="G196" s="39"/>
      <c r="H196" s="3"/>
      <c r="I196" s="3"/>
      <c r="J196" s="3"/>
      <c r="K196" s="44"/>
      <c r="L196" s="44"/>
      <c r="M196" s="44"/>
      <c r="N196" s="44"/>
      <c r="O196" s="44"/>
      <c r="P196" s="44"/>
      <c r="Q196" s="3"/>
      <c r="R196" s="3"/>
      <c r="S196" s="3"/>
      <c r="T196" s="3"/>
      <c r="U196" s="3"/>
    </row>
    <row r="197" spans="1:21" x14ac:dyDescent="0.2">
      <c r="A197" s="15">
        <f t="shared" si="141"/>
        <v>187</v>
      </c>
      <c r="B197" s="41" t="s">
        <v>35</v>
      </c>
      <c r="C197" s="96">
        <v>1663661</v>
      </c>
      <c r="D197" s="96">
        <v>1599001.2982320762</v>
      </c>
      <c r="E197" s="96">
        <v>1576780.1645697793</v>
      </c>
      <c r="F197" s="3"/>
      <c r="G197" s="82">
        <f>'Exh CTM-6 (Tariff)'!D79</f>
        <v>11.94</v>
      </c>
      <c r="H197" s="74">
        <f t="shared" ref="H197:I197" si="204">G197*(1+R197)</f>
        <v>15.522</v>
      </c>
      <c r="I197" s="74">
        <f t="shared" si="204"/>
        <v>20.178599999999999</v>
      </c>
      <c r="J197" s="3"/>
      <c r="K197" s="3">
        <f t="shared" ref="K197:K198" si="205">G197*C197</f>
        <v>19864112.34</v>
      </c>
      <c r="L197" s="3">
        <f t="shared" ref="L197:L198" si="206">G197*D197</f>
        <v>19092075.500890989</v>
      </c>
      <c r="M197" s="3">
        <f t="shared" ref="M197:M198" si="207">G197*E197</f>
        <v>18826755.164963163</v>
      </c>
      <c r="N197" s="3"/>
      <c r="O197" s="3">
        <f t="shared" ref="O197:O198" si="208">H197*D197</f>
        <v>24819698.151158288</v>
      </c>
      <c r="P197" s="3">
        <f t="shared" ref="P197:P198" si="209">I197*E197</f>
        <v>31817216.228787746</v>
      </c>
      <c r="Q197" s="3"/>
      <c r="R197" s="170">
        <v>0.3</v>
      </c>
      <c r="S197" s="187">
        <f>R197</f>
        <v>0.3</v>
      </c>
      <c r="T197" s="3"/>
      <c r="U197" s="92" t="s">
        <v>228</v>
      </c>
    </row>
    <row r="198" spans="1:21" x14ac:dyDescent="0.2">
      <c r="A198" s="15">
        <f t="shared" si="141"/>
        <v>188</v>
      </c>
      <c r="B198" s="41" t="s">
        <v>36</v>
      </c>
      <c r="C198" s="96">
        <v>1689213</v>
      </c>
      <c r="D198" s="96">
        <v>1669750.9286160013</v>
      </c>
      <c r="E198" s="96">
        <v>1654054.4578699945</v>
      </c>
      <c r="F198" s="3"/>
      <c r="G198" s="82">
        <f>'Exh CTM-6 (Tariff)'!D82</f>
        <v>7.96</v>
      </c>
      <c r="H198" s="74">
        <f t="shared" ref="H198:I198" si="210">G198*(1+R198)</f>
        <v>10.348000000000001</v>
      </c>
      <c r="I198" s="74">
        <f t="shared" si="210"/>
        <v>13.452400000000001</v>
      </c>
      <c r="J198" s="3"/>
      <c r="K198" s="3">
        <f t="shared" si="205"/>
        <v>13446135.48</v>
      </c>
      <c r="L198" s="3">
        <f t="shared" si="206"/>
        <v>13291217.39178337</v>
      </c>
      <c r="M198" s="3">
        <f t="shared" si="207"/>
        <v>13166273.484645156</v>
      </c>
      <c r="N198" s="3"/>
      <c r="O198" s="3">
        <f t="shared" si="208"/>
        <v>17278582.609318383</v>
      </c>
      <c r="P198" s="3">
        <f t="shared" si="209"/>
        <v>22251002.189050313</v>
      </c>
      <c r="Q198" s="3"/>
      <c r="R198" s="146">
        <f>R197</f>
        <v>0.3</v>
      </c>
      <c r="S198" s="146">
        <f>S197</f>
        <v>0.3</v>
      </c>
      <c r="T198" s="3"/>
      <c r="U198" s="92" t="s">
        <v>228</v>
      </c>
    </row>
    <row r="199" spans="1:21" x14ac:dyDescent="0.2">
      <c r="A199" s="15">
        <f t="shared" si="141"/>
        <v>189</v>
      </c>
      <c r="B199" s="37" t="s">
        <v>4</v>
      </c>
      <c r="C199" s="50">
        <f>SUM(C197:C198)</f>
        <v>3352874</v>
      </c>
      <c r="D199" s="50">
        <f>SUM(D197:D198)</f>
        <v>3268752.2268480775</v>
      </c>
      <c r="E199" s="50">
        <f>SUM(E197:E198)</f>
        <v>3230834.6224397738</v>
      </c>
      <c r="F199" s="3"/>
      <c r="G199" s="39"/>
      <c r="K199" s="55">
        <f>SUM(K197:K198)</f>
        <v>33310247.82</v>
      </c>
      <c r="L199" s="55">
        <f t="shared" ref="L199" si="211">SUM(L197:L198)</f>
        <v>32383292.892674357</v>
      </c>
      <c r="M199" s="55">
        <f t="shared" ref="M199" si="212">SUM(M197:M198)</f>
        <v>31993028.649608321</v>
      </c>
      <c r="N199" s="55"/>
      <c r="O199" s="55">
        <f t="shared" ref="O199" si="213">SUM(O197:O198)</f>
        <v>42098280.760476671</v>
      </c>
      <c r="P199" s="55">
        <f>SUM(P197:P198)</f>
        <v>54068218.417838059</v>
      </c>
    </row>
    <row r="200" spans="1:21" x14ac:dyDescent="0.2">
      <c r="A200" s="15">
        <f t="shared" si="141"/>
        <v>190</v>
      </c>
      <c r="C200" s="35"/>
      <c r="D200" s="35"/>
      <c r="E200" s="35"/>
      <c r="F200" s="3"/>
      <c r="G200" s="35"/>
      <c r="K200" s="44"/>
      <c r="L200" s="44"/>
      <c r="M200" s="44"/>
      <c r="N200" s="44"/>
      <c r="O200" s="44"/>
      <c r="P200" s="44"/>
      <c r="U200" s="29"/>
    </row>
    <row r="201" spans="1:21" x14ac:dyDescent="0.2">
      <c r="A201" s="15">
        <f t="shared" si="141"/>
        <v>191</v>
      </c>
      <c r="B201" s="1" t="s">
        <v>33</v>
      </c>
      <c r="C201" s="96">
        <v>651308116</v>
      </c>
      <c r="D201" s="96">
        <v>674772184.38809776</v>
      </c>
      <c r="E201" s="96">
        <v>668722379.85534632</v>
      </c>
      <c r="F201" s="3"/>
      <c r="G201" s="101">
        <f>'Exh CTM-6 (Tariff)'!D86</f>
        <v>1.1199999999999999E-3</v>
      </c>
      <c r="H201" s="76">
        <f>G201*(1+R201)</f>
        <v>1.4559999999999998E-3</v>
      </c>
      <c r="I201" s="76">
        <f>H201*(1+S201)</f>
        <v>1.8927999999999998E-3</v>
      </c>
      <c r="J201" s="3"/>
      <c r="K201" s="3">
        <f t="shared" ref="K201" si="214">G201*C201</f>
        <v>729465.08991999994</v>
      </c>
      <c r="L201" s="3">
        <f t="shared" ref="L201" si="215">G201*D201</f>
        <v>755744.84651466948</v>
      </c>
      <c r="M201" s="3">
        <f t="shared" ref="M201" si="216">G201*E201</f>
        <v>748969.0654379878</v>
      </c>
      <c r="N201" s="3"/>
      <c r="O201" s="3">
        <f t="shared" ref="O201" si="217">H201*D201</f>
        <v>982468.30046907021</v>
      </c>
      <c r="P201" s="3">
        <f t="shared" ref="P201" si="218">I201*E201</f>
        <v>1265757.7205901993</v>
      </c>
      <c r="Q201" s="3"/>
      <c r="R201" s="170">
        <v>0.3</v>
      </c>
      <c r="S201" s="187">
        <f>R201</f>
        <v>0.3</v>
      </c>
      <c r="T201" s="3"/>
      <c r="U201" s="92" t="s">
        <v>229</v>
      </c>
    </row>
    <row r="202" spans="1:21" x14ac:dyDescent="0.2">
      <c r="A202" s="15">
        <f t="shared" si="141"/>
        <v>192</v>
      </c>
      <c r="C202" s="35"/>
      <c r="D202" s="35"/>
      <c r="E202" s="35"/>
      <c r="G202" s="35"/>
      <c r="K202" s="44"/>
      <c r="L202" s="44"/>
      <c r="M202" s="44"/>
      <c r="N202" s="44"/>
      <c r="O202" s="44"/>
      <c r="P202" s="44"/>
    </row>
    <row r="203" spans="1:21" ht="12" thickBot="1" x14ac:dyDescent="0.25">
      <c r="A203" s="15">
        <f t="shared" si="141"/>
        <v>193</v>
      </c>
      <c r="B203" s="1" t="s">
        <v>6</v>
      </c>
      <c r="C203" s="35"/>
      <c r="D203" s="35"/>
      <c r="E203" s="35"/>
      <c r="G203" s="35"/>
      <c r="K203" s="63">
        <f>SUM(K188,K195,K199,K201)</f>
        <v>113573393.58412828</v>
      </c>
      <c r="L203" s="63">
        <f t="shared" ref="L203:O203" si="219">SUM(L188,L195,L199,L201)</f>
        <v>114681602.00129335</v>
      </c>
      <c r="M203" s="63">
        <f t="shared" si="219"/>
        <v>113600321.24436559</v>
      </c>
      <c r="N203" s="63"/>
      <c r="O203" s="63">
        <f t="shared" si="219"/>
        <v>145800008.88056216</v>
      </c>
      <c r="P203" s="63">
        <f>SUM(P188,P195,P199,P201)</f>
        <v>158497117.92800412</v>
      </c>
      <c r="R203" s="113">
        <f>'Exh CTM-6 (Rate Spread)'!U19</f>
        <v>146543996.67945495</v>
      </c>
      <c r="S203" s="113">
        <f>'Exh CTM-6 (Rate Spread)'!AB19</f>
        <v>159452791.90695757</v>
      </c>
    </row>
    <row r="204" spans="1:21" ht="12" thickTop="1" x14ac:dyDescent="0.2">
      <c r="A204" s="15">
        <f t="shared" si="141"/>
        <v>194</v>
      </c>
      <c r="B204" s="34" t="s">
        <v>225</v>
      </c>
      <c r="C204" s="35"/>
      <c r="D204" s="35"/>
      <c r="E204" s="35"/>
      <c r="G204" s="35"/>
      <c r="K204" s="44"/>
      <c r="L204" s="44"/>
      <c r="M204" s="44"/>
      <c r="N204" s="44"/>
      <c r="O204" s="44"/>
      <c r="P204" s="44"/>
      <c r="R204" s="88">
        <f>R203-L203-L223</f>
        <v>31301839.61355117</v>
      </c>
      <c r="S204" s="88">
        <f>S203-M203-M223-R204</f>
        <v>13996740.487509876</v>
      </c>
      <c r="T204" s="3"/>
    </row>
    <row r="205" spans="1:21" x14ac:dyDescent="0.2">
      <c r="A205" s="15">
        <f t="shared" ref="A205:A268" si="220">A204+1</f>
        <v>195</v>
      </c>
      <c r="B205" s="34" t="s">
        <v>218</v>
      </c>
      <c r="C205" s="35"/>
      <c r="D205" s="35"/>
      <c r="E205" s="35"/>
      <c r="K205" s="44"/>
      <c r="L205" s="44"/>
      <c r="M205" s="44"/>
      <c r="N205" s="44"/>
      <c r="O205" s="44"/>
      <c r="P205" s="44"/>
      <c r="R205" s="149">
        <f>R204/L203</f>
        <v>0.27294560825195097</v>
      </c>
      <c r="S205" s="149">
        <f>S204/M203</f>
        <v>0.12321039530690671</v>
      </c>
      <c r="T205" s="3"/>
    </row>
    <row r="206" spans="1:21" x14ac:dyDescent="0.2">
      <c r="A206" s="15">
        <f t="shared" si="220"/>
        <v>196</v>
      </c>
      <c r="B206" s="172" t="s">
        <v>181</v>
      </c>
      <c r="C206" s="167">
        <v>1.062000036239624</v>
      </c>
      <c r="D206" s="35"/>
      <c r="E206" s="35"/>
      <c r="K206" s="167">
        <v>-0.89303098386153579</v>
      </c>
      <c r="L206" s="167">
        <v>9.3132257461547852E-10</v>
      </c>
      <c r="M206" s="167">
        <v>0</v>
      </c>
      <c r="N206" s="44"/>
      <c r="O206" s="44"/>
      <c r="P206" s="44"/>
      <c r="R206" s="114">
        <f>R203-O203-O223</f>
        <v>1.0011717677116394E-8</v>
      </c>
      <c r="S206" s="114">
        <f>S203-P203-P223</f>
        <v>-3.7252902984619141E-8</v>
      </c>
      <c r="T206" s="44"/>
    </row>
    <row r="207" spans="1:21" ht="12" thickBot="1" x14ac:dyDescent="0.25">
      <c r="A207" s="15">
        <f t="shared" si="220"/>
        <v>197</v>
      </c>
      <c r="B207" s="61" t="s">
        <v>113</v>
      </c>
      <c r="D207" s="35"/>
      <c r="E207" s="35"/>
      <c r="G207" s="155">
        <f>ROUND(SUM(K199)/SUM(C199),2)</f>
        <v>9.93</v>
      </c>
      <c r="H207" s="155">
        <f>ROUND(SUM(O199)/SUM(D199),2)</f>
        <v>12.88</v>
      </c>
      <c r="I207" s="155">
        <f>ROUND(SUM(P199)/SUM(E199),2)</f>
        <v>16.739999999999998</v>
      </c>
      <c r="N207" s="44"/>
    </row>
    <row r="208" spans="1:21" ht="12" thickTop="1" x14ac:dyDescent="0.2">
      <c r="A208" s="15">
        <f t="shared" si="220"/>
        <v>198</v>
      </c>
      <c r="B208" s="193"/>
      <c r="C208" s="59"/>
      <c r="D208" s="59"/>
      <c r="E208" s="59"/>
      <c r="F208" s="59"/>
      <c r="G208" s="60"/>
      <c r="H208" s="60"/>
      <c r="I208" s="60"/>
      <c r="J208" s="59"/>
      <c r="K208" s="59"/>
      <c r="L208" s="59"/>
      <c r="M208" s="59"/>
      <c r="N208" s="44"/>
      <c r="O208" s="59"/>
      <c r="P208" s="59"/>
      <c r="Q208" s="59"/>
      <c r="R208" s="59"/>
      <c r="S208" s="59"/>
      <c r="T208" s="59"/>
      <c r="U208" s="59"/>
    </row>
    <row r="209" spans="1:21" x14ac:dyDescent="0.2">
      <c r="A209" s="15">
        <f t="shared" si="220"/>
        <v>199</v>
      </c>
      <c r="B209" s="34"/>
      <c r="N209" s="44"/>
    </row>
    <row r="210" spans="1:21" x14ac:dyDescent="0.2">
      <c r="A210" s="15">
        <f t="shared" si="220"/>
        <v>200</v>
      </c>
      <c r="B210" s="272" t="s">
        <v>243</v>
      </c>
    </row>
    <row r="211" spans="1:21" x14ac:dyDescent="0.2">
      <c r="A211" s="15">
        <f t="shared" si="220"/>
        <v>201</v>
      </c>
      <c r="B211" s="34" t="s">
        <v>34</v>
      </c>
    </row>
    <row r="212" spans="1:21" x14ac:dyDescent="0.2">
      <c r="A212" s="15">
        <f t="shared" si="220"/>
        <v>202</v>
      </c>
    </row>
    <row r="213" spans="1:21" x14ac:dyDescent="0.2">
      <c r="A213" s="15">
        <f t="shared" si="220"/>
        <v>203</v>
      </c>
      <c r="B213" s="1" t="s">
        <v>365</v>
      </c>
      <c r="C213" s="35"/>
      <c r="F213" s="3"/>
      <c r="G213" s="39"/>
      <c r="H213" s="3"/>
      <c r="I213" s="3"/>
      <c r="J213" s="3"/>
      <c r="K213" s="44"/>
      <c r="L213" s="44"/>
      <c r="M213" s="44"/>
      <c r="N213" s="44"/>
      <c r="O213" s="44"/>
      <c r="P213" s="44"/>
      <c r="Q213" s="3"/>
      <c r="R213" s="3"/>
      <c r="S213" s="3"/>
      <c r="T213" s="3"/>
      <c r="U213" s="3"/>
    </row>
    <row r="214" spans="1:21" x14ac:dyDescent="0.2">
      <c r="A214" s="15">
        <f t="shared" si="220"/>
        <v>204</v>
      </c>
      <c r="B214" s="41" t="s">
        <v>35</v>
      </c>
      <c r="C214" s="96">
        <v>31895</v>
      </c>
      <c r="D214" s="96">
        <v>31655.972817598231</v>
      </c>
      <c r="E214" s="96">
        <v>31216.053472962532</v>
      </c>
      <c r="F214" s="3"/>
      <c r="G214" s="82">
        <f>'Exh CTM-6 (Tariff)'!D80</f>
        <v>5.85</v>
      </c>
      <c r="H214" s="308">
        <f>H197-H219</f>
        <v>8.5370999999999988</v>
      </c>
      <c r="I214" s="308">
        <f>I197-I219</f>
        <v>11.098229999999999</v>
      </c>
      <c r="J214" s="3"/>
      <c r="K214" s="3">
        <f t="shared" ref="K214:K215" si="221">G214*C214</f>
        <v>186585.75</v>
      </c>
      <c r="L214" s="3">
        <f t="shared" ref="L214:L215" si="222">G214*D214</f>
        <v>185187.44098294963</v>
      </c>
      <c r="M214" s="3">
        <f t="shared" ref="M214:M215" si="223">G214*E214</f>
        <v>182613.91281683079</v>
      </c>
      <c r="N214" s="3"/>
      <c r="O214" s="3">
        <f t="shared" ref="O214:O215" si="224">H214*D214</f>
        <v>270250.20554111782</v>
      </c>
      <c r="P214" s="3">
        <f t="shared" ref="P214:P215" si="225">I214*E214</f>
        <v>346442.94113523694</v>
      </c>
      <c r="Q214" s="3"/>
    </row>
    <row r="215" spans="1:21" x14ac:dyDescent="0.2">
      <c r="A215" s="15">
        <f t="shared" si="220"/>
        <v>205</v>
      </c>
      <c r="B215" s="41" t="s">
        <v>36</v>
      </c>
      <c r="C215" s="96">
        <v>34576</v>
      </c>
      <c r="D215" s="96">
        <v>35468.166553725612</v>
      </c>
      <c r="E215" s="96">
        <v>35134.748539587112</v>
      </c>
      <c r="F215" s="3"/>
      <c r="G215" s="82">
        <f>'Exh CTM-6 (Tariff)'!D83</f>
        <v>3.9</v>
      </c>
      <c r="H215" s="308">
        <f>H198-H220</f>
        <v>5.6914000000000007</v>
      </c>
      <c r="I215" s="308">
        <f>I198-I220</f>
        <v>7.3988200000000006</v>
      </c>
      <c r="J215" s="3"/>
      <c r="K215" s="3">
        <f t="shared" si="221"/>
        <v>134846.39999999999</v>
      </c>
      <c r="L215" s="3">
        <f t="shared" si="222"/>
        <v>138325.84955952989</v>
      </c>
      <c r="M215" s="3">
        <f t="shared" si="223"/>
        <v>137025.51930438975</v>
      </c>
      <c r="N215" s="3"/>
      <c r="O215" s="3">
        <f t="shared" si="224"/>
        <v>201863.52312387398</v>
      </c>
      <c r="P215" s="3">
        <f t="shared" si="225"/>
        <v>259955.68018966794</v>
      </c>
      <c r="Q215" s="3"/>
    </row>
    <row r="216" spans="1:21" x14ac:dyDescent="0.2">
      <c r="A216" s="15">
        <f t="shared" si="220"/>
        <v>206</v>
      </c>
      <c r="B216" s="37" t="s">
        <v>4</v>
      </c>
      <c r="C216" s="50">
        <f>SUM(C214:C215)</f>
        <v>66471</v>
      </c>
      <c r="D216" s="50">
        <f>SUM(D214:D215)</f>
        <v>67124.139371323836</v>
      </c>
      <c r="E216" s="50">
        <f>SUM(E214:E215)</f>
        <v>66350.80201254964</v>
      </c>
      <c r="F216" s="3"/>
      <c r="G216" s="39"/>
      <c r="H216" s="3"/>
      <c r="I216" s="3"/>
      <c r="J216" s="3"/>
      <c r="K216" s="55">
        <f>SUM(K214:K215)</f>
        <v>321432.15000000002</v>
      </c>
      <c r="L216" s="55">
        <f t="shared" ref="L216" si="226">SUM(L214:L215)</f>
        <v>323513.29054247949</v>
      </c>
      <c r="M216" s="55">
        <f t="shared" ref="M216" si="227">SUM(M214:M215)</f>
        <v>319639.43212122051</v>
      </c>
      <c r="N216" s="55"/>
      <c r="O216" s="55">
        <f t="shared" ref="O216" si="228">SUM(O214:O215)</f>
        <v>472113.7286649918</v>
      </c>
      <c r="P216" s="55">
        <f>SUM(P214:P215)</f>
        <v>606398.62132490485</v>
      </c>
      <c r="Q216" s="3"/>
      <c r="R216" s="157"/>
      <c r="S216" s="157"/>
      <c r="T216" s="3"/>
      <c r="U216" s="3"/>
    </row>
    <row r="217" spans="1:21" x14ac:dyDescent="0.2">
      <c r="A217" s="15">
        <f t="shared" si="220"/>
        <v>207</v>
      </c>
      <c r="B217" s="37"/>
      <c r="C217" s="35"/>
      <c r="D217" s="35"/>
      <c r="E217" s="35"/>
      <c r="F217" s="3"/>
      <c r="G217" s="39"/>
      <c r="H217" s="3"/>
      <c r="I217" s="3"/>
      <c r="J217" s="3"/>
      <c r="K217" s="44"/>
      <c r="L217" s="44"/>
      <c r="M217" s="44"/>
      <c r="N217" s="44"/>
      <c r="O217" s="44"/>
      <c r="P217" s="44"/>
      <c r="Q217" s="3"/>
      <c r="R217" s="157"/>
      <c r="S217" s="157"/>
      <c r="T217" s="3"/>
      <c r="U217" s="3"/>
    </row>
    <row r="218" spans="1:21" x14ac:dyDescent="0.2">
      <c r="A218" s="15">
        <f t="shared" si="220"/>
        <v>208</v>
      </c>
      <c r="B218" s="1" t="s">
        <v>230</v>
      </c>
      <c r="C218" s="35"/>
      <c r="D218" s="35"/>
      <c r="E218" s="35"/>
      <c r="F218" s="3"/>
      <c r="G218" s="39"/>
      <c r="H218" s="3"/>
      <c r="I218" s="3"/>
      <c r="J218" s="3"/>
      <c r="K218" s="44"/>
      <c r="L218" s="44"/>
      <c r="M218" s="44"/>
      <c r="N218" s="44"/>
      <c r="O218" s="44"/>
      <c r="P218" s="44"/>
      <c r="Q218" s="3"/>
      <c r="R218" s="157"/>
      <c r="S218" s="157"/>
      <c r="T218" s="3"/>
      <c r="U218" s="3"/>
    </row>
    <row r="219" spans="1:21" x14ac:dyDescent="0.2">
      <c r="A219" s="15">
        <f t="shared" si="220"/>
        <v>209</v>
      </c>
      <c r="B219" s="41" t="s">
        <v>35</v>
      </c>
      <c r="C219" s="96">
        <v>20691</v>
      </c>
      <c r="D219" s="96">
        <v>20535.937719671576</v>
      </c>
      <c r="E219" s="96">
        <v>20250.552199688595</v>
      </c>
      <c r="F219" s="3"/>
      <c r="G219" s="82">
        <f>'Exh CTM-6 (Tariff)'!D81</f>
        <v>6.09</v>
      </c>
      <c r="H219" s="308">
        <f>IF(SUM(L227:L228)&gt;45%,$H$197*R219,$H$197*SUM(L227:L228))</f>
        <v>6.9849000000000006</v>
      </c>
      <c r="I219" s="308">
        <f>IF(SUM(M227:M228)&gt;45%,$I$197*S219,$I$197*SUM(M227:M228))</f>
        <v>9.0803700000000003</v>
      </c>
      <c r="J219" s="3"/>
      <c r="K219" s="3">
        <f t="shared" ref="K219:K220" si="229">G219*C219</f>
        <v>126008.19</v>
      </c>
      <c r="L219" s="3">
        <f t="shared" ref="L219:L220" si="230">G219*D219</f>
        <v>125063.8607127999</v>
      </c>
      <c r="M219" s="3">
        <f t="shared" ref="M219:M220" si="231">G219*E219</f>
        <v>123325.86289610354</v>
      </c>
      <c r="N219" s="3"/>
      <c r="O219" s="3">
        <f t="shared" ref="O219:O220" si="232">H219*D219</f>
        <v>143441.47137813401</v>
      </c>
      <c r="P219" s="3">
        <f t="shared" ref="P219:P220" si="233">I219*E219</f>
        <v>183882.50667748632</v>
      </c>
      <c r="Q219" s="3"/>
      <c r="R219" s="156">
        <f>R110</f>
        <v>0.45</v>
      </c>
      <c r="S219" s="156">
        <f>R219</f>
        <v>0.45</v>
      </c>
      <c r="T219" s="3"/>
      <c r="U219" s="91" t="s">
        <v>366</v>
      </c>
    </row>
    <row r="220" spans="1:21" x14ac:dyDescent="0.2">
      <c r="A220" s="15">
        <f t="shared" si="220"/>
        <v>210</v>
      </c>
      <c r="B220" s="41" t="s">
        <v>36</v>
      </c>
      <c r="C220" s="96">
        <v>26887</v>
      </c>
      <c r="D220" s="96">
        <v>27580.766836245388</v>
      </c>
      <c r="E220" s="96">
        <v>27321.494215174651</v>
      </c>
      <c r="F220" s="3"/>
      <c r="G220" s="82">
        <f>'Exh CTM-6 (Tariff)'!D84</f>
        <v>4.0599999999999996</v>
      </c>
      <c r="H220" s="308">
        <f>IF(SUM(L227:L228)&gt;45%,$H$198*R220,$H$198*SUM(L227:L228))</f>
        <v>4.6566000000000001</v>
      </c>
      <c r="I220" s="308">
        <f>IF(SUM(M227:M228)&gt;45%,$I$198*S220,$I$198*SUM(M227:M228))</f>
        <v>6.0535800000000002</v>
      </c>
      <c r="J220" s="3"/>
      <c r="K220" s="3">
        <f t="shared" si="229"/>
        <v>109161.21999999999</v>
      </c>
      <c r="L220" s="3">
        <f t="shared" si="230"/>
        <v>111977.91335515627</v>
      </c>
      <c r="M220" s="3">
        <f t="shared" si="231"/>
        <v>110925.26651360907</v>
      </c>
      <c r="N220" s="3"/>
      <c r="O220" s="3">
        <f t="shared" si="232"/>
        <v>128432.59884966028</v>
      </c>
      <c r="P220" s="3">
        <f t="shared" si="233"/>
        <v>165392.85095109697</v>
      </c>
      <c r="Q220" s="3"/>
      <c r="R220" s="156">
        <f>R219</f>
        <v>0.45</v>
      </c>
      <c r="S220" s="156">
        <f>S219</f>
        <v>0.45</v>
      </c>
      <c r="T220" s="3"/>
      <c r="U220" s="91" t="s">
        <v>366</v>
      </c>
    </row>
    <row r="221" spans="1:21" x14ac:dyDescent="0.2">
      <c r="A221" s="15">
        <f t="shared" si="220"/>
        <v>211</v>
      </c>
      <c r="B221" s="37" t="s">
        <v>4</v>
      </c>
      <c r="C221" s="50">
        <f>SUM(C219:C220)</f>
        <v>47578</v>
      </c>
      <c r="D221" s="50">
        <f>SUM(D219:D220)</f>
        <v>48116.704555916964</v>
      </c>
      <c r="E221" s="50">
        <f>SUM(E219:E220)</f>
        <v>47572.046414863245</v>
      </c>
      <c r="F221" s="3"/>
      <c r="G221" s="39"/>
      <c r="H221" s="3"/>
      <c r="I221" s="3"/>
      <c r="J221" s="3"/>
      <c r="K221" s="55">
        <f>SUM(K219:K220)</f>
        <v>235169.40999999997</v>
      </c>
      <c r="L221" s="55">
        <f t="shared" ref="L221" si="234">SUM(L219:L220)</f>
        <v>237041.77406795617</v>
      </c>
      <c r="M221" s="55">
        <f t="shared" ref="M221" si="235">SUM(M219:M220)</f>
        <v>234251.12940971262</v>
      </c>
      <c r="N221" s="55"/>
      <c r="O221" s="55">
        <f t="shared" ref="O221" si="236">SUM(O219:O220)</f>
        <v>271874.07022779429</v>
      </c>
      <c r="P221" s="55">
        <f>SUM(P219:P220)</f>
        <v>349275.35762858333</v>
      </c>
    </row>
    <row r="222" spans="1:21" x14ac:dyDescent="0.2">
      <c r="A222" s="15">
        <f t="shared" si="220"/>
        <v>212</v>
      </c>
      <c r="B222" s="37"/>
      <c r="C222" s="35"/>
      <c r="D222" s="35"/>
      <c r="E222" s="35"/>
      <c r="F222" s="3"/>
      <c r="G222" s="39"/>
      <c r="H222" s="3"/>
      <c r="I222" s="3"/>
      <c r="J222" s="3"/>
      <c r="K222" s="44"/>
      <c r="L222" s="44"/>
      <c r="M222" s="44"/>
      <c r="N222" s="44"/>
      <c r="O222" s="44"/>
      <c r="P222" s="44"/>
    </row>
    <row r="223" spans="1:21" ht="12" thickBot="1" x14ac:dyDescent="0.25">
      <c r="A223" s="15">
        <f t="shared" si="220"/>
        <v>213</v>
      </c>
      <c r="B223" s="1" t="s">
        <v>6</v>
      </c>
      <c r="C223" s="35"/>
      <c r="D223" s="35"/>
      <c r="E223" s="35"/>
      <c r="G223" s="35"/>
      <c r="K223" s="63">
        <f>SUM(K216,K221)</f>
        <v>556601.56000000006</v>
      </c>
      <c r="L223" s="63">
        <f t="shared" ref="L223:P223" si="237">SUM(L216,L221)</f>
        <v>560555.06461043563</v>
      </c>
      <c r="M223" s="63">
        <f t="shared" si="237"/>
        <v>553890.56153093313</v>
      </c>
      <c r="N223" s="63"/>
      <c r="O223" s="63">
        <f t="shared" si="237"/>
        <v>743987.79889278603</v>
      </c>
      <c r="P223" s="63">
        <f t="shared" si="237"/>
        <v>955673.97895348817</v>
      </c>
    </row>
    <row r="224" spans="1:21" ht="12.75" thickTop="1" thickBot="1" x14ac:dyDescent="0.25">
      <c r="A224" s="15">
        <f t="shared" si="220"/>
        <v>214</v>
      </c>
      <c r="B224" s="172" t="s">
        <v>181</v>
      </c>
      <c r="C224" s="87"/>
      <c r="D224" s="35"/>
      <c r="E224" s="35"/>
      <c r="G224" s="168">
        <f t="shared" ref="G224:I225" si="238">G197-SUM(G214,G219)</f>
        <v>0</v>
      </c>
      <c r="H224" s="168">
        <f t="shared" si="238"/>
        <v>0</v>
      </c>
      <c r="I224" s="168">
        <f t="shared" si="238"/>
        <v>0</v>
      </c>
      <c r="K224" s="44"/>
      <c r="L224" s="44"/>
      <c r="M224" s="44"/>
      <c r="N224" s="44"/>
      <c r="O224" s="44"/>
      <c r="P224" s="44"/>
    </row>
    <row r="225" spans="1:21" ht="12" thickBot="1" x14ac:dyDescent="0.25">
      <c r="A225" s="15">
        <f t="shared" si="220"/>
        <v>215</v>
      </c>
      <c r="B225" s="172" t="s">
        <v>181</v>
      </c>
      <c r="C225" s="35"/>
      <c r="D225" s="35"/>
      <c r="E225" s="35"/>
      <c r="F225" s="3"/>
      <c r="G225" s="168">
        <f t="shared" si="238"/>
        <v>0</v>
      </c>
      <c r="H225" s="168">
        <f t="shared" si="238"/>
        <v>0</v>
      </c>
      <c r="I225" s="168">
        <f t="shared" si="238"/>
        <v>0</v>
      </c>
      <c r="J225" s="3"/>
      <c r="K225" s="44"/>
      <c r="L225" s="44"/>
      <c r="M225" s="44"/>
      <c r="N225" s="44"/>
      <c r="O225" s="100" t="s">
        <v>213</v>
      </c>
      <c r="P225" s="100" t="s">
        <v>212</v>
      </c>
    </row>
    <row r="226" spans="1:21" x14ac:dyDescent="0.2">
      <c r="A226" s="15">
        <f t="shared" si="220"/>
        <v>216</v>
      </c>
      <c r="B226" s="260"/>
      <c r="C226" s="52"/>
      <c r="D226" s="52"/>
      <c r="E226" s="52"/>
      <c r="F226" s="85"/>
      <c r="G226" s="103"/>
      <c r="H226" s="85"/>
      <c r="I226" s="85"/>
      <c r="J226" s="85"/>
      <c r="K226" s="48"/>
      <c r="L226" s="48"/>
      <c r="M226" s="48"/>
      <c r="N226" s="48"/>
      <c r="O226" s="106"/>
      <c r="P226" s="106"/>
    </row>
    <row r="227" spans="1:21" x14ac:dyDescent="0.2">
      <c r="A227" s="15">
        <f t="shared" si="220"/>
        <v>217</v>
      </c>
      <c r="B227" s="261" t="s">
        <v>158</v>
      </c>
      <c r="C227" s="35"/>
      <c r="D227" s="35"/>
      <c r="E227" s="35"/>
      <c r="F227" s="3"/>
      <c r="G227" s="39"/>
      <c r="H227" s="3"/>
      <c r="I227" s="3"/>
      <c r="J227" s="3"/>
      <c r="K227" s="44"/>
      <c r="L227" s="160">
        <f>O227/O230</f>
        <v>0.3473365810274846</v>
      </c>
      <c r="M227" s="160">
        <f>P227/P230</f>
        <v>0.3473365810274846</v>
      </c>
      <c r="N227" s="160"/>
      <c r="O227" s="158">
        <v>18828813.980762526</v>
      </c>
      <c r="P227" s="306">
        <f>O227</f>
        <v>18828813.980762526</v>
      </c>
    </row>
    <row r="228" spans="1:21" x14ac:dyDescent="0.2">
      <c r="A228" s="15">
        <f t="shared" si="220"/>
        <v>218</v>
      </c>
      <c r="B228" s="262" t="s">
        <v>159</v>
      </c>
      <c r="C228" s="35"/>
      <c r="D228" s="35"/>
      <c r="E228" s="35"/>
      <c r="F228" s="3"/>
      <c r="G228" s="39"/>
      <c r="H228" s="3"/>
      <c r="I228" s="3"/>
      <c r="J228" s="3"/>
      <c r="K228" s="44"/>
      <c r="L228" s="160">
        <f>O228/O230</f>
        <v>0.17383298549178347</v>
      </c>
      <c r="M228" s="160">
        <f>P228/P230</f>
        <v>0.17383298549178347</v>
      </c>
      <c r="N228" s="160"/>
      <c r="O228" s="158">
        <v>9423334.9619065467</v>
      </c>
      <c r="P228" s="306">
        <f t="shared" ref="P228:P229" si="239">O228</f>
        <v>9423334.9619065467</v>
      </c>
    </row>
    <row r="229" spans="1:21" x14ac:dyDescent="0.2">
      <c r="A229" s="15">
        <f t="shared" si="220"/>
        <v>219</v>
      </c>
      <c r="B229" s="262" t="s">
        <v>160</v>
      </c>
      <c r="C229" s="35"/>
      <c r="D229" s="35"/>
      <c r="E229" s="35"/>
      <c r="F229" s="3"/>
      <c r="G229" s="39"/>
      <c r="H229" s="3"/>
      <c r="I229" s="3"/>
      <c r="J229" s="3"/>
      <c r="K229" s="44"/>
      <c r="L229" s="160">
        <f>O229/O230</f>
        <v>0.47883043348073195</v>
      </c>
      <c r="M229" s="160">
        <f>P229/P230</f>
        <v>0.47883043348073195</v>
      </c>
      <c r="N229" s="160"/>
      <c r="O229" s="158">
        <v>25956981.362764001</v>
      </c>
      <c r="P229" s="306">
        <f t="shared" si="239"/>
        <v>25956981.362764001</v>
      </c>
    </row>
    <row r="230" spans="1:21" ht="12" thickBot="1" x14ac:dyDescent="0.25">
      <c r="A230" s="15">
        <f t="shared" si="220"/>
        <v>220</v>
      </c>
      <c r="B230" s="262" t="s">
        <v>161</v>
      </c>
      <c r="C230" s="35"/>
      <c r="D230" s="35"/>
      <c r="E230" s="35"/>
      <c r="F230" s="3"/>
      <c r="G230" s="39"/>
      <c r="H230" s="3"/>
      <c r="I230" s="3"/>
      <c r="J230" s="3"/>
      <c r="K230" s="44"/>
      <c r="L230" s="161">
        <f>SUM(L227:L229)</f>
        <v>1</v>
      </c>
      <c r="M230" s="161">
        <f>SUM(M227:M229)</f>
        <v>1</v>
      </c>
      <c r="N230" s="162"/>
      <c r="O230" s="107">
        <f>SUM(O227:O229)</f>
        <v>54209130.305433072</v>
      </c>
      <c r="P230" s="107">
        <f>SUM(P227:P229)</f>
        <v>54209130.305433072</v>
      </c>
    </row>
    <row r="231" spans="1:21" ht="12.75" thickTop="1" thickBot="1" x14ac:dyDescent="0.25">
      <c r="A231" s="15">
        <f t="shared" si="220"/>
        <v>221</v>
      </c>
      <c r="B231" s="263" t="s">
        <v>162</v>
      </c>
      <c r="C231" s="53"/>
      <c r="D231" s="53"/>
      <c r="E231" s="53"/>
      <c r="F231" s="104"/>
      <c r="G231" s="105"/>
      <c r="H231" s="104"/>
      <c r="I231" s="104"/>
      <c r="J231" s="104"/>
      <c r="K231" s="49"/>
      <c r="L231" s="49"/>
      <c r="M231" s="49"/>
      <c r="N231" s="49"/>
      <c r="O231" s="108"/>
      <c r="P231" s="108"/>
    </row>
    <row r="232" spans="1:21" x14ac:dyDescent="0.2">
      <c r="A232" s="15">
        <f t="shared" si="220"/>
        <v>222</v>
      </c>
      <c r="B232" s="193"/>
      <c r="C232" s="59"/>
      <c r="D232" s="59"/>
      <c r="E232" s="59"/>
      <c r="F232" s="59"/>
      <c r="G232" s="60"/>
      <c r="H232" s="60"/>
      <c r="I232" s="60"/>
      <c r="J232" s="59"/>
      <c r="K232" s="59"/>
      <c r="L232" s="59"/>
      <c r="M232" s="59"/>
      <c r="N232" s="59"/>
      <c r="O232" s="59"/>
      <c r="P232" s="59"/>
      <c r="Q232" s="59"/>
      <c r="R232" s="59"/>
      <c r="S232" s="59"/>
      <c r="T232" s="59"/>
      <c r="U232" s="59"/>
    </row>
    <row r="233" spans="1:21" x14ac:dyDescent="0.2">
      <c r="A233" s="15">
        <f t="shared" si="220"/>
        <v>223</v>
      </c>
    </row>
    <row r="234" spans="1:21" x14ac:dyDescent="0.2">
      <c r="A234" s="15">
        <f t="shared" si="220"/>
        <v>224</v>
      </c>
      <c r="B234" s="275" t="str">
        <f>CONCATENATE("SCHEDULE"," ", 'Exh CTM-6 (Tariff)'!B88)</f>
        <v>SCHEDULE 35</v>
      </c>
    </row>
    <row r="235" spans="1:21" x14ac:dyDescent="0.2">
      <c r="A235" s="15">
        <f t="shared" si="220"/>
        <v>225</v>
      </c>
      <c r="B235" s="34" t="s">
        <v>45</v>
      </c>
    </row>
    <row r="236" spans="1:21" x14ac:dyDescent="0.2">
      <c r="A236" s="15">
        <f t="shared" si="220"/>
        <v>226</v>
      </c>
    </row>
    <row r="237" spans="1:21" x14ac:dyDescent="0.2">
      <c r="A237" s="15">
        <f t="shared" si="220"/>
        <v>227</v>
      </c>
      <c r="B237" s="1" t="s">
        <v>9</v>
      </c>
      <c r="C237" s="96">
        <v>23</v>
      </c>
      <c r="D237" s="96">
        <v>15.333333333333336</v>
      </c>
      <c r="E237" s="96">
        <v>15.333333333333336</v>
      </c>
      <c r="F237" s="3"/>
      <c r="G237" s="82">
        <f>'Exh CTM-6 (Tariff)'!D89</f>
        <v>358.11</v>
      </c>
      <c r="H237" s="74">
        <f t="shared" ref="H237" si="240">G237*(1+R237)</f>
        <v>465.54300000000001</v>
      </c>
      <c r="I237" s="74">
        <f t="shared" ref="I237" si="241">H237*(1+S237)</f>
        <v>605.20590000000004</v>
      </c>
      <c r="J237" s="3"/>
      <c r="K237" s="3">
        <f t="shared" ref="K237" si="242">G237*C237</f>
        <v>8236.5300000000007</v>
      </c>
      <c r="L237" s="3">
        <f t="shared" ref="L237" si="243">G237*D237</f>
        <v>5491.0200000000013</v>
      </c>
      <c r="M237" s="3">
        <f t="shared" ref="M237" si="244">G237*E237</f>
        <v>5491.0200000000013</v>
      </c>
      <c r="N237" s="3"/>
      <c r="O237" s="3">
        <f t="shared" ref="O237" si="245">H237*D237</f>
        <v>7138.3260000000009</v>
      </c>
      <c r="P237" s="3">
        <f t="shared" ref="P237" si="246">I237*E237</f>
        <v>9279.8238000000019</v>
      </c>
      <c r="Q237" s="3"/>
      <c r="R237" s="170">
        <v>0.3</v>
      </c>
      <c r="S237" s="187">
        <f>R237</f>
        <v>0.3</v>
      </c>
      <c r="U237" s="91" t="s">
        <v>217</v>
      </c>
    </row>
    <row r="238" spans="1:21" x14ac:dyDescent="0.2">
      <c r="A238" s="15">
        <f t="shared" si="220"/>
        <v>228</v>
      </c>
      <c r="B238" s="1" t="s">
        <v>11</v>
      </c>
      <c r="C238" s="35"/>
      <c r="D238" s="35"/>
      <c r="E238" s="35"/>
      <c r="F238" s="3"/>
      <c r="G238" s="54"/>
      <c r="H238" s="3"/>
      <c r="I238" s="3"/>
      <c r="J238" s="3"/>
      <c r="K238" s="44"/>
      <c r="L238" s="44"/>
      <c r="M238" s="44"/>
      <c r="N238" s="44"/>
      <c r="O238" s="44"/>
      <c r="P238" s="44"/>
      <c r="Q238" s="3"/>
      <c r="R238" s="3"/>
      <c r="S238" s="3"/>
      <c r="T238" s="3"/>
      <c r="U238" s="3"/>
    </row>
    <row r="239" spans="1:21" x14ac:dyDescent="0.2">
      <c r="A239" s="15">
        <f t="shared" si="220"/>
        <v>229</v>
      </c>
      <c r="B239" s="41" t="s">
        <v>12</v>
      </c>
      <c r="C239" s="96">
        <v>4259760</v>
      </c>
      <c r="D239" s="96">
        <v>4407260.1568774413</v>
      </c>
      <c r="E239" s="96">
        <v>4380281.1514552524</v>
      </c>
      <c r="F239" s="3"/>
      <c r="G239" s="84">
        <f>'Exh CTM-6 (Tariff)'!D91</f>
        <v>5.3178000000000003E-2</v>
      </c>
      <c r="H239" s="42">
        <f t="shared" ref="H239" si="247">G239+R239</f>
        <v>8.0796474616287278E-2</v>
      </c>
      <c r="I239" s="42">
        <f>H239+S239</f>
        <v>8.8636008417079415E-2</v>
      </c>
      <c r="J239" s="3"/>
      <c r="K239" s="3">
        <f t="shared" ref="K239" si="248">G239*C239</f>
        <v>226525.51728</v>
      </c>
      <c r="L239" s="3">
        <f t="shared" ref="L239" si="249">G239*D239</f>
        <v>234369.28062242857</v>
      </c>
      <c r="M239" s="3">
        <f t="shared" ref="M239" si="250">G239*E239</f>
        <v>232934.59107208744</v>
      </c>
      <c r="N239" s="3"/>
      <c r="O239" s="3">
        <f t="shared" ref="O239" si="251">H239*D239</f>
        <v>356091.08339252247</v>
      </c>
      <c r="P239" s="3">
        <f t="shared" ref="P239" si="252">I239*E239</f>
        <v>388250.63700956205</v>
      </c>
      <c r="Q239" s="3"/>
      <c r="R239" s="109">
        <f>(R252-(O237-L237)-(O247-L247)-(O249-L249))/D243</f>
        <v>2.7618474616287268E-2</v>
      </c>
      <c r="S239" s="109">
        <f>((S252+R252)-(P237-M237)-(P247-M247)-(P249-M249))/E243-R239</f>
        <v>7.8395338007921436E-3</v>
      </c>
      <c r="U239" s="92" t="s">
        <v>235</v>
      </c>
    </row>
    <row r="240" spans="1:21" x14ac:dyDescent="0.2">
      <c r="A240" s="15">
        <f t="shared" si="220"/>
        <v>230</v>
      </c>
      <c r="B240" s="37" t="s">
        <v>4</v>
      </c>
      <c r="C240" s="50">
        <f>SUM(C239:C239)</f>
        <v>4259760</v>
      </c>
      <c r="D240" s="50">
        <f>SUM(D239:D239)</f>
        <v>4407260.1568774413</v>
      </c>
      <c r="E240" s="50">
        <f>SUM(E239:E239)</f>
        <v>4380281.1514552524</v>
      </c>
      <c r="F240" s="3"/>
      <c r="G240" s="51"/>
      <c r="H240" s="3"/>
      <c r="I240" s="3"/>
      <c r="J240" s="3"/>
      <c r="K240" s="55">
        <f>SUM(K239:K239)</f>
        <v>226525.51728</v>
      </c>
      <c r="L240" s="55">
        <f t="shared" ref="L240" si="253">SUM(L239:L239)</f>
        <v>234369.28062242857</v>
      </c>
      <c r="M240" s="55">
        <f t="shared" ref="M240" si="254">SUM(M239:M239)</f>
        <v>232934.59107208744</v>
      </c>
      <c r="N240" s="55"/>
      <c r="O240" s="55">
        <f>SUM(O239:O239)</f>
        <v>356091.08339252247</v>
      </c>
      <c r="P240" s="55">
        <f>SUM(P239:P239)</f>
        <v>388250.63700956205</v>
      </c>
      <c r="Q240" s="3"/>
      <c r="R240" s="3"/>
      <c r="S240" s="3"/>
      <c r="T240" s="3"/>
      <c r="U240" s="3"/>
    </row>
    <row r="241" spans="1:21" x14ac:dyDescent="0.2">
      <c r="A241" s="15">
        <f t="shared" si="220"/>
        <v>231</v>
      </c>
      <c r="B241" s="41" t="s">
        <v>17</v>
      </c>
      <c r="C241" s="96">
        <v>0</v>
      </c>
      <c r="D241" s="116" t="s">
        <v>234</v>
      </c>
      <c r="E241" s="117"/>
      <c r="F241" s="3"/>
      <c r="G241" s="98">
        <f>IFERROR(K241/C241,0)</f>
        <v>0</v>
      </c>
      <c r="H241" s="3"/>
      <c r="I241" s="3"/>
      <c r="J241" s="3"/>
      <c r="K241" s="99">
        <v>0</v>
      </c>
      <c r="L241" s="3">
        <f t="shared" ref="L241:L242" si="255">G241*D241</f>
        <v>0</v>
      </c>
      <c r="M241" s="3">
        <f t="shared" ref="M241:M242" si="256">G241*E241</f>
        <v>0</v>
      </c>
      <c r="N241" s="3"/>
      <c r="O241" s="3">
        <f t="shared" ref="O241:O242" si="257">H241*D241</f>
        <v>0</v>
      </c>
      <c r="P241" s="3">
        <f t="shared" ref="P241:P242" si="258">I241*E241</f>
        <v>0</v>
      </c>
      <c r="Q241" s="3"/>
      <c r="R241" s="3"/>
      <c r="S241" s="3"/>
      <c r="T241" s="3"/>
      <c r="U241" s="3"/>
    </row>
    <row r="242" spans="1:21" x14ac:dyDescent="0.2">
      <c r="A242" s="15">
        <f t="shared" si="220"/>
        <v>232</v>
      </c>
      <c r="B242" s="2" t="s">
        <v>19</v>
      </c>
      <c r="C242" s="96">
        <v>1013010</v>
      </c>
      <c r="D242" s="116" t="s">
        <v>234</v>
      </c>
      <c r="E242" s="117"/>
      <c r="F242" s="3"/>
      <c r="G242" s="98">
        <f t="shared" ref="G242" si="259">K242/C242</f>
        <v>9.5761147471397121E-2</v>
      </c>
      <c r="H242" s="3"/>
      <c r="I242" s="3"/>
      <c r="J242" s="3"/>
      <c r="K242" s="99">
        <v>97007</v>
      </c>
      <c r="L242" s="3">
        <f t="shared" si="255"/>
        <v>0</v>
      </c>
      <c r="M242" s="3">
        <f t="shared" si="256"/>
        <v>0</v>
      </c>
      <c r="N242" s="3"/>
      <c r="O242" s="3">
        <f t="shared" si="257"/>
        <v>0</v>
      </c>
      <c r="P242" s="3">
        <f t="shared" si="258"/>
        <v>0</v>
      </c>
      <c r="Q242" s="3"/>
      <c r="R242" s="3"/>
      <c r="S242" s="3"/>
      <c r="T242" s="3"/>
      <c r="U242" s="3"/>
    </row>
    <row r="243" spans="1:21" x14ac:dyDescent="0.2">
      <c r="A243" s="15">
        <f t="shared" si="220"/>
        <v>233</v>
      </c>
      <c r="B243" s="37" t="s">
        <v>4</v>
      </c>
      <c r="C243" s="50">
        <f>SUM(C240:C242)</f>
        <v>5272770</v>
      </c>
      <c r="D243" s="50">
        <f>SUM(D240:D242)</f>
        <v>4407260.1568774413</v>
      </c>
      <c r="E243" s="50">
        <f>SUM(E240:E242)</f>
        <v>4380281.1514552524</v>
      </c>
      <c r="F243" s="3"/>
      <c r="G243" s="98"/>
      <c r="H243" s="3"/>
      <c r="I243" s="3"/>
      <c r="J243" s="3"/>
      <c r="K243" s="55">
        <f>SUM(K240:K242)</f>
        <v>323532.51728000003</v>
      </c>
      <c r="L243" s="55">
        <f>SUM(L240:L242)</f>
        <v>234369.28062242857</v>
      </c>
      <c r="M243" s="55">
        <f>SUM(M240:M242)</f>
        <v>232934.59107208744</v>
      </c>
      <c r="N243" s="55"/>
      <c r="O243" s="55">
        <f>SUM(O240:O242)</f>
        <v>356091.08339252247</v>
      </c>
      <c r="P243" s="55">
        <f>SUM(P240:P242)</f>
        <v>388250.63700956205</v>
      </c>
      <c r="Q243" s="3"/>
      <c r="R243" s="3"/>
      <c r="S243" s="3"/>
      <c r="T243" s="3"/>
      <c r="U243" s="3"/>
    </row>
    <row r="244" spans="1:21" x14ac:dyDescent="0.2">
      <c r="A244" s="15">
        <f t="shared" si="220"/>
        <v>234</v>
      </c>
      <c r="B244" s="1" t="s">
        <v>10</v>
      </c>
      <c r="C244" s="35"/>
      <c r="D244" s="35"/>
      <c r="E244" s="35"/>
      <c r="F244" s="3"/>
      <c r="G244" s="39"/>
      <c r="H244" s="3"/>
      <c r="I244" s="3"/>
      <c r="J244" s="3"/>
      <c r="K244" s="44"/>
      <c r="L244" s="44"/>
      <c r="M244" s="44"/>
      <c r="N244" s="44"/>
      <c r="O244" s="44"/>
      <c r="P244" s="44"/>
      <c r="Q244" s="3"/>
      <c r="R244" s="3"/>
      <c r="S244" s="3"/>
      <c r="T244" s="3"/>
      <c r="U244" s="3"/>
    </row>
    <row r="245" spans="1:21" x14ac:dyDescent="0.2">
      <c r="A245" s="15">
        <f t="shared" si="220"/>
        <v>235</v>
      </c>
      <c r="B245" s="41" t="s">
        <v>35</v>
      </c>
      <c r="C245" s="96">
        <v>1114</v>
      </c>
      <c r="D245" s="96">
        <v>2128.9361059551925</v>
      </c>
      <c r="E245" s="96">
        <v>2115.8748434374315</v>
      </c>
      <c r="F245" s="3"/>
      <c r="G245" s="82">
        <f>'Exh CTM-6 (Tariff)'!D93</f>
        <v>4.92</v>
      </c>
      <c r="H245" s="74">
        <f t="shared" ref="H245:H246" si="260">G245*(1+R245)</f>
        <v>6.3959999999999999</v>
      </c>
      <c r="I245" s="74">
        <f t="shared" ref="I245:I246" si="261">H245*(1+S245)</f>
        <v>8.3148</v>
      </c>
      <c r="J245" s="3"/>
      <c r="K245" s="3">
        <f t="shared" ref="K245:K246" si="262">G245*C245</f>
        <v>5480.88</v>
      </c>
      <c r="L245" s="3">
        <f t="shared" ref="L245:L246" si="263">G245*D245</f>
        <v>10474.365641299546</v>
      </c>
      <c r="M245" s="3">
        <f t="shared" ref="M245:M246" si="264">G245*E245</f>
        <v>10410.104229712162</v>
      </c>
      <c r="N245" s="3"/>
      <c r="O245" s="3">
        <f t="shared" ref="O245:O246" si="265">H245*D245</f>
        <v>13616.675333689411</v>
      </c>
      <c r="P245" s="3">
        <f t="shared" ref="P245:P246" si="266">I245*E245</f>
        <v>17593.076148213557</v>
      </c>
      <c r="Q245" s="3"/>
      <c r="R245" s="170">
        <v>0.3</v>
      </c>
      <c r="S245" s="187">
        <f>R245</f>
        <v>0.3</v>
      </c>
      <c r="T245" s="3"/>
      <c r="U245" s="92" t="s">
        <v>228</v>
      </c>
    </row>
    <row r="246" spans="1:21" x14ac:dyDescent="0.2">
      <c r="A246" s="15">
        <f t="shared" si="220"/>
        <v>236</v>
      </c>
      <c r="B246" s="41" t="s">
        <v>36</v>
      </c>
      <c r="C246" s="96">
        <v>6962</v>
      </c>
      <c r="D246" s="96">
        <v>6067.4318320259426</v>
      </c>
      <c r="E246" s="96">
        <v>6030.4348333722037</v>
      </c>
      <c r="F246" s="3"/>
      <c r="G246" s="82">
        <f>'Exh CTM-6 (Tariff)'!D94</f>
        <v>3.28</v>
      </c>
      <c r="H246" s="74">
        <f t="shared" si="260"/>
        <v>4.2640000000000002</v>
      </c>
      <c r="I246" s="74">
        <f t="shared" si="261"/>
        <v>5.5432000000000006</v>
      </c>
      <c r="J246" s="3"/>
      <c r="K246" s="3">
        <f t="shared" si="262"/>
        <v>22835.359999999997</v>
      </c>
      <c r="L246" s="3">
        <f t="shared" si="263"/>
        <v>19901.176409045092</v>
      </c>
      <c r="M246" s="3">
        <f t="shared" si="264"/>
        <v>19779.826253460826</v>
      </c>
      <c r="N246" s="3"/>
      <c r="O246" s="3">
        <f t="shared" si="265"/>
        <v>25871.529331758622</v>
      </c>
      <c r="P246" s="3">
        <f t="shared" si="266"/>
        <v>33427.906368348806</v>
      </c>
      <c r="Q246" s="3"/>
      <c r="R246" s="146">
        <f>R245</f>
        <v>0.3</v>
      </c>
      <c r="S246" s="146">
        <f>S245</f>
        <v>0.3</v>
      </c>
      <c r="T246" s="3"/>
      <c r="U246" s="92" t="s">
        <v>228</v>
      </c>
    </row>
    <row r="247" spans="1:21" x14ac:dyDescent="0.2">
      <c r="A247" s="15">
        <f t="shared" si="220"/>
        <v>237</v>
      </c>
      <c r="B247" s="37" t="s">
        <v>4</v>
      </c>
      <c r="C247" s="50">
        <f>SUM(C245:C246)</f>
        <v>8076</v>
      </c>
      <c r="D247" s="50">
        <f>SUM(D245:D246)</f>
        <v>8196.3679379811347</v>
      </c>
      <c r="E247" s="50">
        <f>SUM(E245:E246)</f>
        <v>8146.3096768096348</v>
      </c>
      <c r="F247" s="3"/>
      <c r="G247" s="39"/>
      <c r="K247" s="55">
        <f>SUM(K245:K246)</f>
        <v>28316.239999999998</v>
      </c>
      <c r="L247" s="55">
        <f t="shared" ref="L247" si="267">SUM(L245:L246)</f>
        <v>30375.542050344637</v>
      </c>
      <c r="M247" s="55">
        <f t="shared" ref="M247" si="268">SUM(M245:M246)</f>
        <v>30189.93048317299</v>
      </c>
      <c r="N247" s="55"/>
      <c r="O247" s="55">
        <f t="shared" ref="O247" si="269">SUM(O245:O246)</f>
        <v>39488.204665448036</v>
      </c>
      <c r="P247" s="55">
        <f>SUM(P245:P246)</f>
        <v>51020.982516562362</v>
      </c>
    </row>
    <row r="248" spans="1:21" x14ac:dyDescent="0.2">
      <c r="A248" s="15">
        <f t="shared" si="220"/>
        <v>238</v>
      </c>
      <c r="C248" s="35"/>
      <c r="D248" s="35"/>
      <c r="E248" s="35"/>
      <c r="F248" s="3"/>
      <c r="G248" s="35"/>
      <c r="K248" s="44"/>
      <c r="L248" s="44"/>
      <c r="M248" s="44"/>
      <c r="N248" s="44"/>
      <c r="O248" s="44"/>
      <c r="P248" s="44"/>
      <c r="U248" s="29"/>
    </row>
    <row r="249" spans="1:21" x14ac:dyDescent="0.2">
      <c r="A249" s="15">
        <f t="shared" si="220"/>
        <v>239</v>
      </c>
      <c r="B249" s="1" t="s">
        <v>33</v>
      </c>
      <c r="C249" s="96">
        <v>2366991</v>
      </c>
      <c r="D249" s="96">
        <v>2377596.2053471482</v>
      </c>
      <c r="E249" s="96">
        <v>2362758.1274313945</v>
      </c>
      <c r="F249" s="3"/>
      <c r="G249" s="101">
        <f>'Exh CTM-6 (Tariff)'!D96</f>
        <v>1.1800000000000001E-3</v>
      </c>
      <c r="H249" s="76">
        <f>G249*(1+R249)</f>
        <v>1.5340000000000002E-3</v>
      </c>
      <c r="I249" s="76">
        <f>H249*(1+S249)</f>
        <v>1.9942000000000002E-3</v>
      </c>
      <c r="J249" s="3"/>
      <c r="K249" s="3">
        <f t="shared" ref="K249" si="270">G249*C249</f>
        <v>2793.0493799999999</v>
      </c>
      <c r="L249" s="3">
        <f t="shared" ref="L249" si="271">G249*D249</f>
        <v>2805.5635223096351</v>
      </c>
      <c r="M249" s="3">
        <f t="shared" ref="M249" si="272">G249*E249</f>
        <v>2788.0545903690459</v>
      </c>
      <c r="N249" s="3"/>
      <c r="O249" s="3">
        <f t="shared" ref="O249" si="273">H249*D249</f>
        <v>3647.2325790025261</v>
      </c>
      <c r="P249" s="3">
        <f t="shared" ref="P249" si="274">I249*E249</f>
        <v>4711.8122577236873</v>
      </c>
      <c r="Q249" s="3"/>
      <c r="R249" s="170">
        <v>0.3</v>
      </c>
      <c r="S249" s="187">
        <f>R249</f>
        <v>0.3</v>
      </c>
      <c r="T249" s="3"/>
      <c r="U249" s="92" t="s">
        <v>229</v>
      </c>
    </row>
    <row r="250" spans="1:21" x14ac:dyDescent="0.2">
      <c r="A250" s="15">
        <f t="shared" si="220"/>
        <v>240</v>
      </c>
      <c r="C250" s="35"/>
      <c r="D250" s="35"/>
      <c r="E250" s="35"/>
      <c r="G250" s="35"/>
      <c r="K250" s="44"/>
      <c r="L250" s="44"/>
      <c r="M250" s="44"/>
      <c r="N250" s="44"/>
      <c r="O250" s="44"/>
      <c r="P250" s="44"/>
    </row>
    <row r="251" spans="1:21" ht="12" thickBot="1" x14ac:dyDescent="0.25">
      <c r="A251" s="15">
        <f t="shared" si="220"/>
        <v>241</v>
      </c>
      <c r="B251" s="1" t="s">
        <v>6</v>
      </c>
      <c r="C251" s="35"/>
      <c r="D251" s="35"/>
      <c r="E251" s="35"/>
      <c r="G251" s="35"/>
      <c r="K251" s="63">
        <f>SUM(K237,K243,K247,K249)</f>
        <v>362878.33666000003</v>
      </c>
      <c r="L251" s="63">
        <f>SUM(L237,L243,L247,L249)</f>
        <v>273041.40619508282</v>
      </c>
      <c r="M251" s="63">
        <f>SUM(M237,M243,M247,M249)</f>
        <v>271403.59614562948</v>
      </c>
      <c r="N251" s="63"/>
      <c r="O251" s="63">
        <f>SUM(O237,O243,O247,O249)</f>
        <v>406364.84663697303</v>
      </c>
      <c r="P251" s="63">
        <f>SUM(P237,P243,P247,P249)</f>
        <v>453263.25558384816</v>
      </c>
      <c r="R251" s="113">
        <f>'Exh CTM-6 (Rate Spread)'!U20</f>
        <v>406364.84663697297</v>
      </c>
      <c r="S251" s="113">
        <f>'Exh CTM-6 (Rate Spread)'!AB20</f>
        <v>453263.25558384811</v>
      </c>
    </row>
    <row r="252" spans="1:21" ht="12" thickTop="1" x14ac:dyDescent="0.2">
      <c r="A252" s="15">
        <f t="shared" si="220"/>
        <v>242</v>
      </c>
      <c r="B252" s="34" t="s">
        <v>225</v>
      </c>
      <c r="C252" s="35"/>
      <c r="D252" s="35"/>
      <c r="E252" s="35"/>
      <c r="G252" s="35"/>
      <c r="K252" s="44"/>
      <c r="L252" s="44"/>
      <c r="M252" s="44"/>
      <c r="N252" s="44"/>
      <c r="O252" s="44"/>
      <c r="P252" s="44"/>
      <c r="R252" s="88">
        <f>R251-L251</f>
        <v>133323.44044189015</v>
      </c>
      <c r="S252" s="88">
        <f>S251-M251-R252</f>
        <v>48536.218996328476</v>
      </c>
      <c r="T252" s="3"/>
    </row>
    <row r="253" spans="1:21" x14ac:dyDescent="0.2">
      <c r="A253" s="15">
        <f t="shared" si="220"/>
        <v>243</v>
      </c>
      <c r="B253" s="34" t="s">
        <v>218</v>
      </c>
      <c r="C253" s="35"/>
      <c r="D253" s="35"/>
      <c r="E253" s="35"/>
      <c r="K253" s="44"/>
      <c r="L253" s="44"/>
      <c r="M253" s="44"/>
      <c r="N253" s="44"/>
      <c r="O253" s="44"/>
      <c r="P253" s="44"/>
      <c r="R253" s="149">
        <f>R252/L251</f>
        <v>0.48829019121969042</v>
      </c>
      <c r="S253" s="149">
        <f>S252/M251</f>
        <v>0.17883410421092932</v>
      </c>
      <c r="T253" s="3"/>
    </row>
    <row r="254" spans="1:21" x14ac:dyDescent="0.2">
      <c r="A254" s="15">
        <f t="shared" si="220"/>
        <v>244</v>
      </c>
      <c r="B254" s="172" t="s">
        <v>181</v>
      </c>
      <c r="C254" s="167">
        <v>0</v>
      </c>
      <c r="D254" s="35"/>
      <c r="E254" s="35"/>
      <c r="K254" s="167">
        <v>-0.33666000002995133</v>
      </c>
      <c r="L254" s="114">
        <v>0</v>
      </c>
      <c r="M254" s="114">
        <v>0</v>
      </c>
      <c r="N254" s="114"/>
      <c r="O254" s="44"/>
      <c r="P254" s="44"/>
      <c r="R254" s="114">
        <f>R251-O251</f>
        <v>0</v>
      </c>
      <c r="S254" s="114">
        <f>S251-P251</f>
        <v>0</v>
      </c>
      <c r="T254" s="44"/>
    </row>
    <row r="255" spans="1:21" ht="12" thickBot="1" x14ac:dyDescent="0.25">
      <c r="A255" s="15">
        <f t="shared" si="220"/>
        <v>245</v>
      </c>
      <c r="B255" s="61" t="s">
        <v>113</v>
      </c>
      <c r="G255" s="155">
        <f>ROUND(SUM(K247)/SUM(C247),2)</f>
        <v>3.51</v>
      </c>
      <c r="H255" s="155">
        <f>ROUND(SUM(O247)/SUM(D247),2)</f>
        <v>4.82</v>
      </c>
      <c r="I255" s="155">
        <f>ROUND(SUM(P247)/SUM(E247),2)</f>
        <v>6.26</v>
      </c>
    </row>
    <row r="256" spans="1:21" ht="12" thickTop="1" x14ac:dyDescent="0.2">
      <c r="A256" s="15">
        <f t="shared" si="220"/>
        <v>246</v>
      </c>
      <c r="B256" s="193"/>
      <c r="C256" s="59"/>
      <c r="D256" s="59"/>
      <c r="E256" s="59"/>
      <c r="F256" s="59"/>
      <c r="G256" s="60"/>
      <c r="H256" s="60"/>
      <c r="I256" s="60"/>
      <c r="J256" s="59"/>
      <c r="K256" s="59"/>
      <c r="L256" s="59"/>
      <c r="M256" s="59"/>
      <c r="N256" s="59"/>
      <c r="O256" s="59"/>
      <c r="P256" s="59"/>
      <c r="Q256" s="59"/>
      <c r="R256" s="59"/>
      <c r="S256" s="59"/>
      <c r="T256" s="59"/>
      <c r="U256" s="59"/>
    </row>
    <row r="257" spans="1:21" x14ac:dyDescent="0.2">
      <c r="A257" s="15">
        <f t="shared" si="220"/>
        <v>247</v>
      </c>
    </row>
    <row r="258" spans="1:21" x14ac:dyDescent="0.2">
      <c r="A258" s="15">
        <f t="shared" si="220"/>
        <v>248</v>
      </c>
      <c r="B258" s="275" t="str">
        <f>CONCATENATE("SCHEDULE"," ", 'Exh CTM-6 (Tariff)'!B98)</f>
        <v>SCHEDULE 43</v>
      </c>
    </row>
    <row r="259" spans="1:21" x14ac:dyDescent="0.2">
      <c r="A259" s="15">
        <f t="shared" si="220"/>
        <v>249</v>
      </c>
      <c r="B259" s="34" t="s">
        <v>47</v>
      </c>
    </row>
    <row r="260" spans="1:21" x14ac:dyDescent="0.2">
      <c r="A260" s="15">
        <f t="shared" si="220"/>
        <v>250</v>
      </c>
    </row>
    <row r="261" spans="1:21" x14ac:dyDescent="0.2">
      <c r="A261" s="15">
        <f t="shared" si="220"/>
        <v>251</v>
      </c>
      <c r="B261" s="1" t="s">
        <v>9</v>
      </c>
      <c r="C261" s="96">
        <v>1729</v>
      </c>
      <c r="D261" s="96">
        <v>1722.2989947704825</v>
      </c>
      <c r="E261" s="96">
        <v>1712.9557640906451</v>
      </c>
      <c r="G261" s="82">
        <f>'Exh CTM-6 (Tariff)'!D99</f>
        <v>358.11</v>
      </c>
      <c r="H261" s="74">
        <f t="shared" ref="H261" si="275">G261*(1+R261)</f>
        <v>465.54300000000001</v>
      </c>
      <c r="I261" s="74">
        <f t="shared" ref="I261" si="276">H261*(1+S261)</f>
        <v>605.20590000000004</v>
      </c>
      <c r="K261" s="3">
        <f t="shared" ref="K261" si="277">G261*C261</f>
        <v>619172.19000000006</v>
      </c>
      <c r="L261" s="3">
        <f t="shared" ref="L261" si="278">G261*D261</f>
        <v>616772.49301725754</v>
      </c>
      <c r="M261" s="3">
        <f t="shared" ref="M261" si="279">G261*E261</f>
        <v>613426.58867850096</v>
      </c>
      <c r="N261" s="3"/>
      <c r="O261" s="3">
        <f t="shared" ref="O261" si="280">H261*D261</f>
        <v>801804.24092243472</v>
      </c>
      <c r="P261" s="3">
        <f t="shared" ref="P261" si="281">I261*E261</f>
        <v>1036690.9348666666</v>
      </c>
      <c r="Q261" s="3"/>
      <c r="R261" s="170">
        <v>0.3</v>
      </c>
      <c r="S261" s="187">
        <f>R261</f>
        <v>0.3</v>
      </c>
      <c r="U261" s="91" t="s">
        <v>217</v>
      </c>
    </row>
    <row r="262" spans="1:21" x14ac:dyDescent="0.2">
      <c r="A262" s="15">
        <f t="shared" si="220"/>
        <v>252</v>
      </c>
      <c r="B262" s="1" t="s">
        <v>11</v>
      </c>
      <c r="C262" s="96"/>
      <c r="G262" s="169"/>
      <c r="H262" s="3"/>
      <c r="I262" s="3"/>
      <c r="K262" s="44"/>
    </row>
    <row r="263" spans="1:21" x14ac:dyDescent="0.2">
      <c r="A263" s="15">
        <f t="shared" si="220"/>
        <v>253</v>
      </c>
      <c r="B263" s="41" t="s">
        <v>12</v>
      </c>
      <c r="C263" s="96">
        <v>127060173</v>
      </c>
      <c r="D263" s="96">
        <v>122267424.6450724</v>
      </c>
      <c r="E263" s="96">
        <v>121633779.10385114</v>
      </c>
      <c r="G263" s="84">
        <f>'Exh CTM-6 (Tariff)'!D101</f>
        <v>5.7393E-2</v>
      </c>
      <c r="H263" s="42">
        <f t="shared" ref="H263" si="282">G263+R263</f>
        <v>7.22979517695789E-2</v>
      </c>
      <c r="I263" s="42">
        <f>H263+S263</f>
        <v>7.1509425837447085E-2</v>
      </c>
      <c r="K263" s="3">
        <f t="shared" ref="K263" si="283">G263*C263</f>
        <v>7292364.5089889998</v>
      </c>
      <c r="L263" s="3">
        <f t="shared" ref="L263" si="284">G263*D263</f>
        <v>7017294.3026546398</v>
      </c>
      <c r="M263" s="3">
        <f t="shared" ref="M263" si="285">G263*E263</f>
        <v>6980927.4841073286</v>
      </c>
      <c r="N263" s="3"/>
      <c r="O263" s="3">
        <f t="shared" ref="O263" si="286">H263*D263</f>
        <v>8839684.369980067</v>
      </c>
      <c r="P263" s="3">
        <f t="shared" ref="P263" si="287">I263*E263</f>
        <v>8697961.7061552648</v>
      </c>
      <c r="Q263" s="3"/>
      <c r="R263" s="109">
        <f>(R277-(O261-L261)-(O270-L270)-(O274-L274))/D267</f>
        <v>1.4904951769578897E-2</v>
      </c>
      <c r="S263" s="109">
        <f>((S277+R277)-(P261-M261)-(P270-M270)-(P274-M274))/E267-R263</f>
        <v>-7.8852593213181443E-4</v>
      </c>
      <c r="U263" s="92" t="s">
        <v>235</v>
      </c>
    </row>
    <row r="264" spans="1:21" x14ac:dyDescent="0.2">
      <c r="A264" s="15">
        <f t="shared" si="220"/>
        <v>254</v>
      </c>
      <c r="B264" s="37" t="s">
        <v>4</v>
      </c>
      <c r="C264" s="50">
        <f>SUM(C263:C263)</f>
        <v>127060173</v>
      </c>
      <c r="D264" s="50">
        <f t="shared" ref="D264:E264" si="288">SUM(D263:D263)</f>
        <v>122267424.6450724</v>
      </c>
      <c r="E264" s="50">
        <f t="shared" si="288"/>
        <v>121633779.10385114</v>
      </c>
      <c r="G264" s="51"/>
      <c r="K264" s="55">
        <f>SUM(K263:K263)</f>
        <v>7292364.5089889998</v>
      </c>
      <c r="L264" s="55">
        <f t="shared" ref="L264" si="289">SUM(L263:L263)</f>
        <v>7017294.3026546398</v>
      </c>
      <c r="M264" s="55">
        <f t="shared" ref="M264" si="290">SUM(M263:M263)</f>
        <v>6980927.4841073286</v>
      </c>
      <c r="N264" s="55"/>
      <c r="O264" s="55">
        <f>SUM(O263:O263)</f>
        <v>8839684.369980067</v>
      </c>
      <c r="P264" s="55">
        <f>SUM(P263:P263)</f>
        <v>8697961.7061552648</v>
      </c>
      <c r="Q264" s="3"/>
      <c r="R264" s="3"/>
      <c r="S264" s="3"/>
      <c r="T264" s="3"/>
      <c r="U264" s="3"/>
    </row>
    <row r="265" spans="1:21" x14ac:dyDescent="0.2">
      <c r="A265" s="15">
        <f t="shared" si="220"/>
        <v>255</v>
      </c>
      <c r="B265" s="41" t="s">
        <v>17</v>
      </c>
      <c r="C265" s="96">
        <v>-4609223.327797167</v>
      </c>
      <c r="D265" s="116" t="s">
        <v>234</v>
      </c>
      <c r="E265" s="117"/>
      <c r="G265" s="98">
        <f>IFERROR(K265/C265,0)</f>
        <v>8.8718851511027305E-2</v>
      </c>
      <c r="K265" s="99">
        <v>-408925</v>
      </c>
      <c r="L265" s="3">
        <f t="shared" ref="L265:L266" si="291">G265*D265</f>
        <v>0</v>
      </c>
      <c r="M265" s="3">
        <f t="shared" ref="M265:M266" si="292">G265*E265</f>
        <v>0</v>
      </c>
      <c r="N265" s="3"/>
      <c r="O265" s="3">
        <f t="shared" ref="O265:O266" si="293">H265*D265</f>
        <v>0</v>
      </c>
      <c r="P265" s="3">
        <f t="shared" ref="P265:P266" si="294">I265*E265</f>
        <v>0</v>
      </c>
    </row>
    <row r="266" spans="1:21" x14ac:dyDescent="0.2">
      <c r="A266" s="15">
        <f t="shared" si="220"/>
        <v>256</v>
      </c>
      <c r="B266" s="2" t="s">
        <v>19</v>
      </c>
      <c r="C266" s="96">
        <v>-953312</v>
      </c>
      <c r="D266" s="116" t="s">
        <v>234</v>
      </c>
      <c r="E266" s="117"/>
      <c r="G266" s="98">
        <f t="shared" ref="G266" si="295">K266/C266</f>
        <v>8.231093283206338E-2</v>
      </c>
      <c r="K266" s="99">
        <v>-78468</v>
      </c>
      <c r="L266" s="3">
        <f t="shared" si="291"/>
        <v>0</v>
      </c>
      <c r="M266" s="3">
        <f t="shared" si="292"/>
        <v>0</v>
      </c>
      <c r="N266" s="3"/>
      <c r="O266" s="3">
        <f t="shared" si="293"/>
        <v>0</v>
      </c>
      <c r="P266" s="3">
        <f t="shared" si="294"/>
        <v>0</v>
      </c>
    </row>
    <row r="267" spans="1:21" x14ac:dyDescent="0.2">
      <c r="A267" s="15">
        <f t="shared" si="220"/>
        <v>257</v>
      </c>
      <c r="B267" s="37" t="s">
        <v>4</v>
      </c>
      <c r="C267" s="50">
        <f>SUM(C264:C266)</f>
        <v>121497637.67220283</v>
      </c>
      <c r="D267" s="50">
        <f t="shared" ref="D267:E267" si="296">SUM(D264:D266)</f>
        <v>122267424.6450724</v>
      </c>
      <c r="E267" s="50">
        <f t="shared" si="296"/>
        <v>121633779.10385114</v>
      </c>
      <c r="K267" s="55">
        <f>SUM(K264:K266)</f>
        <v>6804971.5089889998</v>
      </c>
      <c r="L267" s="55">
        <f t="shared" ref="L267:P267" si="297">SUM(L264:L266)</f>
        <v>7017294.3026546398</v>
      </c>
      <c r="M267" s="55">
        <f t="shared" si="297"/>
        <v>6980927.4841073286</v>
      </c>
      <c r="N267" s="55"/>
      <c r="O267" s="55">
        <f t="shared" si="297"/>
        <v>8839684.369980067</v>
      </c>
      <c r="P267" s="55">
        <f t="shared" si="297"/>
        <v>8697961.7061552648</v>
      </c>
    </row>
    <row r="268" spans="1:21" x14ac:dyDescent="0.2">
      <c r="A268" s="15">
        <f t="shared" si="220"/>
        <v>258</v>
      </c>
      <c r="B268" s="1" t="s">
        <v>10</v>
      </c>
      <c r="C268" s="35"/>
      <c r="G268" s="83"/>
      <c r="K268" s="44"/>
    </row>
    <row r="269" spans="1:21" x14ac:dyDescent="0.2">
      <c r="A269" s="15">
        <f t="shared" ref="A269:A332" si="298">A268+1</f>
        <v>259</v>
      </c>
      <c r="B269" s="41" t="s">
        <v>48</v>
      </c>
      <c r="C269" s="96">
        <v>557332</v>
      </c>
      <c r="D269" s="96">
        <v>579230.53698067076</v>
      </c>
      <c r="E269" s="96">
        <v>573967.09159726952</v>
      </c>
      <c r="G269" s="82">
        <f>'Exh CTM-6 (Tariff)'!D103</f>
        <v>5.01</v>
      </c>
      <c r="H269" s="74">
        <f t="shared" ref="H269" si="299">G269*(1+R269)</f>
        <v>6.5129999999999999</v>
      </c>
      <c r="I269" s="74">
        <f t="shared" ref="I269" si="300">H269*(1+S269)</f>
        <v>8.4669000000000008</v>
      </c>
      <c r="K269" s="3">
        <f t="shared" ref="K269" si="301">G269*C269</f>
        <v>2792233.32</v>
      </c>
      <c r="L269" s="3">
        <f t="shared" ref="L269" si="302">G269*D269</f>
        <v>2901944.9902731604</v>
      </c>
      <c r="M269" s="3">
        <f t="shared" ref="M269" si="303">G269*E269</f>
        <v>2875575.1289023203</v>
      </c>
      <c r="N269" s="3"/>
      <c r="O269" s="3">
        <f t="shared" ref="O269" si="304">H269*D269</f>
        <v>3772528.4873551084</v>
      </c>
      <c r="P269" s="3">
        <f t="shared" ref="P269" si="305">I269*E269</f>
        <v>4859721.9678449221</v>
      </c>
      <c r="Q269" s="3"/>
      <c r="R269" s="170">
        <v>0.3</v>
      </c>
      <c r="S269" s="187">
        <f>R269</f>
        <v>0.3</v>
      </c>
      <c r="T269" s="3"/>
      <c r="U269" s="92" t="s">
        <v>228</v>
      </c>
    </row>
    <row r="270" spans="1:21" x14ac:dyDescent="0.2">
      <c r="A270" s="15">
        <f t="shared" si="298"/>
        <v>260</v>
      </c>
      <c r="B270" s="37" t="s">
        <v>4</v>
      </c>
      <c r="C270" s="50">
        <f>SUM(C269:C269)</f>
        <v>557332</v>
      </c>
      <c r="D270" s="50">
        <f t="shared" ref="D270:E270" si="306">SUM(D269:D269)</f>
        <v>579230.53698067076</v>
      </c>
      <c r="E270" s="50">
        <f t="shared" si="306"/>
        <v>573967.09159726952</v>
      </c>
      <c r="G270" s="83"/>
      <c r="K270" s="55">
        <f>SUM(K269:K269)</f>
        <v>2792233.32</v>
      </c>
      <c r="L270" s="55">
        <f t="shared" ref="L270:P270" si="307">SUM(L269:L269)</f>
        <v>2901944.9902731604</v>
      </c>
      <c r="M270" s="55">
        <f t="shared" si="307"/>
        <v>2875575.1289023203</v>
      </c>
      <c r="N270" s="55"/>
      <c r="O270" s="55">
        <f t="shared" si="307"/>
        <v>3772528.4873551084</v>
      </c>
      <c r="P270" s="55">
        <f t="shared" si="307"/>
        <v>4859721.9678449221</v>
      </c>
    </row>
    <row r="271" spans="1:21" x14ac:dyDescent="0.2">
      <c r="A271" s="15">
        <f t="shared" si="298"/>
        <v>261</v>
      </c>
      <c r="C271" s="35"/>
      <c r="G271" s="96"/>
      <c r="K271" s="44"/>
    </row>
    <row r="272" spans="1:21" x14ac:dyDescent="0.2">
      <c r="A272" s="15">
        <f t="shared" si="298"/>
        <v>262</v>
      </c>
      <c r="B272" s="1" t="s">
        <v>110</v>
      </c>
      <c r="C272" s="35"/>
      <c r="G272" s="93">
        <f>'Exh CTM-6 (Tariff)'!D105</f>
        <v>6.93</v>
      </c>
      <c r="H272" s="74">
        <f t="shared" ref="H272" si="308">G272*(1+R272)</f>
        <v>9.0090000000000003</v>
      </c>
      <c r="I272" s="74">
        <f t="shared" ref="I272" si="309">H272*(1+S272)</f>
        <v>11.7117</v>
      </c>
      <c r="K272" s="3">
        <f t="shared" ref="K272" si="310">G272*C272</f>
        <v>0</v>
      </c>
      <c r="L272" s="3">
        <f t="shared" ref="L272" si="311">G272*D272</f>
        <v>0</v>
      </c>
      <c r="M272" s="3">
        <f t="shared" ref="M272" si="312">G272*E272</f>
        <v>0</v>
      </c>
      <c r="N272" s="3"/>
      <c r="O272" s="3">
        <f t="shared" ref="O272" si="313">H272*D272</f>
        <v>0</v>
      </c>
      <c r="P272" s="3">
        <f t="shared" ref="P272" si="314">I272*E272</f>
        <v>0</v>
      </c>
      <c r="Q272" s="3"/>
      <c r="R272" s="170">
        <v>0.3</v>
      </c>
      <c r="S272" s="187">
        <f>R272</f>
        <v>0.3</v>
      </c>
      <c r="T272" s="3"/>
      <c r="U272" s="92" t="s">
        <v>245</v>
      </c>
    </row>
    <row r="273" spans="1:21" x14ac:dyDescent="0.2">
      <c r="A273" s="15">
        <f t="shared" si="298"/>
        <v>263</v>
      </c>
      <c r="C273" s="35"/>
      <c r="G273" s="96"/>
      <c r="K273" s="44"/>
    </row>
    <row r="274" spans="1:21" x14ac:dyDescent="0.2">
      <c r="A274" s="15">
        <f t="shared" si="298"/>
        <v>264</v>
      </c>
      <c r="B274" s="1" t="s">
        <v>33</v>
      </c>
      <c r="C274" s="96">
        <v>45085351</v>
      </c>
      <c r="D274" s="96">
        <v>43019225.850606829</v>
      </c>
      <c r="E274" s="96">
        <v>42788268.319944575</v>
      </c>
      <c r="G274" s="101">
        <f>'Exh CTM-6 (Tariff)'!D107</f>
        <v>3.1700000000000001E-3</v>
      </c>
      <c r="H274" s="76">
        <f>G274*(1+R274)</f>
        <v>4.1210000000000005E-3</v>
      </c>
      <c r="I274" s="76">
        <f>H274*(1+S274)</f>
        <v>5.3573000000000006E-3</v>
      </c>
      <c r="K274" s="3">
        <f t="shared" ref="K274" si="315">G274*C274</f>
        <v>142920.56267000001</v>
      </c>
      <c r="L274" s="3">
        <f t="shared" ref="L274" si="316">G274*D274</f>
        <v>136370.94594642366</v>
      </c>
      <c r="M274" s="3">
        <f t="shared" ref="M274" si="317">G274*E274</f>
        <v>135638.81057422431</v>
      </c>
      <c r="N274" s="3"/>
      <c r="O274" s="3">
        <f t="shared" ref="O274" si="318">H274*D274</f>
        <v>177282.22973035075</v>
      </c>
      <c r="P274" s="3">
        <f t="shared" ref="P274" si="319">I274*E274</f>
        <v>229229.58987043909</v>
      </c>
      <c r="Q274" s="3"/>
      <c r="R274" s="170">
        <v>0.3</v>
      </c>
      <c r="S274" s="187">
        <f>R274</f>
        <v>0.3</v>
      </c>
      <c r="T274" s="3"/>
      <c r="U274" s="92" t="s">
        <v>229</v>
      </c>
    </row>
    <row r="275" spans="1:21" x14ac:dyDescent="0.2">
      <c r="A275" s="15">
        <f t="shared" si="298"/>
        <v>265</v>
      </c>
      <c r="K275" s="44"/>
    </row>
    <row r="276" spans="1:21" ht="12" thickBot="1" x14ac:dyDescent="0.25">
      <c r="A276" s="15">
        <f t="shared" si="298"/>
        <v>266</v>
      </c>
      <c r="B276" s="1" t="s">
        <v>6</v>
      </c>
      <c r="K276" s="63">
        <f>SUM(K261,K267,K270,K274)</f>
        <v>10359297.581659</v>
      </c>
      <c r="L276" s="63">
        <f t="shared" ref="L276:P276" si="320">SUM(L261,L267,L270,L274)</f>
        <v>10672382.731891481</v>
      </c>
      <c r="M276" s="63">
        <f t="shared" si="320"/>
        <v>10605568.012262374</v>
      </c>
      <c r="N276" s="63"/>
      <c r="O276" s="63">
        <f t="shared" si="320"/>
        <v>13591299.32798796</v>
      </c>
      <c r="P276" s="63">
        <f t="shared" si="320"/>
        <v>14823604.198737293</v>
      </c>
      <c r="R276" s="113">
        <f>'Exh CTM-6 (Rate Spread)'!U21</f>
        <v>13591299.32798796</v>
      </c>
      <c r="S276" s="113">
        <f>'Exh CTM-6 (Rate Spread)'!AB21</f>
        <v>14823604.198737292</v>
      </c>
    </row>
    <row r="277" spans="1:21" ht="12" thickTop="1" x14ac:dyDescent="0.2">
      <c r="A277" s="15">
        <f t="shared" si="298"/>
        <v>267</v>
      </c>
      <c r="B277" s="34" t="s">
        <v>225</v>
      </c>
      <c r="C277" s="35"/>
      <c r="D277" s="35"/>
      <c r="E277" s="35"/>
      <c r="G277" s="35"/>
      <c r="K277" s="44"/>
      <c r="L277" s="44"/>
      <c r="M277" s="44"/>
      <c r="N277" s="44"/>
      <c r="O277" s="44"/>
      <c r="P277" s="44"/>
      <c r="R277" s="88">
        <f>R276-L276</f>
        <v>2918916.5960964784</v>
      </c>
      <c r="S277" s="88">
        <f>S276-M276-R277</f>
        <v>1299119.5903784391</v>
      </c>
      <c r="T277" s="3"/>
    </row>
    <row r="278" spans="1:21" x14ac:dyDescent="0.2">
      <c r="A278" s="15">
        <f t="shared" si="298"/>
        <v>268</v>
      </c>
      <c r="B278" s="34" t="s">
        <v>218</v>
      </c>
      <c r="C278" s="35"/>
      <c r="D278" s="35"/>
      <c r="E278" s="35"/>
      <c r="K278" s="44"/>
      <c r="L278" s="44"/>
      <c r="M278" s="44"/>
      <c r="N278" s="44"/>
      <c r="O278" s="44"/>
      <c r="P278" s="44"/>
      <c r="R278" s="149">
        <f>R277/L276</f>
        <v>0.27350186639897189</v>
      </c>
      <c r="S278" s="149">
        <f>S277/M276</f>
        <v>0.12249410770610028</v>
      </c>
      <c r="T278" s="3"/>
    </row>
    <row r="279" spans="1:21" x14ac:dyDescent="0.2">
      <c r="A279" s="15">
        <f t="shared" si="298"/>
        <v>269</v>
      </c>
      <c r="B279" s="172" t="s">
        <v>181</v>
      </c>
      <c r="C279" s="167">
        <v>0.45499998331069946</v>
      </c>
      <c r="D279" s="35"/>
      <c r="E279" s="35"/>
      <c r="K279" s="167">
        <v>1.4183409996330738</v>
      </c>
      <c r="L279" s="114">
        <v>0</v>
      </c>
      <c r="M279" s="114">
        <v>0</v>
      </c>
      <c r="N279" s="114"/>
      <c r="O279" s="44"/>
      <c r="P279" s="44"/>
      <c r="R279" s="114">
        <f>R276-O276</f>
        <v>0</v>
      </c>
      <c r="S279" s="114">
        <f>S276-P276</f>
        <v>0</v>
      </c>
      <c r="T279" s="44"/>
    </row>
    <row r="280" spans="1:21" ht="12" thickBot="1" x14ac:dyDescent="0.25">
      <c r="A280" s="15">
        <f t="shared" si="298"/>
        <v>270</v>
      </c>
      <c r="B280" s="61" t="s">
        <v>113</v>
      </c>
      <c r="G280" s="155">
        <f>ROUND(SUM(K270)/SUM(C270),2)</f>
        <v>5.01</v>
      </c>
      <c r="H280" s="155">
        <f>ROUND(SUM(O270)/SUM(D270),2)</f>
        <v>6.51</v>
      </c>
      <c r="I280" s="155">
        <f>ROUND(SUM(P270)/SUM(E270),2)</f>
        <v>8.4700000000000006</v>
      </c>
    </row>
    <row r="281" spans="1:21" ht="12" thickTop="1" x14ac:dyDescent="0.2">
      <c r="A281" s="15">
        <f t="shared" si="298"/>
        <v>271</v>
      </c>
      <c r="B281" s="193"/>
      <c r="C281" s="59"/>
      <c r="D281" s="59"/>
      <c r="E281" s="59"/>
      <c r="F281" s="59"/>
      <c r="G281" s="60"/>
      <c r="H281" s="60"/>
      <c r="I281" s="60"/>
      <c r="J281" s="59"/>
      <c r="K281" s="59"/>
      <c r="L281" s="59"/>
      <c r="M281" s="59"/>
      <c r="N281" s="59"/>
      <c r="O281" s="59"/>
      <c r="P281" s="59"/>
      <c r="Q281" s="59"/>
      <c r="R281" s="59"/>
      <c r="S281" s="59"/>
      <c r="T281" s="59"/>
      <c r="U281" s="59"/>
    </row>
    <row r="282" spans="1:21" x14ac:dyDescent="0.2">
      <c r="A282" s="15">
        <f t="shared" si="298"/>
        <v>272</v>
      </c>
    </row>
    <row r="283" spans="1:21" x14ac:dyDescent="0.2">
      <c r="A283" s="15">
        <f t="shared" si="298"/>
        <v>273</v>
      </c>
      <c r="B283" s="275" t="str">
        <f>CONCATENATE("SCHEDULE"," ", 'Exh CTM-6 (Tariff)'!B125)</f>
        <v>SCHEDULE 46</v>
      </c>
    </row>
    <row r="284" spans="1:21" x14ac:dyDescent="0.2">
      <c r="A284" s="15">
        <f t="shared" si="298"/>
        <v>274</v>
      </c>
      <c r="B284" s="34" t="s">
        <v>14</v>
      </c>
    </row>
    <row r="285" spans="1:21" x14ac:dyDescent="0.2">
      <c r="A285" s="15">
        <f t="shared" si="298"/>
        <v>275</v>
      </c>
      <c r="B285" s="34" t="s">
        <v>52</v>
      </c>
      <c r="C285" s="96">
        <v>72</v>
      </c>
    </row>
    <row r="286" spans="1:21" x14ac:dyDescent="0.2">
      <c r="A286" s="15">
        <f t="shared" si="298"/>
        <v>276</v>
      </c>
      <c r="B286" s="1" t="s">
        <v>23</v>
      </c>
      <c r="C286" s="35"/>
    </row>
    <row r="287" spans="1:21" x14ac:dyDescent="0.2">
      <c r="A287" s="15">
        <f t="shared" si="298"/>
        <v>277</v>
      </c>
      <c r="B287" s="41" t="s">
        <v>12</v>
      </c>
      <c r="C287" s="96">
        <v>95445832</v>
      </c>
      <c r="D287" s="96">
        <v>96933187.043131709</v>
      </c>
      <c r="E287" s="96">
        <v>96918964.527943105</v>
      </c>
      <c r="G287" s="84">
        <f>'Exh CTM-6 (Tariff)'!D126</f>
        <v>5.0422000000000002E-2</v>
      </c>
      <c r="H287" s="42">
        <f t="shared" ref="H287" si="321">G287+R287</f>
        <v>6.1979531534431538E-2</v>
      </c>
      <c r="I287" s="42">
        <f>H287+S287</f>
        <v>6.3571081801607976E-2</v>
      </c>
      <c r="K287" s="3">
        <f t="shared" ref="K287" si="322">G287*C287</f>
        <v>4812569.7411040002</v>
      </c>
      <c r="L287" s="3">
        <f t="shared" ref="L287" si="323">G287*D287</f>
        <v>4887565.1570887873</v>
      </c>
      <c r="M287" s="3">
        <f t="shared" ref="M287" si="324">G287*E287</f>
        <v>4886848.0294279475</v>
      </c>
      <c r="N287" s="3"/>
      <c r="O287" s="3">
        <f t="shared" ref="O287" si="325">H287*D287</f>
        <v>6007873.5230727326</v>
      </c>
      <c r="P287" s="3">
        <f t="shared" ref="P287" si="326">I287*E287</f>
        <v>6161243.4221330127</v>
      </c>
      <c r="Q287" s="3"/>
      <c r="R287" s="109">
        <f>(R294-(O291-L291))/D289</f>
        <v>1.1557531534431538E-2</v>
      </c>
      <c r="S287" s="109">
        <f>((S294+R294)-(P291-M291))/E289-R287</f>
        <v>1.5915502671764309E-3</v>
      </c>
      <c r="U287" s="92" t="s">
        <v>235</v>
      </c>
    </row>
    <row r="288" spans="1:21" x14ac:dyDescent="0.2">
      <c r="A288" s="15">
        <f t="shared" si="298"/>
        <v>278</v>
      </c>
      <c r="B288" s="2" t="s">
        <v>19</v>
      </c>
      <c r="C288" s="97">
        <v>913583</v>
      </c>
      <c r="D288" s="171" t="s">
        <v>234</v>
      </c>
      <c r="E288" s="59"/>
      <c r="G288" s="98">
        <f t="shared" ref="G288" si="327">K288/C288</f>
        <v>0.16866557280509817</v>
      </c>
      <c r="K288" s="99">
        <v>154090</v>
      </c>
      <c r="L288" s="3">
        <f t="shared" ref="L288" si="328">G288*D288</f>
        <v>0</v>
      </c>
      <c r="M288" s="3">
        <f t="shared" ref="M288" si="329">G288*E288</f>
        <v>0</v>
      </c>
      <c r="N288" s="3"/>
      <c r="O288" s="3">
        <f t="shared" ref="O288" si="330">H288*D288</f>
        <v>0</v>
      </c>
      <c r="P288" s="3">
        <f t="shared" ref="P288" si="331">I288*E288</f>
        <v>0</v>
      </c>
    </row>
    <row r="289" spans="1:21" x14ac:dyDescent="0.2">
      <c r="A289" s="15">
        <f t="shared" si="298"/>
        <v>279</v>
      </c>
      <c r="B289" s="37" t="s">
        <v>4</v>
      </c>
      <c r="C289" s="35">
        <f>SUM(C287:C288)</f>
        <v>96359415</v>
      </c>
      <c r="D289" s="35">
        <f t="shared" ref="D289:E289" si="332">SUM(D287:D288)</f>
        <v>96933187.043131709</v>
      </c>
      <c r="E289" s="35">
        <f t="shared" si="332"/>
        <v>96918964.527943105</v>
      </c>
      <c r="G289" s="42"/>
      <c r="K289" s="58">
        <f>SUM(K287:K288)</f>
        <v>4966659.7411040002</v>
      </c>
      <c r="L289" s="58">
        <f t="shared" ref="L289:P289" si="333">SUM(L287:L288)</f>
        <v>4887565.1570887873</v>
      </c>
      <c r="M289" s="58">
        <f t="shared" si="333"/>
        <v>4886848.0294279475</v>
      </c>
      <c r="N289" s="58"/>
      <c r="O289" s="58">
        <f t="shared" si="333"/>
        <v>6007873.5230727326</v>
      </c>
      <c r="P289" s="58">
        <f t="shared" si="333"/>
        <v>6161243.4221330127</v>
      </c>
    </row>
    <row r="290" spans="1:21" x14ac:dyDescent="0.2">
      <c r="A290" s="15">
        <f t="shared" si="298"/>
        <v>280</v>
      </c>
      <c r="B290" s="37"/>
      <c r="C290" s="35"/>
      <c r="G290" s="42"/>
      <c r="K290" s="44"/>
    </row>
    <row r="291" spans="1:21" x14ac:dyDescent="0.2">
      <c r="A291" s="15">
        <f t="shared" si="298"/>
        <v>281</v>
      </c>
      <c r="B291" s="34" t="s">
        <v>53</v>
      </c>
      <c r="C291" s="96">
        <v>484927</v>
      </c>
      <c r="D291" s="96">
        <v>454913.76433003857</v>
      </c>
      <c r="E291" s="96">
        <v>453901.97661419428</v>
      </c>
      <c r="G291" s="82">
        <f>'Exh CTM-6 (Tariff)'!D128</f>
        <v>3.04</v>
      </c>
      <c r="H291" s="74">
        <f t="shared" ref="H291" si="334">G291*(1+R291)</f>
        <v>3.9520000000000004</v>
      </c>
      <c r="I291" s="74">
        <f t="shared" ref="I291" si="335">H291*(1+S291)</f>
        <v>5.1376000000000008</v>
      </c>
      <c r="K291" s="3">
        <f t="shared" ref="K291" si="336">G291*C291</f>
        <v>1474178.08</v>
      </c>
      <c r="L291" s="3">
        <f t="shared" ref="L291" si="337">G291*D291</f>
        <v>1382937.8435633173</v>
      </c>
      <c r="M291" s="3">
        <f t="shared" ref="M291" si="338">G291*E291</f>
        <v>1379862.0089071507</v>
      </c>
      <c r="N291" s="3"/>
      <c r="O291" s="3">
        <f t="shared" ref="O291" si="339">H291*D291</f>
        <v>1797819.1966323126</v>
      </c>
      <c r="P291" s="3">
        <f t="shared" ref="P291" si="340">I291*E291</f>
        <v>2331966.7950530848</v>
      </c>
      <c r="R291" s="170">
        <v>0.3</v>
      </c>
      <c r="S291" s="187">
        <f>R291</f>
        <v>0.3</v>
      </c>
      <c r="T291" s="3"/>
      <c r="U291" s="92" t="s">
        <v>228</v>
      </c>
    </row>
    <row r="292" spans="1:21" x14ac:dyDescent="0.2">
      <c r="A292" s="15">
        <f t="shared" si="298"/>
        <v>282</v>
      </c>
      <c r="B292" s="2"/>
      <c r="G292" s="42"/>
      <c r="K292" s="44"/>
    </row>
    <row r="293" spans="1:21" ht="12" thickBot="1" x14ac:dyDescent="0.25">
      <c r="A293" s="15">
        <f t="shared" si="298"/>
        <v>283</v>
      </c>
      <c r="B293" s="1" t="s">
        <v>6</v>
      </c>
      <c r="G293" s="4"/>
      <c r="K293" s="63">
        <f>SUM(K291,K289)</f>
        <v>6440837.8211040003</v>
      </c>
      <c r="L293" s="63">
        <f t="shared" ref="L293:P293" si="341">SUM(L291,L289)</f>
        <v>6270503.0006521046</v>
      </c>
      <c r="M293" s="63">
        <f t="shared" si="341"/>
        <v>6266710.038335098</v>
      </c>
      <c r="N293" s="63"/>
      <c r="O293" s="63">
        <f t="shared" si="341"/>
        <v>7805692.7197050452</v>
      </c>
      <c r="P293" s="63">
        <f t="shared" si="341"/>
        <v>8493210.2171860971</v>
      </c>
      <c r="R293" s="179">
        <f>'Exh CTM-6 (Rate Spread)'!U24*(L293/(L293+L311))</f>
        <v>7805692.7197050452</v>
      </c>
      <c r="S293" s="179">
        <f>'Exh CTM-6 (Rate Spread)'!AB24*(M293/(M293+M311))</f>
        <v>8493210.2171860971</v>
      </c>
    </row>
    <row r="294" spans="1:21" ht="12" thickTop="1" x14ac:dyDescent="0.2">
      <c r="A294" s="15">
        <f t="shared" si="298"/>
        <v>284</v>
      </c>
      <c r="B294" s="34" t="s">
        <v>225</v>
      </c>
      <c r="C294" s="35"/>
      <c r="D294" s="35"/>
      <c r="E294" s="35"/>
      <c r="G294" s="4"/>
      <c r="K294" s="44"/>
      <c r="L294" s="44"/>
      <c r="M294" s="44"/>
      <c r="N294" s="44"/>
      <c r="O294" s="44"/>
      <c r="P294" s="44"/>
      <c r="R294" s="88">
        <f>R293-L293</f>
        <v>1535189.7190529406</v>
      </c>
      <c r="S294" s="88">
        <f>S293-M293-R294</f>
        <v>691310.45979805849</v>
      </c>
      <c r="T294" s="3"/>
    </row>
    <row r="295" spans="1:21" x14ac:dyDescent="0.2">
      <c r="A295" s="15">
        <f t="shared" si="298"/>
        <v>285</v>
      </c>
      <c r="B295" s="34" t="s">
        <v>218</v>
      </c>
      <c r="C295" s="35"/>
      <c r="D295" s="35"/>
      <c r="E295" s="35"/>
      <c r="G295" s="42"/>
      <c r="K295" s="44"/>
      <c r="L295" s="44"/>
      <c r="M295" s="44"/>
      <c r="N295" s="44"/>
      <c r="O295" s="44"/>
      <c r="P295" s="44"/>
      <c r="R295" s="149">
        <f>R294/L293</f>
        <v>0.2448272042758432</v>
      </c>
      <c r="S295" s="149">
        <f>S294/M293</f>
        <v>0.11031473541445708</v>
      </c>
      <c r="T295" s="3"/>
    </row>
    <row r="296" spans="1:21" x14ac:dyDescent="0.2">
      <c r="A296" s="15">
        <f t="shared" si="298"/>
        <v>286</v>
      </c>
      <c r="B296" s="172" t="s">
        <v>181</v>
      </c>
      <c r="C296" s="167">
        <v>0.33799998462200165</v>
      </c>
      <c r="D296" s="35"/>
      <c r="E296" s="35"/>
      <c r="K296" s="167">
        <v>0.17889599967747927</v>
      </c>
      <c r="L296" s="114">
        <v>0</v>
      </c>
      <c r="M296" s="114">
        <v>0</v>
      </c>
      <c r="N296" s="114"/>
      <c r="O296" s="44"/>
      <c r="P296" s="44"/>
      <c r="R296" s="114">
        <f>R293-O293</f>
        <v>0</v>
      </c>
      <c r="S296" s="114">
        <f>S293-P293</f>
        <v>0</v>
      </c>
      <c r="T296" s="44"/>
    </row>
    <row r="297" spans="1:21" ht="12" thickBot="1" x14ac:dyDescent="0.25">
      <c r="A297" s="15">
        <f t="shared" si="298"/>
        <v>287</v>
      </c>
      <c r="B297" s="34" t="s">
        <v>54</v>
      </c>
      <c r="E297" s="175">
        <v>0.9</v>
      </c>
      <c r="G297" s="153">
        <f>ROUND(G287*E297,6)</f>
        <v>4.5379999999999997E-2</v>
      </c>
      <c r="H297" s="153">
        <f>ROUND(H287*E297,6)</f>
        <v>5.5781999999999998E-2</v>
      </c>
      <c r="I297" s="153">
        <f>ROUND(I287*E297,6)</f>
        <v>5.7214000000000001E-2</v>
      </c>
    </row>
    <row r="298" spans="1:21" ht="12.75" thickTop="1" thickBot="1" x14ac:dyDescent="0.25">
      <c r="A298" s="15">
        <f t="shared" si="298"/>
        <v>288</v>
      </c>
      <c r="B298" s="34" t="s">
        <v>55</v>
      </c>
      <c r="E298" s="176">
        <v>12</v>
      </c>
      <c r="G298" s="155">
        <f>ROUND(G291*E298,2)</f>
        <v>36.479999999999997</v>
      </c>
      <c r="H298" s="155">
        <f>ROUND(H291*E298,2)</f>
        <v>47.42</v>
      </c>
      <c r="I298" s="155">
        <f>ROUND(I291*E298,2)</f>
        <v>61.65</v>
      </c>
    </row>
    <row r="299" spans="1:21" ht="12" thickTop="1" x14ac:dyDescent="0.2">
      <c r="A299" s="15">
        <f t="shared" si="298"/>
        <v>289</v>
      </c>
      <c r="B299" s="193"/>
      <c r="C299" s="59"/>
      <c r="D299" s="59"/>
      <c r="E299" s="59"/>
      <c r="F299" s="59"/>
      <c r="G299" s="60"/>
      <c r="H299" s="60"/>
      <c r="I299" s="60"/>
      <c r="J299" s="59"/>
      <c r="K299" s="59"/>
      <c r="L299" s="59"/>
      <c r="M299" s="59"/>
      <c r="N299" s="59"/>
      <c r="O299" s="59"/>
      <c r="P299" s="59"/>
      <c r="Q299" s="59"/>
      <c r="R299" s="59"/>
      <c r="S299" s="59"/>
      <c r="T299" s="59"/>
      <c r="U299" s="59"/>
    </row>
    <row r="300" spans="1:21" x14ac:dyDescent="0.2">
      <c r="A300" s="15">
        <f t="shared" si="298"/>
        <v>290</v>
      </c>
    </row>
    <row r="301" spans="1:21" x14ac:dyDescent="0.2">
      <c r="A301" s="15">
        <f t="shared" si="298"/>
        <v>291</v>
      </c>
      <c r="B301" s="275" t="str">
        <f>CONCATENATE("SCHEDULE"," ", 'Exh CTM-6 (Tariff)'!B133)</f>
        <v>SCHEDULE 49</v>
      </c>
    </row>
    <row r="302" spans="1:21" x14ac:dyDescent="0.2">
      <c r="A302" s="15">
        <f t="shared" si="298"/>
        <v>292</v>
      </c>
      <c r="B302" s="34" t="s">
        <v>15</v>
      </c>
    </row>
    <row r="303" spans="1:21" x14ac:dyDescent="0.2">
      <c r="A303" s="15">
        <f t="shared" si="298"/>
        <v>293</v>
      </c>
      <c r="B303" s="34" t="s">
        <v>52</v>
      </c>
      <c r="C303" s="96">
        <v>204</v>
      </c>
    </row>
    <row r="304" spans="1:21" x14ac:dyDescent="0.2">
      <c r="A304" s="15">
        <f t="shared" si="298"/>
        <v>294</v>
      </c>
      <c r="B304" s="1" t="s">
        <v>23</v>
      </c>
      <c r="C304" s="35"/>
    </row>
    <row r="305" spans="1:21" x14ac:dyDescent="0.2">
      <c r="A305" s="15">
        <f t="shared" si="298"/>
        <v>295</v>
      </c>
      <c r="B305" s="41" t="s">
        <v>12</v>
      </c>
      <c r="C305" s="96">
        <v>540863777</v>
      </c>
      <c r="D305" s="96">
        <v>534843226.30681556</v>
      </c>
      <c r="E305" s="96">
        <v>534899242.67952603</v>
      </c>
      <c r="G305" s="84">
        <f>'Exh CTM-6 (Tariff)'!D134</f>
        <v>5.0422000000000002E-2</v>
      </c>
      <c r="H305" s="42">
        <f t="shared" ref="H305" si="342">G305+R305</f>
        <v>6.1994393529095401E-2</v>
      </c>
      <c r="I305" s="42">
        <f>H305+S305</f>
        <v>6.3665220945275686E-2</v>
      </c>
      <c r="K305" s="3">
        <f t="shared" ref="K305" si="343">G305*C305</f>
        <v>27271433.363894001</v>
      </c>
      <c r="L305" s="3">
        <f t="shared" ref="L305" si="344">G305*D305</f>
        <v>26967865.156842254</v>
      </c>
      <c r="M305" s="3">
        <f t="shared" ref="M305" si="345">G305*E305</f>
        <v>26970689.614387061</v>
      </c>
      <c r="N305" s="3"/>
      <c r="O305" s="3">
        <f t="shared" ref="O305" si="346">H305*D305</f>
        <v>33157281.448035754</v>
      </c>
      <c r="P305" s="3">
        <f t="shared" ref="P305" si="347">I305*E305</f>
        <v>34054478.468652666</v>
      </c>
      <c r="Q305" s="3"/>
      <c r="R305" s="109">
        <f>(R312-(O309-L309))/D307</f>
        <v>1.15723935290954E-2</v>
      </c>
      <c r="S305" s="109">
        <f>((S312+R312)-(P309-M309))/E307-R305</f>
        <v>1.6708274161802844E-3</v>
      </c>
      <c r="U305" s="92" t="s">
        <v>235</v>
      </c>
    </row>
    <row r="306" spans="1:21" x14ac:dyDescent="0.2">
      <c r="A306" s="15">
        <f t="shared" si="298"/>
        <v>296</v>
      </c>
      <c r="B306" s="2" t="s">
        <v>19</v>
      </c>
      <c r="C306" s="97">
        <v>5018030</v>
      </c>
      <c r="D306" s="171" t="s">
        <v>234</v>
      </c>
      <c r="E306" s="59"/>
      <c r="G306" s="98">
        <f t="shared" ref="G306" si="348">K306/C306</f>
        <v>8.3760957985504272E-2</v>
      </c>
      <c r="K306" s="99">
        <v>420315</v>
      </c>
      <c r="L306" s="3">
        <f t="shared" ref="L306" si="349">G306*D306</f>
        <v>0</v>
      </c>
      <c r="M306" s="3">
        <f t="shared" ref="M306" si="350">G306*E306</f>
        <v>0</v>
      </c>
      <c r="N306" s="3"/>
      <c r="O306" s="3">
        <f t="shared" ref="O306" si="351">H306*D306</f>
        <v>0</v>
      </c>
      <c r="P306" s="3">
        <f t="shared" ref="P306" si="352">I306*E306</f>
        <v>0</v>
      </c>
    </row>
    <row r="307" spans="1:21" x14ac:dyDescent="0.2">
      <c r="A307" s="15">
        <f t="shared" si="298"/>
        <v>297</v>
      </c>
      <c r="B307" s="37" t="s">
        <v>4</v>
      </c>
      <c r="C307" s="35">
        <f>SUM(C305:C306)</f>
        <v>545881807</v>
      </c>
      <c r="D307" s="35">
        <f t="shared" ref="D307" si="353">SUM(D305:D306)</f>
        <v>534843226.30681556</v>
      </c>
      <c r="E307" s="35">
        <f t="shared" ref="E307" si="354">SUM(E305:E306)</f>
        <v>534899242.67952603</v>
      </c>
      <c r="G307" s="42"/>
      <c r="K307" s="58">
        <f>SUM(K305:K306)</f>
        <v>27691748.363894001</v>
      </c>
      <c r="L307" s="58">
        <f t="shared" ref="L307" si="355">SUM(L305:L306)</f>
        <v>26967865.156842254</v>
      </c>
      <c r="M307" s="58">
        <f t="shared" ref="M307" si="356">SUM(M305:M306)</f>
        <v>26970689.614387061</v>
      </c>
      <c r="N307" s="58"/>
      <c r="O307" s="58">
        <f t="shared" ref="O307" si="357">SUM(O305:O306)</f>
        <v>33157281.448035754</v>
      </c>
      <c r="P307" s="58">
        <f t="shared" ref="P307" si="358">SUM(P305:P306)</f>
        <v>34054478.468652666</v>
      </c>
    </row>
    <row r="308" spans="1:21" x14ac:dyDescent="0.2">
      <c r="A308" s="15">
        <f t="shared" si="298"/>
        <v>298</v>
      </c>
      <c r="B308" s="37"/>
      <c r="C308" s="35"/>
      <c r="G308" s="42"/>
      <c r="K308" s="44"/>
    </row>
    <row r="309" spans="1:21" x14ac:dyDescent="0.2">
      <c r="A309" s="15">
        <f t="shared" si="298"/>
        <v>299</v>
      </c>
      <c r="B309" s="34" t="s">
        <v>53</v>
      </c>
      <c r="C309" s="96">
        <v>1298000</v>
      </c>
      <c r="D309" s="96">
        <v>1325042.9814690738</v>
      </c>
      <c r="E309" s="96">
        <v>1321250.3262371249</v>
      </c>
      <c r="G309" s="82">
        <f>'Exh CTM-6 (Tariff)'!D136</f>
        <v>5.65</v>
      </c>
      <c r="H309" s="74">
        <f t="shared" ref="H309" si="359">G309*(1+R309)</f>
        <v>7.3450000000000006</v>
      </c>
      <c r="I309" s="74">
        <f t="shared" ref="I309" si="360">H309*(1+S309)</f>
        <v>9.5485000000000007</v>
      </c>
      <c r="K309" s="3">
        <f t="shared" ref="K309" si="361">G309*C309</f>
        <v>7333700</v>
      </c>
      <c r="L309" s="3">
        <f t="shared" ref="L309" si="362">G309*D309</f>
        <v>7486492.8453002675</v>
      </c>
      <c r="M309" s="3">
        <f t="shared" ref="M309" si="363">G309*E309</f>
        <v>7465064.3432397563</v>
      </c>
      <c r="N309" s="3"/>
      <c r="O309" s="3">
        <f t="shared" ref="O309" si="364">H309*D309</f>
        <v>9732440.698890347</v>
      </c>
      <c r="P309" s="3">
        <f t="shared" ref="P309" si="365">I309*E309</f>
        <v>12615958.740075188</v>
      </c>
      <c r="R309" s="170">
        <v>0.3</v>
      </c>
      <c r="S309" s="187">
        <f>R309</f>
        <v>0.3</v>
      </c>
      <c r="T309" s="3"/>
      <c r="U309" s="92" t="s">
        <v>228</v>
      </c>
    </row>
    <row r="310" spans="1:21" x14ac:dyDescent="0.2">
      <c r="A310" s="15">
        <f t="shared" si="298"/>
        <v>300</v>
      </c>
      <c r="B310" s="2"/>
      <c r="G310" s="42"/>
      <c r="K310" s="44"/>
    </row>
    <row r="311" spans="1:21" ht="12" thickBot="1" x14ac:dyDescent="0.25">
      <c r="A311" s="15">
        <f t="shared" si="298"/>
        <v>301</v>
      </c>
      <c r="B311" s="1" t="s">
        <v>6</v>
      </c>
      <c r="G311" s="4"/>
      <c r="K311" s="63">
        <f>SUM(K309,K307)</f>
        <v>35025448.363894001</v>
      </c>
      <c r="L311" s="63">
        <f t="shared" ref="L311:P311" si="366">SUM(L309,L307)</f>
        <v>34454358.002142519</v>
      </c>
      <c r="M311" s="63">
        <f t="shared" si="366"/>
        <v>34435753.95762682</v>
      </c>
      <c r="N311" s="63"/>
      <c r="O311" s="63">
        <f t="shared" si="366"/>
        <v>42889722.146926105</v>
      </c>
      <c r="P311" s="63">
        <f t="shared" si="366"/>
        <v>46670437.208727852</v>
      </c>
      <c r="R311" s="113">
        <f>'Exh CTM-6 (Rate Spread)'!U24*(L311/(L293+L311))</f>
        <v>42889722.146926098</v>
      </c>
      <c r="S311" s="113">
        <f>'Exh CTM-6 (Rate Spread)'!AB24*(M311/(M293+M311))</f>
        <v>46670437.208727852</v>
      </c>
    </row>
    <row r="312" spans="1:21" ht="12" thickTop="1" x14ac:dyDescent="0.2">
      <c r="A312" s="15">
        <f t="shared" si="298"/>
        <v>302</v>
      </c>
      <c r="B312" s="34" t="s">
        <v>225</v>
      </c>
      <c r="C312" s="35"/>
      <c r="D312" s="35"/>
      <c r="E312" s="35"/>
      <c r="G312" s="4"/>
      <c r="K312" s="44"/>
      <c r="L312" s="44"/>
      <c r="M312" s="44"/>
      <c r="N312" s="44"/>
      <c r="O312" s="44"/>
      <c r="P312" s="44"/>
      <c r="R312" s="88">
        <f>R311-L311</f>
        <v>8435364.1447835788</v>
      </c>
      <c r="S312" s="88">
        <f>S311-M311-R312</f>
        <v>3799319.1063174531</v>
      </c>
      <c r="T312" s="3"/>
    </row>
    <row r="313" spans="1:21" x14ac:dyDescent="0.2">
      <c r="A313" s="15">
        <f t="shared" si="298"/>
        <v>303</v>
      </c>
      <c r="B313" s="34" t="s">
        <v>218</v>
      </c>
      <c r="C313" s="35"/>
      <c r="D313" s="35"/>
      <c r="E313" s="35"/>
      <c r="G313" s="42"/>
      <c r="K313" s="44"/>
      <c r="L313" s="44"/>
      <c r="M313" s="44"/>
      <c r="N313" s="44"/>
      <c r="O313" s="44"/>
      <c r="P313" s="44"/>
      <c r="R313" s="149">
        <f>R312/L311</f>
        <v>0.24482720427584317</v>
      </c>
      <c r="S313" s="149">
        <f>S312/M311</f>
        <v>0.11033064967860189</v>
      </c>
      <c r="T313" s="3"/>
    </row>
    <row r="314" spans="1:21" x14ac:dyDescent="0.2">
      <c r="A314" s="15">
        <f t="shared" si="298"/>
        <v>304</v>
      </c>
      <c r="B314" s="172" t="s">
        <v>181</v>
      </c>
      <c r="C314" s="167">
        <v>-0.57700002193450928</v>
      </c>
      <c r="D314" s="35"/>
      <c r="E314" s="35"/>
      <c r="K314" s="167">
        <v>-0.36389400064945221</v>
      </c>
      <c r="L314" s="114">
        <v>0</v>
      </c>
      <c r="M314" s="114">
        <v>0</v>
      </c>
      <c r="N314" s="114"/>
      <c r="O314" s="44"/>
      <c r="P314" s="44"/>
      <c r="R314" s="114">
        <f>R311-O311</f>
        <v>0</v>
      </c>
      <c r="S314" s="114">
        <f>S311-P311</f>
        <v>0</v>
      </c>
      <c r="T314" s="44"/>
    </row>
    <row r="315" spans="1:21" x14ac:dyDescent="0.2">
      <c r="A315" s="15">
        <f t="shared" si="298"/>
        <v>305</v>
      </c>
      <c r="B315" s="193"/>
      <c r="C315" s="59"/>
      <c r="D315" s="59"/>
      <c r="E315" s="59"/>
      <c r="F315" s="59"/>
      <c r="G315" s="60"/>
      <c r="H315" s="60"/>
      <c r="I315" s="60"/>
      <c r="J315" s="59"/>
      <c r="K315" s="59"/>
      <c r="L315" s="59"/>
      <c r="M315" s="59"/>
      <c r="N315" s="59"/>
      <c r="O315" s="59"/>
      <c r="P315" s="59"/>
      <c r="Q315" s="59"/>
      <c r="R315" s="59"/>
      <c r="S315" s="59"/>
      <c r="T315" s="59"/>
      <c r="U315" s="59"/>
    </row>
    <row r="316" spans="1:21" x14ac:dyDescent="0.2">
      <c r="A316" s="15">
        <f t="shared" si="298"/>
        <v>306</v>
      </c>
    </row>
    <row r="317" spans="1:21" x14ac:dyDescent="0.2">
      <c r="A317" s="15">
        <f t="shared" si="298"/>
        <v>307</v>
      </c>
      <c r="B317" s="275" t="str">
        <f>CONCATENATE("SCHEDULE"," ", 'Exh CTM-6 (Tariff)'!B141)</f>
        <v>SCHEDULE 449 / 459</v>
      </c>
    </row>
    <row r="318" spans="1:21" x14ac:dyDescent="0.2">
      <c r="A318" s="15">
        <f t="shared" si="298"/>
        <v>308</v>
      </c>
      <c r="B318" s="34" t="s">
        <v>56</v>
      </c>
    </row>
    <row r="319" spans="1:21" x14ac:dyDescent="0.2">
      <c r="A319" s="15">
        <f t="shared" si="298"/>
        <v>309</v>
      </c>
      <c r="B319" s="34" t="s">
        <v>125</v>
      </c>
      <c r="C319" s="96">
        <v>240</v>
      </c>
      <c r="D319" s="94">
        <v>240</v>
      </c>
      <c r="E319" s="94">
        <v>240</v>
      </c>
      <c r="G319" s="82">
        <f>'Exh CTM-6 (Tariff)'!D139</f>
        <v>1791</v>
      </c>
      <c r="H319" s="196">
        <v>3993.4524221229285</v>
      </c>
      <c r="I319" s="311">
        <f>H319</f>
        <v>3993.4524221229285</v>
      </c>
      <c r="K319" s="3">
        <f t="shared" ref="K319" si="367">G319*C319</f>
        <v>429840</v>
      </c>
      <c r="L319" s="3">
        <f t="shared" ref="L319" si="368">G319*D319</f>
        <v>429840</v>
      </c>
      <c r="M319" s="3">
        <f t="shared" ref="M319" si="369">G319*E319</f>
        <v>429840</v>
      </c>
      <c r="N319" s="3"/>
      <c r="O319" s="3">
        <f t="shared" ref="O319" si="370">H319*D319</f>
        <v>958428.58130950283</v>
      </c>
      <c r="P319" s="3">
        <f t="shared" ref="P319" si="371">I319*E319</f>
        <v>958428.58130950283</v>
      </c>
      <c r="R319" s="187">
        <f>(H319-G319)/G319</f>
        <v>1.2297333456856105</v>
      </c>
      <c r="S319" s="187">
        <f>(I319-H319)/H319</f>
        <v>0</v>
      </c>
      <c r="U319" s="92" t="s">
        <v>117</v>
      </c>
    </row>
    <row r="320" spans="1:21" x14ac:dyDescent="0.2">
      <c r="A320" s="15">
        <f t="shared" si="298"/>
        <v>310</v>
      </c>
      <c r="B320" s="1" t="s">
        <v>23</v>
      </c>
      <c r="C320" s="35"/>
      <c r="G320" s="42"/>
      <c r="K320" s="44"/>
    </row>
    <row r="321" spans="1:21" x14ac:dyDescent="0.2">
      <c r="A321" s="15">
        <f t="shared" si="298"/>
        <v>311</v>
      </c>
      <c r="B321" s="41" t="s">
        <v>12</v>
      </c>
      <c r="C321" s="96">
        <v>1952120354</v>
      </c>
      <c r="D321" s="96">
        <v>1967511960.3194919</v>
      </c>
      <c r="E321" s="96">
        <v>1964993565.6779518</v>
      </c>
      <c r="G321" s="194">
        <v>0</v>
      </c>
      <c r="H321" s="194">
        <v>0</v>
      </c>
      <c r="I321" s="194">
        <v>0</v>
      </c>
      <c r="K321" s="3">
        <f t="shared" ref="K321" si="372">G321*C321</f>
        <v>0</v>
      </c>
      <c r="L321" s="3">
        <f t="shared" ref="L321:L324" si="373">G321*D321</f>
        <v>0</v>
      </c>
      <c r="M321" s="3">
        <f t="shared" ref="M321:M324" si="374">G321*E321</f>
        <v>0</v>
      </c>
      <c r="N321" s="3"/>
      <c r="O321" s="3">
        <f t="shared" ref="O321:O324" si="375">H321*D321</f>
        <v>0</v>
      </c>
      <c r="P321" s="3">
        <f t="shared" ref="P321:P324" si="376">I321*E321</f>
        <v>0</v>
      </c>
    </row>
    <row r="322" spans="1:21" x14ac:dyDescent="0.2">
      <c r="A322" s="15">
        <f t="shared" si="298"/>
        <v>312</v>
      </c>
      <c r="B322" s="41" t="s">
        <v>17</v>
      </c>
      <c r="C322" s="96">
        <v>0</v>
      </c>
      <c r="D322" s="116" t="s">
        <v>234</v>
      </c>
      <c r="G322" s="98">
        <f>IFERROR(K322/C322,0)</f>
        <v>0</v>
      </c>
      <c r="H322" s="194">
        <v>0</v>
      </c>
      <c r="I322" s="194">
        <v>0</v>
      </c>
      <c r="K322" s="99">
        <v>0</v>
      </c>
      <c r="L322" s="3">
        <f t="shared" si="373"/>
        <v>0</v>
      </c>
      <c r="M322" s="3">
        <f t="shared" si="374"/>
        <v>0</v>
      </c>
      <c r="N322" s="3"/>
      <c r="O322" s="3">
        <f t="shared" si="375"/>
        <v>0</v>
      </c>
      <c r="P322" s="3">
        <f t="shared" si="376"/>
        <v>0</v>
      </c>
    </row>
    <row r="323" spans="1:21" x14ac:dyDescent="0.2">
      <c r="A323" s="15">
        <f t="shared" si="298"/>
        <v>313</v>
      </c>
      <c r="B323" s="41" t="s">
        <v>244</v>
      </c>
      <c r="C323" s="96">
        <v>-4078452.1120000002</v>
      </c>
      <c r="D323" s="116" t="s">
        <v>234</v>
      </c>
      <c r="G323" s="98">
        <f t="shared" ref="G323:G324" si="377">K323/C323</f>
        <v>1.3645294457732252E-2</v>
      </c>
      <c r="H323" s="194"/>
      <c r="I323" s="194"/>
      <c r="K323" s="99">
        <v>-55651.68</v>
      </c>
      <c r="L323" s="3">
        <f t="shared" si="373"/>
        <v>0</v>
      </c>
      <c r="M323" s="3">
        <f t="shared" si="374"/>
        <v>0</v>
      </c>
      <c r="N323" s="3"/>
      <c r="O323" s="3">
        <f t="shared" si="375"/>
        <v>0</v>
      </c>
      <c r="P323" s="3">
        <f t="shared" si="376"/>
        <v>0</v>
      </c>
    </row>
    <row r="324" spans="1:21" x14ac:dyDescent="0.2">
      <c r="A324" s="15">
        <f t="shared" si="298"/>
        <v>314</v>
      </c>
      <c r="B324" s="2" t="s">
        <v>19</v>
      </c>
      <c r="C324" s="97">
        <v>-1818330</v>
      </c>
      <c r="D324" s="171" t="s">
        <v>234</v>
      </c>
      <c r="E324" s="59"/>
      <c r="G324" s="98">
        <f t="shared" si="377"/>
        <v>7.1310488195212088E-2</v>
      </c>
      <c r="K324" s="88">
        <v>-129666</v>
      </c>
      <c r="L324" s="3">
        <f t="shared" si="373"/>
        <v>0</v>
      </c>
      <c r="M324" s="3">
        <f t="shared" si="374"/>
        <v>0</v>
      </c>
      <c r="N324" s="3"/>
      <c r="O324" s="3">
        <f t="shared" si="375"/>
        <v>0</v>
      </c>
      <c r="P324" s="3">
        <f t="shared" si="376"/>
        <v>0</v>
      </c>
    </row>
    <row r="325" spans="1:21" x14ac:dyDescent="0.2">
      <c r="A325" s="15">
        <f t="shared" si="298"/>
        <v>315</v>
      </c>
      <c r="B325" s="37" t="s">
        <v>4</v>
      </c>
      <c r="C325" s="35">
        <f>SUM(C321:C324)</f>
        <v>1946223571.888</v>
      </c>
      <c r="D325" s="35">
        <f t="shared" ref="D325:E325" si="378">SUM(D321:D324)</f>
        <v>1967511960.3194919</v>
      </c>
      <c r="E325" s="35">
        <f t="shared" si="378"/>
        <v>1964993565.6779518</v>
      </c>
      <c r="K325" s="58">
        <f>SUM(K321:K324)</f>
        <v>-185317.68</v>
      </c>
      <c r="L325" s="58">
        <f t="shared" ref="L325:M325" si="379">SUM(L321:L324)</f>
        <v>0</v>
      </c>
      <c r="M325" s="58">
        <f t="shared" si="379"/>
        <v>0</v>
      </c>
      <c r="O325" s="58">
        <f t="shared" ref="O325" si="380">SUM(O321:O324)</f>
        <v>0</v>
      </c>
      <c r="P325" s="58">
        <f t="shared" ref="P325" si="381">SUM(P321:P324)</f>
        <v>0</v>
      </c>
    </row>
    <row r="326" spans="1:21" x14ac:dyDescent="0.2">
      <c r="A326" s="15">
        <f t="shared" si="298"/>
        <v>316</v>
      </c>
      <c r="B326" s="37"/>
      <c r="C326" s="35"/>
      <c r="K326" s="44"/>
    </row>
    <row r="327" spans="1:21" x14ac:dyDescent="0.2">
      <c r="A327" s="15">
        <f t="shared" si="298"/>
        <v>317</v>
      </c>
      <c r="B327" s="1" t="s">
        <v>115</v>
      </c>
      <c r="C327" s="96">
        <v>3409722</v>
      </c>
      <c r="K327" s="3">
        <f t="shared" ref="K327" si="382">G327*C327</f>
        <v>0</v>
      </c>
      <c r="L327" s="3">
        <f t="shared" ref="L327" si="383">G327*D327</f>
        <v>0</v>
      </c>
      <c r="M327" s="3">
        <f t="shared" ref="M327" si="384">G327*E327</f>
        <v>0</v>
      </c>
      <c r="N327" s="3"/>
      <c r="O327" s="3">
        <f t="shared" ref="O327" si="385">H327*D327</f>
        <v>0</v>
      </c>
      <c r="P327" s="3">
        <f t="shared" ref="P327" si="386">I327*E327</f>
        <v>0</v>
      </c>
    </row>
    <row r="328" spans="1:21" x14ac:dyDescent="0.2">
      <c r="A328" s="15">
        <f t="shared" si="298"/>
        <v>318</v>
      </c>
      <c r="K328" s="44"/>
    </row>
    <row r="329" spans="1:21" x14ac:dyDescent="0.2">
      <c r="A329" s="15">
        <f t="shared" si="298"/>
        <v>319</v>
      </c>
      <c r="B329" s="34" t="s">
        <v>57</v>
      </c>
      <c r="K329" s="99">
        <v>13154883</v>
      </c>
      <c r="L329" s="44">
        <f>K329</f>
        <v>13154883</v>
      </c>
      <c r="M329" s="44">
        <f>L329</f>
        <v>13154883</v>
      </c>
      <c r="O329" s="44">
        <f>L329</f>
        <v>13154883</v>
      </c>
      <c r="P329" s="44">
        <f>M329</f>
        <v>13154883</v>
      </c>
    </row>
    <row r="330" spans="1:21" x14ac:dyDescent="0.2">
      <c r="A330" s="15">
        <f t="shared" si="298"/>
        <v>320</v>
      </c>
      <c r="B330" s="2"/>
      <c r="K330" s="44"/>
    </row>
    <row r="331" spans="1:21" ht="12" thickBot="1" x14ac:dyDescent="0.25">
      <c r="A331" s="15">
        <f t="shared" si="298"/>
        <v>321</v>
      </c>
      <c r="B331" s="1" t="s">
        <v>6</v>
      </c>
      <c r="K331" s="63">
        <f>SUM(K327,K325,K319,K329)</f>
        <v>13399405.32</v>
      </c>
      <c r="L331" s="63">
        <f t="shared" ref="L331:P331" si="387">SUM(L327,L325,L319,L329)</f>
        <v>13584723</v>
      </c>
      <c r="M331" s="63">
        <f t="shared" si="387"/>
        <v>13584723</v>
      </c>
      <c r="O331" s="63">
        <f t="shared" si="387"/>
        <v>14113311.581309503</v>
      </c>
      <c r="P331" s="63">
        <f t="shared" si="387"/>
        <v>14113311.581309503</v>
      </c>
      <c r="R331" s="179">
        <f>'Exh CTM-6 (Rate Spread)'!U26</f>
        <v>14113311.581309503</v>
      </c>
      <c r="S331" s="179">
        <f>'Exh CTM-6 (Rate Spread)'!AB26</f>
        <v>14113311.581309503</v>
      </c>
    </row>
    <row r="332" spans="1:21" ht="12" thickTop="1" x14ac:dyDescent="0.2">
      <c r="A332" s="15">
        <f t="shared" si="298"/>
        <v>322</v>
      </c>
      <c r="B332" s="34" t="s">
        <v>225</v>
      </c>
      <c r="R332" s="88">
        <f>R331-L331</f>
        <v>528588.58130950294</v>
      </c>
      <c r="S332" s="88">
        <f>S331-M331-R332</f>
        <v>0</v>
      </c>
    </row>
    <row r="333" spans="1:21" x14ac:dyDescent="0.2">
      <c r="A333" s="15">
        <f t="shared" ref="A333:A394" si="388">A332+1</f>
        <v>323</v>
      </c>
      <c r="B333" s="34" t="s">
        <v>218</v>
      </c>
      <c r="R333" s="149">
        <f>R332/L331</f>
        <v>3.8910515975151126E-2</v>
      </c>
      <c r="S333" s="149">
        <f>S332/M331</f>
        <v>0</v>
      </c>
    </row>
    <row r="334" spans="1:21" x14ac:dyDescent="0.2">
      <c r="A334" s="15">
        <f t="shared" si="388"/>
        <v>324</v>
      </c>
      <c r="B334" s="172" t="s">
        <v>181</v>
      </c>
      <c r="C334" s="167">
        <v>-0.31399959325790405</v>
      </c>
      <c r="K334" s="167">
        <v>0</v>
      </c>
      <c r="L334" s="114">
        <v>-0.13057444617152214</v>
      </c>
      <c r="M334" s="114">
        <v>-0.13563865423202515</v>
      </c>
      <c r="N334" s="114"/>
      <c r="O334" s="44"/>
      <c r="P334" s="44"/>
      <c r="R334" s="114">
        <f>R331-O331</f>
        <v>0</v>
      </c>
      <c r="S334" s="114">
        <f>S331-P331</f>
        <v>0</v>
      </c>
      <c r="T334" s="44"/>
    </row>
    <row r="335" spans="1:21" x14ac:dyDescent="0.2">
      <c r="A335" s="15">
        <f t="shared" si="388"/>
        <v>325</v>
      </c>
      <c r="B335" s="193"/>
      <c r="C335" s="59"/>
      <c r="D335" s="59"/>
      <c r="E335" s="59"/>
      <c r="F335" s="59"/>
      <c r="G335" s="60"/>
      <c r="H335" s="60"/>
      <c r="I335" s="60"/>
      <c r="J335" s="59"/>
      <c r="K335" s="59"/>
      <c r="L335" s="59"/>
      <c r="M335" s="59"/>
      <c r="N335" s="59"/>
      <c r="O335" s="59"/>
      <c r="P335" s="59"/>
      <c r="Q335" s="59"/>
      <c r="R335" s="59"/>
      <c r="S335" s="59"/>
      <c r="T335" s="59"/>
      <c r="U335" s="59"/>
    </row>
    <row r="336" spans="1:21" x14ac:dyDescent="0.2">
      <c r="A336" s="15">
        <f t="shared" si="388"/>
        <v>326</v>
      </c>
    </row>
    <row r="337" spans="1:21" x14ac:dyDescent="0.2">
      <c r="A337" s="15">
        <f t="shared" si="388"/>
        <v>327</v>
      </c>
      <c r="B337" s="275" t="str">
        <f>CONCATENATE("SCHEDULE"," ", 'Exh CTM-6 (Tariff)'!B110)</f>
        <v>SCHEDULE Special Contract</v>
      </c>
    </row>
    <row r="338" spans="1:21" x14ac:dyDescent="0.2">
      <c r="A338" s="15">
        <f t="shared" si="388"/>
        <v>328</v>
      </c>
      <c r="B338" s="37" t="s">
        <v>125</v>
      </c>
      <c r="C338" s="96">
        <v>1183</v>
      </c>
      <c r="D338" s="96">
        <v>1090.9765698219305</v>
      </c>
      <c r="E338" s="96">
        <v>1090.9765698219305</v>
      </c>
      <c r="G338" s="82">
        <f>'Exh CTM-6 (Tariff)'!D110</f>
        <v>307</v>
      </c>
      <c r="H338" s="196">
        <v>471.56162599833863</v>
      </c>
      <c r="I338" s="311">
        <f>H338</f>
        <v>471.56162599833863</v>
      </c>
      <c r="K338" s="3">
        <f t="shared" ref="K338" si="389">G338*C338</f>
        <v>363181</v>
      </c>
      <c r="L338" s="3">
        <f t="shared" ref="L338" si="390">G338*D338</f>
        <v>334929.80693533266</v>
      </c>
      <c r="M338" s="3">
        <f t="shared" ref="M338" si="391">G338*E338</f>
        <v>334929.80693533266</v>
      </c>
      <c r="N338" s="3"/>
      <c r="O338" s="3">
        <f t="shared" ref="O338" si="392">H338*D338</f>
        <v>514462.68519131956</v>
      </c>
      <c r="P338" s="3">
        <f t="shared" ref="P338" si="393">I338*E338</f>
        <v>514462.68519131956</v>
      </c>
      <c r="R338" s="187">
        <f>(H338-G338)/G338</f>
        <v>0.53603135504344834</v>
      </c>
      <c r="S338" s="187">
        <f>(I338-H338)/H338</f>
        <v>0</v>
      </c>
      <c r="U338" s="92" t="s">
        <v>117</v>
      </c>
    </row>
    <row r="339" spans="1:21" x14ac:dyDescent="0.2">
      <c r="A339" s="15">
        <f t="shared" si="388"/>
        <v>329</v>
      </c>
      <c r="B339" s="37"/>
      <c r="C339" s="35"/>
      <c r="G339" s="36"/>
      <c r="K339" s="44"/>
    </row>
    <row r="340" spans="1:21" x14ac:dyDescent="0.2">
      <c r="A340" s="15">
        <f t="shared" si="388"/>
        <v>330</v>
      </c>
      <c r="B340" s="37" t="s">
        <v>116</v>
      </c>
      <c r="C340" s="96">
        <v>795973</v>
      </c>
      <c r="D340" s="96">
        <v>698637.83258738962</v>
      </c>
      <c r="E340" s="96">
        <v>774721.53188225022</v>
      </c>
      <c r="G340" s="36">
        <f>K340/C340</f>
        <v>4.0568084595834284</v>
      </c>
      <c r="H340" s="36">
        <f>O340/D340</f>
        <v>10.894680648715472</v>
      </c>
      <c r="I340" s="36">
        <f>P340/E340</f>
        <v>10.894680648715472</v>
      </c>
      <c r="K340" s="88">
        <v>3229110</v>
      </c>
      <c r="L340" s="248">
        <v>2834240</v>
      </c>
      <c r="M340" s="248">
        <v>3142897</v>
      </c>
      <c r="N340" s="195"/>
      <c r="O340" s="248">
        <v>7611436.0751503529</v>
      </c>
      <c r="P340" s="248">
        <v>8440343.6815407574</v>
      </c>
      <c r="R340" s="187">
        <f>(H340-G340)/G340</f>
        <v>1.6855299571708611</v>
      </c>
      <c r="S340" s="187">
        <f>(I340-H340)/H340</f>
        <v>0</v>
      </c>
      <c r="U340" s="92" t="s">
        <v>335</v>
      </c>
    </row>
    <row r="341" spans="1:21" x14ac:dyDescent="0.2">
      <c r="A341" s="15">
        <f t="shared" si="388"/>
        <v>331</v>
      </c>
      <c r="B341" s="37"/>
      <c r="C341" s="35"/>
      <c r="G341" s="36"/>
      <c r="K341" s="44"/>
    </row>
    <row r="342" spans="1:21" x14ac:dyDescent="0.2">
      <c r="A342" s="15">
        <f t="shared" si="388"/>
        <v>332</v>
      </c>
      <c r="B342" s="1" t="s">
        <v>23</v>
      </c>
      <c r="C342" s="35"/>
      <c r="G342" s="42"/>
      <c r="K342" s="44"/>
    </row>
    <row r="343" spans="1:21" x14ac:dyDescent="0.2">
      <c r="A343" s="15">
        <f t="shared" si="388"/>
        <v>333</v>
      </c>
      <c r="B343" s="41" t="s">
        <v>12</v>
      </c>
      <c r="C343" s="96">
        <v>314106328.37499994</v>
      </c>
      <c r="D343" s="96">
        <v>304773055.46200001</v>
      </c>
      <c r="E343" s="96">
        <v>304773055.46200001</v>
      </c>
      <c r="G343" s="194">
        <v>0</v>
      </c>
      <c r="H343" s="194">
        <v>0</v>
      </c>
      <c r="I343" s="194">
        <v>0</v>
      </c>
      <c r="K343" s="3">
        <f t="shared" ref="K343:K344" si="394">G343*C343</f>
        <v>0</v>
      </c>
      <c r="L343" s="3">
        <f t="shared" ref="L343:L344" si="395">G343*D343</f>
        <v>0</v>
      </c>
      <c r="M343" s="3">
        <f t="shared" ref="M343:M344" si="396">G343*E343</f>
        <v>0</v>
      </c>
      <c r="N343" s="3"/>
      <c r="O343" s="3">
        <f t="shared" ref="O343:O344" si="397">H343*D343</f>
        <v>0</v>
      </c>
      <c r="P343" s="3">
        <f t="shared" ref="P343:P344" si="398">I343*E343</f>
        <v>0</v>
      </c>
    </row>
    <row r="344" spans="1:21" x14ac:dyDescent="0.2">
      <c r="A344" s="15">
        <f t="shared" si="388"/>
        <v>334</v>
      </c>
      <c r="B344" s="41" t="s">
        <v>17</v>
      </c>
      <c r="C344" s="102">
        <v>0</v>
      </c>
      <c r="D344" s="116" t="s">
        <v>234</v>
      </c>
      <c r="G344" s="194">
        <v>0</v>
      </c>
      <c r="H344" s="194">
        <v>0</v>
      </c>
      <c r="I344" s="194">
        <v>0</v>
      </c>
      <c r="K344" s="3">
        <f t="shared" si="394"/>
        <v>0</v>
      </c>
      <c r="L344" s="3">
        <f t="shared" si="395"/>
        <v>0</v>
      </c>
      <c r="M344" s="3">
        <f t="shared" si="396"/>
        <v>0</v>
      </c>
      <c r="N344" s="3"/>
      <c r="O344" s="3">
        <f t="shared" si="397"/>
        <v>0</v>
      </c>
      <c r="P344" s="3">
        <f t="shared" si="398"/>
        <v>0</v>
      </c>
    </row>
    <row r="345" spans="1:21" x14ac:dyDescent="0.2">
      <c r="A345" s="15">
        <f t="shared" si="388"/>
        <v>335</v>
      </c>
      <c r="B345" s="2" t="s">
        <v>19</v>
      </c>
      <c r="C345" s="96">
        <v>2550576</v>
      </c>
      <c r="D345" s="116" t="s">
        <v>234</v>
      </c>
      <c r="G345" s="98">
        <f t="shared" ref="G345" si="399">K345/C345</f>
        <v>1.2422292062655651E-2</v>
      </c>
      <c r="K345" s="88">
        <v>31684</v>
      </c>
      <c r="L345" s="3">
        <f t="shared" ref="L345" si="400">G345*D345</f>
        <v>0</v>
      </c>
      <c r="M345" s="3">
        <f t="shared" ref="M345" si="401">G345*E345</f>
        <v>0</v>
      </c>
      <c r="N345" s="3"/>
      <c r="O345" s="3">
        <f t="shared" ref="O345" si="402">H345*D345</f>
        <v>0</v>
      </c>
      <c r="P345" s="3">
        <f t="shared" ref="P345" si="403">I345*E345</f>
        <v>0</v>
      </c>
    </row>
    <row r="346" spans="1:21" x14ac:dyDescent="0.2">
      <c r="A346" s="15">
        <f t="shared" si="388"/>
        <v>336</v>
      </c>
      <c r="B346" s="37" t="s">
        <v>4</v>
      </c>
      <c r="C346" s="57">
        <f>SUM(C342:C345)</f>
        <v>316656904.37499994</v>
      </c>
      <c r="D346" s="57">
        <f t="shared" ref="D346" si="404">SUM(D342:D345)</f>
        <v>304773055.46200001</v>
      </c>
      <c r="E346" s="57">
        <f t="shared" ref="E346" si="405">SUM(E342:E345)</f>
        <v>304773055.46200001</v>
      </c>
      <c r="K346" s="58">
        <f>SUM(K343:K345)</f>
        <v>31684</v>
      </c>
      <c r="L346" s="58">
        <f t="shared" ref="L346:M346" si="406">SUM(L343:L345)</f>
        <v>0</v>
      </c>
      <c r="M346" s="58">
        <f t="shared" si="406"/>
        <v>0</v>
      </c>
      <c r="O346" s="58">
        <f t="shared" ref="O346" si="407">SUM(O343:O345)</f>
        <v>0</v>
      </c>
      <c r="P346" s="58">
        <f t="shared" ref="P346" si="408">SUM(P343:P345)</f>
        <v>0</v>
      </c>
    </row>
    <row r="347" spans="1:21" x14ac:dyDescent="0.2">
      <c r="A347" s="15">
        <f t="shared" si="388"/>
        <v>337</v>
      </c>
      <c r="B347" s="37"/>
      <c r="K347" s="44"/>
    </row>
    <row r="348" spans="1:21" ht="12" thickBot="1" x14ac:dyDescent="0.25">
      <c r="A348" s="15">
        <f t="shared" si="388"/>
        <v>338</v>
      </c>
      <c r="B348" s="1" t="s">
        <v>6</v>
      </c>
      <c r="K348" s="63">
        <f>SUM(K346,K340,K338)</f>
        <v>3623975</v>
      </c>
      <c r="L348" s="63">
        <f>SUM(L346,L340,L338)</f>
        <v>3169169.8069353327</v>
      </c>
      <c r="M348" s="63">
        <f>SUM(M346,M340,M338)</f>
        <v>3477826.8069353327</v>
      </c>
      <c r="O348" s="63">
        <f>SUM(O346,O340,O338)</f>
        <v>8125898.7603416722</v>
      </c>
      <c r="P348" s="63">
        <f>SUM(P346,P340,P338)</f>
        <v>8954806.3667320777</v>
      </c>
      <c r="R348" s="179">
        <f>'Exh CTM-6 (Rate Spread)'!U28</f>
        <v>8125898.7603416722</v>
      </c>
      <c r="S348" s="179">
        <f>'Exh CTM-6 (Rate Spread)'!AB28</f>
        <v>8954806.3667320777</v>
      </c>
    </row>
    <row r="349" spans="1:21" ht="12" thickTop="1" x14ac:dyDescent="0.2">
      <c r="A349" s="15">
        <f t="shared" si="388"/>
        <v>339</v>
      </c>
      <c r="B349" s="34" t="s">
        <v>225</v>
      </c>
      <c r="R349" s="88">
        <f>R348-L348</f>
        <v>4956728.9534063395</v>
      </c>
      <c r="S349" s="88">
        <f>S348-M348-R349</f>
        <v>520250.60639040545</v>
      </c>
    </row>
    <row r="350" spans="1:21" x14ac:dyDescent="0.2">
      <c r="A350" s="15">
        <f t="shared" si="388"/>
        <v>340</v>
      </c>
      <c r="B350" s="34" t="s">
        <v>218</v>
      </c>
      <c r="M350" s="54"/>
      <c r="R350" s="149">
        <f>R349/L348</f>
        <v>1.5640465028283295</v>
      </c>
      <c r="S350" s="149">
        <f>S349/M348</f>
        <v>0.14959071721252595</v>
      </c>
    </row>
    <row r="351" spans="1:21" x14ac:dyDescent="0.2">
      <c r="A351" s="15">
        <f t="shared" si="388"/>
        <v>341</v>
      </c>
      <c r="B351" s="172" t="s">
        <v>181</v>
      </c>
      <c r="K351" s="167">
        <v>0</v>
      </c>
      <c r="O351" s="44"/>
      <c r="P351" s="44"/>
      <c r="R351" s="114">
        <f>R348-O348</f>
        <v>0</v>
      </c>
      <c r="S351" s="114">
        <f>S348-P348</f>
        <v>0</v>
      </c>
    </row>
    <row r="352" spans="1:21" x14ac:dyDescent="0.2">
      <c r="A352" s="15">
        <f t="shared" si="388"/>
        <v>342</v>
      </c>
      <c r="B352" s="193"/>
      <c r="C352" s="59"/>
      <c r="D352" s="59"/>
      <c r="E352" s="59"/>
      <c r="F352" s="59"/>
      <c r="G352" s="60"/>
      <c r="H352" s="60"/>
      <c r="I352" s="60"/>
      <c r="J352" s="59"/>
      <c r="K352" s="59"/>
      <c r="L352" s="59"/>
      <c r="M352" s="59"/>
      <c r="N352" s="59"/>
      <c r="O352" s="59"/>
      <c r="P352" s="59"/>
      <c r="Q352" s="59"/>
      <c r="R352" s="59"/>
      <c r="S352" s="59"/>
      <c r="T352" s="59"/>
      <c r="U352" s="59"/>
    </row>
    <row r="353" spans="1:21" x14ac:dyDescent="0.2">
      <c r="A353" s="15">
        <f t="shared" si="388"/>
        <v>343</v>
      </c>
    </row>
    <row r="354" spans="1:21" x14ac:dyDescent="0.2">
      <c r="A354" s="15">
        <f t="shared" si="388"/>
        <v>344</v>
      </c>
      <c r="B354" s="272" t="s">
        <v>58</v>
      </c>
    </row>
    <row r="355" spans="1:21" x14ac:dyDescent="0.2">
      <c r="A355" s="15">
        <f t="shared" si="388"/>
        <v>345</v>
      </c>
      <c r="B355" s="33" t="s">
        <v>16</v>
      </c>
      <c r="D355" s="94"/>
      <c r="E355" s="94"/>
    </row>
    <row r="356" spans="1:21" x14ac:dyDescent="0.2">
      <c r="A356" s="15">
        <f t="shared" si="388"/>
        <v>346</v>
      </c>
      <c r="B356" s="34" t="s">
        <v>52</v>
      </c>
      <c r="C356" s="96">
        <v>96</v>
      </c>
      <c r="D356" s="250">
        <v>96</v>
      </c>
      <c r="E356" s="250">
        <v>96</v>
      </c>
      <c r="G356" s="42"/>
      <c r="K356" s="3">
        <f t="shared" ref="K356" si="409">G356*C356</f>
        <v>0</v>
      </c>
      <c r="L356" s="3">
        <f t="shared" ref="L356" si="410">G356*D356</f>
        <v>0</v>
      </c>
      <c r="M356" s="3">
        <f t="shared" ref="M356" si="411">G356*E356</f>
        <v>0</v>
      </c>
      <c r="N356" s="3"/>
      <c r="O356" s="3">
        <f t="shared" ref="O356" si="412">H356*D356</f>
        <v>0</v>
      </c>
      <c r="P356" s="3">
        <f t="shared" ref="P356" si="413">I356*E356</f>
        <v>0</v>
      </c>
    </row>
    <row r="357" spans="1:21" x14ac:dyDescent="0.2">
      <c r="A357" s="15">
        <f t="shared" si="388"/>
        <v>347</v>
      </c>
      <c r="B357" s="1" t="s">
        <v>23</v>
      </c>
      <c r="C357" s="96"/>
      <c r="G357" s="42"/>
    </row>
    <row r="358" spans="1:21" x14ac:dyDescent="0.2">
      <c r="A358" s="15">
        <f t="shared" si="388"/>
        <v>348</v>
      </c>
      <c r="B358" s="41" t="s">
        <v>12</v>
      </c>
      <c r="C358" s="96">
        <v>7070140</v>
      </c>
      <c r="D358" s="96">
        <v>6714960.2368700616</v>
      </c>
      <c r="E358" s="96">
        <v>6710049.8818741431</v>
      </c>
      <c r="G358" s="98">
        <f t="shared" ref="G358:G360" si="414">K358/C358</f>
        <v>3.5139756779922322E-2</v>
      </c>
      <c r="H358" s="42">
        <f t="shared" ref="H358:H360" si="415">G358+R358</f>
        <v>0.12915032876857874</v>
      </c>
      <c r="I358" s="42">
        <f>H358+S358</f>
        <v>0.12937531311662395</v>
      </c>
      <c r="K358" s="99">
        <v>248443</v>
      </c>
      <c r="L358" s="3">
        <f t="shared" ref="L358:L360" si="416">G358*D358</f>
        <v>235962.06951046354</v>
      </c>
      <c r="M358" s="3">
        <f t="shared" ref="M358:M360" si="417">G358*E358</f>
        <v>235789.5208302039</v>
      </c>
      <c r="N358" s="3"/>
      <c r="O358" s="3">
        <f t="shared" ref="O358:O360" si="418">H358*D358</f>
        <v>867239.32225970179</v>
      </c>
      <c r="P358" s="3">
        <f t="shared" ref="P358:P360" si="419">I358*E358</f>
        <v>868114.80449563288</v>
      </c>
      <c r="R358" s="109">
        <f>(R370-(O356-L356)-(O363-L363)-(O365-L365))/D361</f>
        <v>9.4010571988656422E-2</v>
      </c>
      <c r="S358" s="109">
        <f>((S370+R370)-(P356-M356)-(P363-M363)-(P365-M365))/E361-R358</f>
        <v>2.2498434804521517E-4</v>
      </c>
      <c r="U358" s="92" t="s">
        <v>235</v>
      </c>
    </row>
    <row r="359" spans="1:21" x14ac:dyDescent="0.2">
      <c r="A359" s="15">
        <f t="shared" si="388"/>
        <v>349</v>
      </c>
      <c r="B359" s="41" t="s">
        <v>17</v>
      </c>
      <c r="C359" s="96">
        <v>-182514.82154599993</v>
      </c>
      <c r="D359" s="116" t="s">
        <v>234</v>
      </c>
      <c r="G359" s="98">
        <f t="shared" si="414"/>
        <v>7.7834774620863356E-2</v>
      </c>
      <c r="H359" s="42">
        <f t="shared" si="415"/>
        <v>0.17184534660951978</v>
      </c>
      <c r="I359" s="42">
        <f t="shared" ref="I359:I360" si="420">H359+S359</f>
        <v>0.17207033095756499</v>
      </c>
      <c r="K359" s="99">
        <v>-14206</v>
      </c>
      <c r="L359" s="3">
        <f t="shared" si="416"/>
        <v>0</v>
      </c>
      <c r="M359" s="3">
        <f t="shared" si="417"/>
        <v>0</v>
      </c>
      <c r="N359" s="3"/>
      <c r="O359" s="3">
        <f t="shared" si="418"/>
        <v>0</v>
      </c>
      <c r="P359" s="3">
        <f t="shared" si="419"/>
        <v>0</v>
      </c>
      <c r="R359" s="251">
        <f>R358</f>
        <v>9.4010571988656422E-2</v>
      </c>
      <c r="S359" s="251">
        <f>S358</f>
        <v>2.2498434804521517E-4</v>
      </c>
      <c r="U359" s="92" t="s">
        <v>235</v>
      </c>
    </row>
    <row r="360" spans="1:21" x14ac:dyDescent="0.2">
      <c r="A360" s="15">
        <f t="shared" si="388"/>
        <v>350</v>
      </c>
      <c r="B360" s="2" t="s">
        <v>19</v>
      </c>
      <c r="C360" s="97">
        <v>-119780</v>
      </c>
      <c r="D360" s="171" t="s">
        <v>234</v>
      </c>
      <c r="E360" s="59"/>
      <c r="G360" s="98">
        <f t="shared" si="414"/>
        <v>7.3259308732676567E-2</v>
      </c>
      <c r="H360" s="42">
        <f t="shared" si="415"/>
        <v>0.16726988072133298</v>
      </c>
      <c r="I360" s="42">
        <f t="shared" si="420"/>
        <v>0.16749486506937819</v>
      </c>
      <c r="K360" s="249">
        <v>-8775</v>
      </c>
      <c r="L360" s="45">
        <f t="shared" si="416"/>
        <v>0</v>
      </c>
      <c r="M360" s="45">
        <f t="shared" si="417"/>
        <v>0</v>
      </c>
      <c r="N360" s="3"/>
      <c r="O360" s="45">
        <f t="shared" si="418"/>
        <v>0</v>
      </c>
      <c r="P360" s="45">
        <f t="shared" si="419"/>
        <v>0</v>
      </c>
      <c r="R360" s="251">
        <f>R359</f>
        <v>9.4010571988656422E-2</v>
      </c>
      <c r="S360" s="251">
        <f>S359</f>
        <v>2.2498434804521517E-4</v>
      </c>
      <c r="U360" s="92" t="s">
        <v>235</v>
      </c>
    </row>
    <row r="361" spans="1:21" x14ac:dyDescent="0.2">
      <c r="A361" s="15">
        <f t="shared" si="388"/>
        <v>351</v>
      </c>
      <c r="B361" s="37" t="s">
        <v>4</v>
      </c>
      <c r="C361" s="35">
        <f>SUM(C358:C360)</f>
        <v>6767845.1784540005</v>
      </c>
      <c r="D361" s="35">
        <f t="shared" ref="D361:E361" si="421">SUM(D358:D360)</f>
        <v>6714960.2368700616</v>
      </c>
      <c r="E361" s="35">
        <f t="shared" si="421"/>
        <v>6710049.8818741431</v>
      </c>
      <c r="G361" s="42"/>
      <c r="K361" s="44">
        <f>SUM(K358:K360)</f>
        <v>225462</v>
      </c>
      <c r="L361" s="44">
        <f>SUM(L358:L360)</f>
        <v>235962.06951046354</v>
      </c>
      <c r="M361" s="44">
        <f>SUM(M358:M360)</f>
        <v>235789.5208302039</v>
      </c>
      <c r="O361" s="44">
        <f>SUM(O358:O360)</f>
        <v>867239.32225970179</v>
      </c>
      <c r="P361" s="44">
        <f>SUM(P358:P360)</f>
        <v>868114.80449563288</v>
      </c>
    </row>
    <row r="362" spans="1:21" x14ac:dyDescent="0.2">
      <c r="A362" s="15">
        <f t="shared" si="388"/>
        <v>352</v>
      </c>
      <c r="B362" s="37"/>
      <c r="C362" s="35"/>
      <c r="G362" s="42"/>
      <c r="K362" s="44"/>
      <c r="L362" s="44"/>
      <c r="M362" s="44"/>
      <c r="O362" s="44"/>
      <c r="P362" s="44"/>
    </row>
    <row r="363" spans="1:21" x14ac:dyDescent="0.2">
      <c r="A363" s="15">
        <f t="shared" si="388"/>
        <v>353</v>
      </c>
      <c r="B363" s="1" t="s">
        <v>59</v>
      </c>
      <c r="C363" s="96">
        <v>14047</v>
      </c>
      <c r="D363" s="96">
        <v>13394.355918136085</v>
      </c>
      <c r="E363" s="96">
        <v>13319.835934941628</v>
      </c>
      <c r="G363" s="252">
        <v>5.25</v>
      </c>
      <c r="H363" s="74">
        <f t="shared" ref="H363" si="422">G363*(1+R363)</f>
        <v>19.295501396937592</v>
      </c>
      <c r="I363" s="74">
        <f t="shared" ref="I363" si="423">H363*(1+S363)</f>
        <v>19.295501396937592</v>
      </c>
      <c r="K363" s="99">
        <v>73747</v>
      </c>
      <c r="L363" s="3">
        <f t="shared" ref="L363" si="424">G363*D363</f>
        <v>70320.368570214443</v>
      </c>
      <c r="M363" s="3">
        <f t="shared" ref="M363" si="425">G363*E363</f>
        <v>69929.138658443553</v>
      </c>
      <c r="N363" s="3"/>
      <c r="O363" s="3">
        <f t="shared" ref="O363" si="426">H363*D363</f>
        <v>258450.81332947413</v>
      </c>
      <c r="P363" s="3">
        <f t="shared" ref="P363" si="427">I363*E363</f>
        <v>257012.91288964573</v>
      </c>
      <c r="R363" s="187">
        <f>R371</f>
        <v>2.675333599416684</v>
      </c>
      <c r="S363" s="187">
        <f>S371</f>
        <v>0</v>
      </c>
      <c r="T363" s="3"/>
      <c r="U363" s="92" t="s">
        <v>228</v>
      </c>
    </row>
    <row r="364" spans="1:21" x14ac:dyDescent="0.2">
      <c r="A364" s="15">
        <f t="shared" si="388"/>
        <v>354</v>
      </c>
      <c r="C364" s="96"/>
      <c r="D364" s="96"/>
      <c r="E364" s="96"/>
      <c r="G364" s="81"/>
      <c r="K364" s="44"/>
      <c r="L364" s="44"/>
      <c r="M364" s="44"/>
      <c r="O364" s="44"/>
      <c r="P364" s="44"/>
    </row>
    <row r="365" spans="1:21" x14ac:dyDescent="0.2">
      <c r="A365" s="15">
        <f t="shared" si="388"/>
        <v>355</v>
      </c>
      <c r="B365" s="34" t="s">
        <v>51</v>
      </c>
      <c r="C365" s="96">
        <v>1785000</v>
      </c>
      <c r="D365" s="96">
        <v>1725954.2492423062</v>
      </c>
      <c r="E365" s="96">
        <v>1723920.2776531272</v>
      </c>
      <c r="G365" s="95">
        <v>2.5000000000000001E-4</v>
      </c>
      <c r="H365" s="76">
        <f>G365*(1+R365)</f>
        <v>9.1883339985417102E-4</v>
      </c>
      <c r="I365" s="76">
        <f>H365*(1+S365)</f>
        <v>9.1883339985417102E-4</v>
      </c>
      <c r="K365" s="99">
        <v>447</v>
      </c>
      <c r="L365" s="3">
        <f t="shared" ref="L365:L366" si="428">G365*D365</f>
        <v>431.48856231057658</v>
      </c>
      <c r="M365" s="3">
        <f t="shared" ref="M365:M366" si="429">G365*E365</f>
        <v>430.9800694132818</v>
      </c>
      <c r="N365" s="3"/>
      <c r="O365" s="3">
        <f t="shared" ref="O365:O366" si="430">H365*D365</f>
        <v>1585.8644108240615</v>
      </c>
      <c r="P365" s="3">
        <f t="shared" ref="P365:P366" si="431">I365*E365</f>
        <v>1583.9955297935694</v>
      </c>
      <c r="R365" s="187">
        <f>R363</f>
        <v>2.675333599416684</v>
      </c>
      <c r="S365" s="187">
        <f>S363</f>
        <v>0</v>
      </c>
      <c r="T365" s="3"/>
      <c r="U365" s="92" t="s">
        <v>229</v>
      </c>
    </row>
    <row r="366" spans="1:21" x14ac:dyDescent="0.2">
      <c r="A366" s="15">
        <f t="shared" si="388"/>
        <v>356</v>
      </c>
      <c r="B366" s="34" t="s">
        <v>144</v>
      </c>
      <c r="D366" s="96"/>
      <c r="E366" s="96"/>
      <c r="K366" s="99">
        <v>134789</v>
      </c>
      <c r="L366" s="3">
        <f t="shared" si="428"/>
        <v>0</v>
      </c>
      <c r="M366" s="3">
        <f t="shared" si="429"/>
        <v>0</v>
      </c>
      <c r="N366" s="3"/>
      <c r="O366" s="3">
        <f t="shared" si="430"/>
        <v>0</v>
      </c>
      <c r="P366" s="3">
        <f t="shared" si="431"/>
        <v>0</v>
      </c>
    </row>
    <row r="367" spans="1:21" x14ac:dyDescent="0.2">
      <c r="A367" s="15">
        <f t="shared" si="388"/>
        <v>357</v>
      </c>
      <c r="B367" s="34" t="s">
        <v>60</v>
      </c>
      <c r="K367" s="44"/>
      <c r="L367" s="44"/>
      <c r="M367" s="44"/>
      <c r="O367" s="44"/>
      <c r="P367" s="44"/>
    </row>
    <row r="368" spans="1:21" x14ac:dyDescent="0.2">
      <c r="A368" s="15">
        <f t="shared" si="388"/>
        <v>358</v>
      </c>
      <c r="B368" s="2"/>
      <c r="K368" s="44"/>
      <c r="L368" s="44"/>
      <c r="M368" s="44"/>
      <c r="O368" s="44"/>
      <c r="P368" s="44"/>
    </row>
    <row r="369" spans="1:21" ht="12" thickBot="1" x14ac:dyDescent="0.25">
      <c r="A369" s="15">
        <f t="shared" si="388"/>
        <v>359</v>
      </c>
      <c r="B369" s="1" t="s">
        <v>6</v>
      </c>
      <c r="K369" s="63">
        <f>SUM(K363,K361,K356,K365,K366)</f>
        <v>434445</v>
      </c>
      <c r="L369" s="63">
        <f>SUM(L363,L361,L356,L365,L366)</f>
        <v>306713.92664298858</v>
      </c>
      <c r="M369" s="63">
        <f>SUM(M363,M361,M356,M365,M366)</f>
        <v>306149.63955806073</v>
      </c>
      <c r="O369" s="63">
        <f>SUM(O363,O361,O356,O365,O366)</f>
        <v>1127276</v>
      </c>
      <c r="P369" s="63">
        <f>SUM(P363,P361,P356,P365,P366)</f>
        <v>1126711.7129150722</v>
      </c>
      <c r="R369" s="179">
        <f>'Exh CTM-6 (Rate Spread)'!U34</f>
        <v>1127276</v>
      </c>
      <c r="S369" s="179">
        <f>'Exh CTM-6 (Rate Spread)'!AB34</f>
        <v>1126711.7129150722</v>
      </c>
    </row>
    <row r="370" spans="1:21" ht="12" thickTop="1" x14ac:dyDescent="0.2">
      <c r="A370" s="15">
        <f t="shared" si="388"/>
        <v>360</v>
      </c>
      <c r="B370" s="34" t="s">
        <v>225</v>
      </c>
      <c r="R370" s="88">
        <f>R369-L369</f>
        <v>820562.07335701142</v>
      </c>
      <c r="S370" s="88">
        <f>S369-M369-R370</f>
        <v>0</v>
      </c>
    </row>
    <row r="371" spans="1:21" x14ac:dyDescent="0.2">
      <c r="A371" s="15">
        <f t="shared" si="388"/>
        <v>361</v>
      </c>
      <c r="B371" s="34" t="s">
        <v>218</v>
      </c>
      <c r="R371" s="149">
        <f>R370/L369</f>
        <v>2.675333599416684</v>
      </c>
      <c r="S371" s="149">
        <f>S370/M369</f>
        <v>0</v>
      </c>
    </row>
    <row r="372" spans="1:21" x14ac:dyDescent="0.2">
      <c r="A372" s="15">
        <f t="shared" si="388"/>
        <v>362</v>
      </c>
      <c r="B372" s="172" t="s">
        <v>181</v>
      </c>
      <c r="C372" s="167">
        <v>0</v>
      </c>
      <c r="K372" s="167">
        <v>0</v>
      </c>
      <c r="L372" s="167">
        <v>1.6332131503731944</v>
      </c>
      <c r="M372" s="167">
        <v>1.6320188534446061</v>
      </c>
      <c r="O372" s="44"/>
      <c r="P372" s="44"/>
      <c r="R372" s="114">
        <f>R369-O369</f>
        <v>0</v>
      </c>
      <c r="S372" s="114">
        <f>S369-P369</f>
        <v>0</v>
      </c>
    </row>
    <row r="373" spans="1:21" x14ac:dyDescent="0.2">
      <c r="A373" s="15">
        <f t="shared" si="388"/>
        <v>363</v>
      </c>
      <c r="B373" s="193"/>
      <c r="C373" s="59"/>
      <c r="D373" s="59"/>
      <c r="E373" s="59"/>
      <c r="F373" s="59"/>
      <c r="G373" s="60"/>
      <c r="H373" s="60"/>
      <c r="I373" s="60"/>
      <c r="J373" s="59"/>
      <c r="K373" s="59"/>
      <c r="L373" s="59"/>
      <c r="M373" s="59"/>
      <c r="N373" s="59"/>
      <c r="O373" s="59"/>
      <c r="P373" s="59"/>
      <c r="Q373" s="59"/>
      <c r="R373" s="59"/>
      <c r="S373" s="59"/>
      <c r="T373" s="59"/>
      <c r="U373" s="59"/>
    </row>
    <row r="374" spans="1:21" x14ac:dyDescent="0.2">
      <c r="A374" s="15">
        <f t="shared" si="388"/>
        <v>364</v>
      </c>
    </row>
    <row r="375" spans="1:21" x14ac:dyDescent="0.2">
      <c r="A375" s="15">
        <f t="shared" si="388"/>
        <v>365</v>
      </c>
      <c r="B375" s="272" t="s">
        <v>324</v>
      </c>
    </row>
    <row r="376" spans="1:21" x14ac:dyDescent="0.2">
      <c r="A376" s="15">
        <f t="shared" si="388"/>
        <v>366</v>
      </c>
      <c r="B376" s="33" t="s">
        <v>309</v>
      </c>
    </row>
    <row r="377" spans="1:21" x14ac:dyDescent="0.2">
      <c r="A377" s="15">
        <f t="shared" si="388"/>
        <v>367</v>
      </c>
      <c r="B377" s="1" t="s">
        <v>23</v>
      </c>
      <c r="C377" s="35"/>
      <c r="G377" s="194" t="s">
        <v>336</v>
      </c>
      <c r="P377" s="3"/>
    </row>
    <row r="378" spans="1:21" x14ac:dyDescent="0.2">
      <c r="A378" s="15">
        <f t="shared" si="388"/>
        <v>368</v>
      </c>
      <c r="B378" s="41" t="s">
        <v>12</v>
      </c>
      <c r="C378" s="96">
        <v>66303800.464439668</v>
      </c>
      <c r="D378" s="96">
        <v>67255417.982360825</v>
      </c>
      <c r="E378" s="96">
        <v>67027608.143863305</v>
      </c>
      <c r="G378" s="95">
        <v>0.24954457821507642</v>
      </c>
      <c r="H378" s="70">
        <f>R381/D378</f>
        <v>0.31727738722237253</v>
      </c>
      <c r="I378" s="70">
        <f>S381/E378</f>
        <v>0.34810792173485411</v>
      </c>
      <c r="K378" s="99">
        <v>15259023</v>
      </c>
      <c r="L378" s="3">
        <f t="shared" ref="L378:L380" si="432">G378*D378</f>
        <v>16783224.913086899</v>
      </c>
      <c r="M378" s="3">
        <f t="shared" ref="M378:M380" si="433">G378*E378</f>
        <v>16726376.20302579</v>
      </c>
      <c r="N378" s="3"/>
      <c r="O378" s="3">
        <f t="shared" ref="O378:O380" si="434">H378*D378</f>
        <v>21338623.293992013</v>
      </c>
      <c r="P378" s="3">
        <f t="shared" ref="P378:P380" si="435">I378*E378</f>
        <v>23332841.369818438</v>
      </c>
      <c r="R378" s="187">
        <f>(H378-G378)/G378</f>
        <v>0.2714256887157005</v>
      </c>
      <c r="S378" s="159">
        <f>(I378-H378)/H378</f>
        <v>9.7172177262267845E-2</v>
      </c>
      <c r="U378" s="92" t="s">
        <v>235</v>
      </c>
    </row>
    <row r="379" spans="1:21" x14ac:dyDescent="0.2">
      <c r="A379" s="15">
        <f t="shared" si="388"/>
        <v>369</v>
      </c>
      <c r="B379" s="41" t="s">
        <v>17</v>
      </c>
      <c r="C379" s="96">
        <v>0</v>
      </c>
      <c r="D379" s="116" t="s">
        <v>234</v>
      </c>
      <c r="E379" s="96"/>
      <c r="G379" s="98">
        <f>IFERROR(K379/C379,0)</f>
        <v>0</v>
      </c>
      <c r="I379" s="70"/>
      <c r="K379" s="99">
        <v>0</v>
      </c>
      <c r="L379" s="3">
        <f t="shared" si="432"/>
        <v>0</v>
      </c>
      <c r="M379" s="3">
        <f t="shared" si="433"/>
        <v>0</v>
      </c>
      <c r="N379" s="3"/>
      <c r="O379" s="3">
        <f t="shared" si="434"/>
        <v>0</v>
      </c>
      <c r="P379" s="3">
        <f t="shared" si="435"/>
        <v>0</v>
      </c>
    </row>
    <row r="380" spans="1:21" x14ac:dyDescent="0.2">
      <c r="A380" s="15">
        <f t="shared" si="388"/>
        <v>370</v>
      </c>
      <c r="B380" s="2" t="s">
        <v>19</v>
      </c>
      <c r="C380" s="97">
        <v>441294</v>
      </c>
      <c r="D380" s="171" t="s">
        <v>234</v>
      </c>
      <c r="E380" s="97"/>
      <c r="G380" s="98">
        <f t="shared" ref="G380" si="436">K380/C380</f>
        <v>0.23013682488318446</v>
      </c>
      <c r="I380" s="70"/>
      <c r="K380" s="249">
        <v>101558</v>
      </c>
      <c r="L380" s="3">
        <f t="shared" si="432"/>
        <v>0</v>
      </c>
      <c r="M380" s="3">
        <f t="shared" si="433"/>
        <v>0</v>
      </c>
      <c r="N380" s="3"/>
      <c r="O380" s="3">
        <f t="shared" si="434"/>
        <v>0</v>
      </c>
      <c r="P380" s="3">
        <f t="shared" si="435"/>
        <v>0</v>
      </c>
    </row>
    <row r="381" spans="1:21" ht="12" thickBot="1" x14ac:dyDescent="0.25">
      <c r="A381" s="15">
        <f t="shared" si="388"/>
        <v>371</v>
      </c>
      <c r="B381" s="37" t="s">
        <v>4</v>
      </c>
      <c r="C381" s="35">
        <f>SUM(C378:C380)</f>
        <v>66745094.464439668</v>
      </c>
      <c r="D381" s="35">
        <f t="shared" ref="D381:E381" si="437">SUM(D378:D380)</f>
        <v>67255417.982360825</v>
      </c>
      <c r="E381" s="35">
        <f t="shared" si="437"/>
        <v>67027608.143863305</v>
      </c>
      <c r="G381" s="42"/>
      <c r="K381" s="63">
        <f>SUM(K378:K380)</f>
        <v>15360581</v>
      </c>
      <c r="L381" s="63">
        <f>SUM(L378:L380)</f>
        <v>16783224.913086899</v>
      </c>
      <c r="M381" s="63">
        <f>SUM(M378:M380)</f>
        <v>16726376.20302579</v>
      </c>
      <c r="O381" s="63">
        <f>SUM(O378:O380)</f>
        <v>21338623.293992013</v>
      </c>
      <c r="P381" s="63">
        <f>SUM(P378:P380)</f>
        <v>23332841.369818438</v>
      </c>
      <c r="R381" s="179">
        <f>'Exh CTM-6 (Rate Spread)'!U30</f>
        <v>21338623.293992013</v>
      </c>
      <c r="S381" s="179">
        <f>'Exh CTM-6 (Rate Spread)'!AB30</f>
        <v>23332841.369818438</v>
      </c>
    </row>
    <row r="382" spans="1:21" ht="12" thickTop="1" x14ac:dyDescent="0.2">
      <c r="A382" s="15">
        <f t="shared" si="388"/>
        <v>372</v>
      </c>
      <c r="B382" s="1" t="s">
        <v>6</v>
      </c>
      <c r="R382" s="88">
        <f>R381-L381</f>
        <v>4555398.3809051141</v>
      </c>
      <c r="S382" s="88">
        <f>S381-M381-R382</f>
        <v>2051066.7858875338</v>
      </c>
    </row>
    <row r="383" spans="1:21" x14ac:dyDescent="0.2">
      <c r="A383" s="15">
        <f t="shared" si="388"/>
        <v>373</v>
      </c>
      <c r="B383" s="34" t="s">
        <v>225</v>
      </c>
      <c r="M383" s="44"/>
      <c r="P383" s="62"/>
      <c r="R383" s="149">
        <f>R382/L381</f>
        <v>0.2714256887157005</v>
      </c>
      <c r="S383" s="149">
        <f>S382/M381</f>
        <v>0.12262469533098851</v>
      </c>
    </row>
    <row r="384" spans="1:21" x14ac:dyDescent="0.2">
      <c r="A384" s="15">
        <f t="shared" si="388"/>
        <v>374</v>
      </c>
      <c r="B384" s="34" t="s">
        <v>218</v>
      </c>
      <c r="P384" s="303"/>
      <c r="R384" s="114">
        <f>R381-O381</f>
        <v>0</v>
      </c>
      <c r="S384" s="114">
        <f>S381-P381</f>
        <v>0</v>
      </c>
    </row>
    <row r="385" spans="1:19" x14ac:dyDescent="0.2">
      <c r="A385" s="15">
        <f t="shared" si="388"/>
        <v>375</v>
      </c>
      <c r="B385" s="172" t="s">
        <v>181</v>
      </c>
      <c r="C385" s="167">
        <v>0</v>
      </c>
      <c r="K385" s="167">
        <v>0</v>
      </c>
      <c r="L385" s="167">
        <v>0</v>
      </c>
      <c r="M385" s="167">
        <v>0</v>
      </c>
    </row>
    <row r="386" spans="1:19" x14ac:dyDescent="0.2">
      <c r="A386" s="15">
        <f t="shared" si="388"/>
        <v>376</v>
      </c>
    </row>
    <row r="387" spans="1:19" x14ac:dyDescent="0.2">
      <c r="A387" s="15">
        <f t="shared" si="388"/>
        <v>377</v>
      </c>
      <c r="B387" s="6" t="s">
        <v>375</v>
      </c>
      <c r="C387" s="264">
        <f>SUM(C23,C43,C61,C86,C135,C171,C195,C243,C267,C289,C307,C325,C346,C361,C381)</f>
        <v>23292161227.789402</v>
      </c>
      <c r="D387" s="264">
        <f>SUM(D23,D43,D61,D86,D135,D171,D195,D243,D267,D289,D307,D325,D346,D361,D381)</f>
        <v>23558158394.432896</v>
      </c>
      <c r="E387" s="264">
        <f>SUM(E23,E43,E61,E86,E135,E171,E195,E243,E267,E289,E307,E325,E346,E361,E381)</f>
        <v>23775605944.94062</v>
      </c>
      <c r="P387" s="265"/>
      <c r="R387" s="62"/>
    </row>
    <row r="388" spans="1:19" x14ac:dyDescent="0.2">
      <c r="A388" s="15">
        <f t="shared" si="388"/>
        <v>378</v>
      </c>
      <c r="B388" s="6" t="s">
        <v>355</v>
      </c>
      <c r="C388" s="264">
        <f>SUM(C65,C90,C107,C112,C139,C175,C199,C216,C221,C247,C270,C291,C309,C327,C363)</f>
        <v>18673135</v>
      </c>
      <c r="D388" s="264">
        <f>SUM(D65,D90,D107,D112,D139,D175,D199,D216,D221,D247,D270,D291,D309,D327,D363,D340)</f>
        <v>15931928.352352697</v>
      </c>
      <c r="E388" s="264">
        <f>SUM(E65,E90,E107,E112,E139,E175,E199,E216,E221,E247,E270,E291,E309,E327,E363,E340)</f>
        <v>16044017.391015278</v>
      </c>
      <c r="P388" s="265"/>
    </row>
    <row r="389" spans="1:19" x14ac:dyDescent="0.2">
      <c r="A389" s="15">
        <f t="shared" si="388"/>
        <v>379</v>
      </c>
      <c r="B389" s="6" t="s">
        <v>339</v>
      </c>
      <c r="C389" s="6"/>
      <c r="D389" s="6"/>
      <c r="E389" s="6"/>
      <c r="F389" s="6"/>
      <c r="G389" s="6"/>
      <c r="H389" s="6"/>
      <c r="I389" s="6"/>
      <c r="J389" s="6"/>
      <c r="K389" s="265">
        <f t="shared" ref="K389:P389" si="438">SUM(K24,K44,K69,K94,K114,K145,K179,K203,K223,K251,K276,K293,K311,K331,K348,K369,K381)</f>
        <v>2094679068.6664464</v>
      </c>
      <c r="L389" s="265">
        <f t="shared" si="438"/>
        <v>2118609636.1930223</v>
      </c>
      <c r="M389" s="265">
        <f t="shared" si="438"/>
        <v>2140998717.1875465</v>
      </c>
      <c r="N389" s="265">
        <f t="shared" si="438"/>
        <v>0</v>
      </c>
      <c r="O389" s="265">
        <f t="shared" si="438"/>
        <v>2702986394.1930223</v>
      </c>
      <c r="P389" s="265">
        <f t="shared" si="438"/>
        <v>2985277399.1875458</v>
      </c>
    </row>
    <row r="390" spans="1:19" x14ac:dyDescent="0.2">
      <c r="A390" s="15">
        <f t="shared" si="388"/>
        <v>380</v>
      </c>
      <c r="M390" s="280" t="s">
        <v>236</v>
      </c>
      <c r="O390" s="279">
        <v>2702986396.0946202</v>
      </c>
      <c r="P390" s="279">
        <v>2985277400.9672737</v>
      </c>
      <c r="S390" s="54"/>
    </row>
    <row r="391" spans="1:19" x14ac:dyDescent="0.2">
      <c r="A391" s="15">
        <f t="shared" si="388"/>
        <v>381</v>
      </c>
      <c r="B391" s="172" t="s">
        <v>181</v>
      </c>
      <c r="D391" s="167">
        <v>0</v>
      </c>
      <c r="E391" s="167">
        <v>0</v>
      </c>
      <c r="M391" s="172" t="s">
        <v>181</v>
      </c>
      <c r="O391" s="281">
        <f>O390-O389+O151</f>
        <v>1.9015979766845703</v>
      </c>
      <c r="P391" s="281">
        <f>P390-P389+P151</f>
        <v>1.7797279357910156</v>
      </c>
    </row>
    <row r="392" spans="1:19" x14ac:dyDescent="0.2">
      <c r="A392" s="15">
        <f t="shared" si="388"/>
        <v>382</v>
      </c>
      <c r="B392" s="172" t="s">
        <v>181</v>
      </c>
      <c r="D392" s="167">
        <v>0</v>
      </c>
      <c r="E392" s="167">
        <v>0</v>
      </c>
    </row>
    <row r="393" spans="1:19" x14ac:dyDescent="0.2">
      <c r="A393" s="15">
        <f t="shared" si="388"/>
        <v>383</v>
      </c>
      <c r="P393" s="44"/>
    </row>
    <row r="394" spans="1:19" x14ac:dyDescent="0.2">
      <c r="A394" s="15">
        <f t="shared" si="388"/>
        <v>384</v>
      </c>
      <c r="P394" s="54"/>
    </row>
    <row r="395" spans="1:19" x14ac:dyDescent="0.2">
      <c r="P395" s="44"/>
    </row>
    <row r="396" spans="1:19" x14ac:dyDescent="0.2">
      <c r="P396" s="54"/>
    </row>
  </sheetData>
  <mergeCells count="11">
    <mergeCell ref="A1:U1"/>
    <mergeCell ref="A2:U2"/>
    <mergeCell ref="A3:U3"/>
    <mergeCell ref="A4:U4"/>
    <mergeCell ref="A5:U5"/>
    <mergeCell ref="K148:P148"/>
    <mergeCell ref="C8:E8"/>
    <mergeCell ref="G8:I8"/>
    <mergeCell ref="R8:S8"/>
    <mergeCell ref="K8:M8"/>
    <mergeCell ref="O8:P8"/>
  </mergeCells>
  <printOptions horizontalCentered="1"/>
  <pageMargins left="0.7" right="0.7" top="0.75" bottom="0.75" header="0.3" footer="0.3"/>
  <pageSetup scale="45" fitToHeight="0" orientation="landscape" r:id="rId1"/>
  <headerFooter alignWithMargins="0">
    <oddFooter>&amp;R&amp;F
&amp;A
&amp;P of &amp;N</oddFooter>
  </headerFooter>
  <rowBreaks count="3" manualBreakCount="3">
    <brk id="49" min="1" max="11" man="1"/>
    <brk id="76" min="1" max="11" man="1"/>
    <brk id="154" min="1" max="11" man="1"/>
  </rowBreaks>
  <customProperties>
    <customPr name="_pios_id" r:id="rId2"/>
    <customPr name="EpmWorksheetKeyString_GUID" r:id="rId3"/>
  </customProperties>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92D050"/>
    <pageSetUpPr fitToPage="1"/>
  </sheetPr>
  <dimension ref="A1:K76"/>
  <sheetViews>
    <sheetView zoomScaleNormal="100" workbookViewId="0">
      <pane ySplit="9" topLeftCell="A10" activePane="bottomLeft" state="frozen"/>
      <selection pane="bottomLeft" activeCell="G33" sqref="G33"/>
    </sheetView>
  </sheetViews>
  <sheetFormatPr defaultColWidth="8" defaultRowHeight="11.25" x14ac:dyDescent="0.2"/>
  <cols>
    <col min="1" max="1" width="6.125" style="15" customWidth="1"/>
    <col min="2" max="2" width="48.625" style="1" bestFit="1" customWidth="1"/>
    <col min="3" max="3" width="12.5" style="1" bestFit="1" customWidth="1"/>
    <col min="4" max="4" width="15.875" style="1" customWidth="1"/>
    <col min="5" max="5" width="0.75" style="1" customWidth="1"/>
    <col min="6" max="6" width="9.875" style="1" bestFit="1" customWidth="1"/>
    <col min="7" max="7" width="11.75" style="1" bestFit="1" customWidth="1"/>
    <col min="8" max="8" width="8.75" style="1" bestFit="1" customWidth="1"/>
    <col min="9" max="9" width="10.5" style="1" bestFit="1" customWidth="1"/>
    <col min="10" max="10" width="11.75" style="1" bestFit="1" customWidth="1"/>
    <col min="11" max="11" width="8.75" style="1" bestFit="1" customWidth="1"/>
    <col min="12" max="16384" width="8" style="1"/>
  </cols>
  <sheetData>
    <row r="1" spans="1:11" s="6" customFormat="1" ht="15.75" x14ac:dyDescent="0.25">
      <c r="A1" s="540" t="str">
        <f>'Exh CTM-6 (Rate Design)'!A1</f>
        <v>Puget Sound Energy</v>
      </c>
      <c r="B1" s="545"/>
      <c r="C1" s="545"/>
      <c r="D1" s="545"/>
      <c r="E1" s="545"/>
      <c r="F1" s="545"/>
      <c r="G1" s="545"/>
      <c r="H1" s="545"/>
      <c r="I1" s="545"/>
      <c r="J1" s="545"/>
      <c r="K1" s="545"/>
    </row>
    <row r="2" spans="1:11" s="6" customFormat="1" ht="15.75" customHeight="1" x14ac:dyDescent="0.25">
      <c r="A2" s="540" t="str">
        <f>'Exh CTM-6 (Rate Design)'!A2</f>
        <v>2024 General Rate Case Docket No. UE-240004 and UG-240005</v>
      </c>
      <c r="B2" s="545"/>
      <c r="C2" s="545"/>
      <c r="D2" s="545"/>
      <c r="E2" s="545"/>
      <c r="F2" s="545"/>
      <c r="G2" s="545"/>
      <c r="H2" s="545"/>
      <c r="I2" s="545"/>
      <c r="J2" s="545"/>
      <c r="K2" s="545"/>
    </row>
    <row r="3" spans="1:11" s="6" customFormat="1" ht="15.75" x14ac:dyDescent="0.25">
      <c r="A3" s="544" t="s">
        <v>297</v>
      </c>
      <c r="B3" s="532"/>
      <c r="C3" s="532"/>
      <c r="D3" s="532"/>
      <c r="E3" s="532"/>
      <c r="F3" s="532"/>
      <c r="G3" s="532"/>
      <c r="H3" s="532"/>
      <c r="I3" s="532"/>
      <c r="J3" s="532"/>
      <c r="K3" s="532"/>
    </row>
    <row r="4" spans="1:11" s="6" customFormat="1" ht="12" thickBot="1" x14ac:dyDescent="0.25">
      <c r="A4" s="469"/>
      <c r="B4" s="7"/>
      <c r="C4" s="7"/>
      <c r="D4" s="7"/>
      <c r="E4" s="7"/>
      <c r="F4" s="7"/>
      <c r="G4" s="7"/>
      <c r="H4" s="7"/>
    </row>
    <row r="5" spans="1:11" s="6" customFormat="1" ht="25.5" customHeight="1" thickBot="1" x14ac:dyDescent="0.3">
      <c r="A5" s="474"/>
      <c r="B5" s="7"/>
      <c r="C5" s="7"/>
      <c r="D5" s="7"/>
      <c r="E5" s="7"/>
      <c r="F5" s="7"/>
      <c r="G5" s="7"/>
      <c r="H5" s="7"/>
      <c r="I5" s="551" t="s">
        <v>294</v>
      </c>
      <c r="J5" s="552"/>
      <c r="K5" s="553"/>
    </row>
    <row r="6" spans="1:11" s="6" customFormat="1" ht="12" thickBot="1" x14ac:dyDescent="0.25">
      <c r="A6" s="470"/>
      <c r="B6" s="7"/>
      <c r="C6" s="7"/>
      <c r="D6" s="7"/>
      <c r="E6" s="7"/>
      <c r="F6" s="7"/>
      <c r="G6" s="7"/>
      <c r="H6" s="7"/>
    </row>
    <row r="7" spans="1:11" s="6" customFormat="1" ht="12.75" customHeight="1" thickBot="1" x14ac:dyDescent="0.25">
      <c r="A7" s="7"/>
      <c r="B7" s="7"/>
      <c r="C7" s="7"/>
      <c r="D7" s="7"/>
      <c r="F7" s="548" t="s">
        <v>292</v>
      </c>
      <c r="G7" s="549"/>
      <c r="H7" s="550"/>
      <c r="I7" s="548" t="s">
        <v>293</v>
      </c>
      <c r="J7" s="549"/>
      <c r="K7" s="550"/>
    </row>
    <row r="8" spans="1:11" s="10" customFormat="1" ht="57" thickBot="1" x14ac:dyDescent="0.25">
      <c r="A8" s="9" t="s">
        <v>63</v>
      </c>
      <c r="B8" s="9" t="s">
        <v>163</v>
      </c>
      <c r="C8" s="9" t="s">
        <v>164</v>
      </c>
      <c r="D8" s="428" t="s">
        <v>378</v>
      </c>
      <c r="F8" s="184" t="s">
        <v>286</v>
      </c>
      <c r="G8" s="185" t="s">
        <v>288</v>
      </c>
      <c r="H8" s="186" t="s">
        <v>289</v>
      </c>
      <c r="I8" s="184" t="s">
        <v>286</v>
      </c>
      <c r="J8" s="185" t="s">
        <v>290</v>
      </c>
      <c r="K8" s="186" t="s">
        <v>291</v>
      </c>
    </row>
    <row r="9" spans="1:11" s="13" customFormat="1" ht="39" customHeight="1" x14ac:dyDescent="0.2">
      <c r="B9" s="472" t="s">
        <v>145</v>
      </c>
      <c r="C9" s="472" t="s">
        <v>146</v>
      </c>
      <c r="D9" s="472" t="s">
        <v>150</v>
      </c>
      <c r="F9" s="14" t="s">
        <v>350</v>
      </c>
      <c r="G9" s="11" t="s">
        <v>152</v>
      </c>
      <c r="H9" s="12" t="s">
        <v>351</v>
      </c>
      <c r="I9" s="14" t="s">
        <v>352</v>
      </c>
      <c r="J9" s="11" t="s">
        <v>148</v>
      </c>
      <c r="K9" s="12" t="s">
        <v>353</v>
      </c>
    </row>
    <row r="10" spans="1:11" x14ac:dyDescent="0.2">
      <c r="A10" s="15">
        <v>1</v>
      </c>
      <c r="B10" s="1" t="s">
        <v>182</v>
      </c>
      <c r="C10" s="276" t="str">
        <f>'Exh CTM-6 (Tariff)'!B8</f>
        <v>7 (307) (317) (327)</v>
      </c>
      <c r="D10" s="429">
        <v>0.57521599630320641</v>
      </c>
      <c r="F10" s="17">
        <f>+D10*(F61)</f>
        <v>41217769.741866097</v>
      </c>
      <c r="G10" s="81">
        <f>'Exh CTM-6 (Rate Design)'!D23</f>
        <v>11278205851.395365</v>
      </c>
      <c r="H10" s="16">
        <f>(+F10/G10)</f>
        <v>3.6546388924765497E-3</v>
      </c>
      <c r="I10" s="17">
        <f>+D10*(I61)</f>
        <v>51813214.350268565</v>
      </c>
      <c r="J10" s="81">
        <f>'Exh CTM-6 (Rate Design)'!E23</f>
        <v>11447649239.71397</v>
      </c>
      <c r="K10" s="16">
        <f>(+I10/J10)</f>
        <v>4.5261007972291056E-3</v>
      </c>
    </row>
    <row r="11" spans="1:11" x14ac:dyDescent="0.2">
      <c r="A11" s="15">
        <f t="shared" ref="A11:A56" si="0">+A10+1</f>
        <v>2</v>
      </c>
      <c r="C11" s="18"/>
      <c r="D11" s="202"/>
      <c r="F11" s="17"/>
      <c r="G11" s="81"/>
      <c r="H11" s="19"/>
      <c r="I11" s="17"/>
      <c r="J11" s="81"/>
      <c r="K11" s="19"/>
    </row>
    <row r="12" spans="1:11" x14ac:dyDescent="0.2">
      <c r="A12" s="15">
        <f t="shared" si="0"/>
        <v>3</v>
      </c>
      <c r="B12" s="34" t="s">
        <v>183</v>
      </c>
      <c r="C12" s="277" t="str">
        <f>'Exh CTM-6 (Tariff)'!B15</f>
        <v>08 (24) (324)</v>
      </c>
      <c r="D12" s="429">
        <v>0.12604934063119769</v>
      </c>
      <c r="F12" s="17">
        <f>+D12*(F61)</f>
        <v>9032211.7806892972</v>
      </c>
      <c r="G12" s="81">
        <f>'Exh CTM-6 (Rate Design)'!D43</f>
        <v>2762635966.1696987</v>
      </c>
      <c r="H12" s="16">
        <f t="shared" ref="H12" si="1">(+F12/G12)</f>
        <v>3.2694180092110192E-3</v>
      </c>
      <c r="I12" s="17">
        <f>+D12*(I61)</f>
        <v>11354033.175029518</v>
      </c>
      <c r="J12" s="81">
        <f>'Exh CTM-6 (Rate Design)'!E43</f>
        <v>2774967422.2693906</v>
      </c>
      <c r="K12" s="16">
        <f t="shared" ref="K12" si="2">(+I12/J12)</f>
        <v>4.0915915206471499E-3</v>
      </c>
    </row>
    <row r="13" spans="1:11" x14ac:dyDescent="0.2">
      <c r="A13" s="15">
        <f t="shared" si="0"/>
        <v>4</v>
      </c>
      <c r="B13" s="34"/>
      <c r="C13" s="20"/>
      <c r="D13" s="202"/>
      <c r="F13" s="17"/>
      <c r="G13" s="81"/>
      <c r="H13" s="16"/>
      <c r="I13" s="17"/>
      <c r="J13" s="81"/>
      <c r="K13" s="16"/>
    </row>
    <row r="14" spans="1:11" x14ac:dyDescent="0.2">
      <c r="A14" s="15">
        <f t="shared" si="0"/>
        <v>5</v>
      </c>
      <c r="B14" s="1" t="s">
        <v>185</v>
      </c>
      <c r="C14" s="277" t="str">
        <f>'Exh CTM-6 (Tariff)'!B22</f>
        <v>7A (11) (25)</v>
      </c>
      <c r="D14" s="202"/>
      <c r="F14" s="17">
        <v>2987882.1012702957</v>
      </c>
      <c r="G14" s="81">
        <f>'Exh CTM-6 (Rate Design)'!D61</f>
        <v>2960202274.8054705</v>
      </c>
      <c r="H14" s="16">
        <f t="shared" ref="H14:H15" si="3">(+F14/G14)</f>
        <v>1.0093506537375539E-3</v>
      </c>
      <c r="I14" s="17">
        <v>3756111.0632187957</v>
      </c>
      <c r="J14" s="81">
        <f>'Exh CTM-6 (Rate Design)'!E61</f>
        <v>2968720174.6374388</v>
      </c>
      <c r="K14" s="16">
        <f>(+I14/J14)</f>
        <v>1.2652290691821497E-3</v>
      </c>
    </row>
    <row r="15" spans="1:11" x14ac:dyDescent="0.2">
      <c r="A15" s="15">
        <f t="shared" si="0"/>
        <v>6</v>
      </c>
      <c r="B15" s="1" t="s">
        <v>207</v>
      </c>
      <c r="C15" s="20" t="str">
        <f>C14</f>
        <v>7A (11) (25)</v>
      </c>
      <c r="D15" s="202"/>
      <c r="F15" s="208">
        <v>6952549.3294617664</v>
      </c>
      <c r="G15" s="81">
        <f>'Exh CTM-6 (Rate Design)'!D65</f>
        <v>4517887.0072913375</v>
      </c>
      <c r="H15" s="80">
        <f t="shared" si="3"/>
        <v>1.5388940268406825</v>
      </c>
      <c r="I15" s="208">
        <v>8740153.2486382853</v>
      </c>
      <c r="J15" s="81">
        <f>'Exh CTM-6 (Rate Design)'!E65</f>
        <v>4515508.9451899873</v>
      </c>
      <c r="K15" s="80">
        <f>(+I15/J15)</f>
        <v>1.9355854134556583</v>
      </c>
    </row>
    <row r="16" spans="1:11" x14ac:dyDescent="0.2">
      <c r="A16" s="15">
        <f t="shared" si="0"/>
        <v>7</v>
      </c>
      <c r="B16" s="1" t="s">
        <v>184</v>
      </c>
      <c r="C16" s="20" t="str">
        <f>C15</f>
        <v>7A (11) (25)</v>
      </c>
      <c r="D16" s="429">
        <v>0.1394236987878181</v>
      </c>
      <c r="F16" s="198">
        <f>+D16*(F61)*H68</f>
        <v>9940431.4307320621</v>
      </c>
      <c r="G16" s="81"/>
      <c r="H16" s="16"/>
      <c r="I16" s="198">
        <f>+D16*(I61)*J68</f>
        <v>12496264.31185708</v>
      </c>
      <c r="J16" s="81"/>
      <c r="K16" s="21"/>
    </row>
    <row r="17" spans="1:11" x14ac:dyDescent="0.2">
      <c r="A17" s="15">
        <f t="shared" si="0"/>
        <v>8</v>
      </c>
      <c r="C17" s="20"/>
      <c r="D17" s="202"/>
      <c r="F17" s="17"/>
      <c r="G17" s="81"/>
      <c r="H17" s="16"/>
      <c r="I17" s="17"/>
      <c r="J17" s="81"/>
      <c r="K17" s="16"/>
    </row>
    <row r="18" spans="1:11" x14ac:dyDescent="0.2">
      <c r="A18" s="15">
        <f t="shared" si="0"/>
        <v>9</v>
      </c>
      <c r="B18" s="1" t="s">
        <v>187</v>
      </c>
      <c r="C18" s="277" t="str">
        <f>'Exh CTM-6 (Tariff)'!B35</f>
        <v>12 (26) (26P)</v>
      </c>
      <c r="D18" s="202"/>
      <c r="F18" s="17">
        <v>1703169.2224929873</v>
      </c>
      <c r="G18" s="81">
        <f>'Exh CTM-6 (Rate Design)'!D86+'Exh CTM-6 (Rate Design)'!D135</f>
        <v>2013891730.8000479</v>
      </c>
      <c r="H18" s="16">
        <f>(+F18/G18)</f>
        <v>8.4571042049831472E-4</v>
      </c>
      <c r="I18" s="17">
        <v>2140986.0978037021</v>
      </c>
      <c r="J18" s="81">
        <f>'Exh CTM-6 (Rate Design)'!E86+'Exh CTM-6 (Rate Design)'!E135</f>
        <v>2056791563.2414525</v>
      </c>
      <c r="K18" s="16">
        <f>(+I18/J18)</f>
        <v>1.0409348891093082E-3</v>
      </c>
    </row>
    <row r="19" spans="1:11" x14ac:dyDescent="0.2">
      <c r="A19" s="15">
        <f t="shared" si="0"/>
        <v>10</v>
      </c>
      <c r="B19" s="1" t="s">
        <v>190</v>
      </c>
      <c r="C19" s="20" t="str">
        <f>C18</f>
        <v>12 (26) (26P)</v>
      </c>
      <c r="D19" s="202"/>
      <c r="F19" s="208">
        <v>3963130.9517765744</v>
      </c>
      <c r="G19" s="81">
        <f>'Exh CTM-6 (Rate Design)'!D90+'Exh CTM-6 (Rate Design)'!D107+'Exh CTM-6 (Rate Design)'!D112+'Exh CTM-6 (Rate Design)'!D139</f>
        <v>4944273.2866841266</v>
      </c>
      <c r="H19" s="80">
        <f>(+F19/G19)</f>
        <v>0.80155984954352011</v>
      </c>
      <c r="I19" s="208">
        <v>4981893.8479345003</v>
      </c>
      <c r="J19" s="81">
        <f>'Exh CTM-6 (Rate Design)'!E90+'Exh CTM-6 (Rate Design)'!E107+'Exh CTM-6 (Rate Design)'!E112+'Exh CTM-6 (Rate Design)'!E139</f>
        <v>5032131.2804961493</v>
      </c>
      <c r="K19" s="80">
        <f>(+I19/J19)</f>
        <v>0.99001666892985041</v>
      </c>
    </row>
    <row r="20" spans="1:11" x14ac:dyDescent="0.2">
      <c r="A20" s="15">
        <f t="shared" si="0"/>
        <v>11</v>
      </c>
      <c r="B20" s="1" t="s">
        <v>186</v>
      </c>
      <c r="C20" s="20" t="str">
        <f>C19</f>
        <v>12 (26) (26P)</v>
      </c>
      <c r="D20" s="429">
        <v>7.9076246010100937E-2</v>
      </c>
      <c r="F20" s="17">
        <f>+D20*(F61)</f>
        <v>5666300.1742695617</v>
      </c>
      <c r="G20" s="81"/>
      <c r="H20" s="16"/>
      <c r="I20" s="17">
        <f>+D20*(I61)</f>
        <v>7122879.9457382029</v>
      </c>
      <c r="J20" s="81"/>
      <c r="K20" s="21"/>
    </row>
    <row r="21" spans="1:11" x14ac:dyDescent="0.2">
      <c r="A21" s="15">
        <f t="shared" si="0"/>
        <v>12</v>
      </c>
      <c r="C21" s="20"/>
      <c r="D21" s="430"/>
      <c r="F21" s="17"/>
      <c r="G21" s="94"/>
      <c r="H21" s="21"/>
      <c r="I21" s="17"/>
      <c r="J21" s="94"/>
      <c r="K21" s="16"/>
    </row>
    <row r="22" spans="1:11" x14ac:dyDescent="0.2">
      <c r="A22" s="15">
        <f t="shared" si="0"/>
        <v>13</v>
      </c>
      <c r="B22" s="1" t="s">
        <v>189</v>
      </c>
      <c r="C22" s="277" t="str">
        <f>'Exh CTM-6 (Tariff)'!B59</f>
        <v>29</v>
      </c>
      <c r="D22" s="430"/>
      <c r="F22" s="17">
        <v>15069.665448776928</v>
      </c>
      <c r="G22" s="81">
        <f>'Exh CTM-6 (Rate Design)'!D171</f>
        <v>14930059.630887466</v>
      </c>
      <c r="H22" s="16">
        <f>(+F22/G22)</f>
        <v>1.0093506537375541E-3</v>
      </c>
      <c r="I22" s="17">
        <v>18779.828427218767</v>
      </c>
      <c r="J22" s="81">
        <f>'Exh CTM-6 (Rate Design)'!E171</f>
        <v>14843026.361509496</v>
      </c>
      <c r="K22" s="16">
        <f>(+I22/J22)</f>
        <v>1.2652290691821495E-3</v>
      </c>
    </row>
    <row r="23" spans="1:11" x14ac:dyDescent="0.2">
      <c r="A23" s="15">
        <f t="shared" si="0"/>
        <v>14</v>
      </c>
      <c r="B23" s="1" t="s">
        <v>191</v>
      </c>
      <c r="C23" s="20" t="str">
        <f>C22</f>
        <v>29</v>
      </c>
      <c r="D23" s="430"/>
      <c r="F23" s="208">
        <v>35065.838898584116</v>
      </c>
      <c r="G23" s="81">
        <f>'Exh CTM-6 (Rate Design)'!D175</f>
        <v>6359.1483786280214</v>
      </c>
      <c r="H23" s="80">
        <f>(+F23/G23)</f>
        <v>5.5142350533027704</v>
      </c>
      <c r="I23" s="208">
        <v>43699.07483416301</v>
      </c>
      <c r="J23" s="81">
        <f>'Exh CTM-6 (Rate Design)'!E175</f>
        <v>6312.6225193658393</v>
      </c>
      <c r="K23" s="80">
        <f>(+I23/J23)</f>
        <v>6.9224913576097977</v>
      </c>
    </row>
    <row r="24" spans="1:11" x14ac:dyDescent="0.2">
      <c r="A24" s="15">
        <f t="shared" si="0"/>
        <v>15</v>
      </c>
      <c r="B24" s="1" t="s">
        <v>188</v>
      </c>
      <c r="C24" s="20" t="str">
        <f>C23</f>
        <v>29</v>
      </c>
      <c r="D24" s="431" t="s">
        <v>331</v>
      </c>
      <c r="F24" s="17">
        <f>+D16*(F61)*H69</f>
        <v>50135.504347361042</v>
      </c>
      <c r="G24" s="81"/>
      <c r="H24" s="16"/>
      <c r="I24" s="17">
        <f>+D16*(I61)*J69</f>
        <v>62478.903261381776</v>
      </c>
      <c r="J24" s="81"/>
      <c r="K24" s="21"/>
    </row>
    <row r="25" spans="1:11" x14ac:dyDescent="0.2">
      <c r="A25" s="15">
        <f t="shared" si="0"/>
        <v>16</v>
      </c>
      <c r="C25" s="20"/>
      <c r="D25" s="202"/>
      <c r="F25" s="17"/>
      <c r="G25" s="81"/>
      <c r="H25" s="19"/>
      <c r="I25" s="17"/>
      <c r="J25" s="81"/>
      <c r="K25" s="19"/>
    </row>
    <row r="26" spans="1:11" x14ac:dyDescent="0.2">
      <c r="A26" s="15">
        <f t="shared" si="0"/>
        <v>17</v>
      </c>
      <c r="B26" s="1" t="s">
        <v>193</v>
      </c>
      <c r="C26" s="277" t="str">
        <f>'Exh CTM-6 (Tariff)'!B74</f>
        <v>10 (31)</v>
      </c>
      <c r="D26" s="202"/>
      <c r="F26" s="17">
        <v>1188972.9138462045</v>
      </c>
      <c r="G26" s="81">
        <f>'Exh CTM-6 (Rate Design)'!D195</f>
        <v>1423586019.4788036</v>
      </c>
      <c r="H26" s="16">
        <f>(+F26/G26)</f>
        <v>8.3519569423806607E-4</v>
      </c>
      <c r="I26" s="17">
        <v>1494610.4271916316</v>
      </c>
      <c r="J26" s="81">
        <f>'Exh CTM-6 (Rate Design)'!E195</f>
        <v>1411297972.0883911</v>
      </c>
      <c r="K26" s="16">
        <f>(+I26/J26)</f>
        <v>1.0590325053609745E-3</v>
      </c>
    </row>
    <row r="27" spans="1:11" x14ac:dyDescent="0.2">
      <c r="A27" s="15">
        <f t="shared" si="0"/>
        <v>18</v>
      </c>
      <c r="B27" s="1" t="s">
        <v>194</v>
      </c>
      <c r="C27" s="20" t="str">
        <f>C26</f>
        <v>10 (31)</v>
      </c>
      <c r="D27" s="429"/>
      <c r="F27" s="208">
        <v>2766639.5643239007</v>
      </c>
      <c r="G27" s="81">
        <f>'Exh CTM-6 (Rate Design)'!D199+'Exh CTM-6 (Rate Design)'!D216+'Exh CTM-6 (Rate Design)'!D221</f>
        <v>3383993.0707753184</v>
      </c>
      <c r="H27" s="80">
        <f>(+F27/G27)</f>
        <v>0.81756655715906246</v>
      </c>
      <c r="I27" s="208">
        <v>3477832.2474504155</v>
      </c>
      <c r="J27" s="81">
        <f>'Exh CTM-6 (Rate Design)'!E199+'Exh CTM-6 (Rate Design)'!E216+'Exh CTM-6 (Rate Design)'!E221</f>
        <v>3344757.4708671868</v>
      </c>
      <c r="K27" s="80">
        <f>(+I27/J27)</f>
        <v>1.0397860764920355</v>
      </c>
    </row>
    <row r="28" spans="1:11" x14ac:dyDescent="0.2">
      <c r="A28" s="15">
        <f t="shared" si="0"/>
        <v>19</v>
      </c>
      <c r="B28" s="1" t="s">
        <v>192</v>
      </c>
      <c r="C28" s="20" t="str">
        <f>C27</f>
        <v>10 (31)</v>
      </c>
      <c r="D28" s="429">
        <v>5.5202685319212977E-2</v>
      </c>
      <c r="F28" s="17">
        <f>+D28*(F61)</f>
        <v>3955612.4781701053</v>
      </c>
      <c r="G28" s="81"/>
      <c r="H28" s="16"/>
      <c r="I28" s="17">
        <f>+D28*(I61)</f>
        <v>4972442.6746420469</v>
      </c>
      <c r="J28" s="81"/>
      <c r="K28" s="21"/>
    </row>
    <row r="29" spans="1:11" x14ac:dyDescent="0.2">
      <c r="A29" s="15">
        <f t="shared" si="0"/>
        <v>20</v>
      </c>
      <c r="C29" s="20"/>
      <c r="D29" s="429"/>
      <c r="F29" s="17"/>
      <c r="G29" s="81"/>
      <c r="H29" s="16"/>
      <c r="I29" s="17"/>
      <c r="J29" s="81"/>
      <c r="K29" s="16"/>
    </row>
    <row r="30" spans="1:11" x14ac:dyDescent="0.2">
      <c r="A30" s="15">
        <f t="shared" si="0"/>
        <v>21</v>
      </c>
      <c r="B30" s="1" t="s">
        <v>196</v>
      </c>
      <c r="C30" s="277" t="str">
        <f>'Exh CTM-6 (Tariff)'!B88</f>
        <v>35</v>
      </c>
      <c r="D30" s="429"/>
      <c r="F30" s="17">
        <v>3391.2976442694562</v>
      </c>
      <c r="G30" s="81">
        <f>'Exh CTM-6 (Rate Design)'!D243</f>
        <v>4407260.1568774413</v>
      </c>
      <c r="H30" s="16">
        <f>(+F30/G30)</f>
        <v>7.6947979550909967E-4</v>
      </c>
      <c r="I30" s="17">
        <v>4263.065004936846</v>
      </c>
      <c r="J30" s="81">
        <f>'Exh CTM-6 (Rate Design)'!E243</f>
        <v>4380281.1514552524</v>
      </c>
      <c r="K30" s="16">
        <f>(+I30/J30)</f>
        <v>9.7324004042994726E-4</v>
      </c>
    </row>
    <row r="31" spans="1:11" x14ac:dyDescent="0.2">
      <c r="A31" s="15">
        <f t="shared" si="0"/>
        <v>22</v>
      </c>
      <c r="B31" s="1" t="s">
        <v>197</v>
      </c>
      <c r="C31" s="20" t="str">
        <f>C30</f>
        <v>35</v>
      </c>
      <c r="D31" s="429"/>
      <c r="F31" s="208">
        <v>7891.2632304489653</v>
      </c>
      <c r="G31" s="81">
        <f>'Exh CTM-6 (Rate Design)'!D247</f>
        <v>8196.3679379811347</v>
      </c>
      <c r="H31" s="80">
        <f>(+F31/G31)</f>
        <v>0.96277562087978685</v>
      </c>
      <c r="I31" s="208">
        <v>9919.7922598500518</v>
      </c>
      <c r="J31" s="81">
        <f>'Exh CTM-6 (Rate Design)'!E247</f>
        <v>8146.3096768096348</v>
      </c>
      <c r="K31" s="80">
        <f>(+I31/J31)</f>
        <v>1.2177038012793753</v>
      </c>
    </row>
    <row r="32" spans="1:11" x14ac:dyDescent="0.2">
      <c r="A32" s="15">
        <f t="shared" si="0"/>
        <v>23</v>
      </c>
      <c r="B32" s="1" t="s">
        <v>195</v>
      </c>
      <c r="C32" s="20" t="str">
        <f>C31</f>
        <v>35</v>
      </c>
      <c r="D32" s="429">
        <v>1.5745416443070529E-4</v>
      </c>
      <c r="F32" s="17">
        <f>+D32*(F61)</f>
        <v>11282.560874718421</v>
      </c>
      <c r="G32" s="81"/>
      <c r="H32" s="16"/>
      <c r="I32" s="17">
        <f>+D32*(I61)</f>
        <v>14182.857264786899</v>
      </c>
      <c r="J32" s="81"/>
      <c r="K32" s="21"/>
    </row>
    <row r="33" spans="1:11" x14ac:dyDescent="0.2">
      <c r="A33" s="15">
        <f t="shared" si="0"/>
        <v>24</v>
      </c>
      <c r="C33" s="20"/>
      <c r="D33" s="202"/>
      <c r="F33" s="17"/>
      <c r="G33" s="81"/>
      <c r="H33" s="16"/>
      <c r="I33" s="17"/>
      <c r="J33" s="81"/>
      <c r="K33" s="16"/>
    </row>
    <row r="34" spans="1:11" x14ac:dyDescent="0.2">
      <c r="A34" s="15">
        <f t="shared" si="0"/>
        <v>25</v>
      </c>
      <c r="B34" s="1" t="s">
        <v>199</v>
      </c>
      <c r="C34" s="277" t="str">
        <f>'Exh CTM-6 (Tariff)'!B98</f>
        <v>43</v>
      </c>
      <c r="D34" s="202"/>
      <c r="F34" s="17">
        <v>36260.663584542061</v>
      </c>
      <c r="G34" s="81">
        <f>'Exh CTM-6 (Rate Design)'!D267</f>
        <v>122267424.6450724</v>
      </c>
      <c r="H34" s="16">
        <f>(+F34/G34)</f>
        <v>2.9656847430787388E-4</v>
      </c>
      <c r="I34" s="17">
        <v>45581.83391665954</v>
      </c>
      <c r="J34" s="81">
        <f>'Exh CTM-6 (Rate Design)'!E267</f>
        <v>121633779.10385114</v>
      </c>
      <c r="K34" s="16">
        <f>(+I34/J34)</f>
        <v>3.7474650752848589E-4</v>
      </c>
    </row>
    <row r="35" spans="1:11" x14ac:dyDescent="0.2">
      <c r="A35" s="15">
        <f t="shared" si="0"/>
        <v>26</v>
      </c>
      <c r="B35" s="1" t="s">
        <v>200</v>
      </c>
      <c r="C35" s="20" t="str">
        <f>C34</f>
        <v>43</v>
      </c>
      <c r="D35" s="202"/>
      <c r="F35" s="208">
        <v>84375.502026457048</v>
      </c>
      <c r="G35" s="81">
        <f>'Exh CTM-6 (Rate Design)'!D270</f>
        <v>579230.53698067076</v>
      </c>
      <c r="H35" s="80">
        <f>(+F35/G35)</f>
        <v>0.1456682557972124</v>
      </c>
      <c r="I35" s="208">
        <v>106065.0782365793</v>
      </c>
      <c r="J35" s="81">
        <f>'Exh CTM-6 (Rate Design)'!E270</f>
        <v>573967.09159726952</v>
      </c>
      <c r="K35" s="80">
        <f>(+I35/J35)</f>
        <v>0.18479296076263735</v>
      </c>
    </row>
    <row r="36" spans="1:11" x14ac:dyDescent="0.2">
      <c r="A36" s="15">
        <f t="shared" si="0"/>
        <v>27</v>
      </c>
      <c r="B36" s="1" t="s">
        <v>198</v>
      </c>
      <c r="C36" s="20" t="str">
        <f>C35</f>
        <v>43</v>
      </c>
      <c r="D36" s="429">
        <v>1.6835421379348947E-3</v>
      </c>
      <c r="F36" s="17">
        <f>+D36*(F61)</f>
        <v>120636.16561099912</v>
      </c>
      <c r="G36" s="81"/>
      <c r="H36" s="16"/>
      <c r="I36" s="17">
        <f>+D36*(I61)</f>
        <v>151646.91215323884</v>
      </c>
      <c r="J36" s="81"/>
      <c r="K36" s="21"/>
    </row>
    <row r="37" spans="1:11" x14ac:dyDescent="0.2">
      <c r="A37" s="15">
        <f t="shared" si="0"/>
        <v>28</v>
      </c>
      <c r="C37" s="20"/>
      <c r="D37" s="202"/>
      <c r="F37" s="17"/>
      <c r="G37" s="81"/>
      <c r="H37" s="19"/>
      <c r="I37" s="17"/>
      <c r="J37" s="81"/>
      <c r="K37" s="19"/>
    </row>
    <row r="38" spans="1:11" x14ac:dyDescent="0.2">
      <c r="A38" s="15">
        <f t="shared" si="0"/>
        <v>29</v>
      </c>
      <c r="B38" s="34" t="s">
        <v>202</v>
      </c>
      <c r="C38" s="277" t="str">
        <f>'Exh CTM-6 (Tariff)'!B125</f>
        <v>46</v>
      </c>
      <c r="D38" s="202"/>
      <c r="F38" s="17">
        <v>70516.392897441809</v>
      </c>
      <c r="G38" s="81">
        <f>'Exh CTM-6 (Rate Design)'!D289</f>
        <v>96933187.043131709</v>
      </c>
      <c r="H38" s="16">
        <f>(+F38/G38)</f>
        <v>7.2747420206110221E-4</v>
      </c>
      <c r="I38" s="17">
        <v>88624.475971321779</v>
      </c>
      <c r="J38" s="81">
        <f>'Exh CTM-6 (Rate Design)'!E289</f>
        <v>96918964.527943105</v>
      </c>
      <c r="K38" s="16">
        <f>(+I38/J38)</f>
        <v>9.1441831227747066E-4</v>
      </c>
    </row>
    <row r="39" spans="1:11" x14ac:dyDescent="0.2">
      <c r="A39" s="15">
        <f t="shared" si="0"/>
        <v>30</v>
      </c>
      <c r="B39" s="34" t="s">
        <v>205</v>
      </c>
      <c r="C39" s="20" t="str">
        <f>C38</f>
        <v>46</v>
      </c>
      <c r="D39" s="202"/>
      <c r="F39" s="208">
        <v>164085.6913151741</v>
      </c>
      <c r="G39" s="81">
        <f>'Exh CTM-6 (Rate Design)'!D291</f>
        <v>454913.76433003857</v>
      </c>
      <c r="H39" s="80">
        <f>(+F39/G39)</f>
        <v>0.36069625538111971</v>
      </c>
      <c r="I39" s="208">
        <v>206221.6714395629</v>
      </c>
      <c r="J39" s="81">
        <f>'Exh CTM-6 (Rate Design)'!E291</f>
        <v>453901.97661419428</v>
      </c>
      <c r="K39" s="80">
        <f>(+I39/J39)</f>
        <v>0.45433085129489609</v>
      </c>
    </row>
    <row r="40" spans="1:11" x14ac:dyDescent="0.2">
      <c r="A40" s="15">
        <f t="shared" si="0"/>
        <v>31</v>
      </c>
      <c r="B40" s="34" t="s">
        <v>201</v>
      </c>
      <c r="C40" s="20" t="str">
        <f>C39</f>
        <v>46</v>
      </c>
      <c r="D40" s="429">
        <v>2.1338763405404221E-2</v>
      </c>
      <c r="F40" s="17">
        <f>+D40*(F61)*H73</f>
        <v>234602.08421261591</v>
      </c>
      <c r="G40" s="81"/>
      <c r="H40" s="16"/>
      <c r="I40" s="17">
        <f>+D40*(I61)*J73</f>
        <v>294846.14741088467</v>
      </c>
      <c r="J40" s="81"/>
      <c r="K40" s="21"/>
    </row>
    <row r="41" spans="1:11" x14ac:dyDescent="0.2">
      <c r="A41" s="15">
        <f t="shared" si="0"/>
        <v>32</v>
      </c>
      <c r="B41" s="34"/>
      <c r="C41" s="20"/>
      <c r="D41" s="202"/>
      <c r="F41" s="17"/>
      <c r="G41" s="81"/>
      <c r="H41" s="16"/>
      <c r="I41" s="17"/>
      <c r="J41" s="81"/>
      <c r="K41" s="16"/>
    </row>
    <row r="42" spans="1:11" x14ac:dyDescent="0.2">
      <c r="A42" s="15">
        <f t="shared" si="0"/>
        <v>33</v>
      </c>
      <c r="B42" s="34" t="s">
        <v>204</v>
      </c>
      <c r="C42" s="277" t="str">
        <f>'Exh CTM-6 (Tariff)'!B133</f>
        <v>49</v>
      </c>
      <c r="D42" s="202"/>
      <c r="F42" s="17">
        <v>389084.64928533608</v>
      </c>
      <c r="G42" s="81">
        <f>'Exh CTM-6 (Rate Design)'!D307</f>
        <v>534843226.30681556</v>
      </c>
      <c r="H42" s="16">
        <f>(+F42/G42)</f>
        <v>7.274742020611021E-4</v>
      </c>
      <c r="I42" s="17">
        <v>489121.66272950947</v>
      </c>
      <c r="J42" s="81">
        <f>'Exh CTM-6 (Rate Design)'!E307</f>
        <v>534899242.67952603</v>
      </c>
      <c r="K42" s="16">
        <f>(+I42/J42)</f>
        <v>9.1441831227747077E-4</v>
      </c>
    </row>
    <row r="43" spans="1:11" x14ac:dyDescent="0.2">
      <c r="A43" s="15">
        <f t="shared" si="0"/>
        <v>34</v>
      </c>
      <c r="B43" s="34" t="s">
        <v>206</v>
      </c>
      <c r="C43" s="20" t="str">
        <f>C42</f>
        <v>49</v>
      </c>
      <c r="D43" s="202"/>
      <c r="F43" s="208">
        <v>905367.12152817077</v>
      </c>
      <c r="G43" s="81">
        <f>'Exh CTM-6 (Rate Design)'!D309</f>
        <v>1325042.9814690738</v>
      </c>
      <c r="H43" s="80">
        <f>(+F43/G43)</f>
        <v>0.68327377616414464</v>
      </c>
      <c r="I43" s="208">
        <v>1138144.8039029033</v>
      </c>
      <c r="J43" s="81">
        <f>'Exh CTM-6 (Rate Design)'!E309</f>
        <v>1321250.3262371249</v>
      </c>
      <c r="K43" s="80">
        <f>(+I43/J43)</f>
        <v>0.86141496528087924</v>
      </c>
    </row>
    <row r="44" spans="1:11" x14ac:dyDescent="0.2">
      <c r="A44" s="15">
        <f t="shared" si="0"/>
        <v>35</v>
      </c>
      <c r="B44" s="34" t="s">
        <v>203</v>
      </c>
      <c r="C44" s="20" t="str">
        <f>C43</f>
        <v>49</v>
      </c>
      <c r="D44" s="431" t="s">
        <v>330</v>
      </c>
      <c r="F44" s="17">
        <f>+D40*(F61)*H74</f>
        <v>1294451.7708135068</v>
      </c>
      <c r="G44" s="81"/>
      <c r="H44" s="16"/>
      <c r="I44" s="17">
        <f>+D40*(I61)*J74</f>
        <v>1627266.4666324127</v>
      </c>
      <c r="J44" s="81"/>
      <c r="K44" s="21"/>
    </row>
    <row r="45" spans="1:11" x14ac:dyDescent="0.2">
      <c r="A45" s="15">
        <f t="shared" si="0"/>
        <v>36</v>
      </c>
      <c r="B45" s="34"/>
      <c r="C45" s="20"/>
      <c r="D45" s="202"/>
      <c r="F45" s="17"/>
      <c r="G45" s="81"/>
      <c r="H45" s="19"/>
      <c r="I45" s="17"/>
      <c r="J45" s="81"/>
      <c r="K45" s="19"/>
    </row>
    <row r="46" spans="1:11" x14ac:dyDescent="0.2">
      <c r="A46" s="15">
        <f t="shared" si="0"/>
        <v>37</v>
      </c>
      <c r="B46" s="1" t="s">
        <v>165</v>
      </c>
      <c r="C46" s="278" t="s">
        <v>360</v>
      </c>
      <c r="D46" s="429">
        <v>1.5694108582290553E-3</v>
      </c>
      <c r="F46" s="17">
        <f>+D46*(F61)</f>
        <v>112457.95631658979</v>
      </c>
      <c r="G46" s="81">
        <f>'Exh CTM-6 (Rate Design)'!D381</f>
        <v>67255417.982360825</v>
      </c>
      <c r="H46" s="16">
        <f>(+F46/G46)</f>
        <v>1.6721025560510871E-3</v>
      </c>
      <c r="I46" s="17">
        <f>+D46*(I61)</f>
        <v>141366.41144137757</v>
      </c>
      <c r="J46" s="81">
        <f>'Exh CTM-6 (Rate Design)'!E381</f>
        <v>67027608.143863305</v>
      </c>
      <c r="K46" s="16">
        <f>(+I46/J46)</f>
        <v>2.1090773691037688E-3</v>
      </c>
    </row>
    <row r="47" spans="1:11" x14ac:dyDescent="0.2">
      <c r="A47" s="15">
        <f t="shared" si="0"/>
        <v>38</v>
      </c>
      <c r="C47" s="20"/>
      <c r="D47" s="429"/>
      <c r="F47" s="17"/>
      <c r="G47" s="81"/>
      <c r="H47" s="16"/>
      <c r="I47" s="17"/>
      <c r="J47" s="81"/>
      <c r="K47" s="16"/>
    </row>
    <row r="48" spans="1:11" x14ac:dyDescent="0.2">
      <c r="A48" s="15">
        <f>+A47+1</f>
        <v>39</v>
      </c>
      <c r="B48" s="34" t="s">
        <v>209</v>
      </c>
      <c r="C48" s="278">
        <v>5</v>
      </c>
      <c r="D48" s="429">
        <v>2.8286238246504563E-4</v>
      </c>
      <c r="F48" s="17">
        <f>+D48*(F61)</f>
        <v>20268.832271719843</v>
      </c>
      <c r="G48" s="81">
        <f>'Exh CTM-6 (Rate Design)'!D361</f>
        <v>6714960.2368700616</v>
      </c>
      <c r="H48" s="16">
        <f>(+F48/G48)</f>
        <v>3.018459016395819E-3</v>
      </c>
      <c r="I48" s="17">
        <f>+D48*(I61)</f>
        <v>25479.14061583854</v>
      </c>
      <c r="J48" s="81">
        <f>'Exh CTM-6 (Rate Design)'!E361</f>
        <v>6710049.8818741431</v>
      </c>
      <c r="K48" s="16">
        <f>(+I48/J48)</f>
        <v>3.797161133580443E-3</v>
      </c>
    </row>
    <row r="49" spans="1:11" x14ac:dyDescent="0.2">
      <c r="A49" s="15">
        <f>+A48+1</f>
        <v>40</v>
      </c>
      <c r="C49" s="20"/>
      <c r="D49" s="202"/>
      <c r="F49" s="17"/>
      <c r="G49" s="94"/>
      <c r="H49" s="19"/>
      <c r="I49" s="17"/>
      <c r="J49" s="94"/>
      <c r="K49" s="19"/>
    </row>
    <row r="50" spans="1:11" x14ac:dyDescent="0.2">
      <c r="A50" s="15">
        <f t="shared" si="0"/>
        <v>41</v>
      </c>
      <c r="B50" s="1" t="s">
        <v>4</v>
      </c>
      <c r="C50" s="20"/>
      <c r="D50" s="202"/>
      <c r="F50" s="199">
        <f>SUM(F10,F12,F16,F20,F24,F28,F32,F36,F40,F44,F46,F48)</f>
        <v>71656160.480174646</v>
      </c>
      <c r="G50" s="81"/>
      <c r="H50" s="16"/>
      <c r="I50" s="199">
        <f>SUM(I10,I12,I16,I20,I24,I28,I32,I36,I40,I44,I46,I48)</f>
        <v>90076101.296315312</v>
      </c>
      <c r="J50" s="81"/>
      <c r="K50" s="19"/>
    </row>
    <row r="51" spans="1:11" x14ac:dyDescent="0.2">
      <c r="A51" s="15">
        <f t="shared" si="0"/>
        <v>42</v>
      </c>
      <c r="C51" s="20"/>
      <c r="D51" s="202"/>
      <c r="F51" s="17"/>
      <c r="G51" s="81"/>
      <c r="H51" s="16"/>
      <c r="I51" s="17"/>
      <c r="J51" s="81"/>
      <c r="K51" s="16"/>
    </row>
    <row r="52" spans="1:11" x14ac:dyDescent="0.2">
      <c r="A52" s="15">
        <f t="shared" si="0"/>
        <v>43</v>
      </c>
      <c r="B52" s="1" t="s">
        <v>295</v>
      </c>
      <c r="C52" s="277" t="str">
        <f>'Exh CTM-6 (Tariff)'!B110</f>
        <v>Special Contract</v>
      </c>
      <c r="D52" s="429">
        <v>0</v>
      </c>
      <c r="F52" s="17">
        <f>+D52*(F61)</f>
        <v>0</v>
      </c>
      <c r="G52" s="81">
        <f>'Exh CTM-6 (Rate Design)'!D346</f>
        <v>304773055.46200001</v>
      </c>
      <c r="H52" s="16">
        <f>(+F52/G52)</f>
        <v>0</v>
      </c>
      <c r="I52" s="17">
        <f>+D52*(I61)</f>
        <v>0</v>
      </c>
      <c r="J52" s="81">
        <f>'Exh CTM-6 (Rate Design)'!E346</f>
        <v>304773055.46200001</v>
      </c>
      <c r="K52" s="16">
        <f>(+I52/J52)</f>
        <v>0</v>
      </c>
    </row>
    <row r="53" spans="1:11" x14ac:dyDescent="0.2">
      <c r="A53" s="15">
        <f t="shared" si="0"/>
        <v>44</v>
      </c>
      <c r="C53" s="277"/>
      <c r="D53" s="429"/>
      <c r="F53" s="197"/>
      <c r="G53" s="94"/>
      <c r="H53" s="22"/>
      <c r="I53" s="197"/>
      <c r="J53" s="94"/>
      <c r="K53" s="22"/>
    </row>
    <row r="54" spans="1:11" x14ac:dyDescent="0.2">
      <c r="A54" s="15">
        <f t="shared" si="0"/>
        <v>45</v>
      </c>
      <c r="B54" s="1" t="s">
        <v>296</v>
      </c>
      <c r="C54" s="277" t="str">
        <f>'Exh CTM-6 (Tariff)'!B141</f>
        <v>449 / 459</v>
      </c>
      <c r="D54" s="429">
        <v>0</v>
      </c>
      <c r="F54" s="17">
        <f>+D54*(F61)</f>
        <v>0</v>
      </c>
      <c r="G54" s="81">
        <f>'Exh CTM-6 (Rate Design)'!D325</f>
        <v>1967511960.3194919</v>
      </c>
      <c r="H54" s="16">
        <f>(+F54/G54)</f>
        <v>0</v>
      </c>
      <c r="I54" s="17">
        <f>+D54*(I61)</f>
        <v>0</v>
      </c>
      <c r="J54" s="81">
        <f>'Exh CTM-6 (Rate Design)'!E325</f>
        <v>1964993565.6779518</v>
      </c>
      <c r="K54" s="16">
        <f>(+I54/J54)</f>
        <v>0</v>
      </c>
    </row>
    <row r="55" spans="1:11" x14ac:dyDescent="0.2">
      <c r="A55" s="15">
        <f t="shared" si="0"/>
        <v>46</v>
      </c>
      <c r="D55" s="202"/>
      <c r="F55" s="23"/>
      <c r="H55" s="21"/>
      <c r="I55" s="23"/>
      <c r="K55" s="21"/>
    </row>
    <row r="56" spans="1:11" ht="12" thickBot="1" x14ac:dyDescent="0.25">
      <c r="A56" s="15">
        <f t="shared" si="0"/>
        <v>47</v>
      </c>
      <c r="B56" s="1" t="s">
        <v>5</v>
      </c>
      <c r="D56" s="210">
        <f>SUM(D10:D55)</f>
        <v>1</v>
      </c>
      <c r="F56" s="201">
        <f>SUM(F50:F54)</f>
        <v>71656160.480174646</v>
      </c>
      <c r="H56" s="19"/>
      <c r="I56" s="204">
        <f>SUM(I50:I54)</f>
        <v>90076101.296315312</v>
      </c>
      <c r="K56" s="19"/>
    </row>
    <row r="57" spans="1:11" ht="12" thickTop="1" x14ac:dyDescent="0.2">
      <c r="F57" s="17"/>
      <c r="G57" s="4"/>
      <c r="H57" s="21"/>
      <c r="I57" s="17"/>
      <c r="J57" s="4"/>
      <c r="K57" s="21"/>
    </row>
    <row r="58" spans="1:11" ht="12" thickBot="1" x14ac:dyDescent="0.25">
      <c r="A58" s="473"/>
      <c r="B58" s="24"/>
      <c r="C58" s="24"/>
      <c r="D58" s="24"/>
      <c r="F58" s="27"/>
      <c r="G58" s="24"/>
      <c r="H58" s="26"/>
      <c r="I58" s="27"/>
      <c r="J58" s="24"/>
      <c r="K58" s="26"/>
    </row>
    <row r="60" spans="1:11" ht="22.5" x14ac:dyDescent="0.2">
      <c r="F60" s="79" t="s">
        <v>286</v>
      </c>
      <c r="I60" s="79" t="s">
        <v>286</v>
      </c>
    </row>
    <row r="61" spans="1:11" x14ac:dyDescent="0.2">
      <c r="D61" s="200" t="s">
        <v>287</v>
      </c>
      <c r="F61" s="96">
        <v>71656160.480174631</v>
      </c>
      <c r="G61" s="96">
        <f>'Exh CTM-6 (Rate Design)'!$D$387</f>
        <v>23558158394.432896</v>
      </c>
      <c r="I61" s="96">
        <v>90076101.296315327</v>
      </c>
      <c r="J61" s="96">
        <f>'Exh CTM-6 (Rate Design)'!$E$387</f>
        <v>23775605944.94062</v>
      </c>
    </row>
    <row r="62" spans="1:11" x14ac:dyDescent="0.2">
      <c r="C62" s="28" t="s">
        <v>208</v>
      </c>
      <c r="D62" s="28"/>
      <c r="E62" s="5"/>
      <c r="F62" s="305">
        <f>F61-F56</f>
        <v>0</v>
      </c>
      <c r="G62" s="305">
        <f>G61-SUM(G10,G12,G14,G18,G22,G26,G30,G34,G38,G42,G46,G48,G52,G54)</f>
        <v>0</v>
      </c>
      <c r="H62" s="5"/>
      <c r="I62" s="305">
        <f>I61-I56</f>
        <v>0</v>
      </c>
      <c r="J62" s="305">
        <f>J61-SUM(J10,J12,J14,J18,J22,J26,J30,J34,J38,J42,J46,J48,J52,J54)</f>
        <v>0</v>
      </c>
      <c r="K62" s="5"/>
    </row>
    <row r="63" spans="1:11" x14ac:dyDescent="0.2">
      <c r="G63" s="96">
        <f>'Exh CTM-6 (Rate Design)'!$D$388-'Exh CTM-6 (Rate Design)'!$D$363-'Exh CTM-6 (Rate Design)'!$D$340</f>
        <v>15219896.163847173</v>
      </c>
      <c r="J63" s="96">
        <f>'Exh CTM-6 (Rate Design)'!$E$388-'Exh CTM-6 (Rate Design)'!$E$363-'Exh CTM-6 (Rate Design)'!$E$340</f>
        <v>15255976.023198087</v>
      </c>
    </row>
    <row r="64" spans="1:11" x14ac:dyDescent="0.2">
      <c r="F64" s="28" t="s">
        <v>208</v>
      </c>
      <c r="G64" s="305">
        <f>G63-SUM(,G15,G19,G23,G27,G31,G35,G39,G43)</f>
        <v>0</v>
      </c>
      <c r="J64" s="305">
        <f>J63-SUM(,J15,J19,J23,J27,J31,J35,J39,J43)</f>
        <v>0</v>
      </c>
    </row>
    <row r="65" spans="2:10" x14ac:dyDescent="0.2">
      <c r="B65" s="1" t="s">
        <v>381</v>
      </c>
      <c r="G65" s="35"/>
    </row>
    <row r="66" spans="2:10" x14ac:dyDescent="0.2">
      <c r="G66" s="6"/>
    </row>
    <row r="67" spans="2:10" ht="15.75" customHeight="1" x14ac:dyDescent="0.25">
      <c r="F67" s="211"/>
      <c r="G67" s="546" t="s">
        <v>379</v>
      </c>
      <c r="H67" s="547"/>
      <c r="I67" s="546" t="s">
        <v>380</v>
      </c>
      <c r="J67" s="538"/>
    </row>
    <row r="68" spans="2:10" x14ac:dyDescent="0.2">
      <c r="F68" s="209" t="s">
        <v>327</v>
      </c>
      <c r="G68" s="212">
        <v>2960202274.8054705</v>
      </c>
      <c r="H68" s="213">
        <f>G68/G70</f>
        <v>0.99498171578518502</v>
      </c>
      <c r="I68" s="212">
        <v>2968720174.6374388</v>
      </c>
      <c r="J68" s="213">
        <f>I68/I70</f>
        <v>0.99502506722279604</v>
      </c>
    </row>
    <row r="69" spans="2:10" x14ac:dyDescent="0.2">
      <c r="F69" s="209" t="s">
        <v>334</v>
      </c>
      <c r="G69" s="212">
        <v>14930059.630887466</v>
      </c>
      <c r="H69" s="213">
        <f>G69/G70</f>
        <v>5.0182842148149293E-3</v>
      </c>
      <c r="I69" s="212">
        <v>14843026.361509496</v>
      </c>
      <c r="J69" s="213">
        <f>I69/I70</f>
        <v>4.9749327772040481E-3</v>
      </c>
    </row>
    <row r="70" spans="2:10" ht="12" thickBot="1" x14ac:dyDescent="0.25">
      <c r="G70" s="214">
        <f>SUM(G68:G69)</f>
        <v>2975132334.436358</v>
      </c>
      <c r="H70" s="215">
        <f>SUM(H68:H69)</f>
        <v>1</v>
      </c>
      <c r="I70" s="214">
        <f>SUM(I68:I69)</f>
        <v>2983563200.9989481</v>
      </c>
      <c r="J70" s="215">
        <f>SUM(J68:J69)</f>
        <v>1</v>
      </c>
    </row>
    <row r="71" spans="2:10" ht="12" thickTop="1" x14ac:dyDescent="0.2">
      <c r="G71" s="216"/>
      <c r="H71" s="217"/>
      <c r="I71" s="216"/>
      <c r="J71" s="217"/>
    </row>
    <row r="72" spans="2:10" x14ac:dyDescent="0.2">
      <c r="F72" s="202"/>
      <c r="G72" s="218"/>
      <c r="H72" s="213"/>
      <c r="I72" s="218"/>
      <c r="J72" s="213"/>
    </row>
    <row r="73" spans="2:10" x14ac:dyDescent="0.2">
      <c r="F73" s="209" t="s">
        <v>328</v>
      </c>
      <c r="G73" s="212">
        <v>96933187.043131709</v>
      </c>
      <c r="H73" s="213">
        <f>G73/G75</f>
        <v>0.15342957570883461</v>
      </c>
      <c r="I73" s="212">
        <v>96918964.527943105</v>
      </c>
      <c r="J73" s="213">
        <f>I73/I75</f>
        <v>0.15339691611026648</v>
      </c>
    </row>
    <row r="74" spans="2:10" x14ac:dyDescent="0.2">
      <c r="F74" s="209" t="s">
        <v>329</v>
      </c>
      <c r="G74" s="212">
        <v>534843226.30681556</v>
      </c>
      <c r="H74" s="213">
        <f>G74/G75</f>
        <v>0.84657042429116547</v>
      </c>
      <c r="I74" s="212">
        <v>534899242.67952603</v>
      </c>
      <c r="J74" s="213">
        <f>I74/I75</f>
        <v>0.8466030838897336</v>
      </c>
    </row>
    <row r="75" spans="2:10" ht="12" thickBot="1" x14ac:dyDescent="0.25">
      <c r="G75" s="214">
        <f>SUM(G73:G74)</f>
        <v>631776413.34994721</v>
      </c>
      <c r="H75" s="215">
        <f>SUM(H73:H74)</f>
        <v>1</v>
      </c>
      <c r="I75" s="214">
        <f>SUM(I73:I74)</f>
        <v>631818207.20746911</v>
      </c>
      <c r="J75" s="215">
        <f>SUM(J73:J74)</f>
        <v>1</v>
      </c>
    </row>
    <row r="76" spans="2:10" ht="12" thickTop="1" x14ac:dyDescent="0.2">
      <c r="G76" s="219"/>
      <c r="H76" s="220"/>
      <c r="I76" s="221"/>
      <c r="J76" s="220"/>
    </row>
  </sheetData>
  <mergeCells count="8">
    <mergeCell ref="A1:K1"/>
    <mergeCell ref="A2:K2"/>
    <mergeCell ref="A3:K3"/>
    <mergeCell ref="I67:J67"/>
    <mergeCell ref="G67:H67"/>
    <mergeCell ref="I7:K7"/>
    <mergeCell ref="F7:H7"/>
    <mergeCell ref="I5:K5"/>
  </mergeCells>
  <printOptions horizontalCentered="1"/>
  <pageMargins left="0.7" right="0.7" top="0.75" bottom="0.75" header="0.3" footer="0.3"/>
  <pageSetup scale="58" orientation="portrait" r:id="rId1"/>
  <headerFooter alignWithMargins="0">
    <oddFooter>&amp;R&amp;F
&amp;A
&amp;P of &amp;N</oddFooter>
  </headerFooter>
  <customProperties>
    <customPr name="_pios_id" r:id="rId2"/>
    <customPr name="EpmWorksheetKeyString_GUID"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92D050"/>
    <pageSetUpPr fitToPage="1"/>
  </sheetPr>
  <dimension ref="A1:J58"/>
  <sheetViews>
    <sheetView workbookViewId="0">
      <pane ySplit="9" topLeftCell="A10" activePane="bottomLeft" state="frozen"/>
      <selection pane="bottomLeft" activeCell="D49" sqref="D49:E49"/>
    </sheetView>
  </sheetViews>
  <sheetFormatPr defaultColWidth="8" defaultRowHeight="11.25" x14ac:dyDescent="0.2"/>
  <cols>
    <col min="1" max="1" width="6.125" style="15" customWidth="1"/>
    <col min="2" max="2" width="59.75" style="1" bestFit="1" customWidth="1"/>
    <col min="3" max="3" width="12.75" style="1" bestFit="1" customWidth="1"/>
    <col min="4" max="4" width="13.375" style="4" customWidth="1"/>
    <col min="5" max="5" width="9.875" style="1" bestFit="1" customWidth="1"/>
    <col min="6" max="6" width="11.75" style="1" bestFit="1" customWidth="1"/>
    <col min="7" max="7" width="8.75" style="1" bestFit="1" customWidth="1"/>
    <col min="8" max="8" width="10.25" style="1" bestFit="1" customWidth="1"/>
    <col min="9" max="9" width="11.75" style="1" bestFit="1" customWidth="1"/>
    <col min="10" max="10" width="8.75" style="1" bestFit="1" customWidth="1"/>
    <col min="11" max="16384" width="8" style="1"/>
  </cols>
  <sheetData>
    <row r="1" spans="1:10" s="6" customFormat="1" ht="15.75" x14ac:dyDescent="0.25">
      <c r="A1" s="540" t="str">
        <f>'Exh CTM-6 (141CGR)'!A1</f>
        <v>Puget Sound Energy</v>
      </c>
      <c r="B1" s="545"/>
      <c r="C1" s="545"/>
      <c r="D1" s="545"/>
      <c r="E1" s="545"/>
      <c r="F1" s="545"/>
      <c r="G1" s="545"/>
      <c r="H1" s="545"/>
      <c r="I1" s="545"/>
      <c r="J1" s="545"/>
    </row>
    <row r="2" spans="1:10" s="6" customFormat="1" ht="15.75" customHeight="1" x14ac:dyDescent="0.25">
      <c r="A2" s="540" t="str">
        <f>'Exh CTM-6 (141CGR)'!A2</f>
        <v>2024 General Rate Case Docket No. UE-240004 and UG-240005</v>
      </c>
      <c r="B2" s="545"/>
      <c r="C2" s="545"/>
      <c r="D2" s="545"/>
      <c r="E2" s="545"/>
      <c r="F2" s="545"/>
      <c r="G2" s="545"/>
      <c r="H2" s="545"/>
      <c r="I2" s="545"/>
      <c r="J2" s="545"/>
    </row>
    <row r="3" spans="1:10" s="6" customFormat="1" ht="15.75" x14ac:dyDescent="0.25">
      <c r="A3" s="544" t="s">
        <v>300</v>
      </c>
      <c r="B3" s="532"/>
      <c r="C3" s="532"/>
      <c r="D3" s="532"/>
      <c r="E3" s="532"/>
      <c r="F3" s="532"/>
      <c r="G3" s="532"/>
      <c r="H3" s="532"/>
      <c r="I3" s="532"/>
      <c r="J3" s="532"/>
    </row>
    <row r="4" spans="1:10" s="6" customFormat="1" ht="12" thickBot="1" x14ac:dyDescent="0.25">
      <c r="A4" s="469"/>
      <c r="B4" s="7"/>
      <c r="C4" s="7"/>
      <c r="D4" s="7"/>
      <c r="E4" s="7"/>
      <c r="F4" s="7"/>
      <c r="G4" s="7"/>
    </row>
    <row r="5" spans="1:10" s="6" customFormat="1" ht="25.5" customHeight="1" thickBot="1" x14ac:dyDescent="0.3">
      <c r="A5" s="470"/>
      <c r="B5" s="7"/>
      <c r="C5" s="7"/>
      <c r="D5" s="7"/>
      <c r="E5" s="7"/>
      <c r="F5" s="7"/>
      <c r="G5" s="7"/>
      <c r="H5" s="551" t="s">
        <v>294</v>
      </c>
      <c r="I5" s="552"/>
      <c r="J5" s="553"/>
    </row>
    <row r="6" spans="1:10" s="6" customFormat="1" ht="12" thickBot="1" x14ac:dyDescent="0.25">
      <c r="A6" s="470"/>
      <c r="B6" s="7"/>
      <c r="C6" s="7"/>
      <c r="D6" s="7"/>
      <c r="E6" s="7"/>
      <c r="F6" s="7"/>
      <c r="G6" s="7"/>
    </row>
    <row r="7" spans="1:10" s="6" customFormat="1" ht="12.75" customHeight="1" thickBot="1" x14ac:dyDescent="0.25">
      <c r="A7" s="7"/>
      <c r="B7" s="7"/>
      <c r="C7" s="7"/>
      <c r="D7" s="8"/>
      <c r="E7" s="548" t="s">
        <v>301</v>
      </c>
      <c r="F7" s="549"/>
      <c r="G7" s="550"/>
      <c r="H7" s="548" t="s">
        <v>302</v>
      </c>
      <c r="I7" s="549"/>
      <c r="J7" s="550"/>
    </row>
    <row r="8" spans="1:10" s="10" customFormat="1" ht="57" thickBot="1" x14ac:dyDescent="0.25">
      <c r="A8" s="9" t="s">
        <v>63</v>
      </c>
      <c r="B8" s="9" t="s">
        <v>163</v>
      </c>
      <c r="C8" s="9" t="s">
        <v>164</v>
      </c>
      <c r="D8" s="203" t="s">
        <v>376</v>
      </c>
      <c r="E8" s="184" t="s">
        <v>286</v>
      </c>
      <c r="F8" s="185" t="s">
        <v>288</v>
      </c>
      <c r="G8" s="186" t="s">
        <v>289</v>
      </c>
      <c r="H8" s="184" t="s">
        <v>286</v>
      </c>
      <c r="I8" s="185" t="s">
        <v>290</v>
      </c>
      <c r="J8" s="186" t="s">
        <v>291</v>
      </c>
    </row>
    <row r="9" spans="1:10" s="13" customFormat="1" ht="39" customHeight="1" x14ac:dyDescent="0.2">
      <c r="A9" s="471"/>
      <c r="B9" s="472" t="s">
        <v>145</v>
      </c>
      <c r="C9" s="472" t="s">
        <v>146</v>
      </c>
      <c r="D9" s="472" t="s">
        <v>150</v>
      </c>
      <c r="E9" s="14" t="s">
        <v>350</v>
      </c>
      <c r="F9" s="11" t="s">
        <v>152</v>
      </c>
      <c r="G9" s="12" t="s">
        <v>351</v>
      </c>
      <c r="H9" s="14" t="s">
        <v>352</v>
      </c>
      <c r="I9" s="11" t="s">
        <v>148</v>
      </c>
      <c r="J9" s="12" t="s">
        <v>353</v>
      </c>
    </row>
    <row r="10" spans="1:10" x14ac:dyDescent="0.2">
      <c r="A10" s="15">
        <v>1</v>
      </c>
      <c r="B10" s="1" t="s">
        <v>182</v>
      </c>
      <c r="C10" s="276" t="str">
        <f>'Exh CTM-6 (Tariff)'!B8</f>
        <v>7 (307) (317) (327)</v>
      </c>
      <c r="D10" s="432">
        <v>0.86611590987321152</v>
      </c>
      <c r="E10" s="17">
        <f>D10*$E$45</f>
        <v>6646098.5128571149</v>
      </c>
      <c r="F10" s="81">
        <f>'Exh CTM-6 (Rate Design)'!$D$23</f>
        <v>11278205851.395365</v>
      </c>
      <c r="G10" s="16">
        <f>(+E10/F10)</f>
        <v>5.8928686002258457E-4</v>
      </c>
      <c r="H10" s="17">
        <f>D10*$H$45</f>
        <v>6646098.5128571149</v>
      </c>
      <c r="I10" s="81">
        <f>'Exh CTM-6 (Rate Design)'!$E$23</f>
        <v>11447649239.71397</v>
      </c>
      <c r="J10" s="16">
        <f>(+H10/I10)</f>
        <v>5.8056447867048497E-4</v>
      </c>
    </row>
    <row r="11" spans="1:10" x14ac:dyDescent="0.2">
      <c r="A11" s="15">
        <f t="shared" ref="A11:A41" si="0">+A10+1</f>
        <v>2</v>
      </c>
      <c r="C11" s="18"/>
      <c r="D11" s="432"/>
      <c r="E11" s="17"/>
      <c r="F11" s="81"/>
      <c r="G11" s="19"/>
      <c r="H11" s="17"/>
      <c r="I11" s="81"/>
      <c r="J11" s="19"/>
    </row>
    <row r="12" spans="1:10" x14ac:dyDescent="0.2">
      <c r="A12" s="15">
        <f t="shared" si="0"/>
        <v>3</v>
      </c>
      <c r="B12" s="34" t="s">
        <v>183</v>
      </c>
      <c r="C12" s="277" t="str">
        <f>'Exh CTM-6 (Tariff)'!B15</f>
        <v>08 (24) (324)</v>
      </c>
      <c r="D12" s="432">
        <v>0.10342455082934791</v>
      </c>
      <c r="E12" s="17">
        <f>D12*$E$45</f>
        <v>793623.28485625726</v>
      </c>
      <c r="F12" s="81">
        <f>'Exh CTM-6 (Rate Design)'!$D$43</f>
        <v>2762635966.1696987</v>
      </c>
      <c r="G12" s="16">
        <f t="shared" ref="G12:G28" si="1">(+E12/F12)</f>
        <v>2.8727030798653835E-4</v>
      </c>
      <c r="H12" s="17">
        <f>D12*$H$45</f>
        <v>793623.28485625726</v>
      </c>
      <c r="I12" s="81">
        <f>'Exh CTM-6 (Rate Design)'!$E$43</f>
        <v>2774967422.2693906</v>
      </c>
      <c r="J12" s="16">
        <f t="shared" ref="J12:J14" si="2">(+H12/I12)</f>
        <v>2.8599373040827478E-4</v>
      </c>
    </row>
    <row r="13" spans="1:10" x14ac:dyDescent="0.2">
      <c r="A13" s="15">
        <f t="shared" si="0"/>
        <v>4</v>
      </c>
      <c r="B13" s="34"/>
      <c r="C13" s="20"/>
      <c r="D13" s="432"/>
      <c r="E13" s="17"/>
      <c r="F13" s="81"/>
      <c r="G13" s="16"/>
      <c r="H13" s="17"/>
      <c r="I13" s="81"/>
      <c r="J13" s="16"/>
    </row>
    <row r="14" spans="1:10" x14ac:dyDescent="0.2">
      <c r="A14" s="15">
        <f t="shared" si="0"/>
        <v>5</v>
      </c>
      <c r="B14" s="1" t="s">
        <v>185</v>
      </c>
      <c r="C14" s="277" t="str">
        <f>'Exh CTM-6 (Tariff)'!B22</f>
        <v>7A (11) (25)</v>
      </c>
      <c r="D14" s="432">
        <v>1.0049208002569518E-2</v>
      </c>
      <c r="E14" s="17">
        <f>D14*$E$45*E50</f>
        <v>71866.927337495828</v>
      </c>
      <c r="F14" s="81">
        <f>'Exh CTM-6 (Rate Design)'!$D$61</f>
        <v>2960202274.8054705</v>
      </c>
      <c r="G14" s="16">
        <f t="shared" si="1"/>
        <v>2.4277708300260852E-5</v>
      </c>
      <c r="H14" s="17">
        <f>D14*$H$45*G50</f>
        <v>71960.31240351373</v>
      </c>
      <c r="I14" s="81">
        <f>'Exh CTM-6 (Rate Design)'!$E$61</f>
        <v>2968720174.6374388</v>
      </c>
      <c r="J14" s="16">
        <f t="shared" si="2"/>
        <v>2.4239506646092717E-5</v>
      </c>
    </row>
    <row r="15" spans="1:10" x14ac:dyDescent="0.2">
      <c r="A15" s="15">
        <f t="shared" si="0"/>
        <v>6</v>
      </c>
      <c r="C15" s="20"/>
      <c r="D15" s="432"/>
      <c r="E15" s="17"/>
      <c r="F15" s="81"/>
      <c r="G15" s="16"/>
      <c r="H15" s="17"/>
      <c r="I15" s="81"/>
      <c r="J15" s="16"/>
    </row>
    <row r="16" spans="1:10" x14ac:dyDescent="0.2">
      <c r="A16" s="15">
        <f t="shared" si="0"/>
        <v>7</v>
      </c>
      <c r="B16" s="1" t="s">
        <v>187</v>
      </c>
      <c r="C16" s="277" t="str">
        <f>'Exh CTM-6 (Tariff)'!B35</f>
        <v>12 (26) (26P)</v>
      </c>
      <c r="D16" s="432">
        <v>4.6888790030010907E-3</v>
      </c>
      <c r="E16" s="17">
        <f>D16*$E$45</f>
        <v>35979.886079421325</v>
      </c>
      <c r="F16" s="81">
        <f>'Exh CTM-6 (Rate Design)'!$D$86+'Exh CTM-6 (Rate Design)'!$D$135</f>
        <v>2013891730.8000479</v>
      </c>
      <c r="G16" s="16">
        <f t="shared" si="1"/>
        <v>1.7865849255524671E-5</v>
      </c>
      <c r="H16" s="17">
        <f>D16*$H$45</f>
        <v>35979.886079421325</v>
      </c>
      <c r="I16" s="81">
        <f>'Exh CTM-6 (Rate Design)'!$E$86+'Exh CTM-6 (Rate Design)'!$E$135</f>
        <v>2056791563.2414525</v>
      </c>
      <c r="J16" s="16">
        <f t="shared" ref="J16:J28" si="3">(+H16/I16)</f>
        <v>1.7493209677852782E-5</v>
      </c>
    </row>
    <row r="17" spans="1:10" x14ac:dyDescent="0.2">
      <c r="A17" s="15">
        <f t="shared" si="0"/>
        <v>8</v>
      </c>
      <c r="C17" s="20"/>
      <c r="D17" s="432"/>
      <c r="E17" s="17"/>
      <c r="F17" s="81"/>
      <c r="G17" s="21"/>
      <c r="H17" s="17"/>
      <c r="I17" s="81"/>
      <c r="J17" s="21"/>
    </row>
    <row r="18" spans="1:10" x14ac:dyDescent="0.2">
      <c r="A18" s="15">
        <f t="shared" si="0"/>
        <v>9</v>
      </c>
      <c r="B18" s="1" t="s">
        <v>189</v>
      </c>
      <c r="C18" s="277" t="str">
        <f>'Exh CTM-6 (Tariff)'!B59</f>
        <v>29</v>
      </c>
      <c r="D18" s="431" t="s">
        <v>331</v>
      </c>
      <c r="E18" s="17">
        <f>D14*$E$45*E51</f>
        <v>5245.1838706287517</v>
      </c>
      <c r="F18" s="81">
        <f>'Exh CTM-6 (Rate Design)'!$D$171</f>
        <v>14930059.630887466</v>
      </c>
      <c r="G18" s="16">
        <f t="shared" si="1"/>
        <v>3.51317007453705E-4</v>
      </c>
      <c r="H18" s="17">
        <f>D14*$H$45*G51</f>
        <v>5151.7988046108512</v>
      </c>
      <c r="I18" s="81">
        <f>'Exh CTM-6 (Rate Design)'!$E$171</f>
        <v>14843026.361509496</v>
      </c>
      <c r="J18" s="16">
        <f t="shared" si="3"/>
        <v>3.470854715969747E-4</v>
      </c>
    </row>
    <row r="19" spans="1:10" x14ac:dyDescent="0.2">
      <c r="A19" s="15">
        <f t="shared" si="0"/>
        <v>10</v>
      </c>
      <c r="C19" s="20"/>
      <c r="D19" s="432"/>
      <c r="E19" s="17"/>
      <c r="F19" s="81"/>
      <c r="G19" s="19"/>
      <c r="H19" s="17"/>
      <c r="I19" s="81"/>
      <c r="J19" s="19"/>
    </row>
    <row r="20" spans="1:10" x14ac:dyDescent="0.2">
      <c r="A20" s="15">
        <f t="shared" si="0"/>
        <v>11</v>
      </c>
      <c r="B20" s="1" t="s">
        <v>193</v>
      </c>
      <c r="C20" s="277" t="str">
        <f>'Exh CTM-6 (Tariff)'!B74</f>
        <v>10 (31)</v>
      </c>
      <c r="D20" s="432">
        <v>3.8511153238919202E-3</v>
      </c>
      <c r="E20" s="17">
        <f>D20*$E$45</f>
        <v>29551.347037033538</v>
      </c>
      <c r="F20" s="81">
        <f>'Exh CTM-6 (Rate Design)'!$D$195</f>
        <v>1423586019.4788036</v>
      </c>
      <c r="G20" s="16">
        <f t="shared" si="1"/>
        <v>2.0758385255745017E-5</v>
      </c>
      <c r="H20" s="17">
        <f>D20*$H$45</f>
        <v>29551.347037033538</v>
      </c>
      <c r="I20" s="81">
        <f>'Exh CTM-6 (Rate Design)'!$E$195</f>
        <v>1411297972.0883911</v>
      </c>
      <c r="J20" s="16">
        <f t="shared" si="3"/>
        <v>2.0939126691512533E-5</v>
      </c>
    </row>
    <row r="21" spans="1:10" x14ac:dyDescent="0.2">
      <c r="A21" s="15">
        <f t="shared" si="0"/>
        <v>12</v>
      </c>
      <c r="C21" s="20"/>
      <c r="D21" s="432"/>
      <c r="E21" s="17"/>
      <c r="F21" s="94"/>
      <c r="G21" s="16"/>
      <c r="H21" s="17"/>
      <c r="I21" s="94"/>
      <c r="J21" s="16"/>
    </row>
    <row r="22" spans="1:10" x14ac:dyDescent="0.2">
      <c r="A22" s="15">
        <f t="shared" si="0"/>
        <v>13</v>
      </c>
      <c r="B22" s="1" t="s">
        <v>196</v>
      </c>
      <c r="C22" s="277" t="str">
        <f>'Exh CTM-6 (Tariff)'!B88</f>
        <v>35</v>
      </c>
      <c r="D22" s="432">
        <v>1.2329418520514705E-6</v>
      </c>
      <c r="E22" s="17">
        <f>D22*$E$45</f>
        <v>9.4609196251320569</v>
      </c>
      <c r="F22" s="81">
        <f>'Exh CTM-6 (Rate Design)'!$D$243</f>
        <v>4407260.1568774413</v>
      </c>
      <c r="G22" s="16">
        <f t="shared" si="1"/>
        <v>2.1466669287422211E-6</v>
      </c>
      <c r="H22" s="17">
        <f>D22*$H$45</f>
        <v>9.4609196251320569</v>
      </c>
      <c r="I22" s="81">
        <f>'Exh CTM-6 (Rate Design)'!$E$243</f>
        <v>4380281.1514552524</v>
      </c>
      <c r="J22" s="16">
        <f t="shared" si="3"/>
        <v>2.1598886687875901E-6</v>
      </c>
    </row>
    <row r="23" spans="1:10" x14ac:dyDescent="0.2">
      <c r="A23" s="15">
        <f t="shared" si="0"/>
        <v>14</v>
      </c>
      <c r="C23" s="20"/>
      <c r="D23" s="432"/>
      <c r="E23" s="17"/>
      <c r="F23" s="81"/>
      <c r="G23" s="16"/>
      <c r="H23" s="17"/>
      <c r="I23" s="81"/>
      <c r="J23" s="16"/>
    </row>
    <row r="24" spans="1:10" x14ac:dyDescent="0.2">
      <c r="A24" s="15">
        <f t="shared" si="0"/>
        <v>15</v>
      </c>
      <c r="B24" s="1" t="s">
        <v>199</v>
      </c>
      <c r="C24" s="277" t="str">
        <f>'Exh CTM-6 (Tariff)'!B98</f>
        <v>43</v>
      </c>
      <c r="D24" s="432">
        <v>4.4896808232113586E-4</v>
      </c>
      <c r="E24" s="17">
        <f>D24*$E$45</f>
        <v>3445.1348488352037</v>
      </c>
      <c r="F24" s="81">
        <f>'Exh CTM-6 (Rate Design)'!$D$267</f>
        <v>122267424.6450724</v>
      </c>
      <c r="G24" s="16">
        <f t="shared" si="1"/>
        <v>2.817704600253105E-5</v>
      </c>
      <c r="H24" s="17">
        <f>D24*$H$45</f>
        <v>3445.1348488352037</v>
      </c>
      <c r="I24" s="81">
        <f>'Exh CTM-6 (Rate Design)'!$E$267</f>
        <v>121633779.10385114</v>
      </c>
      <c r="J24" s="16">
        <f t="shared" si="3"/>
        <v>2.8323833019228493E-5</v>
      </c>
    </row>
    <row r="25" spans="1:10" ht="12" customHeight="1" x14ac:dyDescent="0.2">
      <c r="A25" s="15">
        <f t="shared" si="0"/>
        <v>16</v>
      </c>
      <c r="C25" s="20"/>
      <c r="D25" s="432"/>
      <c r="E25" s="17"/>
      <c r="F25" s="81"/>
      <c r="G25" s="19"/>
      <c r="H25" s="17"/>
      <c r="I25" s="81"/>
      <c r="J25" s="19"/>
    </row>
    <row r="26" spans="1:10" x14ac:dyDescent="0.2">
      <c r="A26" s="15">
        <f t="shared" si="0"/>
        <v>17</v>
      </c>
      <c r="B26" s="34" t="s">
        <v>202</v>
      </c>
      <c r="C26" s="277" t="str">
        <f>'Exh CTM-6 (Tariff)'!B125</f>
        <v>46</v>
      </c>
      <c r="D26" s="432">
        <v>2.5155496896653181E-3</v>
      </c>
      <c r="E26" s="17">
        <f>D26*$E$45*E55</f>
        <v>5035.5518573621002</v>
      </c>
      <c r="F26" s="81">
        <f>'Exh CTM-6 (Rate Design)'!$D$289</f>
        <v>96933187.043131709</v>
      </c>
      <c r="G26" s="16">
        <f t="shared" si="1"/>
        <v>5.1948687657628185E-5</v>
      </c>
      <c r="H26" s="17">
        <f>D26*$H$45*G55</f>
        <v>5035.5518573621002</v>
      </c>
      <c r="I26" s="81">
        <f>'Exh CTM-6 (Rate Design)'!$E$289</f>
        <v>96918964.527943105</v>
      </c>
      <c r="J26" s="16">
        <f t="shared" si="3"/>
        <v>5.1956310943770761E-5</v>
      </c>
    </row>
    <row r="27" spans="1:10" x14ac:dyDescent="0.2">
      <c r="A27" s="15">
        <f t="shared" si="0"/>
        <v>18</v>
      </c>
      <c r="B27" s="34"/>
      <c r="C27" s="277"/>
      <c r="D27" s="432"/>
      <c r="E27" s="17"/>
      <c r="F27" s="81"/>
      <c r="G27" s="16"/>
      <c r="H27" s="17"/>
      <c r="I27" s="81"/>
      <c r="J27" s="16"/>
    </row>
    <row r="28" spans="1:10" x14ac:dyDescent="0.2">
      <c r="A28" s="15">
        <f t="shared" si="0"/>
        <v>19</v>
      </c>
      <c r="B28" s="34" t="s">
        <v>204</v>
      </c>
      <c r="C28" s="277" t="str">
        <f>'Exh CTM-6 (Tariff)'!B133</f>
        <v>49</v>
      </c>
      <c r="D28" s="431" t="s">
        <v>330</v>
      </c>
      <c r="E28" s="17">
        <f>D26*$E$45*E56</f>
        <v>14267.396929192619</v>
      </c>
      <c r="F28" s="81">
        <f>'Exh CTM-6 (Rate Design)'!$D$307</f>
        <v>534843226.30681556</v>
      </c>
      <c r="G28" s="16">
        <f t="shared" si="1"/>
        <v>2.6675848599058547E-5</v>
      </c>
      <c r="H28" s="17">
        <f>D26*$H$45*G56</f>
        <v>14267.396929192619</v>
      </c>
      <c r="I28" s="81">
        <f>'Exh CTM-6 (Rate Design)'!$E$307</f>
        <v>534899242.67952603</v>
      </c>
      <c r="J28" s="16">
        <f t="shared" si="3"/>
        <v>2.6673055018215156E-5</v>
      </c>
    </row>
    <row r="29" spans="1:10" x14ac:dyDescent="0.2">
      <c r="A29" s="15">
        <f t="shared" si="0"/>
        <v>20</v>
      </c>
      <c r="B29" s="34"/>
      <c r="C29" s="277"/>
      <c r="D29" s="432"/>
      <c r="E29" s="17"/>
      <c r="F29" s="81"/>
      <c r="G29" s="19"/>
      <c r="H29" s="17"/>
      <c r="I29" s="81"/>
      <c r="J29" s="19"/>
    </row>
    <row r="30" spans="1:10" x14ac:dyDescent="0.2">
      <c r="A30" s="15">
        <f t="shared" si="0"/>
        <v>21</v>
      </c>
      <c r="B30" s="1" t="s">
        <v>304</v>
      </c>
      <c r="C30" s="277" t="str">
        <f>'Exh CTM-6 (141CGR)'!C46</f>
        <v>03, 50-59</v>
      </c>
      <c r="D30" s="432">
        <v>7.0288472581990754E-3</v>
      </c>
      <c r="E30" s="17">
        <f>D30*$E$45</f>
        <v>53935.519227045588</v>
      </c>
      <c r="F30" s="81">
        <f>'Exh CTM-6 (Rate Design)'!$D$381</f>
        <v>67255417.982360825</v>
      </c>
      <c r="G30" s="16">
        <f>(+E30/F30)</f>
        <v>8.019505468123228E-4</v>
      </c>
      <c r="H30" s="17">
        <f>D30*$H$45</f>
        <v>53935.519227045588</v>
      </c>
      <c r="I30" s="81">
        <f>'Exh CTM-6 (Rate Design)'!$E$381</f>
        <v>67027608.143863305</v>
      </c>
      <c r="J30" s="16">
        <f>(+H30/I30)</f>
        <v>8.0467617330581473E-4</v>
      </c>
    </row>
    <row r="31" spans="1:10" x14ac:dyDescent="0.2">
      <c r="A31" s="15">
        <f t="shared" si="0"/>
        <v>22</v>
      </c>
      <c r="C31" s="277"/>
      <c r="D31" s="432"/>
      <c r="E31" s="17"/>
      <c r="F31" s="81"/>
      <c r="G31" s="16"/>
      <c r="H31" s="17"/>
      <c r="I31" s="81"/>
      <c r="J31" s="16"/>
    </row>
    <row r="32" spans="1:10" x14ac:dyDescent="0.2">
      <c r="A32" s="15">
        <f t="shared" si="0"/>
        <v>23</v>
      </c>
      <c r="B32" s="34" t="s">
        <v>305</v>
      </c>
      <c r="C32" s="277">
        <f>'Exh CTM-6 (141CGR)'!C48</f>
        <v>5</v>
      </c>
      <c r="D32" s="432">
        <v>6.5037878341531376E-6</v>
      </c>
      <c r="E32" s="17">
        <f>D32*$E$45</f>
        <v>49.906501150441784</v>
      </c>
      <c r="F32" s="81">
        <f>'Exh CTM-6 (Rate Design)'!$D$361</f>
        <v>6714960.2368700616</v>
      </c>
      <c r="G32" s="16">
        <f>(+E32/F32)</f>
        <v>7.43213651160858E-6</v>
      </c>
      <c r="H32" s="17">
        <f>D32*$H$45</f>
        <v>49.906501150441784</v>
      </c>
      <c r="I32" s="81">
        <f>'Exh CTM-6 (Rate Design)'!$E$361</f>
        <v>6710049.8818741431</v>
      </c>
      <c r="J32" s="16">
        <f>(+H32/I32)</f>
        <v>7.43757528319636E-6</v>
      </c>
    </row>
    <row r="33" spans="1:10" x14ac:dyDescent="0.2">
      <c r="A33" s="15">
        <f t="shared" si="0"/>
        <v>24</v>
      </c>
      <c r="C33" s="277"/>
      <c r="D33" s="222"/>
      <c r="E33" s="17"/>
      <c r="F33" s="81"/>
      <c r="G33" s="19"/>
      <c r="H33" s="17"/>
      <c r="I33" s="81"/>
      <c r="J33" s="19"/>
    </row>
    <row r="34" spans="1:10" x14ac:dyDescent="0.2">
      <c r="A34" s="15">
        <f t="shared" si="0"/>
        <v>25</v>
      </c>
      <c r="B34" s="1" t="s">
        <v>4</v>
      </c>
      <c r="C34" s="20"/>
      <c r="D34" s="223">
        <f>SUM(D10:D32)</f>
        <v>0.99813076479189355</v>
      </c>
      <c r="E34" s="199">
        <f>SUM(E10,E12,E14,E16,E18,E20,E22,E24,E26,E28,E30,E32)</f>
        <v>7659108.1123211617</v>
      </c>
      <c r="G34" s="16"/>
      <c r="H34" s="199">
        <f>SUM(H10,H12,H14,H16,H18,H20,H22,H24,H26,H28,H30,H32)</f>
        <v>7659108.1123211626</v>
      </c>
      <c r="J34" s="19"/>
    </row>
    <row r="35" spans="1:10" x14ac:dyDescent="0.2">
      <c r="A35" s="15">
        <f t="shared" si="0"/>
        <v>26</v>
      </c>
      <c r="C35" s="20"/>
      <c r="D35" s="222"/>
      <c r="E35" s="17"/>
      <c r="F35" s="94"/>
      <c r="G35" s="16"/>
      <c r="H35" s="17"/>
      <c r="I35" s="94"/>
      <c r="J35" s="16"/>
    </row>
    <row r="36" spans="1:10" x14ac:dyDescent="0.2">
      <c r="A36" s="15">
        <f t="shared" si="0"/>
        <v>27</v>
      </c>
      <c r="B36" s="1" t="s">
        <v>306</v>
      </c>
      <c r="C36" s="277" t="str">
        <f>'Exh CTM-6 (Tariff)'!B110</f>
        <v>Special Contract</v>
      </c>
      <c r="D36" s="432">
        <v>3.9802127111032514E-4</v>
      </c>
      <c r="E36" s="17">
        <f>D36*$E$45</f>
        <v>3054.1969589255868</v>
      </c>
      <c r="F36" s="81">
        <f>'Exh CTM-6 (Rate Design)'!$D$346</f>
        <v>304773055.46200001</v>
      </c>
      <c r="G36" s="16">
        <f>(+E36/F36)</f>
        <v>1.0021217112831002E-5</v>
      </c>
      <c r="H36" s="17">
        <f>D36*$H$45</f>
        <v>3054.1969589255868</v>
      </c>
      <c r="I36" s="81">
        <f>'Exh CTM-6 (Rate Design)'!$E$346</f>
        <v>304773055.46200001</v>
      </c>
      <c r="J36" s="16">
        <f>(+H36/I36)</f>
        <v>1.0021217112831002E-5</v>
      </c>
    </row>
    <row r="37" spans="1:10" x14ac:dyDescent="0.2">
      <c r="A37" s="15">
        <f t="shared" si="0"/>
        <v>28</v>
      </c>
      <c r="C37" s="277"/>
      <c r="D37" s="432"/>
      <c r="E37" s="197"/>
      <c r="F37" s="94"/>
      <c r="G37" s="22"/>
      <c r="H37" s="197"/>
      <c r="I37" s="94"/>
      <c r="J37" s="22"/>
    </row>
    <row r="38" spans="1:10" x14ac:dyDescent="0.2">
      <c r="A38" s="15">
        <f t="shared" si="0"/>
        <v>29</v>
      </c>
      <c r="B38" s="1" t="s">
        <v>307</v>
      </c>
      <c r="C38" s="277" t="str">
        <f>'Exh CTM-6 (Tariff)'!B141</f>
        <v>449 / 459</v>
      </c>
      <c r="D38" s="432">
        <v>1.4712139369960418E-3</v>
      </c>
      <c r="E38" s="17">
        <f>D38*$E$45</f>
        <v>11289.288936160296</v>
      </c>
      <c r="F38" s="81">
        <f>'Exh CTM-6 (Rate Design)'!$D$325</f>
        <v>1967511960.3194919</v>
      </c>
      <c r="G38" s="16">
        <f>(+E38/F38)</f>
        <v>5.7378502209090002E-6</v>
      </c>
      <c r="H38" s="17">
        <f>D38*$H$45</f>
        <v>11289.288936160296</v>
      </c>
      <c r="I38" s="81">
        <f>'Exh CTM-6 (Rate Design)'!$E$325</f>
        <v>1964993565.6779518</v>
      </c>
      <c r="J38" s="16">
        <f>(+H38/I38)</f>
        <v>5.745204021706465E-6</v>
      </c>
    </row>
    <row r="39" spans="1:10" x14ac:dyDescent="0.2">
      <c r="A39" s="15">
        <f t="shared" si="0"/>
        <v>30</v>
      </c>
      <c r="E39" s="23"/>
      <c r="G39" s="21"/>
      <c r="H39" s="23"/>
      <c r="J39" s="21"/>
    </row>
    <row r="40" spans="1:10" ht="12" thickBot="1" x14ac:dyDescent="0.25">
      <c r="A40" s="15">
        <f t="shared" si="0"/>
        <v>31</v>
      </c>
      <c r="B40" s="1" t="s">
        <v>5</v>
      </c>
      <c r="D40" s="210">
        <f>SUM(D34:D38)</f>
        <v>0.99999999999999989</v>
      </c>
      <c r="E40" s="201">
        <f>SUM(E34:E38)</f>
        <v>7673451.5982162477</v>
      </c>
      <c r="G40" s="19"/>
      <c r="H40" s="201">
        <f>SUM(H34:H38)</f>
        <v>7673451.5982162487</v>
      </c>
      <c r="J40" s="19"/>
    </row>
    <row r="41" spans="1:10" ht="12" thickTop="1" x14ac:dyDescent="0.2">
      <c r="A41" s="15">
        <f t="shared" si="0"/>
        <v>32</v>
      </c>
      <c r="E41" s="17"/>
      <c r="F41" s="4"/>
      <c r="G41" s="21"/>
      <c r="H41" s="17"/>
      <c r="I41" s="4"/>
      <c r="J41" s="21"/>
    </row>
    <row r="42" spans="1:10" ht="12" thickBot="1" x14ac:dyDescent="0.25">
      <c r="A42" s="473"/>
      <c r="B42" s="24"/>
      <c r="C42" s="24"/>
      <c r="D42" s="25"/>
      <c r="E42" s="27"/>
      <c r="F42" s="24"/>
      <c r="G42" s="26"/>
      <c r="H42" s="27"/>
      <c r="I42" s="24"/>
      <c r="J42" s="26"/>
    </row>
    <row r="44" spans="1:10" ht="22.5" x14ac:dyDescent="0.2">
      <c r="B44" s="15"/>
      <c r="C44" s="15"/>
      <c r="E44" s="79" t="s">
        <v>286</v>
      </c>
      <c r="H44" s="79" t="s">
        <v>286</v>
      </c>
    </row>
    <row r="45" spans="1:10" x14ac:dyDescent="0.2">
      <c r="D45" s="200" t="s">
        <v>303</v>
      </c>
      <c r="E45" s="96">
        <v>7673451.5982162477</v>
      </c>
      <c r="F45" s="96">
        <f>'Exh CTM-6 (Rate Design)'!$D$387</f>
        <v>23558158394.432896</v>
      </c>
      <c r="H45" s="96">
        <v>7673451.5982162477</v>
      </c>
      <c r="I45" s="96">
        <f>'Exh CTM-6 (Rate Design)'!$E$387</f>
        <v>23775605944.94062</v>
      </c>
    </row>
    <row r="46" spans="1:10" x14ac:dyDescent="0.2">
      <c r="C46" s="28" t="s">
        <v>208</v>
      </c>
      <c r="D46" s="5"/>
      <c r="E46" s="305">
        <f>E45-E40</f>
        <v>0</v>
      </c>
      <c r="F46" s="305">
        <f>F45-SUM(F10,F12,F14,F16,F18,F20,F22,F24,F26,F28,F30,F32,F36,F38)</f>
        <v>0</v>
      </c>
      <c r="G46" s="5"/>
      <c r="H46" s="305">
        <f>H45-H40</f>
        <v>0</v>
      </c>
      <c r="I46" s="305">
        <f>I45-SUM(I10,I12,I14,I16,I18,I20,I22,I24,I26,I28,I30,I32,I36,I38)</f>
        <v>0</v>
      </c>
      <c r="J46" s="5"/>
    </row>
    <row r="47" spans="1:10" x14ac:dyDescent="0.2">
      <c r="F47" s="200"/>
      <c r="I47" s="96"/>
    </row>
    <row r="48" spans="1:10" x14ac:dyDescent="0.2">
      <c r="E48" s="28"/>
      <c r="F48" s="200"/>
      <c r="I48" s="5"/>
    </row>
    <row r="49" spans="2:7" ht="15.75" x14ac:dyDescent="0.25">
      <c r="B49" s="6"/>
      <c r="C49" s="211"/>
      <c r="D49" s="546" t="s">
        <v>333</v>
      </c>
      <c r="E49" s="547"/>
      <c r="F49" s="546" t="s">
        <v>332</v>
      </c>
      <c r="G49" s="538"/>
    </row>
    <row r="50" spans="2:7" x14ac:dyDescent="0.2">
      <c r="C50" s="209" t="s">
        <v>327</v>
      </c>
      <c r="D50" s="212">
        <v>8447.6075000000001</v>
      </c>
      <c r="E50" s="213">
        <f>D50/D52</f>
        <v>0.93197976571446639</v>
      </c>
      <c r="F50" s="212">
        <v>8621.2691666666669</v>
      </c>
      <c r="G50" s="213">
        <f>F50/F52</f>
        <v>0.93319079553267303</v>
      </c>
    </row>
    <row r="51" spans="2:7" x14ac:dyDescent="0.2">
      <c r="C51" s="209" t="s">
        <v>334</v>
      </c>
      <c r="D51" s="212">
        <v>616.54583333333323</v>
      </c>
      <c r="E51" s="213">
        <f>D51/D52</f>
        <v>6.8020234285533554E-2</v>
      </c>
      <c r="F51" s="212">
        <v>617.21583333333331</v>
      </c>
      <c r="G51" s="213">
        <f>F51/F52</f>
        <v>6.680920446732698E-2</v>
      </c>
    </row>
    <row r="52" spans="2:7" ht="12" thickBot="1" x14ac:dyDescent="0.25">
      <c r="D52" s="214">
        <f>SUM(D50:D51)</f>
        <v>9064.1533333333336</v>
      </c>
      <c r="E52" s="215">
        <f>SUM(E50:E51)</f>
        <v>1</v>
      </c>
      <c r="F52" s="214">
        <f>SUM(F50:F51)</f>
        <v>9238.4850000000006</v>
      </c>
      <c r="G52" s="215">
        <f>SUM(G50:G51)</f>
        <v>1</v>
      </c>
    </row>
    <row r="53" spans="2:7" ht="12" thickTop="1" x14ac:dyDescent="0.2">
      <c r="D53" s="216"/>
      <c r="E53" s="217"/>
      <c r="F53" s="216"/>
      <c r="G53" s="217"/>
    </row>
    <row r="54" spans="2:7" x14ac:dyDescent="0.2">
      <c r="B54" s="202"/>
      <c r="C54" s="202"/>
      <c r="D54" s="218"/>
      <c r="E54" s="213"/>
      <c r="F54" s="218"/>
      <c r="G54" s="213"/>
    </row>
    <row r="55" spans="2:7" x14ac:dyDescent="0.2">
      <c r="C55" s="209" t="s">
        <v>328</v>
      </c>
      <c r="D55" s="212">
        <v>6</v>
      </c>
      <c r="E55" s="213">
        <f>D55/D57</f>
        <v>0.2608695652173913</v>
      </c>
      <c r="F55" s="212">
        <v>6</v>
      </c>
      <c r="G55" s="213">
        <f>F55/F57</f>
        <v>0.2608695652173913</v>
      </c>
    </row>
    <row r="56" spans="2:7" x14ac:dyDescent="0.2">
      <c r="C56" s="209" t="s">
        <v>329</v>
      </c>
      <c r="D56" s="212">
        <v>17</v>
      </c>
      <c r="E56" s="213">
        <f>D56/D57</f>
        <v>0.73913043478260865</v>
      </c>
      <c r="F56" s="212">
        <v>17</v>
      </c>
      <c r="G56" s="213">
        <f>F56/F57</f>
        <v>0.73913043478260865</v>
      </c>
    </row>
    <row r="57" spans="2:7" ht="12" thickBot="1" x14ac:dyDescent="0.25">
      <c r="D57" s="214">
        <f>SUM(D55:D56)</f>
        <v>23</v>
      </c>
      <c r="E57" s="215">
        <f>SUM(E55:E56)</f>
        <v>1</v>
      </c>
      <c r="F57" s="214">
        <f>SUM(F55:F56)</f>
        <v>23</v>
      </c>
      <c r="G57" s="215">
        <f>SUM(G55:G56)</f>
        <v>1</v>
      </c>
    </row>
    <row r="58" spans="2:7" ht="12" thickTop="1" x14ac:dyDescent="0.2">
      <c r="D58" s="219"/>
      <c r="E58" s="220"/>
      <c r="F58" s="221"/>
      <c r="G58" s="220"/>
    </row>
  </sheetData>
  <mergeCells count="8">
    <mergeCell ref="A1:J1"/>
    <mergeCell ref="A2:J2"/>
    <mergeCell ref="A3:J3"/>
    <mergeCell ref="D49:E49"/>
    <mergeCell ref="F49:G49"/>
    <mergeCell ref="H5:J5"/>
    <mergeCell ref="E7:G7"/>
    <mergeCell ref="H7:J7"/>
  </mergeCells>
  <printOptions horizontalCentered="1"/>
  <pageMargins left="0.7" right="0.7" top="0.75" bottom="0.75" header="0.3" footer="0.3"/>
  <pageSetup scale="55" orientation="portrait" horizontalDpi="360" verticalDpi="360" r:id="rId1"/>
  <headerFooter alignWithMargins="0">
    <oddFooter>&amp;R&amp;F
&amp;A
&amp;P of &amp;N</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92D050"/>
    <pageSetUpPr fitToPage="1"/>
  </sheetPr>
  <dimension ref="A1:O102"/>
  <sheetViews>
    <sheetView zoomScaleNormal="100" workbookViewId="0">
      <pane ySplit="9" topLeftCell="A10" activePane="bottomLeft" state="frozen"/>
      <selection pane="bottomLeft" activeCell="D10" sqref="D10"/>
    </sheetView>
  </sheetViews>
  <sheetFormatPr defaultColWidth="8" defaultRowHeight="11.25" x14ac:dyDescent="0.2"/>
  <cols>
    <col min="1" max="1" width="6.125" style="66" customWidth="1"/>
    <col min="2" max="2" width="28.625" style="65" bestFit="1" customWidth="1"/>
    <col min="3" max="3" width="12.5" style="65" bestFit="1" customWidth="1"/>
    <col min="4" max="4" width="12.375" style="67" bestFit="1" customWidth="1"/>
    <col min="5" max="5" width="11.875" style="67" bestFit="1" customWidth="1"/>
    <col min="6" max="6" width="11.25" style="67" customWidth="1"/>
    <col min="7" max="7" width="13.625" style="65" bestFit="1" customWidth="1"/>
    <col min="8" max="8" width="11.875" style="67" customWidth="1"/>
    <col min="9" max="9" width="11.25" style="67" bestFit="1" customWidth="1"/>
    <col min="10" max="10" width="9.375" style="67" customWidth="1"/>
    <col min="11" max="11" width="10.25" style="65" bestFit="1" customWidth="1"/>
    <col min="12" max="12" width="13.625" style="65" bestFit="1" customWidth="1"/>
    <col min="13" max="13" width="9.375" style="65" bestFit="1" customWidth="1"/>
    <col min="14" max="16" width="11.25" style="65" bestFit="1" customWidth="1"/>
    <col min="17" max="17" width="11" style="65" customWidth="1"/>
    <col min="18" max="16384" width="8" style="65"/>
  </cols>
  <sheetData>
    <row r="1" spans="1:15" s="141" customFormat="1" ht="15.75" x14ac:dyDescent="0.25">
      <c r="A1" s="512" t="str">
        <f>'Exh CTM-6 (141DCARB)'!A1</f>
        <v>Puget Sound Energy</v>
      </c>
      <c r="B1" s="545"/>
      <c r="C1" s="545"/>
      <c r="D1" s="545"/>
      <c r="E1" s="545"/>
      <c r="F1" s="545"/>
      <c r="G1" s="545"/>
      <c r="H1" s="545"/>
      <c r="I1" s="545"/>
      <c r="J1" s="545"/>
      <c r="K1" s="274"/>
      <c r="L1" s="274"/>
      <c r="M1" s="274"/>
      <c r="N1" s="274"/>
      <c r="O1" s="247"/>
    </row>
    <row r="2" spans="1:15" s="141" customFormat="1" ht="15.75" x14ac:dyDescent="0.25">
      <c r="A2" s="512" t="str">
        <f>'Exh CTM-6 (141DCARB)'!A2</f>
        <v>2024 General Rate Case Docket No. UE-240004 and UG-240005</v>
      </c>
      <c r="B2" s="545"/>
      <c r="C2" s="545"/>
      <c r="D2" s="545"/>
      <c r="E2" s="545"/>
      <c r="F2" s="545"/>
      <c r="G2" s="545"/>
      <c r="H2" s="545"/>
      <c r="I2" s="545"/>
      <c r="J2" s="545"/>
      <c r="K2" s="274"/>
      <c r="L2" s="274"/>
      <c r="M2" s="274"/>
      <c r="N2" s="274"/>
      <c r="O2" s="247"/>
    </row>
    <row r="3" spans="1:15" s="141" customFormat="1" ht="15.75" x14ac:dyDescent="0.25">
      <c r="A3" s="560" t="s">
        <v>315</v>
      </c>
      <c r="B3" s="532"/>
      <c r="C3" s="532"/>
      <c r="D3" s="532"/>
      <c r="E3" s="532"/>
      <c r="F3" s="532"/>
      <c r="G3" s="532"/>
      <c r="H3" s="532"/>
      <c r="I3" s="532"/>
      <c r="J3" s="532"/>
      <c r="K3" s="274"/>
      <c r="L3" s="274"/>
      <c r="M3" s="274"/>
      <c r="N3" s="274"/>
      <c r="O3" s="247"/>
    </row>
    <row r="4" spans="1:15" s="141" customFormat="1" ht="12" thickBot="1" x14ac:dyDescent="0.25">
      <c r="A4" s="461"/>
      <c r="B4" s="166"/>
      <c r="C4" s="166"/>
      <c r="D4" s="166"/>
      <c r="E4" s="166"/>
      <c r="F4" s="166"/>
      <c r="G4" s="166"/>
      <c r="H4" s="166"/>
      <c r="I4" s="166"/>
      <c r="J4" s="166"/>
      <c r="K4" s="166"/>
      <c r="L4" s="166"/>
      <c r="M4" s="166"/>
      <c r="N4" s="166"/>
      <c r="O4" s="166"/>
    </row>
    <row r="5" spans="1:15" s="141" customFormat="1" ht="25.5" customHeight="1" thickBot="1" x14ac:dyDescent="0.3">
      <c r="A5" s="462"/>
      <c r="B5" s="166"/>
      <c r="C5" s="166"/>
      <c r="D5" s="166"/>
      <c r="E5" s="166"/>
      <c r="F5" s="166"/>
      <c r="G5" s="166"/>
      <c r="H5" s="554" t="s">
        <v>294</v>
      </c>
      <c r="I5" s="555"/>
      <c r="J5" s="556"/>
    </row>
    <row r="6" spans="1:15" s="141" customFormat="1" ht="12" thickBot="1" x14ac:dyDescent="0.25">
      <c r="A6" s="463"/>
      <c r="B6" s="166"/>
      <c r="C6" s="166"/>
      <c r="D6" s="166"/>
      <c r="E6" s="166"/>
      <c r="F6" s="166"/>
      <c r="G6" s="166"/>
    </row>
    <row r="7" spans="1:15" s="141" customFormat="1" ht="12.75" customHeight="1" thickBot="1" x14ac:dyDescent="0.25">
      <c r="A7" s="166"/>
      <c r="B7" s="166"/>
      <c r="C7" s="166"/>
      <c r="D7" s="464"/>
      <c r="E7" s="557" t="s">
        <v>313</v>
      </c>
      <c r="F7" s="558"/>
      <c r="G7" s="559"/>
      <c r="H7" s="557" t="s">
        <v>314</v>
      </c>
      <c r="I7" s="558"/>
      <c r="J7" s="559"/>
    </row>
    <row r="8" spans="1:15" s="180" customFormat="1" ht="68.25" thickBot="1" x14ac:dyDescent="0.25">
      <c r="A8" s="246" t="s">
        <v>63</v>
      </c>
      <c r="B8" s="246" t="s">
        <v>163</v>
      </c>
      <c r="C8" s="246" t="s">
        <v>164</v>
      </c>
      <c r="D8" s="203" t="s">
        <v>308</v>
      </c>
      <c r="E8" s="245" t="s">
        <v>286</v>
      </c>
      <c r="F8" s="244" t="s">
        <v>288</v>
      </c>
      <c r="G8" s="243" t="s">
        <v>289</v>
      </c>
      <c r="H8" s="245" t="s">
        <v>286</v>
      </c>
      <c r="I8" s="244" t="s">
        <v>290</v>
      </c>
      <c r="J8" s="243" t="s">
        <v>291</v>
      </c>
    </row>
    <row r="9" spans="1:15" s="119" customFormat="1" ht="39" customHeight="1" x14ac:dyDescent="0.2">
      <c r="B9" s="465" t="s">
        <v>145</v>
      </c>
      <c r="C9" s="465" t="s">
        <v>146</v>
      </c>
      <c r="D9" s="465" t="s">
        <v>150</v>
      </c>
      <c r="E9" s="14" t="s">
        <v>350</v>
      </c>
      <c r="F9" s="11" t="s">
        <v>152</v>
      </c>
      <c r="G9" s="12" t="s">
        <v>351</v>
      </c>
      <c r="H9" s="14" t="s">
        <v>352</v>
      </c>
      <c r="I9" s="11" t="s">
        <v>148</v>
      </c>
      <c r="J9" s="12" t="s">
        <v>353</v>
      </c>
    </row>
    <row r="10" spans="1:15" x14ac:dyDescent="0.2">
      <c r="A10" s="66">
        <v>1</v>
      </c>
      <c r="B10" s="65" t="s">
        <v>182</v>
      </c>
      <c r="C10" s="276" t="str">
        <f>'Exh CTM-6 (Tariff)'!B8</f>
        <v>7 (307) (317) (327)</v>
      </c>
      <c r="D10" s="312">
        <v>0.57817117426856124</v>
      </c>
      <c r="E10" s="225">
        <f>D10*$E$61</f>
        <v>15926650.538183255</v>
      </c>
      <c r="F10" s="81">
        <f>'Exh CTM-6 (Rate Design)'!D23</f>
        <v>11278205851.395365</v>
      </c>
      <c r="G10" s="237">
        <f>(+E10/F10)</f>
        <v>1.4121617168578967E-3</v>
      </c>
      <c r="H10" s="225">
        <f>$H$61*$D10</f>
        <v>19885010.849828102</v>
      </c>
      <c r="I10" s="81">
        <f>'Exh CTM-6 (Rate Design)'!E23</f>
        <v>11447649239.71397</v>
      </c>
      <c r="J10" s="237">
        <f>(+H10/I10)</f>
        <v>1.7370387957768129E-3</v>
      </c>
    </row>
    <row r="11" spans="1:15" x14ac:dyDescent="0.2">
      <c r="A11" s="66">
        <f t="shared" ref="A11:A56" si="0">+A10+1</f>
        <v>2</v>
      </c>
      <c r="C11" s="18"/>
      <c r="D11" s="224"/>
      <c r="E11" s="234"/>
      <c r="F11" s="81"/>
      <c r="G11" s="235"/>
      <c r="H11" s="234"/>
      <c r="I11" s="81"/>
      <c r="J11" s="235"/>
    </row>
    <row r="12" spans="1:15" x14ac:dyDescent="0.2">
      <c r="A12" s="66">
        <f t="shared" si="0"/>
        <v>3</v>
      </c>
      <c r="B12" s="182" t="s">
        <v>183</v>
      </c>
      <c r="C12" s="277" t="str">
        <f>'Exh CTM-6 (Tariff)'!B15</f>
        <v>08 (24) (324)</v>
      </c>
      <c r="D12" s="312">
        <v>0.12368876381308863</v>
      </c>
      <c r="E12" s="225">
        <f>D12*$E$61</f>
        <v>3407205.0016037403</v>
      </c>
      <c r="F12" s="81">
        <f>'Exh CTM-6 (Rate Design)'!D43</f>
        <v>2762635966.1696987</v>
      </c>
      <c r="G12" s="237">
        <f>(+E12/F12)</f>
        <v>1.2333166741210985E-3</v>
      </c>
      <c r="H12" s="225">
        <f>$H$61*$D12</f>
        <v>4254021.1617029319</v>
      </c>
      <c r="I12" s="81">
        <f>'Exh CTM-6 (Rate Design)'!E43</f>
        <v>2774967422.2693906</v>
      </c>
      <c r="J12" s="237">
        <f>(+H12/I12)</f>
        <v>1.5329985957903459E-3</v>
      </c>
    </row>
    <row r="13" spans="1:15" x14ac:dyDescent="0.2">
      <c r="A13" s="66">
        <f t="shared" si="0"/>
        <v>4</v>
      </c>
      <c r="B13" s="182"/>
      <c r="C13" s="20"/>
      <c r="D13" s="224"/>
      <c r="E13" s="234"/>
      <c r="F13" s="81"/>
      <c r="G13" s="237"/>
      <c r="H13" s="234"/>
      <c r="I13" s="81"/>
      <c r="J13" s="237"/>
    </row>
    <row r="14" spans="1:15" x14ac:dyDescent="0.2">
      <c r="A14" s="66">
        <f t="shared" si="0"/>
        <v>5</v>
      </c>
      <c r="B14" s="65" t="s">
        <v>185</v>
      </c>
      <c r="C14" s="277" t="str">
        <f>'Exh CTM-6 (Tariff)'!B22</f>
        <v>7A (11) (25)</v>
      </c>
      <c r="D14" s="312">
        <v>9.8415428064547901E-3</v>
      </c>
      <c r="E14" s="234">
        <f>$D14*E16</f>
        <v>35012.595623342437</v>
      </c>
      <c r="F14" s="81">
        <f>'Exh CTM-6 (Rate Design)'!D61</f>
        <v>2960202274.8054705</v>
      </c>
      <c r="G14" s="237">
        <f>(+E14/F14)</f>
        <v>1.1827771338917468E-5</v>
      </c>
      <c r="H14" s="234">
        <f>$D14*H16</f>
        <v>43714.517511490929</v>
      </c>
      <c r="I14" s="81">
        <f>'Exh CTM-6 (Rate Design)'!E61</f>
        <v>2968720174.6374388</v>
      </c>
      <c r="J14" s="237">
        <f>(+H14/I14)</f>
        <v>1.472503804331429E-5</v>
      </c>
    </row>
    <row r="15" spans="1:15" x14ac:dyDescent="0.2">
      <c r="A15" s="66">
        <f t="shared" si="0"/>
        <v>6</v>
      </c>
      <c r="B15" s="65" t="s">
        <v>207</v>
      </c>
      <c r="C15" s="20" t="str">
        <f>C14</f>
        <v>7A (11) (25)</v>
      </c>
      <c r="D15" s="312">
        <v>0.99015845719354523</v>
      </c>
      <c r="E15" s="242">
        <f>$D15*E16</f>
        <v>3522620.2178394678</v>
      </c>
      <c r="F15" s="81">
        <f>'Exh CTM-6 (Rate Design)'!D65</f>
        <v>4517887.0072913375</v>
      </c>
      <c r="G15" s="241">
        <f>(+E15/F15)</f>
        <v>0.77970524985560141</v>
      </c>
      <c r="H15" s="242">
        <f>$D15*H16</f>
        <v>4398121.3177012373</v>
      </c>
      <c r="I15" s="81">
        <f>'Exh CTM-6 (Rate Design)'!E65</f>
        <v>4515508.9451899873</v>
      </c>
      <c r="J15" s="241">
        <f>(+H15/I15)</f>
        <v>0.97400345588645243</v>
      </c>
    </row>
    <row r="16" spans="1:15" x14ac:dyDescent="0.2">
      <c r="A16" s="66">
        <f t="shared" si="0"/>
        <v>7</v>
      </c>
      <c r="B16" s="65" t="s">
        <v>184</v>
      </c>
      <c r="C16" s="20" t="str">
        <f>C15</f>
        <v>7A (11) (25)</v>
      </c>
      <c r="D16" s="312">
        <v>0.129149612245513</v>
      </c>
      <c r="E16" s="225">
        <f>$E$61*D16</f>
        <v>3557632.8134628101</v>
      </c>
      <c r="F16" s="81"/>
      <c r="G16" s="237"/>
      <c r="H16" s="225">
        <f>$H$61*$D16</f>
        <v>4441835.835212728</v>
      </c>
      <c r="I16" s="81"/>
      <c r="J16" s="233"/>
    </row>
    <row r="17" spans="1:10" x14ac:dyDescent="0.2">
      <c r="A17" s="66">
        <f t="shared" si="0"/>
        <v>8</v>
      </c>
      <c r="C17" s="20"/>
      <c r="D17" s="224"/>
      <c r="E17" s="234"/>
      <c r="F17" s="81"/>
      <c r="G17" s="237"/>
      <c r="H17" s="234"/>
      <c r="I17" s="81"/>
      <c r="J17" s="237"/>
    </row>
    <row r="18" spans="1:10" x14ac:dyDescent="0.2">
      <c r="A18" s="66">
        <f t="shared" si="0"/>
        <v>9</v>
      </c>
      <c r="B18" s="65" t="s">
        <v>187</v>
      </c>
      <c r="C18" s="277" t="str">
        <f>'Exh CTM-6 (Tariff)'!B35</f>
        <v>12 (26) (26P)</v>
      </c>
      <c r="D18" s="312">
        <v>1.105277561037429E-2</v>
      </c>
      <c r="E18" s="234">
        <f>$D18*E20</f>
        <v>21106.092352570573</v>
      </c>
      <c r="F18" s="81">
        <f>'Exh CTM-6 (Rate Design)'!D86+'Exh CTM-6 (Rate Design)'!D135</f>
        <v>2013891730.8000479</v>
      </c>
      <c r="G18" s="237">
        <f>(+E18/F18)</f>
        <v>1.0480251758214365E-5</v>
      </c>
      <c r="H18" s="234">
        <f>$D18*H20</f>
        <v>26351.735063323249</v>
      </c>
      <c r="I18" s="81">
        <f>'Exh CTM-6 (Rate Design)'!E86+'Exh CTM-6 (Rate Design)'!E135</f>
        <v>2056791563.2414525</v>
      </c>
      <c r="J18" s="237">
        <f>(+H18/I18)</f>
        <v>1.2812059099364239E-5</v>
      </c>
    </row>
    <row r="19" spans="1:10" x14ac:dyDescent="0.2">
      <c r="A19" s="66">
        <f t="shared" si="0"/>
        <v>10</v>
      </c>
      <c r="B19" s="65" t="s">
        <v>190</v>
      </c>
      <c r="C19" s="20" t="str">
        <f>C18</f>
        <v>12 (26) (26P)</v>
      </c>
      <c r="D19" s="312">
        <v>0.98894722438962579</v>
      </c>
      <c r="E19" s="242">
        <f>$D19*E20</f>
        <v>1888467.8550964394</v>
      </c>
      <c r="F19" s="81">
        <f>'Exh CTM-6 (Rate Design)'!D90+'Exh CTM-6 (Rate Design)'!D107+'Exh CTM-6 (Rate Design)'!D112+'Exh CTM-6 (Rate Design)'!D139</f>
        <v>4944273.2866841266</v>
      </c>
      <c r="G19" s="241">
        <f>(+E19/F19)</f>
        <v>0.38195054067550116</v>
      </c>
      <c r="H19" s="242">
        <f>$D19*H20</f>
        <v>2357821.7967497301</v>
      </c>
      <c r="I19" s="81">
        <f>'Exh CTM-6 (Rate Design)'!E90+'Exh CTM-6 (Rate Design)'!E107+'Exh CTM-6 (Rate Design)'!E112+'Exh CTM-6 (Rate Design)'!E139</f>
        <v>5032131.2804961493</v>
      </c>
      <c r="J19" s="241">
        <f>(+H19/I19)</f>
        <v>0.46855331574681369</v>
      </c>
    </row>
    <row r="20" spans="1:10" x14ac:dyDescent="0.2">
      <c r="A20" s="66">
        <f t="shared" si="0"/>
        <v>11</v>
      </c>
      <c r="B20" s="65" t="s">
        <v>186</v>
      </c>
      <c r="C20" s="20" t="str">
        <f>C19</f>
        <v>12 (26) (26P)</v>
      </c>
      <c r="D20" s="312">
        <v>6.9321582017657896E-2</v>
      </c>
      <c r="E20" s="225">
        <f>$E$61*D20</f>
        <v>1909573.9474490099</v>
      </c>
      <c r="F20" s="81"/>
      <c r="G20" s="237"/>
      <c r="H20" s="225">
        <f>$H$61*$D20</f>
        <v>2384173.5318130534</v>
      </c>
      <c r="I20" s="81"/>
      <c r="J20" s="233"/>
    </row>
    <row r="21" spans="1:10" x14ac:dyDescent="0.2">
      <c r="A21" s="66">
        <f t="shared" si="0"/>
        <v>12</v>
      </c>
      <c r="C21" s="20"/>
      <c r="D21" s="224"/>
      <c r="E21" s="234"/>
      <c r="F21" s="94"/>
      <c r="G21" s="233"/>
      <c r="H21" s="234"/>
      <c r="I21" s="94"/>
      <c r="J21" s="237"/>
    </row>
    <row r="22" spans="1:10" x14ac:dyDescent="0.2">
      <c r="A22" s="66">
        <f t="shared" si="0"/>
        <v>13</v>
      </c>
      <c r="B22" s="65" t="s">
        <v>189</v>
      </c>
      <c r="C22" s="277" t="str">
        <f>'Exh CTM-6 (Tariff)'!B59</f>
        <v>29</v>
      </c>
      <c r="D22" s="224">
        <f>D14</f>
        <v>9.8415428064547901E-3</v>
      </c>
      <c r="E22" s="234">
        <f>$D22*E24</f>
        <v>176.58933139053951</v>
      </c>
      <c r="F22" s="81">
        <f>'Exh CTM-6 (Rate Design)'!D171</f>
        <v>14930059.630887466</v>
      </c>
      <c r="G22" s="237">
        <f>(+E22/F22)</f>
        <v>1.182777133891747E-5</v>
      </c>
      <c r="H22" s="234">
        <f>$D22*H24</f>
        <v>220.47829593838259</v>
      </c>
      <c r="I22" s="81">
        <f>'Exh CTM-6 (Rate Design)'!E171</f>
        <v>14843026.361509496</v>
      </c>
      <c r="J22" s="237">
        <f>(+H22/I22)</f>
        <v>1.4853998811867671E-5</v>
      </c>
    </row>
    <row r="23" spans="1:10" x14ac:dyDescent="0.2">
      <c r="A23" s="66">
        <f t="shared" si="0"/>
        <v>14</v>
      </c>
      <c r="B23" s="65" t="s">
        <v>191</v>
      </c>
      <c r="C23" s="20" t="str">
        <f>C22</f>
        <v>29</v>
      </c>
      <c r="D23" s="224">
        <f>D15</f>
        <v>0.99015845719354523</v>
      </c>
      <c r="E23" s="242">
        <f>$D23*E24</f>
        <v>17766.667621647306</v>
      </c>
      <c r="F23" s="81">
        <f>'Exh CTM-6 (Rate Design)'!D175</f>
        <v>6359.1483786280214</v>
      </c>
      <c r="G23" s="241">
        <f>(+E23/F23)</f>
        <v>2.7938753059069903</v>
      </c>
      <c r="H23" s="242">
        <f>$D23*H24</f>
        <v>22182.340070484523</v>
      </c>
      <c r="I23" s="81">
        <f>'Exh CTM-6 (Rate Design)'!E175</f>
        <v>6312.6225193658393</v>
      </c>
      <c r="J23" s="241">
        <f>(+H23/I23)</f>
        <v>3.5139658679785817</v>
      </c>
    </row>
    <row r="24" spans="1:10" x14ac:dyDescent="0.2">
      <c r="A24" s="66">
        <f t="shared" si="0"/>
        <v>15</v>
      </c>
      <c r="B24" s="65" t="s">
        <v>188</v>
      </c>
      <c r="C24" s="20" t="str">
        <f>C23</f>
        <v>29</v>
      </c>
      <c r="D24" s="312">
        <v>6.5137826172983917E-4</v>
      </c>
      <c r="E24" s="225">
        <f>$E$61*D24</f>
        <v>17943.256953037846</v>
      </c>
      <c r="F24" s="81"/>
      <c r="G24" s="237"/>
      <c r="H24" s="225">
        <f>$H$61*$D24</f>
        <v>22402.818366422904</v>
      </c>
      <c r="I24" s="81"/>
      <c r="J24" s="233"/>
    </row>
    <row r="25" spans="1:10" x14ac:dyDescent="0.2">
      <c r="A25" s="66">
        <f t="shared" si="0"/>
        <v>16</v>
      </c>
      <c r="C25" s="20"/>
      <c r="D25" s="224"/>
      <c r="E25" s="234"/>
      <c r="F25" s="81"/>
      <c r="G25" s="235"/>
      <c r="H25" s="234"/>
      <c r="I25" s="81"/>
      <c r="J25" s="235"/>
    </row>
    <row r="26" spans="1:10" x14ac:dyDescent="0.2">
      <c r="A26" s="66">
        <f t="shared" si="0"/>
        <v>17</v>
      </c>
      <c r="B26" s="65" t="s">
        <v>193</v>
      </c>
      <c r="C26" s="277" t="str">
        <f>'Exh CTM-6 (Tariff)'!B74</f>
        <v>10 (31)</v>
      </c>
      <c r="D26" s="312">
        <v>1.1309916536040261E-2</v>
      </c>
      <c r="E26" s="234">
        <f>$D26*E28</f>
        <v>15185.008311029045</v>
      </c>
      <c r="F26" s="81">
        <f>'Exh CTM-6 (Rate Design)'!D195</f>
        <v>1423586019.4788036</v>
      </c>
      <c r="G26" s="237">
        <f>(+E26/F26)</f>
        <v>1.0666730428125801E-5</v>
      </c>
      <c r="H26" s="234">
        <f>$D26*H28</f>
        <v>18959.043164513751</v>
      </c>
      <c r="I26" s="81">
        <f>'Exh CTM-6 (Rate Design)'!E195</f>
        <v>1411297972.0883911</v>
      </c>
      <c r="J26" s="237">
        <f>(+H26/I26)</f>
        <v>1.3433763485438018E-5</v>
      </c>
    </row>
    <row r="27" spans="1:10" x14ac:dyDescent="0.2">
      <c r="A27" s="66">
        <f t="shared" si="0"/>
        <v>18</v>
      </c>
      <c r="B27" s="65" t="s">
        <v>194</v>
      </c>
      <c r="C27" s="20" t="str">
        <f>C26</f>
        <v>10 (31)</v>
      </c>
      <c r="D27" s="312">
        <v>0.9886900834639597</v>
      </c>
      <c r="E27" s="242">
        <f>$D27*E28</f>
        <v>1327442.7876271983</v>
      </c>
      <c r="F27" s="81">
        <f>'Exh CTM-6 (Rate Design)'!D199+'Exh CTM-6 (Rate Design)'!D216+'Exh CTM-6 (Rate Design)'!D221</f>
        <v>3383993.0707753184</v>
      </c>
      <c r="G27" s="241">
        <f>(+E27/F27)</f>
        <v>0.39227113054432561</v>
      </c>
      <c r="H27" s="242">
        <f>$D27*H28</f>
        <v>1657361.2996159771</v>
      </c>
      <c r="I27" s="81">
        <f>'Exh CTM-6 (Rate Design)'!E199+'Exh CTM-6 (Rate Design)'!E216+'Exh CTM-6 (Rate Design)'!E221</f>
        <v>3344757.4708671868</v>
      </c>
      <c r="J27" s="241">
        <f>(+H27/I27)</f>
        <v>0.49551015702979423</v>
      </c>
    </row>
    <row r="28" spans="1:10" x14ac:dyDescent="0.2">
      <c r="A28" s="66">
        <f t="shared" si="0"/>
        <v>19</v>
      </c>
      <c r="B28" s="65" t="s">
        <v>192</v>
      </c>
      <c r="C28" s="20" t="str">
        <f>C27</f>
        <v>10 (31)</v>
      </c>
      <c r="D28" s="312">
        <v>4.8740234961654638E-2</v>
      </c>
      <c r="E28" s="225">
        <f>$E$61*D28</f>
        <v>1342627.7959382273</v>
      </c>
      <c r="F28" s="81"/>
      <c r="G28" s="237"/>
      <c r="H28" s="225">
        <f>$H$61*$D28</f>
        <v>1676320.3427804909</v>
      </c>
      <c r="I28" s="81"/>
      <c r="J28" s="233"/>
    </row>
    <row r="29" spans="1:10" x14ac:dyDescent="0.2">
      <c r="A29" s="66">
        <f t="shared" si="0"/>
        <v>20</v>
      </c>
      <c r="C29" s="20"/>
      <c r="D29" s="224"/>
      <c r="E29" s="234"/>
      <c r="F29" s="81"/>
      <c r="G29" s="237"/>
      <c r="H29" s="234"/>
      <c r="I29" s="81"/>
      <c r="J29" s="237"/>
    </row>
    <row r="30" spans="1:10" x14ac:dyDescent="0.2">
      <c r="A30" s="66">
        <f t="shared" si="0"/>
        <v>21</v>
      </c>
      <c r="B30" s="65" t="s">
        <v>196</v>
      </c>
      <c r="C30" s="277" t="str">
        <f>'Exh CTM-6 (Tariff)'!B88</f>
        <v>35</v>
      </c>
      <c r="D30" s="312">
        <v>2.850909972616967E-3</v>
      </c>
      <c r="E30" s="234">
        <f>$D30*E32</f>
        <v>57.501335971817049</v>
      </c>
      <c r="F30" s="81">
        <f>'Exh CTM-6 (Rate Design)'!D243</f>
        <v>4407260.1568774413</v>
      </c>
      <c r="G30" s="237">
        <f>(+E30/F30)</f>
        <v>1.3046957503084397E-5</v>
      </c>
      <c r="H30" s="234">
        <f>$D30*H32</f>
        <v>71.792539613895599</v>
      </c>
      <c r="I30" s="81">
        <f>'Exh CTM-6 (Rate Design)'!E243</f>
        <v>4380281.1514552524</v>
      </c>
      <c r="J30" s="237">
        <f>(+H30/I30)</f>
        <v>1.6389938712049134E-5</v>
      </c>
    </row>
    <row r="31" spans="1:10" x14ac:dyDescent="0.2">
      <c r="A31" s="66">
        <f t="shared" si="0"/>
        <v>22</v>
      </c>
      <c r="B31" s="65" t="s">
        <v>197</v>
      </c>
      <c r="C31" s="20" t="str">
        <f>C30</f>
        <v>35</v>
      </c>
      <c r="D31" s="312">
        <v>0.99714909002738294</v>
      </c>
      <c r="E31" s="242">
        <f>$D31*E32</f>
        <v>20111.966140770081</v>
      </c>
      <c r="F31" s="81">
        <f>'Exh CTM-6 (Rate Design)'!D247</f>
        <v>8196.3679379811347</v>
      </c>
      <c r="G31" s="241">
        <f>(+E31/F31)</f>
        <v>2.4537656548546676</v>
      </c>
      <c r="H31" s="242">
        <f>$D31*H32</f>
        <v>25110.531807161002</v>
      </c>
      <c r="I31" s="81">
        <f>'Exh CTM-6 (Rate Design)'!E247</f>
        <v>8146.3096768096348</v>
      </c>
      <c r="J31" s="241">
        <f>(+H31/I31)</f>
        <v>3.0824425787106979</v>
      </c>
    </row>
    <row r="32" spans="1:10" x14ac:dyDescent="0.2">
      <c r="A32" s="66">
        <f t="shared" si="0"/>
        <v>23</v>
      </c>
      <c r="B32" s="65" t="s">
        <v>195</v>
      </c>
      <c r="C32" s="20" t="str">
        <f>C31</f>
        <v>35</v>
      </c>
      <c r="D32" s="312">
        <v>7.3219442264033183E-4</v>
      </c>
      <c r="E32" s="225">
        <f>$E$61*D32</f>
        <v>20169.467476741898</v>
      </c>
      <c r="F32" s="81"/>
      <c r="G32" s="237"/>
      <c r="H32" s="225">
        <f>$H$61*$D32</f>
        <v>25182.324346774898</v>
      </c>
      <c r="I32" s="81"/>
      <c r="J32" s="233"/>
    </row>
    <row r="33" spans="1:10" x14ac:dyDescent="0.2">
      <c r="A33" s="66">
        <f t="shared" si="0"/>
        <v>24</v>
      </c>
      <c r="C33" s="20"/>
      <c r="D33" s="224"/>
      <c r="E33" s="234"/>
      <c r="F33" s="81"/>
      <c r="G33" s="237"/>
      <c r="H33" s="234"/>
      <c r="I33" s="81"/>
      <c r="J33" s="237"/>
    </row>
    <row r="34" spans="1:10" x14ac:dyDescent="0.2">
      <c r="A34" s="66">
        <f t="shared" si="0"/>
        <v>25</v>
      </c>
      <c r="B34" s="65" t="s">
        <v>199</v>
      </c>
      <c r="C34" s="277" t="str">
        <f>'Exh CTM-6 (Tariff)'!B98</f>
        <v>43</v>
      </c>
      <c r="D34" s="312">
        <v>9.0262968683001085E-3</v>
      </c>
      <c r="E34" s="234">
        <f>$D34*E36</f>
        <v>1373.468317801483</v>
      </c>
      <c r="F34" s="81">
        <f>'Exh CTM-6 (Rate Design)'!D267</f>
        <v>122267424.6450724</v>
      </c>
      <c r="G34" s="237">
        <f>(+E34/F34)</f>
        <v>1.1233313548465553E-5</v>
      </c>
      <c r="H34" s="234">
        <f>$D34*H36</f>
        <v>1714.8258722636006</v>
      </c>
      <c r="I34" s="81">
        <f>'Exh CTM-6 (Rate Design)'!E267</f>
        <v>121633779.10385114</v>
      </c>
      <c r="J34" s="237">
        <f>(+H34/I34)</f>
        <v>1.4098270109650043E-5</v>
      </c>
    </row>
    <row r="35" spans="1:10" x14ac:dyDescent="0.2">
      <c r="A35" s="66">
        <f t="shared" si="0"/>
        <v>26</v>
      </c>
      <c r="B35" s="65" t="s">
        <v>200</v>
      </c>
      <c r="C35" s="20" t="str">
        <f>C34</f>
        <v>43</v>
      </c>
      <c r="D35" s="312">
        <v>0.99097370313169997</v>
      </c>
      <c r="E35" s="242">
        <f>$D35*E36</f>
        <v>150789.52142664546</v>
      </c>
      <c r="F35" s="81">
        <f>'Exh CTM-6 (Rate Design)'!D270</f>
        <v>579230.53698067076</v>
      </c>
      <c r="G35" s="241">
        <f>(+E35/F35)</f>
        <v>0.26032729940769228</v>
      </c>
      <c r="H35" s="242">
        <f>$D35*H36</f>
        <v>188266.28125107745</v>
      </c>
      <c r="I35" s="81">
        <f>'Exh CTM-6 (Rate Design)'!E270</f>
        <v>573967.09159726952</v>
      </c>
      <c r="J35" s="241">
        <f>(+H35/I35)</f>
        <v>0.3280088423312893</v>
      </c>
    </row>
    <row r="36" spans="1:10" x14ac:dyDescent="0.2">
      <c r="A36" s="66">
        <f t="shared" si="0"/>
        <v>27</v>
      </c>
      <c r="B36" s="65" t="s">
        <v>198</v>
      </c>
      <c r="C36" s="20" t="str">
        <f>C35</f>
        <v>43</v>
      </c>
      <c r="D36" s="312">
        <v>5.5238390677213502E-3</v>
      </c>
      <c r="E36" s="225">
        <f>$E$61*D36</f>
        <v>152162.98974444694</v>
      </c>
      <c r="F36" s="81"/>
      <c r="G36" s="237"/>
      <c r="H36" s="225">
        <f>$H$61*$D36</f>
        <v>189981.10712334103</v>
      </c>
      <c r="I36" s="81"/>
      <c r="J36" s="233"/>
    </row>
    <row r="37" spans="1:10" x14ac:dyDescent="0.2">
      <c r="A37" s="66">
        <f t="shared" si="0"/>
        <v>28</v>
      </c>
      <c r="C37" s="20"/>
      <c r="D37" s="224"/>
      <c r="E37" s="234"/>
      <c r="F37" s="81"/>
      <c r="G37" s="235"/>
      <c r="H37" s="234"/>
      <c r="I37" s="81"/>
      <c r="J37" s="235"/>
    </row>
    <row r="38" spans="1:10" x14ac:dyDescent="0.2">
      <c r="A38" s="66">
        <f t="shared" si="0"/>
        <v>29</v>
      </c>
      <c r="B38" s="182" t="s">
        <v>202</v>
      </c>
      <c r="C38" s="277" t="str">
        <f>'Exh CTM-6 (Tariff)'!B125</f>
        <v>46</v>
      </c>
      <c r="D38" s="312">
        <v>2.8949663505366371E-2</v>
      </c>
      <c r="E38" s="234">
        <f>$D38*E40</f>
        <v>1043.9454333493109</v>
      </c>
      <c r="F38" s="81">
        <f>'Exh CTM-6 (Rate Design)'!D289</f>
        <v>96933187.043131709</v>
      </c>
      <c r="G38" s="237">
        <f>(+E38/F38)</f>
        <v>1.0769742182156803E-5</v>
      </c>
      <c r="H38" s="234">
        <f>$D38*H40</f>
        <v>1303.4043924685436</v>
      </c>
      <c r="I38" s="81">
        <f>'Exh CTM-6 (Rate Design)'!E289</f>
        <v>96918964.527943105</v>
      </c>
      <c r="J38" s="237">
        <f>(+H38/I38)</f>
        <v>1.3448393705163386E-5</v>
      </c>
    </row>
    <row r="39" spans="1:10" x14ac:dyDescent="0.2">
      <c r="A39" s="66">
        <f t="shared" si="0"/>
        <v>30</v>
      </c>
      <c r="B39" s="182" t="s">
        <v>205</v>
      </c>
      <c r="C39" s="20" t="str">
        <f>C38</f>
        <v>46</v>
      </c>
      <c r="D39" s="312">
        <v>0.97105033649463368</v>
      </c>
      <c r="E39" s="242">
        <f>$D39*E40</f>
        <v>35016.765018632133</v>
      </c>
      <c r="F39" s="81">
        <f>'Exh CTM-6 (Rate Design)'!D291</f>
        <v>454913.76433003857</v>
      </c>
      <c r="G39" s="241">
        <f>(+E39/F39)</f>
        <v>7.6974512015924798E-2</v>
      </c>
      <c r="H39" s="242">
        <f>$D39*H40</f>
        <v>43719.723155350206</v>
      </c>
      <c r="I39" s="81">
        <f>'Exh CTM-6 (Rate Design)'!E291</f>
        <v>453901.97661419428</v>
      </c>
      <c r="J39" s="241">
        <f>(+H39/I39)</f>
        <v>9.6319746129924694E-2</v>
      </c>
    </row>
    <row r="40" spans="1:10" x14ac:dyDescent="0.2">
      <c r="A40" s="66">
        <f t="shared" si="0"/>
        <v>31</v>
      </c>
      <c r="B40" s="182" t="s">
        <v>201</v>
      </c>
      <c r="C40" s="20" t="str">
        <f>C39</f>
        <v>46</v>
      </c>
      <c r="D40" s="312">
        <v>1.3090802273206001E-3</v>
      </c>
      <c r="E40" s="225">
        <f>$E$61*D40</f>
        <v>36060.710451981446</v>
      </c>
      <c r="F40" s="81"/>
      <c r="G40" s="237"/>
      <c r="H40" s="225">
        <f>$H$61*$D40</f>
        <v>45023.127547818745</v>
      </c>
      <c r="I40" s="81"/>
      <c r="J40" s="233"/>
    </row>
    <row r="41" spans="1:10" x14ac:dyDescent="0.2">
      <c r="A41" s="66">
        <f t="shared" si="0"/>
        <v>32</v>
      </c>
      <c r="B41" s="182"/>
      <c r="C41" s="20"/>
      <c r="D41" s="224"/>
      <c r="E41" s="234"/>
      <c r="F41" s="81"/>
      <c r="G41" s="237"/>
      <c r="H41" s="234"/>
      <c r="I41" s="81"/>
      <c r="J41" s="237"/>
    </row>
    <row r="42" spans="1:10" x14ac:dyDescent="0.2">
      <c r="A42" s="66">
        <f t="shared" si="0"/>
        <v>33</v>
      </c>
      <c r="B42" s="182" t="s">
        <v>204</v>
      </c>
      <c r="C42" s="277" t="str">
        <f>'Exh CTM-6 (Tariff)'!B133</f>
        <v>49</v>
      </c>
      <c r="D42" s="224">
        <f>D38</f>
        <v>2.8949663505366371E-2</v>
      </c>
      <c r="E42" s="234">
        <f>$D42*E44</f>
        <v>5760.1236551973489</v>
      </c>
      <c r="F42" s="81">
        <f>'Exh CTM-6 (Rate Design)'!D307</f>
        <v>534843226.30681556</v>
      </c>
      <c r="G42" s="237">
        <f>(+E42/F42)</f>
        <v>1.0769742182156803E-5</v>
      </c>
      <c r="H42" s="234">
        <f>$D42*H44</f>
        <v>7191.7269174298281</v>
      </c>
      <c r="I42" s="81">
        <f>'Exh CTM-6 (Rate Design)'!E307</f>
        <v>534899242.67952603</v>
      </c>
      <c r="J42" s="237">
        <f>(+H42/I42)</f>
        <v>1.3445012338031303E-5</v>
      </c>
    </row>
    <row r="43" spans="1:10" x14ac:dyDescent="0.2">
      <c r="A43" s="66">
        <f t="shared" si="0"/>
        <v>34</v>
      </c>
      <c r="B43" s="182" t="s">
        <v>206</v>
      </c>
      <c r="C43" s="20" t="str">
        <f>C42</f>
        <v>49</v>
      </c>
      <c r="D43" s="224">
        <f>D39</f>
        <v>0.97105033649463368</v>
      </c>
      <c r="E43" s="242">
        <f>$D43*E44</f>
        <v>193210.19094378239</v>
      </c>
      <c r="F43" s="81">
        <f>'Exh CTM-6 (Rate Design)'!D309</f>
        <v>1325042.9814690738</v>
      </c>
      <c r="G43" s="241">
        <f>(+E43/F43)</f>
        <v>0.14581428198621182</v>
      </c>
      <c r="H43" s="242">
        <f>$D43*H44</f>
        <v>241230.05235806003</v>
      </c>
      <c r="I43" s="81">
        <f>'Exh CTM-6 (Rate Design)'!E309</f>
        <v>1321250.3262371249</v>
      </c>
      <c r="J43" s="241">
        <f>(+H43/I43)</f>
        <v>0.18257709956074325</v>
      </c>
    </row>
    <row r="44" spans="1:10" x14ac:dyDescent="0.2">
      <c r="A44" s="66">
        <f t="shared" si="0"/>
        <v>35</v>
      </c>
      <c r="B44" s="182" t="s">
        <v>203</v>
      </c>
      <c r="C44" s="20" t="str">
        <f>C43</f>
        <v>49</v>
      </c>
      <c r="D44" s="312">
        <v>7.2230441774607792E-3</v>
      </c>
      <c r="E44" s="225">
        <f>$E$61*D44</f>
        <v>198970.31459897972</v>
      </c>
      <c r="F44" s="81"/>
      <c r="G44" s="237"/>
      <c r="H44" s="225">
        <f>$H$61*$D44</f>
        <v>248421.77927548985</v>
      </c>
      <c r="I44" s="81"/>
      <c r="J44" s="233"/>
    </row>
    <row r="45" spans="1:10" x14ac:dyDescent="0.2">
      <c r="A45" s="66">
        <f t="shared" si="0"/>
        <v>36</v>
      </c>
      <c r="B45" s="182"/>
      <c r="C45" s="73"/>
      <c r="D45" s="312"/>
      <c r="E45" s="234"/>
      <c r="F45" s="81"/>
      <c r="G45" s="235"/>
      <c r="H45" s="234"/>
      <c r="I45" s="81"/>
      <c r="J45" s="235"/>
    </row>
    <row r="46" spans="1:10" x14ac:dyDescent="0.2">
      <c r="A46" s="66">
        <f t="shared" si="0"/>
        <v>37</v>
      </c>
      <c r="B46" s="65" t="s">
        <v>165</v>
      </c>
      <c r="C46" s="273" t="str">
        <f>'Exh CTM-6 (141CGR)'!C46</f>
        <v>03, 50-59</v>
      </c>
      <c r="D46" s="312">
        <v>5.6710455118208275E-3</v>
      </c>
      <c r="E46" s="225">
        <f>D46*$E$61</f>
        <v>156218.02689690789</v>
      </c>
      <c r="F46" s="81">
        <f>'Exh CTM-6 (Rate Design)'!D381</f>
        <v>67255417.982360825</v>
      </c>
      <c r="G46" s="237">
        <f>(+E46/F46)</f>
        <v>2.3227575053935347E-3</v>
      </c>
      <c r="H46" s="225">
        <f>$H$61*$D46</f>
        <v>195043.97062874821</v>
      </c>
      <c r="I46" s="81">
        <f>'Exh CTM-6 (Rate Design)'!E381</f>
        <v>67027608.143863305</v>
      </c>
      <c r="J46" s="237">
        <f>(+H46/I46)</f>
        <v>2.9099049784100852E-3</v>
      </c>
    </row>
    <row r="47" spans="1:10" x14ac:dyDescent="0.2">
      <c r="A47" s="66">
        <f t="shared" si="0"/>
        <v>38</v>
      </c>
      <c r="C47" s="273"/>
      <c r="D47" s="312"/>
      <c r="E47" s="234"/>
      <c r="F47" s="81"/>
      <c r="G47" s="237"/>
      <c r="H47" s="234"/>
      <c r="I47" s="81"/>
      <c r="J47" s="237"/>
    </row>
    <row r="48" spans="1:10" x14ac:dyDescent="0.2">
      <c r="A48" s="66">
        <f t="shared" si="0"/>
        <v>39</v>
      </c>
      <c r="B48" s="182" t="s">
        <v>209</v>
      </c>
      <c r="C48" s="273">
        <f>'Exh CTM-6 (141CGR)'!C48</f>
        <v>5</v>
      </c>
      <c r="D48" s="312">
        <v>2.8041080890206288E-4</v>
      </c>
      <c r="E48" s="225">
        <f>D48*$E$61</f>
        <v>7724.3646160020717</v>
      </c>
      <c r="F48" s="81">
        <f>'Exh CTM-6 (Rate Design)'!D361</f>
        <v>6714960.2368700616</v>
      </c>
      <c r="G48" s="237">
        <f>(+E48/F48)</f>
        <v>1.1503217209820006E-3</v>
      </c>
      <c r="H48" s="225">
        <f>$H$61*$D48</f>
        <v>9644.1542324912753</v>
      </c>
      <c r="I48" s="81">
        <f>'Exh CTM-6 (Rate Design)'!E361</f>
        <v>6710049.8818741431</v>
      </c>
      <c r="J48" s="237">
        <f>(+H48/I48)</f>
        <v>1.4372701250020552E-3</v>
      </c>
    </row>
    <row r="49" spans="1:10" x14ac:dyDescent="0.2">
      <c r="A49" s="66">
        <f t="shared" si="0"/>
        <v>40</v>
      </c>
      <c r="C49" s="73"/>
      <c r="D49" s="312"/>
      <c r="E49" s="234"/>
      <c r="F49" s="94"/>
      <c r="G49" s="235"/>
      <c r="H49" s="234"/>
      <c r="I49" s="94"/>
      <c r="J49" s="235"/>
    </row>
    <row r="50" spans="1:10" x14ac:dyDescent="0.2">
      <c r="A50" s="66">
        <f t="shared" si="0"/>
        <v>41</v>
      </c>
      <c r="B50" s="65" t="s">
        <v>4</v>
      </c>
      <c r="C50" s="73"/>
      <c r="D50" s="312"/>
      <c r="E50" s="240">
        <f>SUM(E10,E12,E16,E20,E24,E28,E32,E36,E40,E44,E46,E48)</f>
        <v>26732939.227375142</v>
      </c>
      <c r="F50" s="81"/>
      <c r="G50" s="237"/>
      <c r="H50" s="240">
        <f>SUM(H10,H12,H16,H20,H24,H28,H32,H36,H40,H44,H46,H48)</f>
        <v>33377061.002858393</v>
      </c>
      <c r="I50" s="81"/>
      <c r="J50" s="235"/>
    </row>
    <row r="51" spans="1:10" x14ac:dyDescent="0.2">
      <c r="A51" s="66">
        <f t="shared" si="0"/>
        <v>42</v>
      </c>
      <c r="C51" s="73"/>
      <c r="D51" s="312"/>
      <c r="E51" s="234"/>
      <c r="F51" s="81"/>
      <c r="G51" s="237"/>
      <c r="H51" s="234"/>
      <c r="I51" s="81"/>
      <c r="J51" s="237"/>
    </row>
    <row r="52" spans="1:10" x14ac:dyDescent="0.2">
      <c r="A52" s="66">
        <f t="shared" si="0"/>
        <v>43</v>
      </c>
      <c r="B52" s="65" t="s">
        <v>318</v>
      </c>
      <c r="C52" s="273" t="str">
        <f>'Exh CTM-6 (Tariff)'!B110</f>
        <v>Special Contract</v>
      </c>
      <c r="D52" s="312">
        <v>1.4631471307391203E-2</v>
      </c>
      <c r="E52" s="225">
        <f>D52*$E$61</f>
        <v>403047.29938686301</v>
      </c>
      <c r="F52" s="81">
        <f>'Exh CTM-6 (Rate Design)'!D346</f>
        <v>304773055.46200001</v>
      </c>
      <c r="G52" s="237">
        <f>(+E52/F52)</f>
        <v>1.3224505649815101E-3</v>
      </c>
      <c r="H52" s="225">
        <f>$H$61*$D52</f>
        <v>503219.42470497056</v>
      </c>
      <c r="I52" s="81">
        <f>'Exh CTM-6 (Rate Design)'!E346</f>
        <v>304773055.46200001</v>
      </c>
      <c r="J52" s="237">
        <f>(+H52/I52)</f>
        <v>1.6511283254425141E-3</v>
      </c>
    </row>
    <row r="53" spans="1:10" x14ac:dyDescent="0.2">
      <c r="A53" s="66">
        <f t="shared" si="0"/>
        <v>44</v>
      </c>
      <c r="C53" s="273"/>
      <c r="D53" s="312"/>
      <c r="E53" s="239"/>
      <c r="F53" s="94"/>
      <c r="G53" s="238"/>
      <c r="H53" s="239"/>
      <c r="I53" s="94"/>
      <c r="J53" s="238"/>
    </row>
    <row r="54" spans="1:10" x14ac:dyDescent="0.2">
      <c r="A54" s="66">
        <f t="shared" si="0"/>
        <v>45</v>
      </c>
      <c r="B54" s="65" t="s">
        <v>319</v>
      </c>
      <c r="C54" s="273" t="str">
        <f>'Exh CTM-6 (Tariff)'!B141</f>
        <v>449 / 459</v>
      </c>
      <c r="D54" s="312">
        <v>1.4906168908537371E-2</v>
      </c>
      <c r="E54" s="225">
        <f>D54*$E$61</f>
        <v>410614.28454946139</v>
      </c>
      <c r="F54" s="81">
        <f>'Exh CTM-6 (Rate Design)'!D325</f>
        <v>1967511960.3194919</v>
      </c>
      <c r="G54" s="237">
        <f>(+E54/F54)</f>
        <v>2.0869722412400702E-4</v>
      </c>
      <c r="H54" s="225">
        <f>$H$61*$D54</f>
        <v>512667.08488298563</v>
      </c>
      <c r="I54" s="81">
        <f>'Exh CTM-6 (Rate Design)'!E325</f>
        <v>1964993565.6779518</v>
      </c>
      <c r="J54" s="237">
        <f>(+H54/I54)</f>
        <v>2.6090013414680467E-4</v>
      </c>
    </row>
    <row r="55" spans="1:10" x14ac:dyDescent="0.2">
      <c r="A55" s="66">
        <f t="shared" si="0"/>
        <v>46</v>
      </c>
      <c r="D55" s="344"/>
      <c r="E55" s="127"/>
      <c r="F55" s="1"/>
      <c r="G55" s="233"/>
      <c r="H55" s="127"/>
      <c r="I55" s="1"/>
      <c r="J55" s="233"/>
    </row>
    <row r="56" spans="1:10" ht="12" thickBot="1" x14ac:dyDescent="0.25">
      <c r="A56" s="66">
        <f t="shared" si="0"/>
        <v>47</v>
      </c>
      <c r="B56" s="65" t="s">
        <v>5</v>
      </c>
      <c r="E56" s="236">
        <f>SUM(E50:E54)</f>
        <v>27546600.811311465</v>
      </c>
      <c r="F56" s="1"/>
      <c r="G56" s="235"/>
      <c r="H56" s="226">
        <f>SUM(H50:H54)</f>
        <v>34392947.512446344</v>
      </c>
      <c r="I56" s="1"/>
      <c r="J56" s="235"/>
    </row>
    <row r="57" spans="1:10" ht="12" thickTop="1" x14ac:dyDescent="0.2">
      <c r="E57" s="234"/>
      <c r="F57" s="4"/>
      <c r="G57" s="233"/>
      <c r="H57" s="234"/>
      <c r="I57" s="4"/>
      <c r="J57" s="233"/>
    </row>
    <row r="58" spans="1:10" ht="12" thickBot="1" x14ac:dyDescent="0.25">
      <c r="A58" s="466"/>
      <c r="B58" s="230"/>
      <c r="C58" s="230"/>
      <c r="D58" s="232"/>
      <c r="E58" s="231"/>
      <c r="F58" s="24"/>
      <c r="G58" s="229"/>
      <c r="H58" s="231"/>
      <c r="I58" s="24"/>
      <c r="J58" s="229"/>
    </row>
    <row r="59" spans="1:10" x14ac:dyDescent="0.2">
      <c r="D59" s="65"/>
      <c r="E59" s="65"/>
      <c r="F59" s="1"/>
      <c r="H59" s="65"/>
      <c r="I59" s="1"/>
      <c r="J59" s="65"/>
    </row>
    <row r="60" spans="1:10" ht="22.5" x14ac:dyDescent="0.2">
      <c r="D60" s="65"/>
      <c r="E60" s="142" t="s">
        <v>286</v>
      </c>
      <c r="F60" s="1"/>
      <c r="H60" s="142" t="s">
        <v>286</v>
      </c>
      <c r="I60" s="1"/>
      <c r="J60" s="65"/>
    </row>
    <row r="61" spans="1:10" x14ac:dyDescent="0.2">
      <c r="C61" s="467"/>
      <c r="D61" s="467" t="s">
        <v>316</v>
      </c>
      <c r="E61" s="468">
        <v>27546600.811311472</v>
      </c>
      <c r="F61" s="96">
        <f>'Exh CTM-6 (Rate Design)'!$D$387</f>
        <v>23558158394.432896</v>
      </c>
      <c r="H61" s="468">
        <v>34392947.512446359</v>
      </c>
      <c r="I61" s="96">
        <f>'Exh CTM-6 (Rate Design)'!$E$387</f>
        <v>23775605944.94062</v>
      </c>
      <c r="J61" s="65"/>
    </row>
    <row r="62" spans="1:10" x14ac:dyDescent="0.2">
      <c r="D62" s="363" t="s">
        <v>208</v>
      </c>
      <c r="E62" s="132">
        <f>E61-E56</f>
        <v>0</v>
      </c>
      <c r="F62" s="132">
        <f>F61-SUM(F10,F12,F14,F18,F22,F26,F30,F34,F38,F42,F46,F48,F52,F54)</f>
        <v>0</v>
      </c>
      <c r="G62" s="78"/>
      <c r="H62" s="132">
        <f>H61-H56</f>
        <v>0</v>
      </c>
      <c r="I62" s="132">
        <f>I61-SUM(I10,I12,I14,I18,I22,I26,I30,I34,I38,I42,I46,I48,I52,I54)</f>
        <v>0</v>
      </c>
      <c r="J62" s="78"/>
    </row>
    <row r="63" spans="1:10" x14ac:dyDescent="0.2">
      <c r="D63" s="65"/>
      <c r="E63" s="65"/>
      <c r="F63" s="96">
        <f>'Exh CTM-6 (Rate Design)'!$D$388-'Exh CTM-6 (Rate Design)'!$D$363-'Exh CTM-6 (Rate Design)'!$D$340</f>
        <v>15219896.163847173</v>
      </c>
      <c r="H63" s="65"/>
      <c r="I63" s="96">
        <f>'Exh CTM-6 (Rate Design)'!$E$388-'Exh CTM-6 (Rate Design)'!$E$363-'Exh CTM-6 (Rate Design)'!$E$340</f>
        <v>15255976.023198087</v>
      </c>
      <c r="J63" s="65"/>
    </row>
    <row r="64" spans="1:10" x14ac:dyDescent="0.2">
      <c r="D64" s="65"/>
      <c r="E64" s="363" t="s">
        <v>208</v>
      </c>
      <c r="F64" s="132">
        <f>F63-SUM(F15,F19,F23,F27,F31,F35,F39,F43)</f>
        <v>0</v>
      </c>
      <c r="H64" s="65"/>
      <c r="I64" s="132">
        <f>I63-SUM(I15,I19,I23,I27,I31,I35,I39,I43)</f>
        <v>0</v>
      </c>
      <c r="J64" s="65"/>
    </row>
    <row r="65" spans="4:13" x14ac:dyDescent="0.2">
      <c r="D65" s="65"/>
      <c r="E65" s="65"/>
      <c r="F65" s="468"/>
      <c r="H65" s="65"/>
      <c r="I65" s="468"/>
      <c r="J65" s="65"/>
    </row>
    <row r="66" spans="4:13" x14ac:dyDescent="0.2">
      <c r="M66" s="227"/>
    </row>
    <row r="67" spans="4:13" x14ac:dyDescent="0.2">
      <c r="M67" s="227"/>
    </row>
    <row r="68" spans="4:13" x14ac:dyDescent="0.2">
      <c r="M68" s="227"/>
    </row>
    <row r="69" spans="4:13" x14ac:dyDescent="0.2">
      <c r="M69" s="227"/>
    </row>
    <row r="70" spans="4:13" x14ac:dyDescent="0.2">
      <c r="M70" s="227"/>
    </row>
    <row r="71" spans="4:13" x14ac:dyDescent="0.2">
      <c r="M71" s="227"/>
    </row>
    <row r="72" spans="4:13" x14ac:dyDescent="0.2">
      <c r="M72" s="227"/>
    </row>
    <row r="73" spans="4:13" x14ac:dyDescent="0.2">
      <c r="M73" s="227"/>
    </row>
    <row r="74" spans="4:13" x14ac:dyDescent="0.2">
      <c r="M74" s="227"/>
    </row>
    <row r="75" spans="4:13" x14ac:dyDescent="0.2">
      <c r="M75" s="227"/>
    </row>
    <row r="76" spans="4:13" x14ac:dyDescent="0.2">
      <c r="M76" s="227"/>
    </row>
    <row r="77" spans="4:13" x14ac:dyDescent="0.2">
      <c r="M77" s="227"/>
    </row>
    <row r="78" spans="4:13" x14ac:dyDescent="0.2">
      <c r="M78" s="227"/>
    </row>
    <row r="79" spans="4:13" x14ac:dyDescent="0.2">
      <c r="M79" s="227"/>
    </row>
    <row r="80" spans="4:13" x14ac:dyDescent="0.2">
      <c r="M80" s="227"/>
    </row>
    <row r="81" spans="13:13" x14ac:dyDescent="0.2">
      <c r="M81" s="227"/>
    </row>
    <row r="82" spans="13:13" x14ac:dyDescent="0.2">
      <c r="M82" s="227"/>
    </row>
    <row r="83" spans="13:13" x14ac:dyDescent="0.2">
      <c r="M83" s="227"/>
    </row>
    <row r="84" spans="13:13" x14ac:dyDescent="0.2">
      <c r="M84" s="227"/>
    </row>
    <row r="85" spans="13:13" x14ac:dyDescent="0.2">
      <c r="M85" s="227"/>
    </row>
    <row r="86" spans="13:13" x14ac:dyDescent="0.2">
      <c r="M86" s="227"/>
    </row>
    <row r="87" spans="13:13" x14ac:dyDescent="0.2">
      <c r="M87" s="227"/>
    </row>
    <row r="88" spans="13:13" x14ac:dyDescent="0.2">
      <c r="M88" s="227"/>
    </row>
    <row r="89" spans="13:13" x14ac:dyDescent="0.2">
      <c r="M89" s="227"/>
    </row>
    <row r="90" spans="13:13" x14ac:dyDescent="0.2">
      <c r="M90" s="227"/>
    </row>
    <row r="91" spans="13:13" x14ac:dyDescent="0.2">
      <c r="M91" s="227"/>
    </row>
    <row r="92" spans="13:13" x14ac:dyDescent="0.2">
      <c r="M92" s="227"/>
    </row>
    <row r="93" spans="13:13" x14ac:dyDescent="0.2">
      <c r="M93" s="227"/>
    </row>
    <row r="94" spans="13:13" x14ac:dyDescent="0.2">
      <c r="M94" s="227"/>
    </row>
    <row r="95" spans="13:13" x14ac:dyDescent="0.2">
      <c r="M95" s="227"/>
    </row>
    <row r="96" spans="13:13" x14ac:dyDescent="0.2">
      <c r="M96" s="227"/>
    </row>
    <row r="97" spans="13:13" x14ac:dyDescent="0.2">
      <c r="M97" s="227"/>
    </row>
    <row r="98" spans="13:13" x14ac:dyDescent="0.2">
      <c r="M98" s="227"/>
    </row>
    <row r="99" spans="13:13" x14ac:dyDescent="0.2">
      <c r="M99" s="227"/>
    </row>
    <row r="100" spans="13:13" x14ac:dyDescent="0.2">
      <c r="M100" s="227"/>
    </row>
    <row r="101" spans="13:13" x14ac:dyDescent="0.2">
      <c r="M101" s="227"/>
    </row>
    <row r="102" spans="13:13" x14ac:dyDescent="0.2">
      <c r="M102" s="227"/>
    </row>
  </sheetData>
  <mergeCells count="6">
    <mergeCell ref="H5:J5"/>
    <mergeCell ref="E7:G7"/>
    <mergeCell ref="H7:J7"/>
    <mergeCell ref="A1:J1"/>
    <mergeCell ref="A2:J2"/>
    <mergeCell ref="A3:J3"/>
  </mergeCells>
  <printOptions horizontalCentered="1"/>
  <pageMargins left="0.7" right="0.7" top="0.75" bottom="0.75" header="0.3" footer="0.3"/>
  <pageSetup scale="66" orientation="portrait" r:id="rId1"/>
  <headerFooter alignWithMargins="0">
    <oddFooter>&amp;R&amp;F
&amp;A
&amp;P of &amp;N</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codeName="Sheet9">
    <tabColor rgb="FF92D050"/>
  </sheetPr>
  <dimension ref="A1:U136"/>
  <sheetViews>
    <sheetView zoomScaleNormal="100" zoomScaleSheetLayoutView="80" workbookViewId="0">
      <pane xSplit="2" ySplit="10" topLeftCell="C121" activePane="bottomRight" state="frozen"/>
      <selection activeCell="C33" sqref="C33"/>
      <selection pane="topRight" activeCell="C33" sqref="C33"/>
      <selection pane="bottomLeft" activeCell="C33" sqref="C33"/>
      <selection pane="bottomRight" activeCell="B136" sqref="B136:S136"/>
    </sheetView>
  </sheetViews>
  <sheetFormatPr defaultColWidth="10.25" defaultRowHeight="11.25" x14ac:dyDescent="0.2"/>
  <cols>
    <col min="1" max="1" width="4.625" style="66" customWidth="1"/>
    <col min="2" max="2" width="23.375" style="65" bestFit="1" customWidth="1"/>
    <col min="3" max="3" width="11.25" style="65" bestFit="1" customWidth="1"/>
    <col min="4" max="4" width="12.375" style="65" customWidth="1"/>
    <col min="5" max="5" width="8.375" style="65" bestFit="1" customWidth="1"/>
    <col min="6" max="6" width="0.875" style="65" customWidth="1"/>
    <col min="7" max="7" width="9.25" style="65" bestFit="1" customWidth="1"/>
    <col min="8" max="8" width="9.5" style="65" bestFit="1" customWidth="1"/>
    <col min="9" max="9" width="8.625" style="65" bestFit="1" customWidth="1"/>
    <col min="10" max="10" width="0.875" style="65" customWidth="1"/>
    <col min="11" max="12" width="11.25" style="65" bestFit="1" customWidth="1"/>
    <col min="13" max="13" width="11.5" style="65" customWidth="1"/>
    <col min="14" max="14" width="0.625" style="65" customWidth="1"/>
    <col min="15" max="15" width="13.25" style="65" bestFit="1" customWidth="1"/>
    <col min="16" max="16" width="11.25" style="65" bestFit="1" customWidth="1"/>
    <col min="17" max="17" width="0.875" style="65" customWidth="1"/>
    <col min="18" max="18" width="9.25" style="65" bestFit="1" customWidth="1"/>
    <col min="19" max="19" width="8.75" style="65" bestFit="1" customWidth="1"/>
    <col min="20" max="20" width="0.875" style="65" customWidth="1"/>
    <col min="21" max="21" width="34.5" style="65" bestFit="1" customWidth="1"/>
    <col min="22" max="16384" width="10.25" style="65"/>
  </cols>
  <sheetData>
    <row r="1" spans="1:21" x14ac:dyDescent="0.2">
      <c r="A1" s="379" t="str">
        <f>'Exh CTM-6 (Rate Spread)'!A1</f>
        <v>Puget Sound Energy</v>
      </c>
      <c r="B1" s="379"/>
      <c r="C1" s="379"/>
      <c r="D1" s="379"/>
      <c r="E1" s="379"/>
      <c r="F1" s="379"/>
      <c r="G1" s="379"/>
      <c r="H1" s="379"/>
      <c r="I1" s="379"/>
      <c r="J1" s="379"/>
      <c r="K1" s="379"/>
      <c r="L1" s="379"/>
      <c r="M1" s="379"/>
      <c r="N1" s="379"/>
      <c r="O1" s="379"/>
      <c r="P1" s="379"/>
      <c r="Q1" s="379"/>
      <c r="R1" s="379"/>
      <c r="S1" s="379"/>
      <c r="T1" s="379"/>
      <c r="U1" s="379"/>
    </row>
    <row r="2" spans="1:21" x14ac:dyDescent="0.2">
      <c r="A2" s="379" t="str">
        <f>'Exh CTM-6 (Rate Spread)'!A2</f>
        <v>2024 General Rate Case Docket No. UE-240004 and UG-240005</v>
      </c>
      <c r="B2" s="379"/>
      <c r="C2" s="379"/>
      <c r="D2" s="379"/>
      <c r="E2" s="379"/>
      <c r="F2" s="379"/>
      <c r="G2" s="379"/>
      <c r="H2" s="379"/>
      <c r="I2" s="379"/>
      <c r="J2" s="379"/>
      <c r="K2" s="379"/>
      <c r="L2" s="379"/>
      <c r="M2" s="379"/>
      <c r="N2" s="379"/>
      <c r="O2" s="379"/>
      <c r="P2" s="379"/>
      <c r="Q2" s="379"/>
      <c r="R2" s="379"/>
      <c r="S2" s="379"/>
      <c r="T2" s="379"/>
      <c r="U2" s="379"/>
    </row>
    <row r="3" spans="1:21" x14ac:dyDescent="0.2">
      <c r="A3" s="379" t="str">
        <f>'Exh CTM-6 (Rate Spread)'!A3</f>
        <v xml:space="preserve">2024 GRC Test year: 12 Months ended June 30, 2023 and MYRP 2025, MYRP 2026 </v>
      </c>
      <c r="B3" s="379"/>
      <c r="C3" s="379"/>
      <c r="D3" s="379"/>
      <c r="E3" s="379"/>
      <c r="F3" s="379"/>
      <c r="G3" s="379"/>
      <c r="H3" s="379"/>
      <c r="I3" s="379"/>
      <c r="J3" s="379"/>
      <c r="K3" s="379"/>
      <c r="L3" s="379"/>
      <c r="M3" s="379"/>
      <c r="N3" s="379"/>
      <c r="O3" s="379"/>
      <c r="P3" s="379"/>
      <c r="Q3" s="379"/>
      <c r="R3" s="379"/>
      <c r="S3" s="379"/>
      <c r="T3" s="379"/>
      <c r="U3" s="379"/>
    </row>
    <row r="4" spans="1:21" x14ac:dyDescent="0.2">
      <c r="A4" s="378" t="s">
        <v>429</v>
      </c>
      <c r="B4" s="378"/>
      <c r="C4" s="378"/>
      <c r="D4" s="378"/>
      <c r="E4" s="378"/>
      <c r="F4" s="378"/>
      <c r="G4" s="378"/>
      <c r="H4" s="378"/>
      <c r="I4" s="378"/>
      <c r="J4" s="378"/>
      <c r="K4" s="378"/>
      <c r="L4" s="378"/>
      <c r="M4" s="378"/>
      <c r="N4" s="378"/>
      <c r="O4" s="378"/>
      <c r="P4" s="378"/>
      <c r="Q4" s="378"/>
      <c r="R4" s="378"/>
      <c r="S4" s="378"/>
      <c r="T4" s="378"/>
      <c r="U4" s="378"/>
    </row>
    <row r="5" spans="1:21" x14ac:dyDescent="0.2">
      <c r="A5" s="378" t="s">
        <v>3</v>
      </c>
      <c r="B5" s="378"/>
      <c r="C5" s="378"/>
      <c r="D5" s="378"/>
      <c r="E5" s="378"/>
      <c r="F5" s="378"/>
      <c r="G5" s="378"/>
      <c r="H5" s="378"/>
      <c r="I5" s="378"/>
      <c r="J5" s="378"/>
      <c r="K5" s="378"/>
      <c r="L5" s="378"/>
      <c r="M5" s="378"/>
      <c r="N5" s="378"/>
      <c r="O5" s="378"/>
      <c r="P5" s="378"/>
      <c r="Q5" s="378"/>
      <c r="R5" s="378"/>
      <c r="S5" s="378"/>
      <c r="T5" s="378"/>
      <c r="U5" s="378"/>
    </row>
    <row r="6" spans="1:21" x14ac:dyDescent="0.2">
      <c r="B6" s="358"/>
      <c r="C6" s="359"/>
      <c r="D6" s="359"/>
      <c r="E6" s="359"/>
      <c r="F6" s="359"/>
      <c r="G6" s="359"/>
      <c r="H6" s="359"/>
      <c r="I6" s="359"/>
      <c r="J6" s="359"/>
      <c r="K6" s="359"/>
      <c r="L6" s="359"/>
      <c r="M6" s="359"/>
      <c r="N6" s="359"/>
      <c r="O6" s="359"/>
      <c r="P6" s="359"/>
      <c r="Q6" s="359"/>
      <c r="R6" s="359"/>
      <c r="S6" s="359"/>
      <c r="T6" s="359"/>
      <c r="U6" s="359"/>
    </row>
    <row r="7" spans="1:21" x14ac:dyDescent="0.2">
      <c r="B7" s="359"/>
      <c r="C7" s="359"/>
      <c r="D7" s="359"/>
      <c r="E7" s="359"/>
      <c r="F7" s="359"/>
      <c r="G7" s="359"/>
      <c r="H7" s="359"/>
      <c r="I7" s="359"/>
      <c r="J7" s="359"/>
      <c r="K7" s="359"/>
      <c r="L7" s="359"/>
      <c r="M7" s="359"/>
      <c r="N7" s="359"/>
      <c r="O7" s="359"/>
      <c r="P7" s="359"/>
      <c r="Q7" s="359"/>
      <c r="R7" s="359"/>
      <c r="S7" s="359"/>
      <c r="T7" s="359"/>
      <c r="U7" s="359"/>
    </row>
    <row r="8" spans="1:21" ht="15.75" customHeight="1" x14ac:dyDescent="0.2">
      <c r="B8" s="141"/>
      <c r="C8" s="563" t="s">
        <v>149</v>
      </c>
      <c r="D8" s="564"/>
      <c r="E8" s="565"/>
      <c r="F8" s="144"/>
      <c r="G8" s="563" t="s">
        <v>216</v>
      </c>
      <c r="H8" s="564"/>
      <c r="I8" s="565"/>
      <c r="J8" s="324"/>
      <c r="K8" s="566" t="s">
        <v>252</v>
      </c>
      <c r="L8" s="567"/>
      <c r="M8" s="568"/>
      <c r="N8" s="359"/>
      <c r="O8" s="569" t="s">
        <v>253</v>
      </c>
      <c r="P8" s="568"/>
      <c r="Q8" s="340"/>
      <c r="R8" s="564" t="s">
        <v>254</v>
      </c>
      <c r="S8" s="565"/>
      <c r="T8" s="340"/>
      <c r="U8" s="359"/>
    </row>
    <row r="9" spans="1:21" ht="22.5" x14ac:dyDescent="0.2">
      <c r="A9" s="142" t="s">
        <v>63</v>
      </c>
      <c r="B9" s="377" t="s">
        <v>249</v>
      </c>
      <c r="C9" s="376" t="s">
        <v>506</v>
      </c>
      <c r="D9" s="375" t="s">
        <v>213</v>
      </c>
      <c r="E9" s="374" t="s">
        <v>212</v>
      </c>
      <c r="F9" s="144"/>
      <c r="G9" s="373" t="s">
        <v>215</v>
      </c>
      <c r="H9" s="372" t="str">
        <f>D9</f>
        <v>MYRP 2025</v>
      </c>
      <c r="I9" s="371" t="str">
        <f>E9</f>
        <v>MYRP 2026</v>
      </c>
      <c r="J9" s="324"/>
      <c r="K9" s="373" t="str">
        <f>G9</f>
        <v xml:space="preserve">Test Year </v>
      </c>
      <c r="L9" s="372" t="str">
        <f>H9</f>
        <v>MYRP 2025</v>
      </c>
      <c r="M9" s="371" t="str">
        <f>I9</f>
        <v>MYRP 2026</v>
      </c>
      <c r="N9" s="359"/>
      <c r="O9" s="372" t="str">
        <f>H9</f>
        <v>MYRP 2025</v>
      </c>
      <c r="P9" s="371" t="str">
        <f>I9</f>
        <v>MYRP 2026</v>
      </c>
      <c r="Q9" s="340"/>
      <c r="R9" s="372" t="str">
        <f>O9</f>
        <v>MYRP 2025</v>
      </c>
      <c r="S9" s="371" t="str">
        <f>P9</f>
        <v>MYRP 2026</v>
      </c>
      <c r="T9" s="340"/>
      <c r="U9" s="370" t="s">
        <v>214</v>
      </c>
    </row>
    <row r="10" spans="1:21" x14ac:dyDescent="0.2">
      <c r="A10" s="174"/>
      <c r="B10" s="368" t="s">
        <v>145</v>
      </c>
      <c r="C10" s="368" t="s">
        <v>146</v>
      </c>
      <c r="D10" s="368" t="s">
        <v>150</v>
      </c>
      <c r="E10" s="368" t="s">
        <v>151</v>
      </c>
      <c r="F10" s="334"/>
      <c r="G10" s="368" t="s">
        <v>152</v>
      </c>
      <c r="H10" s="66" t="s">
        <v>147</v>
      </c>
      <c r="I10" s="66" t="s">
        <v>247</v>
      </c>
      <c r="J10" s="369"/>
      <c r="K10" s="368" t="s">
        <v>347</v>
      </c>
      <c r="L10" s="119" t="s">
        <v>348</v>
      </c>
      <c r="M10" s="119" t="s">
        <v>349</v>
      </c>
      <c r="N10" s="119"/>
      <c r="O10" s="66" t="s">
        <v>248</v>
      </c>
      <c r="P10" s="66" t="s">
        <v>505</v>
      </c>
      <c r="Q10" s="367"/>
      <c r="R10" s="66" t="s">
        <v>156</v>
      </c>
      <c r="S10" s="66" t="s">
        <v>157</v>
      </c>
      <c r="T10" s="367"/>
      <c r="U10" s="73" t="s">
        <v>321</v>
      </c>
    </row>
    <row r="11" spans="1:21" x14ac:dyDescent="0.2">
      <c r="A11" s="66">
        <v>1</v>
      </c>
      <c r="B11" s="361" t="s">
        <v>428</v>
      </c>
      <c r="C11" s="360"/>
      <c r="D11" s="359"/>
      <c r="E11" s="359"/>
      <c r="F11" s="144"/>
      <c r="G11" s="360"/>
      <c r="H11" s="359"/>
      <c r="I11" s="359"/>
      <c r="J11" s="324"/>
      <c r="K11" s="360"/>
      <c r="L11" s="360"/>
      <c r="M11" s="360"/>
      <c r="N11" s="360"/>
      <c r="O11" s="359"/>
      <c r="P11" s="359"/>
      <c r="Q11" s="340"/>
      <c r="R11" s="359"/>
      <c r="S11" s="359"/>
      <c r="T11" s="340"/>
      <c r="U11" s="358"/>
    </row>
    <row r="12" spans="1:21" x14ac:dyDescent="0.2">
      <c r="A12" s="66">
        <f t="shared" ref="A12:A43" si="0">A11+1</f>
        <v>2</v>
      </c>
      <c r="B12" s="182" t="s">
        <v>2</v>
      </c>
      <c r="F12" s="144"/>
      <c r="G12" s="357"/>
      <c r="H12" s="357"/>
      <c r="I12" s="357"/>
      <c r="J12" s="324"/>
      <c r="O12" s="357"/>
      <c r="T12" s="340"/>
    </row>
    <row r="13" spans="1:21" x14ac:dyDescent="0.2">
      <c r="A13" s="66">
        <f t="shared" si="0"/>
        <v>3</v>
      </c>
      <c r="B13" s="65" t="s">
        <v>9</v>
      </c>
      <c r="C13" s="67"/>
      <c r="D13" s="67"/>
      <c r="E13" s="67"/>
      <c r="F13" s="67"/>
      <c r="G13" s="357"/>
      <c r="H13" s="357"/>
      <c r="I13" s="357"/>
      <c r="J13" s="324"/>
      <c r="O13" s="357"/>
      <c r="T13" s="340"/>
    </row>
    <row r="14" spans="1:21" x14ac:dyDescent="0.2">
      <c r="A14" s="66">
        <f t="shared" si="0"/>
        <v>4</v>
      </c>
      <c r="B14" s="65" t="s">
        <v>7</v>
      </c>
      <c r="C14" s="344">
        <v>2991.9638938089124</v>
      </c>
      <c r="D14" s="344">
        <v>2991.9639794399654</v>
      </c>
      <c r="E14" s="344">
        <v>2991.9636224678661</v>
      </c>
      <c r="F14" s="344"/>
      <c r="G14" s="340">
        <f>'Exh CTM-6 (Rate Design)'!G14</f>
        <v>7.49</v>
      </c>
      <c r="H14" s="340">
        <f>'Exh CTM-6 (Rate Design)'!H14</f>
        <v>9.7370000000000001</v>
      </c>
      <c r="I14" s="340">
        <f>'Exh CTM-6 (Rate Design)'!I14</f>
        <v>12.658100000000001</v>
      </c>
      <c r="J14" s="324"/>
      <c r="K14" s="68">
        <f>G14*C14</f>
        <v>22409.809564628755</v>
      </c>
      <c r="L14" s="68">
        <f>G14*D14</f>
        <v>22409.810206005342</v>
      </c>
      <c r="M14" s="68">
        <f>G14*E14</f>
        <v>22409.807532284318</v>
      </c>
      <c r="N14" s="68"/>
      <c r="O14" s="68">
        <f>H14*D14</f>
        <v>29132.753267806944</v>
      </c>
      <c r="P14" s="68">
        <f>I14*E14</f>
        <v>37872.574729560496</v>
      </c>
      <c r="R14" s="187">
        <f>(H14-G14)/G14</f>
        <v>0.3</v>
      </c>
      <c r="S14" s="187">
        <f>(I14-H14)/H14</f>
        <v>0.3000000000000001</v>
      </c>
      <c r="T14" s="340"/>
      <c r="U14" s="65" t="s">
        <v>217</v>
      </c>
    </row>
    <row r="15" spans="1:21" x14ac:dyDescent="0.2">
      <c r="A15" s="66">
        <f t="shared" si="0"/>
        <v>5</v>
      </c>
      <c r="B15" s="65" t="s">
        <v>8</v>
      </c>
      <c r="C15" s="344">
        <v>1.0361061910877309</v>
      </c>
      <c r="D15" s="344">
        <v>1.0360205600345775</v>
      </c>
      <c r="E15" s="344">
        <v>1.0363775321337672</v>
      </c>
      <c r="F15" s="344"/>
      <c r="G15" s="340">
        <f>'Exh CTM-6 (Rate Design)'!G15</f>
        <v>17.989999999999998</v>
      </c>
      <c r="H15" s="340">
        <f>'Exh CTM-6 (Rate Design)'!H15</f>
        <v>23.387</v>
      </c>
      <c r="I15" s="340">
        <f>'Exh CTM-6 (Rate Design)'!I15</f>
        <v>30.403100000000002</v>
      </c>
      <c r="J15" s="324"/>
      <c r="K15" s="68">
        <f>G15*C15</f>
        <v>18.639550377668279</v>
      </c>
      <c r="L15" s="68">
        <f>G15*D15</f>
        <v>18.63800987502205</v>
      </c>
      <c r="M15" s="68">
        <f>G15*E15</f>
        <v>18.644431803086469</v>
      </c>
      <c r="N15" s="68"/>
      <c r="O15" s="68">
        <f>H15*D15</f>
        <v>24.229412837528667</v>
      </c>
      <c r="P15" s="68">
        <f>I15*E15</f>
        <v>31.509089747216137</v>
      </c>
      <c r="R15" s="146">
        <f>R14</f>
        <v>0.3</v>
      </c>
      <c r="S15" s="146">
        <f>S14</f>
        <v>0.3000000000000001</v>
      </c>
      <c r="T15" s="340"/>
      <c r="U15" s="65" t="s">
        <v>217</v>
      </c>
    </row>
    <row r="16" spans="1:21" x14ac:dyDescent="0.2">
      <c r="A16" s="66">
        <f t="shared" si="0"/>
        <v>6</v>
      </c>
      <c r="B16" s="342" t="s">
        <v>4</v>
      </c>
      <c r="C16" s="348">
        <f>SUM(C14:C15)</f>
        <v>2993</v>
      </c>
      <c r="D16" s="348">
        <f>SUM(D14:D15)</f>
        <v>2993</v>
      </c>
      <c r="E16" s="348">
        <f>SUM(E14:E15)</f>
        <v>2993</v>
      </c>
      <c r="F16" s="67"/>
      <c r="G16" s="416"/>
      <c r="H16" s="74"/>
      <c r="I16" s="74"/>
      <c r="J16" s="324"/>
      <c r="K16" s="69">
        <f>SUM(K14:K15)</f>
        <v>22428.449115006424</v>
      </c>
      <c r="L16" s="69">
        <f>SUM(L14:L15)</f>
        <v>22428.448215880366</v>
      </c>
      <c r="M16" s="69">
        <f>SUM(M14:M15)</f>
        <v>22428.451964087406</v>
      </c>
      <c r="N16" s="69"/>
      <c r="O16" s="69">
        <f>SUM(O14:O15)</f>
        <v>29156.982680644473</v>
      </c>
      <c r="P16" s="69">
        <f>SUM(P14:P15)</f>
        <v>37904.083819307714</v>
      </c>
      <c r="R16" s="356"/>
      <c r="S16" s="356"/>
      <c r="T16" s="340"/>
    </row>
    <row r="17" spans="1:21" x14ac:dyDescent="0.2">
      <c r="A17" s="66">
        <f t="shared" si="0"/>
        <v>7</v>
      </c>
      <c r="B17" s="65" t="s">
        <v>23</v>
      </c>
      <c r="C17" s="67"/>
      <c r="D17" s="67"/>
      <c r="E17" s="67"/>
      <c r="F17" s="67"/>
      <c r="G17" s="416"/>
      <c r="H17" s="355"/>
      <c r="I17" s="355"/>
      <c r="J17" s="324"/>
      <c r="K17" s="68"/>
      <c r="L17" s="68"/>
      <c r="M17" s="68"/>
      <c r="N17" s="68"/>
      <c r="O17" s="68"/>
      <c r="P17" s="68"/>
      <c r="R17" s="354"/>
      <c r="S17" s="354"/>
      <c r="T17" s="340"/>
      <c r="U17" s="183"/>
    </row>
    <row r="18" spans="1:21" x14ac:dyDescent="0.2">
      <c r="A18" s="66">
        <f t="shared" si="0"/>
        <v>8</v>
      </c>
      <c r="B18" s="72" t="s">
        <v>396</v>
      </c>
      <c r="C18" s="67"/>
      <c r="D18" s="67"/>
      <c r="E18" s="67"/>
      <c r="F18" s="67"/>
      <c r="G18" s="416"/>
      <c r="H18" s="355"/>
      <c r="I18" s="355"/>
      <c r="J18" s="324"/>
      <c r="K18" s="68"/>
      <c r="L18" s="68"/>
      <c r="M18" s="68"/>
      <c r="N18" s="68"/>
      <c r="O18" s="68"/>
      <c r="P18" s="68"/>
      <c r="R18" s="354"/>
      <c r="S18" s="354"/>
      <c r="T18" s="340"/>
      <c r="U18" s="183"/>
    </row>
    <row r="19" spans="1:21" x14ac:dyDescent="0.2">
      <c r="A19" s="66">
        <f t="shared" si="0"/>
        <v>9</v>
      </c>
      <c r="B19" s="351" t="s">
        <v>404</v>
      </c>
      <c r="C19" s="344">
        <f>'WP TVR Est. Proforma kWh'!$D$13</f>
        <v>340878.96709442546</v>
      </c>
      <c r="D19" s="344">
        <f>'WP TVR RY1 kWh'!$D$13</f>
        <v>243800.25183111819</v>
      </c>
      <c r="E19" s="344">
        <f>'WP TVR RY2 kWh'!$D$13</f>
        <v>246963.97699044101</v>
      </c>
      <c r="F19" s="344"/>
      <c r="G19" s="417">
        <v>0.31277594489026139</v>
      </c>
      <c r="H19" s="337">
        <f>G19*(1+R19)</f>
        <v>0.4440332272908431</v>
      </c>
      <c r="I19" s="337">
        <f>H19*(1+S19)</f>
        <v>0.47594864136265069</v>
      </c>
      <c r="J19" s="324"/>
      <c r="K19" s="68">
        <f>G19*C19</f>
        <v>106618.74102617524</v>
      </c>
      <c r="L19" s="68">
        <f>G19*D19</f>
        <v>76254.85413096167</v>
      </c>
      <c r="M19" s="68">
        <f>G19*E19</f>
        <v>77244.391257041963</v>
      </c>
      <c r="N19" s="68"/>
      <c r="O19" s="68">
        <f>H19*D19</f>
        <v>108255.41263489169</v>
      </c>
      <c r="P19" s="68">
        <f>I19*E19</f>
        <v>117542.16931411733</v>
      </c>
      <c r="R19" s="159">
        <f>((D24*R30)-L24)/L24</f>
        <v>0.41965274038779998</v>
      </c>
      <c r="S19" s="159">
        <f>((S30*E24))/((H19*E19)+(H20*E20)+(H22*E22)+(H23*E23))-1</f>
        <v>7.1876184281368882E-2</v>
      </c>
      <c r="T19" s="340"/>
      <c r="U19" s="182" t="s">
        <v>235</v>
      </c>
    </row>
    <row r="20" spans="1:21" x14ac:dyDescent="0.2">
      <c r="A20" s="66">
        <f t="shared" si="0"/>
        <v>10</v>
      </c>
      <c r="B20" s="351" t="s">
        <v>403</v>
      </c>
      <c r="C20" s="344">
        <f>'WP TVR Est. Proforma kWh'!$D$14</f>
        <v>1676681.0983099786</v>
      </c>
      <c r="D20" s="344">
        <f>'WP TVR RY1 kWh'!$D$14</f>
        <v>1199180.1004701341</v>
      </c>
      <c r="E20" s="344">
        <f>'WP TVR RY2 kWh'!$D$14</f>
        <v>1214741.5128391613</v>
      </c>
      <c r="F20" s="344"/>
      <c r="G20" s="417">
        <v>6.355829802738279E-2</v>
      </c>
      <c r="H20" s="337">
        <f>G20*(1+R20)</f>
        <v>9.0230711968958488E-2</v>
      </c>
      <c r="I20" s="337">
        <f>H20*(1+S20)</f>
        <v>9.6716151250278465E-2</v>
      </c>
      <c r="J20" s="324"/>
      <c r="K20" s="68">
        <f>G20*C20</f>
        <v>106566.99694326513</v>
      </c>
      <c r="L20" s="68">
        <f>G20*D20</f>
        <v>76217.846214187623</v>
      </c>
      <c r="M20" s="68">
        <f>G20*E20</f>
        <v>77206.903099265255</v>
      </c>
      <c r="N20" s="68"/>
      <c r="O20" s="68">
        <f>H20*D20</f>
        <v>108202.87424442737</v>
      </c>
      <c r="P20" s="68">
        <f>I20*E20</f>
        <v>117485.12388574441</v>
      </c>
      <c r="R20" s="349">
        <f>R19</f>
        <v>0.41965274038779998</v>
      </c>
      <c r="S20" s="349">
        <f>S19</f>
        <v>7.1876184281368882E-2</v>
      </c>
      <c r="T20" s="340"/>
      <c r="U20" s="182" t="s">
        <v>235</v>
      </c>
    </row>
    <row r="21" spans="1:21" x14ac:dyDescent="0.2">
      <c r="A21" s="66">
        <f t="shared" si="0"/>
        <v>11</v>
      </c>
      <c r="B21" s="75" t="s">
        <v>394</v>
      </c>
      <c r="C21" s="344"/>
      <c r="D21" s="344"/>
      <c r="E21" s="344"/>
      <c r="F21" s="344"/>
      <c r="G21" s="417"/>
      <c r="H21" s="337"/>
      <c r="I21" s="337"/>
      <c r="J21" s="324"/>
      <c r="K21" s="68"/>
      <c r="L21" s="68"/>
      <c r="M21" s="68"/>
      <c r="N21" s="68"/>
      <c r="O21" s="68"/>
      <c r="P21" s="68"/>
      <c r="R21" s="353"/>
      <c r="S21" s="353"/>
      <c r="T21" s="340"/>
      <c r="U21" s="182"/>
    </row>
    <row r="22" spans="1:21" x14ac:dyDescent="0.2">
      <c r="A22" s="66">
        <f t="shared" si="0"/>
        <v>12</v>
      </c>
      <c r="B22" s="351" t="s">
        <v>404</v>
      </c>
      <c r="C22" s="344">
        <f>'WP TVR Est. Proforma kWh'!$D$17</f>
        <v>122887.41277338543</v>
      </c>
      <c r="D22" s="344">
        <f>'WP TVR RY1 kWh'!$D$17</f>
        <v>173347.79500539272</v>
      </c>
      <c r="E22" s="344">
        <f>'WP TVR RY2 kWh'!$D$17</f>
        <v>172963.16611336794</v>
      </c>
      <c r="F22" s="344"/>
      <c r="G22" s="417">
        <v>0.19689967280428364</v>
      </c>
      <c r="H22" s="337">
        <f>G22*(1+R22)</f>
        <v>0.27952916007806244</v>
      </c>
      <c r="I22" s="337">
        <f>H22*(1+S22)</f>
        <v>0.29962064949984951</v>
      </c>
      <c r="J22" s="324"/>
      <c r="K22" s="68">
        <f>G22*C22</f>
        <v>24196.491366844537</v>
      </c>
      <c r="L22" s="68">
        <f>G22*D22</f>
        <v>34132.124117905863</v>
      </c>
      <c r="M22" s="68">
        <f>G22*E22</f>
        <v>34056.39081491511</v>
      </c>
      <c r="N22" s="68"/>
      <c r="O22" s="68">
        <f>H22*D22</f>
        <v>48455.763539241576</v>
      </c>
      <c r="P22" s="68">
        <f>I22*E22</f>
        <v>51823.336170437666</v>
      </c>
      <c r="R22" s="349">
        <f>R20</f>
        <v>0.41965274038779998</v>
      </c>
      <c r="S22" s="349">
        <f>S20</f>
        <v>7.1876184281368882E-2</v>
      </c>
      <c r="T22" s="340"/>
      <c r="U22" s="182" t="s">
        <v>235</v>
      </c>
    </row>
    <row r="23" spans="1:21" x14ac:dyDescent="0.2">
      <c r="A23" s="66">
        <f t="shared" si="0"/>
        <v>13</v>
      </c>
      <c r="B23" s="351" t="s">
        <v>403</v>
      </c>
      <c r="C23" s="344">
        <f>'WP TVR Est. Proforma kWh'!$D$18</f>
        <v>1282637.3708222103</v>
      </c>
      <c r="D23" s="344">
        <f>'WP TVR RY1 kWh'!$D$18</f>
        <v>1809317.6103687864</v>
      </c>
      <c r="E23" s="344">
        <f>'WP TVR RY2 kWh'!$D$18</f>
        <v>1805303.0463082781</v>
      </c>
      <c r="F23" s="344"/>
      <c r="G23" s="417">
        <v>6.355829802738279E-2</v>
      </c>
      <c r="H23" s="337">
        <f>G23*(1+R23)</f>
        <v>9.0230711968958488E-2</v>
      </c>
      <c r="I23" s="337">
        <f>H23*(1+S23)</f>
        <v>9.6716151250278465E-2</v>
      </c>
      <c r="J23" s="324"/>
      <c r="K23" s="68">
        <f>G23*C23</f>
        <v>81522.248275776743</v>
      </c>
      <c r="L23" s="68">
        <f>G23*D23</f>
        <v>114997.14790601138</v>
      </c>
      <c r="M23" s="68">
        <f>G23*E23</f>
        <v>114741.98904700358</v>
      </c>
      <c r="N23" s="68"/>
      <c r="O23" s="68">
        <f>H23*D23</f>
        <v>163256.01616155021</v>
      </c>
      <c r="P23" s="68">
        <f>I23*E23</f>
        <v>174601.96247933988</v>
      </c>
      <c r="R23" s="349">
        <f>R22</f>
        <v>0.41965274038779998</v>
      </c>
      <c r="S23" s="349">
        <f>S22</f>
        <v>7.1876184281368882E-2</v>
      </c>
      <c r="T23" s="340"/>
      <c r="U23" s="182" t="s">
        <v>235</v>
      </c>
    </row>
    <row r="24" spans="1:21" x14ac:dyDescent="0.2">
      <c r="A24" s="66">
        <f t="shared" si="0"/>
        <v>14</v>
      </c>
      <c r="B24" s="342" t="s">
        <v>4</v>
      </c>
      <c r="C24" s="348">
        <f>SUM(C19:C23)</f>
        <v>3423084.8489999999</v>
      </c>
      <c r="D24" s="348">
        <f>SUM(D19:D23)</f>
        <v>3425645.7576754317</v>
      </c>
      <c r="E24" s="348">
        <f>SUM(E19:E23)</f>
        <v>3439971.7022512485</v>
      </c>
      <c r="F24" s="67"/>
      <c r="G24" s="418"/>
      <c r="H24" s="341"/>
      <c r="I24" s="341"/>
      <c r="J24" s="324"/>
      <c r="K24" s="69">
        <f>SUM(K19:K23)</f>
        <v>318904.47761206166</v>
      </c>
      <c r="L24" s="69">
        <f>SUM(L19:L23)</f>
        <v>301601.97236906656</v>
      </c>
      <c r="M24" s="69">
        <f>SUM(M19:M23)</f>
        <v>303249.67421822587</v>
      </c>
      <c r="N24" s="69"/>
      <c r="O24" s="69">
        <f>SUM(O19:O23)</f>
        <v>428170.06658011081</v>
      </c>
      <c r="P24" s="69">
        <f>SUM(P19:P23)</f>
        <v>461452.59184963931</v>
      </c>
      <c r="T24" s="340"/>
    </row>
    <row r="25" spans="1:21" x14ac:dyDescent="0.2">
      <c r="A25" s="66">
        <f t="shared" si="0"/>
        <v>15</v>
      </c>
      <c r="B25" s="72" t="s">
        <v>17</v>
      </c>
      <c r="C25" s="347">
        <f>(C24/'Exh CTM-6 (Rate Design)'!$C$20)*'Exh CTM-6 (Rate Design)'!$C$21</f>
        <v>-148726.84449319489</v>
      </c>
      <c r="D25" s="346" t="s">
        <v>234</v>
      </c>
      <c r="E25" s="345"/>
      <c r="F25" s="344"/>
      <c r="G25" s="337">
        <f>'Exh CTM-6 (Rate Design)'!$G$21</f>
        <v>0.10632400043777007</v>
      </c>
      <c r="H25" s="341"/>
      <c r="I25" s="341"/>
      <c r="J25" s="324"/>
      <c r="K25" s="151">
        <f>G25*C25</f>
        <v>-15813.233079002615</v>
      </c>
      <c r="L25" s="68">
        <f>G25*D25</f>
        <v>0</v>
      </c>
      <c r="M25" s="68">
        <f>G25*E25</f>
        <v>0</v>
      </c>
      <c r="N25" s="68"/>
      <c r="O25" s="68">
        <f>H25*D25</f>
        <v>0</v>
      </c>
      <c r="P25" s="68">
        <f>I25*E25</f>
        <v>0</v>
      </c>
      <c r="T25" s="340"/>
    </row>
    <row r="26" spans="1:21" x14ac:dyDescent="0.2">
      <c r="A26" s="66">
        <f t="shared" si="0"/>
        <v>16</v>
      </c>
      <c r="B26" s="72" t="s">
        <v>19</v>
      </c>
      <c r="C26" s="347">
        <f>(C24/'Exh CTM-6 (Rate Design)'!$C$20)*'Exh CTM-6 (Rate Design)'!$C$22</f>
        <v>5439.879744460186</v>
      </c>
      <c r="D26" s="346" t="s">
        <v>234</v>
      </c>
      <c r="E26" s="345"/>
      <c r="F26" s="344"/>
      <c r="G26" s="337">
        <f>'Exh CTM-6 (Rate Design)'!$G$22</f>
        <v>0.10585622997633853</v>
      </c>
      <c r="H26" s="341"/>
      <c r="I26" s="341"/>
      <c r="J26" s="324"/>
      <c r="K26" s="343">
        <f>G26*C26</f>
        <v>575.84516127320319</v>
      </c>
      <c r="L26" s="68">
        <f>G26*D26</f>
        <v>0</v>
      </c>
      <c r="M26" s="68">
        <f>G26*E26</f>
        <v>0</v>
      </c>
      <c r="N26" s="68"/>
      <c r="O26" s="68">
        <f>H26*D26</f>
        <v>0</v>
      </c>
      <c r="P26" s="68">
        <f>I26*E26</f>
        <v>0</v>
      </c>
      <c r="T26" s="340"/>
    </row>
    <row r="27" spans="1:21" ht="12" thickBot="1" x14ac:dyDescent="0.25">
      <c r="A27" s="66">
        <f t="shared" si="0"/>
        <v>17</v>
      </c>
      <c r="B27" s="342" t="s">
        <v>4</v>
      </c>
      <c r="C27" s="135">
        <f>SUM(C24:C26)</f>
        <v>3279797.8842512653</v>
      </c>
      <c r="D27" s="135">
        <f>SUM(D24:D26)</f>
        <v>3425645.7576754317</v>
      </c>
      <c r="E27" s="135">
        <f>SUM(E24:E26)</f>
        <v>3439971.7022512485</v>
      </c>
      <c r="F27" s="67"/>
      <c r="G27" s="337"/>
      <c r="H27" s="341"/>
      <c r="I27" s="341"/>
      <c r="J27" s="324"/>
      <c r="K27" s="68">
        <f>SUM(K24:K26)</f>
        <v>303667.08969433227</v>
      </c>
      <c r="L27" s="69">
        <f>SUM(L24:L26)</f>
        <v>301601.97236906656</v>
      </c>
      <c r="M27" s="69">
        <f>SUM(M24:M26)</f>
        <v>303249.67421822587</v>
      </c>
      <c r="N27" s="69"/>
      <c r="O27" s="69">
        <f>SUM(O24:O26)</f>
        <v>428170.06658011081</v>
      </c>
      <c r="P27" s="69">
        <f>SUM(P24:P26)</f>
        <v>461452.59184963931</v>
      </c>
      <c r="T27" s="340"/>
    </row>
    <row r="28" spans="1:21" ht="12.75" thickTop="1" thickBot="1" x14ac:dyDescent="0.25">
      <c r="A28" s="66">
        <f t="shared" si="0"/>
        <v>18</v>
      </c>
      <c r="B28" s="65" t="s">
        <v>5</v>
      </c>
      <c r="G28" s="339">
        <f>K28/C27</f>
        <v>9.9425498252549191E-2</v>
      </c>
      <c r="H28" s="339">
        <f>O28/D27</f>
        <v>0.13350097517703857</v>
      </c>
      <c r="I28" s="339">
        <f>P28/E27</f>
        <v>0.14516301844638693</v>
      </c>
      <c r="J28" s="324"/>
      <c r="K28" s="71">
        <f>SUM(K27,K16)</f>
        <v>326095.5388093387</v>
      </c>
      <c r="L28" s="71">
        <f>SUM(L27,L16)</f>
        <v>324030.42058494693</v>
      </c>
      <c r="M28" s="71">
        <f>SUM(M27,M16)</f>
        <v>325678.12618231331</v>
      </c>
      <c r="N28" s="71"/>
      <c r="O28" s="71">
        <f>SUM(O27,O16)</f>
        <v>457327.0492607553</v>
      </c>
      <c r="P28" s="71">
        <f>SUM(P27,P16)</f>
        <v>499356.67566894705</v>
      </c>
      <c r="R28" s="338"/>
      <c r="S28" s="338"/>
      <c r="T28" s="68"/>
    </row>
    <row r="29" spans="1:21" ht="12" thickTop="1" x14ac:dyDescent="0.2">
      <c r="A29" s="66">
        <f t="shared" si="0"/>
        <v>19</v>
      </c>
      <c r="G29" s="337"/>
      <c r="H29" s="337"/>
      <c r="I29" s="337"/>
      <c r="J29" s="324"/>
      <c r="K29" s="68"/>
      <c r="L29" s="68"/>
      <c r="M29" s="68"/>
      <c r="N29" s="68"/>
      <c r="O29" s="68"/>
      <c r="P29" s="68"/>
      <c r="R29" s="151"/>
      <c r="S29" s="151"/>
      <c r="T29" s="68"/>
    </row>
    <row r="30" spans="1:21" x14ac:dyDescent="0.2">
      <c r="A30" s="66">
        <f t="shared" si="0"/>
        <v>20</v>
      </c>
      <c r="B30" s="182" t="s">
        <v>225</v>
      </c>
      <c r="G30" s="337"/>
      <c r="H30" s="337"/>
      <c r="I30" s="337"/>
      <c r="J30" s="324"/>
      <c r="K30" s="68"/>
      <c r="L30" s="68"/>
      <c r="M30" s="68"/>
      <c r="N30" s="68"/>
      <c r="O30" s="68"/>
      <c r="P30" s="68"/>
      <c r="R30" s="350">
        <f>'Exh CTM-6 (Rate Design)'!O20/'Exh CTM-6 (Rate Design)'!D20</f>
        <v>0.12498959228950098</v>
      </c>
      <c r="S30" s="350">
        <f>'Exh CTM-6 (Rate Design)'!P20/'Exh CTM-6 (Rate Design)'!E20</f>
        <v>0.13414429878816941</v>
      </c>
      <c r="T30" s="68"/>
    </row>
    <row r="31" spans="1:21" x14ac:dyDescent="0.2">
      <c r="A31" s="66">
        <f t="shared" si="0"/>
        <v>21</v>
      </c>
      <c r="B31" s="182" t="s">
        <v>218</v>
      </c>
      <c r="C31" s="336"/>
      <c r="D31" s="335"/>
      <c r="G31" s="337"/>
      <c r="H31" s="337"/>
      <c r="I31" s="337"/>
      <c r="J31" s="324"/>
      <c r="K31" s="68"/>
      <c r="L31" s="68"/>
      <c r="M31" s="68"/>
      <c r="N31" s="68"/>
      <c r="O31" s="68"/>
      <c r="P31" s="407" t="s">
        <v>181</v>
      </c>
      <c r="R31" s="408">
        <f>O24/D24-R30</f>
        <v>0</v>
      </c>
      <c r="S31" s="408">
        <f>P24/E24-S30</f>
        <v>0</v>
      </c>
      <c r="T31" s="68"/>
    </row>
    <row r="32" spans="1:21" x14ac:dyDescent="0.2">
      <c r="A32" s="66">
        <f t="shared" si="0"/>
        <v>22</v>
      </c>
      <c r="B32" s="182"/>
      <c r="C32" s="336"/>
      <c r="D32" s="335"/>
      <c r="G32" s="337"/>
      <c r="H32" s="337"/>
      <c r="I32" s="337"/>
      <c r="J32" s="324"/>
      <c r="K32" s="68"/>
      <c r="L32" s="68"/>
      <c r="M32" s="68"/>
      <c r="N32" s="68"/>
      <c r="O32" s="399"/>
      <c r="P32" s="68"/>
      <c r="R32" s="151"/>
      <c r="S32" s="350"/>
      <c r="T32" s="68"/>
    </row>
    <row r="33" spans="1:21" x14ac:dyDescent="0.2">
      <c r="A33" s="66">
        <f t="shared" si="0"/>
        <v>23</v>
      </c>
      <c r="B33" s="182"/>
      <c r="C33" s="336"/>
      <c r="D33" s="335"/>
      <c r="E33" s="334" t="s">
        <v>401</v>
      </c>
      <c r="F33" s="334"/>
      <c r="G33" s="333"/>
      <c r="H33" s="333"/>
      <c r="I33" s="333"/>
      <c r="J33" s="324"/>
      <c r="K33" s="68"/>
      <c r="L33" s="68"/>
      <c r="M33" s="68"/>
      <c r="N33" s="68"/>
      <c r="O33" s="68"/>
      <c r="P33" s="68"/>
      <c r="R33" s="350"/>
      <c r="S33" s="350"/>
      <c r="T33" s="68"/>
    </row>
    <row r="34" spans="1:21" x14ac:dyDescent="0.2">
      <c r="A34" s="66">
        <f t="shared" si="0"/>
        <v>24</v>
      </c>
      <c r="E34" s="331" t="s">
        <v>400</v>
      </c>
      <c r="F34" s="332"/>
      <c r="G34" s="331" t="s">
        <v>399</v>
      </c>
      <c r="H34" s="331" t="s">
        <v>398</v>
      </c>
      <c r="I34" s="331" t="s">
        <v>397</v>
      </c>
      <c r="J34" s="324"/>
      <c r="K34" s="330"/>
      <c r="L34" s="330"/>
      <c r="M34" s="330"/>
      <c r="N34" s="330"/>
      <c r="O34" s="68"/>
      <c r="P34" s="68"/>
      <c r="R34" s="398"/>
      <c r="S34" s="398"/>
      <c r="T34" s="68"/>
    </row>
    <row r="35" spans="1:21" x14ac:dyDescent="0.2">
      <c r="A35" s="66">
        <f t="shared" si="0"/>
        <v>25</v>
      </c>
      <c r="B35" s="329"/>
      <c r="C35" s="323"/>
      <c r="D35" s="327" t="s">
        <v>396</v>
      </c>
      <c r="E35" s="66" t="s">
        <v>427</v>
      </c>
      <c r="G35" s="328">
        <f>(G19/G20)</f>
        <v>4.9210874834236167</v>
      </c>
      <c r="H35" s="328">
        <f>(H19/H20)</f>
        <v>4.9210874834236167</v>
      </c>
      <c r="I35" s="328">
        <f>I19/I20</f>
        <v>4.9210874834236167</v>
      </c>
      <c r="J35" s="324"/>
      <c r="K35" s="323"/>
      <c r="L35" s="322"/>
      <c r="M35" s="322"/>
      <c r="N35" s="322"/>
      <c r="O35" s="68"/>
      <c r="P35" s="68"/>
      <c r="R35" s="322"/>
      <c r="S35" s="322"/>
      <c r="T35" s="321"/>
    </row>
    <row r="36" spans="1:21" x14ac:dyDescent="0.2">
      <c r="A36" s="66">
        <f t="shared" si="0"/>
        <v>26</v>
      </c>
      <c r="B36" s="329"/>
      <c r="C36" s="323"/>
      <c r="D36" s="327" t="s">
        <v>394</v>
      </c>
      <c r="E36" s="366" t="s">
        <v>426</v>
      </c>
      <c r="F36" s="317"/>
      <c r="G36" s="362">
        <f>G22/G23</f>
        <v>3.0979380964457772</v>
      </c>
      <c r="H36" s="362">
        <f>H22/H23</f>
        <v>3.0979380964457768</v>
      </c>
      <c r="I36" s="362">
        <f>I22/I23</f>
        <v>3.0979380964457768</v>
      </c>
      <c r="J36" s="324"/>
      <c r="K36" s="323"/>
      <c r="L36" s="322"/>
      <c r="M36" s="322"/>
      <c r="N36" s="322"/>
      <c r="O36" s="68"/>
      <c r="P36" s="68"/>
      <c r="R36" s="322"/>
      <c r="S36" s="322"/>
      <c r="T36" s="321"/>
    </row>
    <row r="37" spans="1:21" x14ac:dyDescent="0.2">
      <c r="A37" s="66">
        <f t="shared" si="0"/>
        <v>27</v>
      </c>
      <c r="B37" s="320"/>
      <c r="C37" s="317"/>
      <c r="D37" s="317"/>
      <c r="E37" s="317"/>
      <c r="F37" s="317"/>
      <c r="G37" s="319"/>
      <c r="H37" s="318"/>
      <c r="I37" s="318"/>
      <c r="J37" s="317"/>
      <c r="K37" s="317"/>
      <c r="L37" s="317"/>
      <c r="M37" s="317"/>
      <c r="N37" s="317"/>
      <c r="O37" s="317" t="s">
        <v>0</v>
      </c>
      <c r="P37" s="317"/>
      <c r="Q37" s="317"/>
      <c r="R37" s="317"/>
      <c r="S37" s="317"/>
      <c r="T37" s="317"/>
    </row>
    <row r="38" spans="1:21" x14ac:dyDescent="0.2">
      <c r="A38" s="66">
        <f t="shared" si="0"/>
        <v>28</v>
      </c>
      <c r="P38" s="321"/>
    </row>
    <row r="39" spans="1:21" x14ac:dyDescent="0.2">
      <c r="A39" s="66">
        <f t="shared" si="0"/>
        <v>29</v>
      </c>
      <c r="B39" s="361" t="s">
        <v>425</v>
      </c>
      <c r="C39" s="360"/>
      <c r="D39" s="359"/>
      <c r="E39" s="359"/>
      <c r="F39" s="144"/>
      <c r="G39" s="360"/>
      <c r="H39" s="359"/>
      <c r="I39" s="359"/>
      <c r="J39" s="324"/>
      <c r="K39" s="360"/>
      <c r="L39" s="360"/>
      <c r="M39" s="360"/>
      <c r="N39" s="360"/>
      <c r="O39" s="359"/>
      <c r="P39" s="359"/>
      <c r="Q39" s="340"/>
      <c r="R39" s="359"/>
      <c r="S39" s="359"/>
      <c r="T39" s="340"/>
      <c r="U39" s="358"/>
    </row>
    <row r="40" spans="1:21" x14ac:dyDescent="0.2">
      <c r="A40" s="66">
        <f t="shared" si="0"/>
        <v>30</v>
      </c>
      <c r="B40" s="182" t="s">
        <v>2</v>
      </c>
      <c r="F40" s="144"/>
      <c r="G40" s="357"/>
      <c r="H40" s="357"/>
      <c r="I40" s="357"/>
      <c r="J40" s="324"/>
      <c r="O40" s="357"/>
      <c r="T40" s="340"/>
    </row>
    <row r="41" spans="1:21" x14ac:dyDescent="0.2">
      <c r="A41" s="66">
        <f t="shared" si="0"/>
        <v>31</v>
      </c>
      <c r="B41" s="65" t="s">
        <v>9</v>
      </c>
      <c r="C41" s="67"/>
      <c r="D41" s="67"/>
      <c r="E41" s="67"/>
      <c r="F41" s="67"/>
      <c r="G41" s="357"/>
      <c r="H41" s="357"/>
      <c r="I41" s="357"/>
      <c r="J41" s="324"/>
      <c r="O41" s="357"/>
      <c r="T41" s="340"/>
    </row>
    <row r="42" spans="1:21" x14ac:dyDescent="0.2">
      <c r="A42" s="66">
        <f t="shared" si="0"/>
        <v>32</v>
      </c>
      <c r="B42" s="65" t="s">
        <v>7</v>
      </c>
      <c r="C42" s="344">
        <v>4530.4311282131612</v>
      </c>
      <c r="D42" s="344">
        <v>4530.4312578756844</v>
      </c>
      <c r="E42" s="344">
        <v>4530.4307173486031</v>
      </c>
      <c r="F42" s="344"/>
      <c r="G42" s="340">
        <f>'Exh CTM-6 (Rate Design)'!G14</f>
        <v>7.49</v>
      </c>
      <c r="H42" s="340">
        <f>'Exh CTM-6 (Rate Design)'!H14</f>
        <v>9.7370000000000001</v>
      </c>
      <c r="I42" s="340">
        <f>'Exh CTM-6 (Rate Design)'!I14</f>
        <v>12.658100000000001</v>
      </c>
      <c r="J42" s="324"/>
      <c r="K42" s="68">
        <f>G42*C42</f>
        <v>33932.92915031658</v>
      </c>
      <c r="L42" s="68">
        <f>G42*D42</f>
        <v>33932.930121488876</v>
      </c>
      <c r="M42" s="68">
        <f>G42*E42</f>
        <v>33932.926072941038</v>
      </c>
      <c r="N42" s="68"/>
      <c r="O42" s="68">
        <f>H42*D42</f>
        <v>44112.809157935539</v>
      </c>
      <c r="P42" s="68">
        <f>I42*E42</f>
        <v>57346.645063270356</v>
      </c>
      <c r="R42" s="187">
        <f>(H42-G42)/G42</f>
        <v>0.3</v>
      </c>
      <c r="S42" s="187">
        <f>(I42-H42)/H42</f>
        <v>0.3000000000000001</v>
      </c>
      <c r="T42" s="340"/>
      <c r="U42" s="65" t="s">
        <v>217</v>
      </c>
    </row>
    <row r="43" spans="1:21" x14ac:dyDescent="0.2">
      <c r="A43" s="66">
        <f t="shared" si="0"/>
        <v>33</v>
      </c>
      <c r="B43" s="65" t="s">
        <v>8</v>
      </c>
      <c r="C43" s="344">
        <v>1.5688717868391571</v>
      </c>
      <c r="D43" s="344">
        <v>1.5687421243156383</v>
      </c>
      <c r="E43" s="344">
        <v>1.5692826513966698</v>
      </c>
      <c r="F43" s="344"/>
      <c r="G43" s="340">
        <f>'Exh CTM-6 (Rate Design)'!G15</f>
        <v>17.989999999999998</v>
      </c>
      <c r="H43" s="340">
        <f>'Exh CTM-6 (Rate Design)'!H15</f>
        <v>23.387</v>
      </c>
      <c r="I43" s="340">
        <f>'Exh CTM-6 (Rate Design)'!I15</f>
        <v>30.403100000000002</v>
      </c>
      <c r="J43" s="324"/>
      <c r="K43" s="68">
        <f>G43*C43</f>
        <v>28.224003445236434</v>
      </c>
      <c r="L43" s="68">
        <f>G43*D43</f>
        <v>28.22167081643833</v>
      </c>
      <c r="M43" s="68">
        <f>G43*E43</f>
        <v>28.231394898626085</v>
      </c>
      <c r="N43" s="68"/>
      <c r="O43" s="68">
        <f>H43*D43</f>
        <v>36.688172061369833</v>
      </c>
      <c r="P43" s="68">
        <f>I43*E43</f>
        <v>47.711057378678092</v>
      </c>
      <c r="R43" s="146">
        <f>R42</f>
        <v>0.3</v>
      </c>
      <c r="S43" s="146">
        <f>S42</f>
        <v>0.3000000000000001</v>
      </c>
      <c r="T43" s="340"/>
      <c r="U43" s="65" t="s">
        <v>217</v>
      </c>
    </row>
    <row r="44" spans="1:21" x14ac:dyDescent="0.2">
      <c r="A44" s="66">
        <f t="shared" ref="A44:A75" si="1">A43+1</f>
        <v>34</v>
      </c>
      <c r="B44" s="342" t="s">
        <v>4</v>
      </c>
      <c r="C44" s="348">
        <f>SUM(C42:C43)</f>
        <v>4532</v>
      </c>
      <c r="D44" s="348">
        <f>SUM(D42:D43)</f>
        <v>4532</v>
      </c>
      <c r="E44" s="348">
        <f>SUM(E42:E43)</f>
        <v>4532</v>
      </c>
      <c r="F44" s="67"/>
      <c r="G44" s="416"/>
      <c r="H44" s="74"/>
      <c r="I44" s="74"/>
      <c r="J44" s="324"/>
      <c r="K44" s="69">
        <f>SUM(K42:K43)</f>
        <v>33961.153153761814</v>
      </c>
      <c r="L44" s="69">
        <f>SUM(L42:L43)</f>
        <v>33961.151792305318</v>
      </c>
      <c r="M44" s="69">
        <f>SUM(M42:M43)</f>
        <v>33961.157467839665</v>
      </c>
      <c r="N44" s="69"/>
      <c r="O44" s="69">
        <f>SUM(O42:O43)</f>
        <v>44149.497329996906</v>
      </c>
      <c r="P44" s="69">
        <f>SUM(P42:P43)</f>
        <v>57394.356120649034</v>
      </c>
      <c r="R44" s="356"/>
      <c r="S44" s="356"/>
      <c r="T44" s="340"/>
    </row>
    <row r="45" spans="1:21" x14ac:dyDescent="0.2">
      <c r="A45" s="66">
        <f t="shared" si="1"/>
        <v>35</v>
      </c>
      <c r="B45" s="65" t="s">
        <v>23</v>
      </c>
      <c r="C45" s="67"/>
      <c r="D45" s="67"/>
      <c r="E45" s="67"/>
      <c r="F45" s="67"/>
      <c r="G45" s="416"/>
      <c r="H45" s="355"/>
      <c r="I45" s="355"/>
      <c r="J45" s="324"/>
      <c r="K45" s="68"/>
      <c r="L45" s="68"/>
      <c r="M45" s="68"/>
      <c r="N45" s="68"/>
      <c r="O45" s="68"/>
      <c r="P45" s="68"/>
      <c r="R45" s="354"/>
      <c r="S45" s="354"/>
      <c r="T45" s="340"/>
      <c r="U45" s="183"/>
    </row>
    <row r="46" spans="1:21" x14ac:dyDescent="0.2">
      <c r="A46" s="66">
        <f t="shared" si="1"/>
        <v>36</v>
      </c>
      <c r="B46" s="72" t="s">
        <v>396</v>
      </c>
      <c r="C46" s="344"/>
      <c r="D46" s="67"/>
      <c r="E46" s="67"/>
      <c r="F46" s="67"/>
      <c r="G46" s="416"/>
      <c r="H46" s="355"/>
      <c r="I46" s="355"/>
      <c r="J46" s="324"/>
      <c r="K46" s="68"/>
      <c r="L46" s="68"/>
      <c r="M46" s="68"/>
      <c r="N46" s="68"/>
      <c r="O46" s="68"/>
      <c r="P46" s="68"/>
      <c r="R46" s="354"/>
      <c r="S46" s="354"/>
      <c r="T46" s="340"/>
      <c r="U46" s="183"/>
    </row>
    <row r="47" spans="1:21" x14ac:dyDescent="0.2">
      <c r="A47" s="66">
        <f t="shared" si="1"/>
        <v>37</v>
      </c>
      <c r="B47" s="352" t="s">
        <v>405</v>
      </c>
      <c r="C47" s="344">
        <f>'WP TVR Est. Proforma kWh'!D28</f>
        <v>10665.449477919747</v>
      </c>
      <c r="D47" s="344">
        <f>'WP TVR RY1 kWh'!D27</f>
        <v>7628.042559424387</v>
      </c>
      <c r="E47" s="344">
        <f>'WP TVR RY2 kWh'!D28</f>
        <v>7727.0294553786762</v>
      </c>
      <c r="F47" s="67"/>
      <c r="G47" s="417">
        <v>0.6333333333333333</v>
      </c>
      <c r="H47" s="337">
        <f>G47*(1+R47)</f>
        <v>0.8317705653553169</v>
      </c>
      <c r="I47" s="337">
        <f>H47*(1+S47)</f>
        <v>0.89230799256769877</v>
      </c>
      <c r="J47" s="324"/>
      <c r="K47" s="68">
        <f>G47*C47</f>
        <v>6754.7846693491729</v>
      </c>
      <c r="L47" s="68">
        <f>G47*D47</f>
        <v>4831.0936209687779</v>
      </c>
      <c r="M47" s="68">
        <f>G47*E47</f>
        <v>4893.7853217398279</v>
      </c>
      <c r="N47" s="68"/>
      <c r="O47" s="68">
        <f t="shared" ref="O47:P49" si="2">H47*D47</f>
        <v>6344.7812722068411</v>
      </c>
      <c r="P47" s="68">
        <f t="shared" si="2"/>
        <v>6894.8901418404257</v>
      </c>
      <c r="R47" s="159">
        <f>((D54*R60)-L54)/L54</f>
        <v>0.31332194529786878</v>
      </c>
      <c r="S47" s="159">
        <f>((S60*E54))/((H47*E47)+(H48*E48)+(H49*E49)+(H51*E51)+(H52*E52)+(H53*E53))-1</f>
        <v>7.2781401186661876E-2</v>
      </c>
      <c r="T47" s="340"/>
      <c r="U47" s="182" t="s">
        <v>235</v>
      </c>
    </row>
    <row r="48" spans="1:21" x14ac:dyDescent="0.2">
      <c r="A48" s="66">
        <f t="shared" si="1"/>
        <v>38</v>
      </c>
      <c r="B48" s="351" t="s">
        <v>404</v>
      </c>
      <c r="C48" s="344">
        <f>'WP TVR Est. Proforma kWh'!D29</f>
        <v>517629.81466170505</v>
      </c>
      <c r="D48" s="344">
        <f>'WP TVR RY1 kWh'!D28</f>
        <v>370214.33221739699</v>
      </c>
      <c r="E48" s="344">
        <f>'WP TVR RY2 kWh'!D29</f>
        <v>375018.49623437849</v>
      </c>
      <c r="F48" s="344"/>
      <c r="G48" s="417">
        <v>0.18404965762738876</v>
      </c>
      <c r="H48" s="337">
        <f t="shared" ref="H48:I49" si="3">G48*(1+R48)</f>
        <v>0.24171645438660894</v>
      </c>
      <c r="I48" s="337">
        <f t="shared" si="3"/>
        <v>0.25930891662673816</v>
      </c>
      <c r="J48" s="324"/>
      <c r="K48" s="68">
        <f>G48*C48</f>
        <v>95269.590166215508</v>
      </c>
      <c r="L48" s="68">
        <f>G48*D48</f>
        <v>68137.821093364269</v>
      </c>
      <c r="M48" s="68">
        <f>G48*E48</f>
        <v>69022.025835875538</v>
      </c>
      <c r="N48" s="68"/>
      <c r="O48" s="68">
        <f t="shared" si="2"/>
        <v>89486.895746695329</v>
      </c>
      <c r="P48" s="68">
        <f t="shared" si="2"/>
        <v>97245.639973525176</v>
      </c>
      <c r="R48" s="349">
        <f>R47</f>
        <v>0.31332194529786878</v>
      </c>
      <c r="S48" s="349">
        <f>S47</f>
        <v>7.2781401186661876E-2</v>
      </c>
      <c r="T48" s="340"/>
      <c r="U48" s="182" t="s">
        <v>235</v>
      </c>
    </row>
    <row r="49" spans="1:21" x14ac:dyDescent="0.2">
      <c r="A49" s="66">
        <f t="shared" si="1"/>
        <v>39</v>
      </c>
      <c r="B49" s="351" t="s">
        <v>403</v>
      </c>
      <c r="C49" s="344">
        <f>'WP TVR Est. Proforma kWh'!D31</f>
        <v>2598525.4862152277</v>
      </c>
      <c r="D49" s="344">
        <f>'WP TVR RY1 kWh'!D30</f>
        <v>1858492.9816258284</v>
      </c>
      <c r="E49" s="344">
        <f>'WP TVR RY2 kWh'!D31</f>
        <v>1882610.1060349846</v>
      </c>
      <c r="F49" s="344"/>
      <c r="G49" s="417">
        <v>8.3000000000000004E-2</v>
      </c>
      <c r="H49" s="337">
        <f t="shared" si="3"/>
        <v>0.10900572145972312</v>
      </c>
      <c r="I49" s="337">
        <f t="shared" si="3"/>
        <v>0.11693931060492474</v>
      </c>
      <c r="J49" s="324"/>
      <c r="K49" s="68">
        <f>G49*C49</f>
        <v>215677.61535586391</v>
      </c>
      <c r="L49" s="68">
        <f>G49*D49</f>
        <v>154254.91747494377</v>
      </c>
      <c r="M49" s="68">
        <f>G49*E49</f>
        <v>156256.63880090372</v>
      </c>
      <c r="N49" s="68"/>
      <c r="O49" s="68">
        <f t="shared" si="2"/>
        <v>202586.36828995537</v>
      </c>
      <c r="P49" s="68">
        <f t="shared" si="2"/>
        <v>220151.12793759536</v>
      </c>
      <c r="R49" s="349">
        <f>R48</f>
        <v>0.31332194529786878</v>
      </c>
      <c r="S49" s="349">
        <f>S48</f>
        <v>7.2781401186661876E-2</v>
      </c>
      <c r="T49" s="340"/>
      <c r="U49" s="182" t="s">
        <v>235</v>
      </c>
    </row>
    <row r="50" spans="1:21" x14ac:dyDescent="0.2">
      <c r="A50" s="66">
        <f t="shared" si="1"/>
        <v>40</v>
      </c>
      <c r="B50" s="75" t="s">
        <v>394</v>
      </c>
      <c r="C50" s="344"/>
      <c r="D50" s="344"/>
      <c r="E50" s="344"/>
      <c r="F50" s="344"/>
      <c r="G50" s="417"/>
      <c r="H50" s="337"/>
      <c r="I50" s="337"/>
      <c r="J50" s="324"/>
      <c r="K50" s="68"/>
      <c r="L50" s="68"/>
      <c r="M50" s="68"/>
      <c r="N50" s="68"/>
      <c r="O50" s="68"/>
      <c r="P50" s="68"/>
      <c r="R50" s="353"/>
      <c r="S50" s="353"/>
      <c r="T50" s="340"/>
      <c r="U50" s="182"/>
    </row>
    <row r="51" spans="1:21" x14ac:dyDescent="0.2">
      <c r="A51" s="66">
        <f t="shared" si="1"/>
        <v>41</v>
      </c>
      <c r="B51" s="352" t="s">
        <v>405</v>
      </c>
      <c r="C51" s="344">
        <f>'WP TVR Est. Proforma kWh'!D34</f>
        <v>3844.9115930457338</v>
      </c>
      <c r="D51" s="344">
        <f>'WP TVR RY1 kWh'!D33</f>
        <v>5423.720229786627</v>
      </c>
      <c r="E51" s="344">
        <f>'WP TVR RY2 kWh'!D34</f>
        <v>5411.6859290182183</v>
      </c>
      <c r="F51" s="344"/>
      <c r="G51" s="417">
        <f>G47</f>
        <v>0.6333333333333333</v>
      </c>
      <c r="H51" s="337">
        <f>G51*(1+R51)</f>
        <v>0.8317705653553169</v>
      </c>
      <c r="I51" s="337">
        <f t="shared" ref="H51:I53" si="4">H51*(1+S51)</f>
        <v>0.89230799256769877</v>
      </c>
      <c r="J51" s="324"/>
      <c r="K51" s="68">
        <f>G51*C51</f>
        <v>2435.1106755956312</v>
      </c>
      <c r="L51" s="68">
        <f>G51*D51</f>
        <v>3435.0228121981968</v>
      </c>
      <c r="M51" s="68">
        <f>G51*E51</f>
        <v>3427.4010883782048</v>
      </c>
      <c r="N51" s="68"/>
      <c r="O51" s="68">
        <f t="shared" ref="O51:P53" si="5">H51*D51</f>
        <v>4511.2908418586921</v>
      </c>
      <c r="P51" s="68">
        <f t="shared" si="5"/>
        <v>4828.8906077291085</v>
      </c>
      <c r="R51" s="349">
        <f>R49</f>
        <v>0.31332194529786878</v>
      </c>
      <c r="S51" s="349">
        <f>S49</f>
        <v>7.2781401186661876E-2</v>
      </c>
      <c r="T51" s="340"/>
      <c r="U51" s="182" t="s">
        <v>235</v>
      </c>
    </row>
    <row r="52" spans="1:21" x14ac:dyDescent="0.2">
      <c r="A52" s="66">
        <f t="shared" si="1"/>
        <v>42</v>
      </c>
      <c r="B52" s="351" t="s">
        <v>404</v>
      </c>
      <c r="C52" s="344">
        <f>'WP TVR Est. Proforma kWh'!D35</f>
        <v>186606.37598248632</v>
      </c>
      <c r="D52" s="344">
        <f>'WP TVR RY1 kWh'!D34</f>
        <v>263231.22181897762</v>
      </c>
      <c r="E52" s="344">
        <f>'WP TVR RY2 kWh'!D35</f>
        <v>262647.15708835091</v>
      </c>
      <c r="F52" s="344"/>
      <c r="G52" s="417">
        <v>0.15906092024598426</v>
      </c>
      <c r="H52" s="337">
        <f t="shared" si="4"/>
        <v>0.2088981971983252</v>
      </c>
      <c r="I52" s="337">
        <f t="shared" si="4"/>
        <v>0.2241021006957869</v>
      </c>
      <c r="J52" s="324"/>
      <c r="K52" s="68">
        <f>G52*C52</f>
        <v>29681.781887542409</v>
      </c>
      <c r="L52" s="68">
        <f>G52*D52</f>
        <v>41869.80038000139</v>
      </c>
      <c r="M52" s="68">
        <f>G52*E52</f>
        <v>41776.898506464684</v>
      </c>
      <c r="N52" s="68"/>
      <c r="O52" s="68">
        <f t="shared" si="5"/>
        <v>54988.527684296867</v>
      </c>
      <c r="P52" s="68">
        <f t="shared" si="5"/>
        <v>58859.779645275776</v>
      </c>
      <c r="R52" s="349">
        <f>R51</f>
        <v>0.31332194529786878</v>
      </c>
      <c r="S52" s="349">
        <f>S51</f>
        <v>7.2781401186661876E-2</v>
      </c>
      <c r="T52" s="340"/>
      <c r="U52" s="182" t="s">
        <v>235</v>
      </c>
    </row>
    <row r="53" spans="1:21" x14ac:dyDescent="0.2">
      <c r="A53" s="66">
        <f t="shared" si="1"/>
        <v>43</v>
      </c>
      <c r="B53" s="351" t="s">
        <v>403</v>
      </c>
      <c r="C53" s="344">
        <f>'WP TVR Est. Proforma kWh'!D37</f>
        <v>1987835.3140696157</v>
      </c>
      <c r="D53" s="344">
        <f>'WP TVR RY1 kWh'!D36</f>
        <v>2804085.9576339768</v>
      </c>
      <c r="E53" s="344">
        <f>'WP TVR RY2 kWh'!D37</f>
        <v>2797864.1739937905</v>
      </c>
      <c r="F53" s="344"/>
      <c r="G53" s="417">
        <v>8.3000000000000004E-2</v>
      </c>
      <c r="H53" s="337">
        <f t="shared" si="4"/>
        <v>0.10900572145972312</v>
      </c>
      <c r="I53" s="337">
        <f t="shared" si="4"/>
        <v>0.11693931060492474</v>
      </c>
      <c r="J53" s="324"/>
      <c r="K53" s="68">
        <f>G53*C53</f>
        <v>164990.33106777811</v>
      </c>
      <c r="L53" s="68">
        <f>G53*D53</f>
        <v>232739.13448362009</v>
      </c>
      <c r="M53" s="68">
        <f>G53*E53</f>
        <v>232222.72644148461</v>
      </c>
      <c r="N53" s="68"/>
      <c r="O53" s="68">
        <f t="shared" si="5"/>
        <v>305661.41284697026</v>
      </c>
      <c r="P53" s="68">
        <f t="shared" si="5"/>
        <v>327180.30767305108</v>
      </c>
      <c r="R53" s="349">
        <f>R52</f>
        <v>0.31332194529786878</v>
      </c>
      <c r="S53" s="349">
        <f>S52</f>
        <v>7.2781401186661876E-2</v>
      </c>
      <c r="T53" s="340"/>
      <c r="U53" s="182" t="s">
        <v>235</v>
      </c>
    </row>
    <row r="54" spans="1:21" x14ac:dyDescent="0.2">
      <c r="A54" s="66">
        <f t="shared" si="1"/>
        <v>44</v>
      </c>
      <c r="B54" s="342" t="s">
        <v>4</v>
      </c>
      <c r="C54" s="348">
        <f>SUM(C47:C53)</f>
        <v>5305107.352</v>
      </c>
      <c r="D54" s="348">
        <f>SUM(D47:D53)</f>
        <v>5309076.2560853912</v>
      </c>
      <c r="E54" s="348">
        <f>SUM(E47:E53)</f>
        <v>5331278.6487359013</v>
      </c>
      <c r="F54" s="67"/>
      <c r="G54" s="418"/>
      <c r="H54" s="341"/>
      <c r="I54" s="341"/>
      <c r="J54" s="324"/>
      <c r="K54" s="348">
        <f>SUM(K47:K53)</f>
        <v>514809.21382234473</v>
      </c>
      <c r="L54" s="348">
        <f>SUM(L47:L53)</f>
        <v>505267.78986509645</v>
      </c>
      <c r="M54" s="348">
        <f>SUM(M47:M53)</f>
        <v>507599.47599484655</v>
      </c>
      <c r="N54" s="348"/>
      <c r="O54" s="348">
        <f>SUM(O47:O53)</f>
        <v>663579.27668198338</v>
      </c>
      <c r="P54" s="348">
        <f>SUM(P47:P53)</f>
        <v>715160.63597901701</v>
      </c>
      <c r="T54" s="340"/>
    </row>
    <row r="55" spans="1:21" x14ac:dyDescent="0.2">
      <c r="A55" s="66">
        <f t="shared" si="1"/>
        <v>45</v>
      </c>
      <c r="B55" s="72" t="s">
        <v>17</v>
      </c>
      <c r="C55" s="347">
        <f>(C54/'Exh CTM-6 (Rate Design)'!$C$20)*'Exh CTM-6 (Rate Design)'!$C$21</f>
        <v>-230497.31776035475</v>
      </c>
      <c r="D55" s="346" t="s">
        <v>234</v>
      </c>
      <c r="E55" s="345"/>
      <c r="F55" s="344"/>
      <c r="G55" s="337">
        <f>'Exh CTM-6 (Rate Design)'!$G$21</f>
        <v>0.10632400043777007</v>
      </c>
      <c r="H55" s="341"/>
      <c r="I55" s="341"/>
      <c r="J55" s="324"/>
      <c r="K55" s="151">
        <f>G55*C55</f>
        <v>-24507.396914456785</v>
      </c>
      <c r="L55" s="68">
        <f>G55*D55</f>
        <v>0</v>
      </c>
      <c r="M55" s="68">
        <f>G55*E55</f>
        <v>0</v>
      </c>
      <c r="N55" s="68"/>
      <c r="O55" s="68">
        <f>H55*D55</f>
        <v>0</v>
      </c>
      <c r="P55" s="68">
        <f>I55*E55</f>
        <v>0</v>
      </c>
      <c r="T55" s="340"/>
    </row>
    <row r="56" spans="1:21" x14ac:dyDescent="0.2">
      <c r="A56" s="66">
        <f t="shared" si="1"/>
        <v>46</v>
      </c>
      <c r="B56" s="72" t="s">
        <v>19</v>
      </c>
      <c r="C56" s="347">
        <f>(C54/'Exh CTM-6 (Rate Design)'!$C$20)*'Exh CTM-6 (Rate Design)'!$C$22</f>
        <v>8430.7422396387155</v>
      </c>
      <c r="D56" s="346" t="s">
        <v>234</v>
      </c>
      <c r="E56" s="345"/>
      <c r="F56" s="344"/>
      <c r="G56" s="337">
        <f>'Exh CTM-6 (Rate Design)'!$G$22</f>
        <v>0.10585622997633853</v>
      </c>
      <c r="H56" s="341"/>
      <c r="I56" s="341"/>
      <c r="J56" s="324"/>
      <c r="K56" s="343">
        <f>G56*C56</f>
        <v>892.44658939042722</v>
      </c>
      <c r="L56" s="68">
        <f>G56*D56</f>
        <v>0</v>
      </c>
      <c r="M56" s="68">
        <f>G56*E56</f>
        <v>0</v>
      </c>
      <c r="N56" s="68"/>
      <c r="O56" s="68">
        <f>H56*D56</f>
        <v>0</v>
      </c>
      <c r="P56" s="68">
        <f>I56*E56</f>
        <v>0</v>
      </c>
      <c r="T56" s="340"/>
    </row>
    <row r="57" spans="1:21" ht="12" thickBot="1" x14ac:dyDescent="0.25">
      <c r="A57" s="66">
        <f t="shared" si="1"/>
        <v>47</v>
      </c>
      <c r="B57" s="342" t="s">
        <v>4</v>
      </c>
      <c r="C57" s="135">
        <f>SUM(C54:C56)</f>
        <v>5083040.7764792843</v>
      </c>
      <c r="D57" s="135">
        <f>SUM(D54:D56)</f>
        <v>5309076.2560853912</v>
      </c>
      <c r="E57" s="135">
        <f>SUM(E54:E56)</f>
        <v>5331278.6487359013</v>
      </c>
      <c r="F57" s="67"/>
      <c r="G57" s="337"/>
      <c r="H57" s="341"/>
      <c r="I57" s="341"/>
      <c r="J57" s="324"/>
      <c r="K57" s="68">
        <f>SUM(K54:K56)</f>
        <v>491194.26349727839</v>
      </c>
      <c r="L57" s="69">
        <f>SUM(L54:L56)</f>
        <v>505267.78986509645</v>
      </c>
      <c r="M57" s="69">
        <f>SUM(M54:M56)</f>
        <v>507599.47599484655</v>
      </c>
      <c r="N57" s="69"/>
      <c r="O57" s="69">
        <f>SUM(O54:O56)</f>
        <v>663579.27668198338</v>
      </c>
      <c r="P57" s="69">
        <f>SUM(P54:P56)</f>
        <v>715160.63597901701</v>
      </c>
      <c r="T57" s="340"/>
    </row>
    <row r="58" spans="1:21" ht="12.75" thickTop="1" thickBot="1" x14ac:dyDescent="0.25">
      <c r="A58" s="66">
        <f t="shared" si="1"/>
        <v>48</v>
      </c>
      <c r="B58" s="65" t="s">
        <v>5</v>
      </c>
      <c r="G58" s="339">
        <f>K58/C57</f>
        <v>0.10331520830623429</v>
      </c>
      <c r="H58" s="339">
        <f>O58/D57</f>
        <v>0.13330544521766183</v>
      </c>
      <c r="I58" s="339">
        <f>P58/E57</f>
        <v>0.1449098880402446</v>
      </c>
      <c r="J58" s="324"/>
      <c r="K58" s="71">
        <f>SUM(K57,K44)</f>
        <v>525155.4166510402</v>
      </c>
      <c r="L58" s="71">
        <f>SUM(L57,L44)</f>
        <v>539228.94165740174</v>
      </c>
      <c r="M58" s="71">
        <f>SUM(M57,M44)</f>
        <v>541560.63346268621</v>
      </c>
      <c r="N58" s="71"/>
      <c r="O58" s="71">
        <f>SUM(O57,O44)</f>
        <v>707728.77401198028</v>
      </c>
      <c r="P58" s="71">
        <f>SUM(P57,P44)</f>
        <v>772554.99209966604</v>
      </c>
      <c r="R58" s="338"/>
      <c r="S58" s="338"/>
      <c r="T58" s="68"/>
    </row>
    <row r="59" spans="1:21" ht="12" thickTop="1" x14ac:dyDescent="0.2">
      <c r="A59" s="66">
        <f t="shared" si="1"/>
        <v>49</v>
      </c>
      <c r="G59" s="337"/>
      <c r="H59" s="337"/>
      <c r="I59" s="337"/>
      <c r="J59" s="324"/>
      <c r="K59" s="68"/>
      <c r="L59" s="68"/>
      <c r="M59" s="68"/>
      <c r="N59" s="68"/>
      <c r="O59" s="68"/>
      <c r="P59" s="68"/>
      <c r="R59" s="151"/>
      <c r="S59" s="151"/>
      <c r="T59" s="68"/>
    </row>
    <row r="60" spans="1:21" x14ac:dyDescent="0.2">
      <c r="A60" s="66">
        <f t="shared" si="1"/>
        <v>50</v>
      </c>
      <c r="B60" s="65" t="s">
        <v>402</v>
      </c>
      <c r="G60" s="337">
        <f>G47-G48</f>
        <v>0.44928367570594452</v>
      </c>
      <c r="H60" s="337">
        <f>H47-H48</f>
        <v>0.59005411096870797</v>
      </c>
      <c r="I60" s="337">
        <f>I47-I48</f>
        <v>0.63299907594096061</v>
      </c>
      <c r="J60" s="324"/>
      <c r="K60" s="68"/>
      <c r="L60" s="68"/>
      <c r="M60" s="68"/>
      <c r="N60" s="68"/>
      <c r="O60" s="68"/>
      <c r="P60" s="68"/>
      <c r="R60" s="350">
        <f>$R$30</f>
        <v>0.12498959228950098</v>
      </c>
      <c r="S60" s="350">
        <f>$S$30</f>
        <v>0.13414429878816941</v>
      </c>
      <c r="T60" s="68"/>
    </row>
    <row r="61" spans="1:21" x14ac:dyDescent="0.2">
      <c r="A61" s="66">
        <f t="shared" si="1"/>
        <v>51</v>
      </c>
      <c r="G61" s="337"/>
      <c r="H61" s="337"/>
      <c r="I61" s="337"/>
      <c r="J61" s="324"/>
      <c r="K61" s="68"/>
      <c r="L61" s="68"/>
      <c r="M61" s="68"/>
      <c r="N61" s="68"/>
      <c r="O61" s="68"/>
      <c r="P61" s="407" t="s">
        <v>181</v>
      </c>
      <c r="R61" s="408">
        <f>O54/D54-R60</f>
        <v>0</v>
      </c>
      <c r="S61" s="408">
        <f>P54/E54-S60</f>
        <v>0</v>
      </c>
      <c r="T61" s="68"/>
    </row>
    <row r="62" spans="1:21" x14ac:dyDescent="0.2">
      <c r="A62" s="66">
        <f t="shared" si="1"/>
        <v>52</v>
      </c>
      <c r="B62" s="182" t="s">
        <v>225</v>
      </c>
      <c r="C62" s="336"/>
      <c r="D62" s="335"/>
      <c r="G62" s="337"/>
      <c r="H62" s="337"/>
      <c r="I62" s="337"/>
      <c r="J62" s="324"/>
      <c r="K62" s="68"/>
      <c r="L62" s="68"/>
      <c r="M62" s="68"/>
      <c r="N62" s="68"/>
      <c r="O62" s="68"/>
      <c r="P62" s="68"/>
      <c r="R62" s="151"/>
      <c r="S62" s="151"/>
      <c r="T62" s="68"/>
    </row>
    <row r="63" spans="1:21" x14ac:dyDescent="0.2">
      <c r="A63" s="66">
        <f t="shared" si="1"/>
        <v>53</v>
      </c>
      <c r="B63" s="182" t="s">
        <v>218</v>
      </c>
      <c r="C63" s="336"/>
      <c r="D63" s="335"/>
      <c r="G63" s="337"/>
      <c r="H63" s="337"/>
      <c r="I63" s="337"/>
      <c r="J63" s="324"/>
      <c r="K63" s="68"/>
      <c r="L63" s="68"/>
      <c r="M63" s="68"/>
      <c r="N63" s="68"/>
      <c r="O63" s="68"/>
      <c r="P63" s="68"/>
      <c r="R63" s="151"/>
      <c r="S63" s="151"/>
      <c r="T63" s="68"/>
    </row>
    <row r="64" spans="1:21" x14ac:dyDescent="0.2">
      <c r="A64" s="66">
        <f t="shared" si="1"/>
        <v>54</v>
      </c>
      <c r="B64" s="182"/>
      <c r="C64" s="336"/>
      <c r="D64" s="335"/>
      <c r="G64" s="337"/>
      <c r="H64" s="337"/>
      <c r="I64" s="337"/>
      <c r="J64" s="324"/>
      <c r="K64" s="68"/>
      <c r="L64" s="68"/>
      <c r="M64" s="68"/>
      <c r="N64" s="68"/>
      <c r="O64" s="68"/>
      <c r="P64" s="68"/>
      <c r="R64" s="151"/>
      <c r="S64" s="151"/>
      <c r="T64" s="68"/>
    </row>
    <row r="65" spans="1:21" x14ac:dyDescent="0.2">
      <c r="A65" s="66">
        <f t="shared" si="1"/>
        <v>55</v>
      </c>
      <c r="B65" s="182"/>
      <c r="C65" s="336"/>
      <c r="D65" s="335"/>
      <c r="E65" s="334" t="s">
        <v>401</v>
      </c>
      <c r="F65" s="334"/>
      <c r="G65" s="333"/>
      <c r="H65" s="333"/>
      <c r="I65" s="333"/>
      <c r="J65" s="324"/>
      <c r="K65" s="68"/>
      <c r="L65" s="68"/>
      <c r="M65" s="68"/>
      <c r="N65" s="68"/>
      <c r="O65" s="68"/>
      <c r="P65" s="68"/>
      <c r="R65" s="151"/>
      <c r="S65" s="151"/>
      <c r="T65" s="68"/>
    </row>
    <row r="66" spans="1:21" x14ac:dyDescent="0.2">
      <c r="A66" s="66">
        <f t="shared" si="1"/>
        <v>56</v>
      </c>
      <c r="E66" s="331" t="s">
        <v>400</v>
      </c>
      <c r="F66" s="332"/>
      <c r="G66" s="331" t="s">
        <v>399</v>
      </c>
      <c r="H66" s="331" t="s">
        <v>398</v>
      </c>
      <c r="I66" s="331" t="s">
        <v>397</v>
      </c>
      <c r="J66" s="324"/>
      <c r="K66" s="330"/>
      <c r="L66" s="330"/>
      <c r="M66" s="330"/>
      <c r="N66" s="330"/>
      <c r="O66" s="68"/>
      <c r="P66" s="68"/>
      <c r="T66" s="68"/>
    </row>
    <row r="67" spans="1:21" x14ac:dyDescent="0.2">
      <c r="A67" s="66">
        <f t="shared" si="1"/>
        <v>57</v>
      </c>
      <c r="B67" s="329"/>
      <c r="C67" s="323"/>
      <c r="D67" s="327" t="s">
        <v>396</v>
      </c>
      <c r="E67" s="365" t="s">
        <v>424</v>
      </c>
      <c r="G67" s="328">
        <f>(G48/G49)</f>
        <v>2.2174657545468524</v>
      </c>
      <c r="H67" s="328">
        <f>(H48/H49)</f>
        <v>2.2174657545468524</v>
      </c>
      <c r="I67" s="328">
        <f>I48/I49</f>
        <v>2.2174657545468524</v>
      </c>
      <c r="J67" s="324"/>
      <c r="K67" s="323"/>
      <c r="L67" s="322"/>
      <c r="M67" s="322"/>
      <c r="N67" s="322"/>
      <c r="O67" s="68"/>
      <c r="P67" s="68"/>
      <c r="R67" s="322"/>
      <c r="S67" s="322"/>
      <c r="T67" s="321"/>
    </row>
    <row r="68" spans="1:21" x14ac:dyDescent="0.2">
      <c r="A68" s="66">
        <f t="shared" si="1"/>
        <v>58</v>
      </c>
      <c r="C68" s="323"/>
      <c r="D68" s="327" t="s">
        <v>394</v>
      </c>
      <c r="E68" s="365" t="s">
        <v>423</v>
      </c>
      <c r="G68" s="328">
        <f>G52/G53</f>
        <v>1.9163966294696897</v>
      </c>
      <c r="H68" s="328">
        <f>H52/H53</f>
        <v>1.9163966294696895</v>
      </c>
      <c r="I68" s="328">
        <f>I52/I53</f>
        <v>1.9163966294696897</v>
      </c>
      <c r="J68" s="324"/>
      <c r="K68" s="323"/>
      <c r="L68" s="322"/>
      <c r="M68" s="322"/>
      <c r="N68" s="322"/>
      <c r="O68" s="68"/>
      <c r="P68" s="68"/>
      <c r="R68" s="322"/>
      <c r="S68" s="322"/>
      <c r="T68" s="321"/>
    </row>
    <row r="69" spans="1:21" x14ac:dyDescent="0.2">
      <c r="A69" s="66">
        <f t="shared" si="1"/>
        <v>59</v>
      </c>
      <c r="B69" s="400" t="s">
        <v>392</v>
      </c>
      <c r="C69" s="323"/>
      <c r="D69" s="327" t="s">
        <v>422</v>
      </c>
      <c r="E69" s="364" t="s">
        <v>421</v>
      </c>
      <c r="F69" s="317"/>
      <c r="G69" s="325">
        <f>G47/G49</f>
        <v>7.6305220883534126</v>
      </c>
      <c r="H69" s="325">
        <f>H47/H49</f>
        <v>7.6305220883534126</v>
      </c>
      <c r="I69" s="325">
        <f>I47/I49</f>
        <v>7.6305220883534135</v>
      </c>
      <c r="J69" s="324"/>
      <c r="K69" s="323"/>
      <c r="L69" s="322"/>
      <c r="M69" s="322"/>
      <c r="N69" s="322"/>
      <c r="O69" s="68"/>
      <c r="P69" s="68"/>
      <c r="R69" s="322"/>
      <c r="S69" s="322"/>
      <c r="T69" s="321"/>
    </row>
    <row r="70" spans="1:21" x14ac:dyDescent="0.2">
      <c r="A70" s="66">
        <f t="shared" si="1"/>
        <v>60</v>
      </c>
      <c r="B70" s="320"/>
      <c r="C70" s="317"/>
      <c r="D70" s="317"/>
      <c r="E70" s="317"/>
      <c r="F70" s="317"/>
      <c r="G70" s="319"/>
      <c r="H70" s="318"/>
      <c r="I70" s="318"/>
      <c r="J70" s="317"/>
      <c r="K70" s="317"/>
      <c r="L70" s="317"/>
      <c r="M70" s="317"/>
      <c r="N70" s="317"/>
      <c r="O70" s="317" t="s">
        <v>0</v>
      </c>
      <c r="P70" s="317"/>
      <c r="Q70" s="317"/>
      <c r="R70" s="317"/>
      <c r="S70" s="317"/>
      <c r="T70" s="317"/>
    </row>
    <row r="71" spans="1:21" x14ac:dyDescent="0.2">
      <c r="A71" s="66">
        <f t="shared" si="1"/>
        <v>61</v>
      </c>
    </row>
    <row r="72" spans="1:21" x14ac:dyDescent="0.2">
      <c r="A72" s="66">
        <f t="shared" si="1"/>
        <v>62</v>
      </c>
      <c r="B72" s="361" t="s">
        <v>420</v>
      </c>
      <c r="C72" s="360"/>
      <c r="D72" s="359"/>
      <c r="E72" s="359"/>
      <c r="F72" s="144"/>
      <c r="G72" s="360"/>
      <c r="H72" s="359"/>
      <c r="I72" s="359"/>
      <c r="J72" s="324"/>
      <c r="K72" s="360"/>
      <c r="L72" s="360"/>
      <c r="M72" s="360"/>
      <c r="N72" s="360"/>
      <c r="O72" s="359"/>
      <c r="P72" s="359"/>
      <c r="Q72" s="340"/>
      <c r="R72" s="359"/>
      <c r="S72" s="359"/>
      <c r="T72" s="340"/>
      <c r="U72" s="358"/>
    </row>
    <row r="73" spans="1:21" x14ac:dyDescent="0.2">
      <c r="A73" s="66">
        <f t="shared" si="1"/>
        <v>63</v>
      </c>
      <c r="B73" s="182" t="s">
        <v>2</v>
      </c>
      <c r="F73" s="144"/>
      <c r="G73" s="357"/>
      <c r="H73" s="357"/>
      <c r="I73" s="357"/>
      <c r="J73" s="324"/>
      <c r="O73" s="357"/>
      <c r="T73" s="340"/>
    </row>
    <row r="74" spans="1:21" x14ac:dyDescent="0.2">
      <c r="A74" s="66">
        <f t="shared" si="1"/>
        <v>64</v>
      </c>
      <c r="B74" s="65" t="s">
        <v>9</v>
      </c>
      <c r="C74" s="67"/>
      <c r="D74" s="67"/>
      <c r="E74" s="67"/>
      <c r="F74" s="67"/>
      <c r="G74" s="357"/>
      <c r="H74" s="357"/>
      <c r="I74" s="357"/>
      <c r="J74" s="324"/>
      <c r="O74" s="357"/>
      <c r="T74" s="340"/>
    </row>
    <row r="75" spans="1:21" x14ac:dyDescent="0.2">
      <c r="A75" s="66">
        <f t="shared" si="1"/>
        <v>65</v>
      </c>
      <c r="B75" s="65" t="s">
        <v>7</v>
      </c>
      <c r="C75" s="344">
        <v>990.65693911280732</v>
      </c>
      <c r="D75" s="344">
        <v>990.65696746575532</v>
      </c>
      <c r="E75" s="344">
        <v>990.65684927018219</v>
      </c>
      <c r="F75" s="344"/>
      <c r="G75" s="340">
        <f>'Exh CTM-6 (Rate Design)'!G14</f>
        <v>7.49</v>
      </c>
      <c r="H75" s="340">
        <f>'Exh CTM-6 (Rate Design)'!H14</f>
        <v>9.7370000000000001</v>
      </c>
      <c r="I75" s="340">
        <f>'Exh CTM-6 (Rate Design)'!I14</f>
        <v>12.658100000000001</v>
      </c>
      <c r="J75" s="324"/>
      <c r="K75" s="68">
        <f>G75*C75</f>
        <v>7420.0204739549272</v>
      </c>
      <c r="L75" s="68">
        <f>G75*D75</f>
        <v>7420.0206863185076</v>
      </c>
      <c r="M75" s="68">
        <f>G75*E75</f>
        <v>7420.0198010336644</v>
      </c>
      <c r="N75" s="68"/>
      <c r="O75" s="68">
        <f>H75*D75</f>
        <v>9646.0268922140604</v>
      </c>
      <c r="P75" s="68">
        <f>I75*E75</f>
        <v>12539.833463746894</v>
      </c>
      <c r="R75" s="187">
        <f>(H75-G75)/G75</f>
        <v>0.3</v>
      </c>
      <c r="S75" s="187">
        <f>(I75-H75)/H75</f>
        <v>0.3000000000000001</v>
      </c>
      <c r="T75" s="340"/>
      <c r="U75" s="65" t="s">
        <v>217</v>
      </c>
    </row>
    <row r="76" spans="1:21" x14ac:dyDescent="0.2">
      <c r="A76" s="66">
        <f t="shared" ref="A76:A107" si="6">A75+1</f>
        <v>66</v>
      </c>
      <c r="B76" s="65" t="s">
        <v>8</v>
      </c>
      <c r="C76" s="344">
        <v>0</v>
      </c>
      <c r="D76" s="344">
        <v>0</v>
      </c>
      <c r="E76" s="344">
        <v>0</v>
      </c>
      <c r="F76" s="344"/>
      <c r="G76" s="340">
        <f>'Exh CTM-6 (Rate Design)'!G15</f>
        <v>17.989999999999998</v>
      </c>
      <c r="H76" s="340">
        <f>'Exh CTM-6 (Rate Design)'!H15</f>
        <v>23.387</v>
      </c>
      <c r="I76" s="340">
        <f>'Exh CTM-6 (Rate Design)'!I15</f>
        <v>30.403100000000002</v>
      </c>
      <c r="J76" s="324"/>
      <c r="K76" s="68">
        <f>G76*C76</f>
        <v>0</v>
      </c>
      <c r="L76" s="68">
        <f>G76*D76</f>
        <v>0</v>
      </c>
      <c r="M76" s="68">
        <f>G76*E76</f>
        <v>0</v>
      </c>
      <c r="N76" s="68"/>
      <c r="O76" s="68">
        <f>H76*D76</f>
        <v>0</v>
      </c>
      <c r="P76" s="68">
        <f>I76*E76</f>
        <v>0</v>
      </c>
      <c r="R76" s="146">
        <f>R75</f>
        <v>0.3</v>
      </c>
      <c r="S76" s="146">
        <f>S75</f>
        <v>0.3000000000000001</v>
      </c>
      <c r="T76" s="340"/>
      <c r="U76" s="65" t="s">
        <v>217</v>
      </c>
    </row>
    <row r="77" spans="1:21" x14ac:dyDescent="0.2">
      <c r="A77" s="66">
        <f t="shared" si="6"/>
        <v>67</v>
      </c>
      <c r="B77" s="342" t="s">
        <v>4</v>
      </c>
      <c r="C77" s="348">
        <f>SUM(C75:C76)</f>
        <v>990.65693911280732</v>
      </c>
      <c r="D77" s="348">
        <f>SUM(D75:D76)</f>
        <v>990.65696746575532</v>
      </c>
      <c r="E77" s="348">
        <f>SUM(E75:E76)</f>
        <v>990.65684927018219</v>
      </c>
      <c r="F77" s="67"/>
      <c r="G77" s="416"/>
      <c r="H77" s="74"/>
      <c r="I77" s="74"/>
      <c r="J77" s="324"/>
      <c r="K77" s="69">
        <f>SUM(K75:K76)</f>
        <v>7420.0204739549272</v>
      </c>
      <c r="L77" s="69">
        <f>SUM(L75:L76)</f>
        <v>7420.0206863185076</v>
      </c>
      <c r="M77" s="69">
        <f>SUM(M75:M76)</f>
        <v>7420.0198010336644</v>
      </c>
      <c r="N77" s="69"/>
      <c r="O77" s="69">
        <f>SUM(O75:O76)</f>
        <v>9646.0268922140604</v>
      </c>
      <c r="P77" s="69">
        <f>SUM(P75:P76)</f>
        <v>12539.833463746894</v>
      </c>
      <c r="R77" s="356"/>
      <c r="S77" s="356"/>
      <c r="T77" s="340"/>
    </row>
    <row r="78" spans="1:21" x14ac:dyDescent="0.2">
      <c r="A78" s="66">
        <f t="shared" si="6"/>
        <v>68</v>
      </c>
      <c r="B78" s="65" t="s">
        <v>23</v>
      </c>
      <c r="C78" s="67"/>
      <c r="D78" s="67"/>
      <c r="E78" s="67"/>
      <c r="F78" s="67"/>
      <c r="G78" s="416"/>
      <c r="H78" s="355"/>
      <c r="I78" s="355"/>
      <c r="J78" s="324"/>
      <c r="K78" s="68"/>
      <c r="L78" s="68"/>
      <c r="M78" s="68"/>
      <c r="N78" s="68"/>
      <c r="O78" s="68"/>
      <c r="P78" s="68"/>
      <c r="R78" s="354"/>
      <c r="S78" s="354"/>
      <c r="T78" s="340"/>
      <c r="U78" s="183"/>
    </row>
    <row r="79" spans="1:21" x14ac:dyDescent="0.2">
      <c r="A79" s="66">
        <f t="shared" si="6"/>
        <v>69</v>
      </c>
      <c r="B79" s="72" t="s">
        <v>396</v>
      </c>
      <c r="C79" s="67"/>
      <c r="D79" s="67"/>
      <c r="E79" s="67"/>
      <c r="F79" s="67"/>
      <c r="G79" s="416"/>
      <c r="H79" s="355"/>
      <c r="I79" s="355"/>
      <c r="J79" s="324"/>
      <c r="K79" s="68"/>
      <c r="L79" s="68"/>
      <c r="M79" s="68"/>
      <c r="N79" s="68"/>
      <c r="O79" s="68"/>
      <c r="P79" s="68"/>
      <c r="R79" s="354"/>
      <c r="S79" s="354"/>
      <c r="T79" s="340"/>
      <c r="U79" s="183"/>
    </row>
    <row r="80" spans="1:21" x14ac:dyDescent="0.2">
      <c r="A80" s="66">
        <f t="shared" si="6"/>
        <v>70</v>
      </c>
      <c r="B80" s="351" t="s">
        <v>404</v>
      </c>
      <c r="C80" s="344">
        <f>'WP TVR Est. Proforma kWh'!D47</f>
        <v>137809.47076251591</v>
      </c>
      <c r="D80" s="344">
        <f>'WP TVR RY1 kWh'!D45</f>
        <v>98562.794774333073</v>
      </c>
      <c r="E80" s="344">
        <f>'WP TVR RY2 kWh'!D47</f>
        <v>99841.815576234192</v>
      </c>
      <c r="F80" s="344"/>
      <c r="G80" s="417">
        <v>0.29547805015791329</v>
      </c>
      <c r="H80" s="337">
        <f t="shared" ref="H80:I82" si="7">G80*(1+R80)</f>
        <v>0.41984259641924776</v>
      </c>
      <c r="I80" s="337">
        <f t="shared" si="7"/>
        <v>0.45014179149061995</v>
      </c>
      <c r="J80" s="324"/>
      <c r="K80" s="68">
        <f>G80*C80</f>
        <v>40719.673714202159</v>
      </c>
      <c r="L80" s="68">
        <f>G80*D80</f>
        <v>29123.142418034502</v>
      </c>
      <c r="M80" s="68">
        <f>G80*E80</f>
        <v>29501.064990691655</v>
      </c>
      <c r="N80" s="68"/>
      <c r="O80" s="68">
        <f t="shared" ref="O80:P82" si="8">H80*D80</f>
        <v>41380.859668393459</v>
      </c>
      <c r="P80" s="68">
        <f t="shared" si="8"/>
        <v>44942.973729162142</v>
      </c>
      <c r="R80" s="159">
        <f>((D87*R93)-L87)/L87</f>
        <v>0.4208926727209345</v>
      </c>
      <c r="S80" s="159">
        <f>((S93*E87))/((H80*E80)+(H81*E81)+(H82*E82)+(H84*E84)+(H85*E85)+(H86*E86))-1</f>
        <v>7.2167987073698203E-2</v>
      </c>
      <c r="T80" s="340"/>
      <c r="U80" s="182" t="s">
        <v>235</v>
      </c>
    </row>
    <row r="81" spans="1:21" x14ac:dyDescent="0.2">
      <c r="A81" s="66">
        <f t="shared" si="6"/>
        <v>71</v>
      </c>
      <c r="B81" s="351" t="s">
        <v>403</v>
      </c>
      <c r="C81" s="344">
        <f>'WP TVR Est. Proforma kWh'!D48</f>
        <v>405959.06427873927</v>
      </c>
      <c r="D81" s="344">
        <f>'WP TVR RY1 kWh'!D46</f>
        <v>290346.22742466134</v>
      </c>
      <c r="E81" s="344">
        <f>'WP TVR RY2 kWh'!D48</f>
        <v>294113.96620966552</v>
      </c>
      <c r="F81" s="344"/>
      <c r="G81" s="417">
        <v>7.4570288085414396E-2</v>
      </c>
      <c r="H81" s="337">
        <f t="shared" si="7"/>
        <v>0.10595637594325452</v>
      </c>
      <c r="I81" s="337">
        <f t="shared" si="7"/>
        <v>0.11360303431270322</v>
      </c>
      <c r="J81" s="324"/>
      <c r="K81" s="68">
        <f>G81*C81</f>
        <v>30272.484374150848</v>
      </c>
      <c r="L81" s="68">
        <f>G81*D81</f>
        <v>21651.201823570242</v>
      </c>
      <c r="M81" s="68">
        <f>G81*E81</f>
        <v>21932.163190198593</v>
      </c>
      <c r="N81" s="68"/>
      <c r="O81" s="68">
        <f t="shared" si="8"/>
        <v>30764.034026713092</v>
      </c>
      <c r="P81" s="68">
        <f t="shared" si="8"/>
        <v>33412.238995161868</v>
      </c>
      <c r="R81" s="349">
        <f>R80</f>
        <v>0.4208926727209345</v>
      </c>
      <c r="S81" s="349">
        <f>S80</f>
        <v>7.2167987073698203E-2</v>
      </c>
      <c r="T81" s="340"/>
      <c r="U81" s="182" t="s">
        <v>235</v>
      </c>
    </row>
    <row r="82" spans="1:21" x14ac:dyDescent="0.2">
      <c r="A82" s="66">
        <f t="shared" si="6"/>
        <v>72</v>
      </c>
      <c r="B82" s="351" t="s">
        <v>419</v>
      </c>
      <c r="C82" s="344">
        <f>'WP TVR Est. Proforma kWh'!D49</f>
        <v>271884.26752062753</v>
      </c>
      <c r="D82" s="344">
        <f>'WP TVR RY1 kWh'!D47</f>
        <v>194454.51109949721</v>
      </c>
      <c r="E82" s="344">
        <f>'WP TVR RY2 kWh'!D49</f>
        <v>196977.89089294983</v>
      </c>
      <c r="F82" s="344"/>
      <c r="G82" s="417">
        <v>4.4324904376639856E-2</v>
      </c>
      <c r="H82" s="337">
        <f t="shared" si="7"/>
        <v>6.2980931847823649E-2</v>
      </c>
      <c r="I82" s="337">
        <f t="shared" si="7"/>
        <v>6.7526138923306847E-2</v>
      </c>
      <c r="J82" s="324"/>
      <c r="K82" s="68">
        <f>G82*C82</f>
        <v>12051.244159364585</v>
      </c>
      <c r="L82" s="68">
        <f>G82*D82</f>
        <v>8619.1776100914667</v>
      </c>
      <c r="M82" s="68">
        <f>G82*E82</f>
        <v>8731.0261781421996</v>
      </c>
      <c r="N82" s="68"/>
      <c r="O82" s="68">
        <f t="shared" si="8"/>
        <v>12246.9263110593</v>
      </c>
      <c r="P82" s="68">
        <f t="shared" si="8"/>
        <v>13301.156425257308</v>
      </c>
      <c r="R82" s="349">
        <f>R81</f>
        <v>0.4208926727209345</v>
      </c>
      <c r="S82" s="349">
        <f>S81</f>
        <v>7.2167987073698203E-2</v>
      </c>
      <c r="T82" s="340"/>
      <c r="U82" s="182" t="s">
        <v>235</v>
      </c>
    </row>
    <row r="83" spans="1:21" x14ac:dyDescent="0.2">
      <c r="A83" s="66">
        <f t="shared" si="6"/>
        <v>73</v>
      </c>
      <c r="B83" s="75" t="s">
        <v>394</v>
      </c>
      <c r="C83" s="344"/>
      <c r="D83" s="344"/>
      <c r="E83" s="344"/>
      <c r="F83" s="344"/>
      <c r="G83" s="417"/>
      <c r="H83" s="337"/>
      <c r="I83" s="337"/>
      <c r="J83" s="324"/>
      <c r="K83" s="68"/>
      <c r="L83" s="68"/>
      <c r="M83" s="68"/>
      <c r="N83" s="68"/>
      <c r="O83" s="68"/>
      <c r="P83" s="68"/>
      <c r="R83" s="353"/>
      <c r="S83" s="353"/>
      <c r="T83" s="340"/>
      <c r="U83" s="182"/>
    </row>
    <row r="84" spans="1:21" x14ac:dyDescent="0.2">
      <c r="A84" s="66">
        <f t="shared" si="6"/>
        <v>74</v>
      </c>
      <c r="B84" s="351" t="s">
        <v>404</v>
      </c>
      <c r="C84" s="344">
        <f>'WP TVR Est. Proforma kWh'!D52</f>
        <v>99361.069191364746</v>
      </c>
      <c r="D84" s="344">
        <f>'WP TVR RY1 kWh'!D50</f>
        <v>140160.99667965071</v>
      </c>
      <c r="E84" s="344">
        <f>'WP TVR RY2 kWh'!D52</f>
        <v>139850.00357554862</v>
      </c>
      <c r="F84" s="344"/>
      <c r="G84" s="417">
        <v>0.15950445420322917</v>
      </c>
      <c r="H84" s="337">
        <f t="shared" ref="H84:I86" si="9">G84*(1+R84)</f>
        <v>0.2266387102437202</v>
      </c>
      <c r="I84" s="337">
        <f t="shared" si="9"/>
        <v>0.24299476975498863</v>
      </c>
      <c r="J84" s="324"/>
      <c r="K84" s="68">
        <f>G84*C84</f>
        <v>15848.533110417924</v>
      </c>
      <c r="L84" s="68">
        <f>G84*D84</f>
        <v>22356.303275968301</v>
      </c>
      <c r="M84" s="68">
        <f>G84*E84</f>
        <v>22306.698490637529</v>
      </c>
      <c r="N84" s="68"/>
      <c r="O84" s="68">
        <f t="shared" ref="O84:P86" si="10">H84*D84</f>
        <v>31765.907513950388</v>
      </c>
      <c r="P84" s="68">
        <f t="shared" si="10"/>
        <v>33982.819419074774</v>
      </c>
      <c r="R84" s="349">
        <f>R82</f>
        <v>0.4208926727209345</v>
      </c>
      <c r="S84" s="349">
        <f>S82</f>
        <v>7.2167987073698203E-2</v>
      </c>
      <c r="T84" s="340"/>
      <c r="U84" s="182" t="s">
        <v>235</v>
      </c>
    </row>
    <row r="85" spans="1:21" x14ac:dyDescent="0.2">
      <c r="A85" s="66">
        <f t="shared" si="6"/>
        <v>75</v>
      </c>
      <c r="B85" s="351" t="s">
        <v>403</v>
      </c>
      <c r="C85" s="344">
        <f>'WP TVR Est. Proforma kWh'!D53</f>
        <v>279453.00710071338</v>
      </c>
      <c r="D85" s="344">
        <f>'WP TVR RY1 kWh'!D51</f>
        <v>394202.8031615176</v>
      </c>
      <c r="E85" s="344">
        <f>'WP TVR RY2 kWh'!D53</f>
        <v>393328.13505623047</v>
      </c>
      <c r="F85" s="344"/>
      <c r="G85" s="417">
        <v>7.1617076395268223E-2</v>
      </c>
      <c r="H85" s="337">
        <f t="shared" si="9"/>
        <v>0.10176017909173202</v>
      </c>
      <c r="I85" s="337">
        <f t="shared" si="9"/>
        <v>0.10910400638104134</v>
      </c>
      <c r="J85" s="324"/>
      <c r="K85" s="68">
        <f>G85*C85</f>
        <v>20013.607358419224</v>
      </c>
      <c r="L85" s="68">
        <f>G85*D85</f>
        <v>28231.652269247286</v>
      </c>
      <c r="M85" s="68">
        <f>G85*E85</f>
        <v>28169.011096730435</v>
      </c>
      <c r="N85" s="68"/>
      <c r="O85" s="68">
        <f t="shared" si="10"/>
        <v>40114.147848178814</v>
      </c>
      <c r="P85" s="68">
        <f t="shared" si="10"/>
        <v>42913.675357018059</v>
      </c>
      <c r="R85" s="349">
        <f>R84</f>
        <v>0.4208926727209345</v>
      </c>
      <c r="S85" s="349">
        <f>S84</f>
        <v>7.2167987073698203E-2</v>
      </c>
      <c r="T85" s="340"/>
      <c r="U85" s="182" t="s">
        <v>235</v>
      </c>
    </row>
    <row r="86" spans="1:21" x14ac:dyDescent="0.2">
      <c r="A86" s="66">
        <f t="shared" si="6"/>
        <v>76</v>
      </c>
      <c r="B86" s="351" t="s">
        <v>419</v>
      </c>
      <c r="C86" s="344">
        <f>'WP TVR Est. Proforma kWh'!D54</f>
        <v>189407.03814603912</v>
      </c>
      <c r="D86" s="344">
        <f>'WP TVR RY1 kWh'!D52</f>
        <v>267181.89992058411</v>
      </c>
      <c r="E86" s="344">
        <f>'WP TVR RY2 kWh'!D54</f>
        <v>266589.0693158895</v>
      </c>
      <c r="F86" s="344"/>
      <c r="G86" s="417">
        <v>4.4324904376639856E-2</v>
      </c>
      <c r="H86" s="337">
        <f t="shared" si="9"/>
        <v>6.2980931847823649E-2</v>
      </c>
      <c r="I86" s="337">
        <f t="shared" si="9"/>
        <v>6.7526138923306847E-2</v>
      </c>
      <c r="J86" s="324"/>
      <c r="K86" s="68">
        <f>G86*C86</f>
        <v>8395.4488540857619</v>
      </c>
      <c r="L86" s="68">
        <f>G86*D86</f>
        <v>11842.812165148851</v>
      </c>
      <c r="M86" s="68">
        <f>G86*E86</f>
        <v>11816.535005284217</v>
      </c>
      <c r="N86" s="68"/>
      <c r="O86" s="68">
        <f t="shared" si="10"/>
        <v>16827.365029870347</v>
      </c>
      <c r="P86" s="68">
        <f t="shared" si="10"/>
        <v>18001.730530059835</v>
      </c>
      <c r="R86" s="349">
        <f>R85</f>
        <v>0.4208926727209345</v>
      </c>
      <c r="S86" s="349">
        <f>S85</f>
        <v>7.2167987073698203E-2</v>
      </c>
      <c r="T86" s="340"/>
      <c r="U86" s="182" t="s">
        <v>235</v>
      </c>
    </row>
    <row r="87" spans="1:21" x14ac:dyDescent="0.2">
      <c r="A87" s="66">
        <f t="shared" si="6"/>
        <v>77</v>
      </c>
      <c r="B87" s="342" t="s">
        <v>4</v>
      </c>
      <c r="C87" s="348">
        <f>SUM(C80:C86)</f>
        <v>1383873.9169999999</v>
      </c>
      <c r="D87" s="348">
        <f>SUM(D80:D86)</f>
        <v>1384909.233060244</v>
      </c>
      <c r="E87" s="348">
        <f>SUM(E80:E86)</f>
        <v>1390700.8806265183</v>
      </c>
      <c r="F87" s="67"/>
      <c r="G87" s="418"/>
      <c r="H87" s="341"/>
      <c r="I87" s="341"/>
      <c r="J87" s="324"/>
      <c r="K87" s="69">
        <f>SUM(K80:K86)</f>
        <v>127300.9915706405</v>
      </c>
      <c r="L87" s="69">
        <f>SUM(L80:L86)</f>
        <v>121824.28956206064</v>
      </c>
      <c r="M87" s="69">
        <f>SUM(M80:M86)</f>
        <v>122456.49895168463</v>
      </c>
      <c r="N87" s="69"/>
      <c r="O87" s="69">
        <f>SUM(O80:O86)</f>
        <v>173099.24039816542</v>
      </c>
      <c r="P87" s="69">
        <f>SUM(P80:P86)</f>
        <v>186554.59445573401</v>
      </c>
      <c r="T87" s="340"/>
    </row>
    <row r="88" spans="1:21" x14ac:dyDescent="0.2">
      <c r="A88" s="66">
        <f t="shared" si="6"/>
        <v>78</v>
      </c>
      <c r="B88" s="72" t="s">
        <v>17</v>
      </c>
      <c r="C88" s="347">
        <f>(C87/'Exh CTM-6 (Rate Design)'!$C$20)*'Exh CTM-6 (Rate Design)'!$C$21</f>
        <v>-60126.818332292969</v>
      </c>
      <c r="D88" s="346" t="s">
        <v>234</v>
      </c>
      <c r="E88" s="345"/>
      <c r="F88" s="344"/>
      <c r="G88" s="337">
        <f>'Exh CTM-6 (Rate Design)'!$G$21</f>
        <v>0.10632400043777007</v>
      </c>
      <c r="H88" s="341"/>
      <c r="I88" s="341"/>
      <c r="J88" s="324"/>
      <c r="K88" s="151">
        <f>G88*C88</f>
        <v>-6392.9238586844394</v>
      </c>
      <c r="L88" s="68">
        <f>G88*D88</f>
        <v>0</v>
      </c>
      <c r="M88" s="68">
        <f>G88*E88</f>
        <v>0</v>
      </c>
      <c r="N88" s="68"/>
      <c r="O88" s="68">
        <f>H88*D88</f>
        <v>0</v>
      </c>
      <c r="P88" s="68">
        <f>I88*E88</f>
        <v>0</v>
      </c>
      <c r="T88" s="340"/>
    </row>
    <row r="89" spans="1:21" x14ac:dyDescent="0.2">
      <c r="A89" s="66">
        <f t="shared" si="6"/>
        <v>79</v>
      </c>
      <c r="B89" s="72" t="s">
        <v>19</v>
      </c>
      <c r="C89" s="347">
        <f>(C87/'Exh CTM-6 (Rate Design)'!$C$20)*'Exh CTM-6 (Rate Design)'!$C$22</f>
        <v>2199.2173790767397</v>
      </c>
      <c r="D89" s="346" t="s">
        <v>234</v>
      </c>
      <c r="E89" s="345"/>
      <c r="F89" s="344"/>
      <c r="G89" s="337">
        <f>'Exh CTM-6 (Rate Design)'!$G$22</f>
        <v>0.10585622997633853</v>
      </c>
      <c r="H89" s="341"/>
      <c r="I89" s="341"/>
      <c r="J89" s="324"/>
      <c r="K89" s="343">
        <f>G89*C89</f>
        <v>232.80086064750785</v>
      </c>
      <c r="L89" s="68">
        <f>G89*D89</f>
        <v>0</v>
      </c>
      <c r="M89" s="68">
        <f>G89*E89</f>
        <v>0</v>
      </c>
      <c r="N89" s="68"/>
      <c r="O89" s="68">
        <f>H89*D89</f>
        <v>0</v>
      </c>
      <c r="P89" s="68">
        <f>I89*E89</f>
        <v>0</v>
      </c>
      <c r="T89" s="340"/>
    </row>
    <row r="90" spans="1:21" ht="12" thickBot="1" x14ac:dyDescent="0.25">
      <c r="A90" s="66">
        <f t="shared" si="6"/>
        <v>80</v>
      </c>
      <c r="B90" s="342" t="s">
        <v>4</v>
      </c>
      <c r="C90" s="135">
        <f>SUM(C87:C89)</f>
        <v>1325946.3160467835</v>
      </c>
      <c r="D90" s="135">
        <f>SUM(D87:D89)</f>
        <v>1384909.233060244</v>
      </c>
      <c r="E90" s="135">
        <f>SUM(E87:E89)</f>
        <v>1390700.8806265183</v>
      </c>
      <c r="F90" s="67"/>
      <c r="G90" s="337"/>
      <c r="H90" s="341"/>
      <c r="I90" s="341"/>
      <c r="J90" s="324"/>
      <c r="K90" s="68">
        <f>SUM(K87:K89)</f>
        <v>121140.86857260356</v>
      </c>
      <c r="L90" s="69">
        <f>SUM(L87:L89)</f>
        <v>121824.28956206064</v>
      </c>
      <c r="M90" s="69">
        <f>SUM(M87:M89)</f>
        <v>122456.49895168463</v>
      </c>
      <c r="N90" s="69"/>
      <c r="O90" s="69">
        <f>SUM(O87:O89)</f>
        <v>173099.24039816542</v>
      </c>
      <c r="P90" s="69">
        <f>SUM(P87:P89)</f>
        <v>186554.59445573401</v>
      </c>
      <c r="T90" s="340"/>
    </row>
    <row r="91" spans="1:21" ht="12.75" thickTop="1" thickBot="1" x14ac:dyDescent="0.25">
      <c r="A91" s="66">
        <f t="shared" si="6"/>
        <v>81</v>
      </c>
      <c r="B91" s="65" t="s">
        <v>5</v>
      </c>
      <c r="G91" s="339">
        <f>K91/C90</f>
        <v>9.6957838707870031E-2</v>
      </c>
      <c r="H91" s="339">
        <f>O91/D90</f>
        <v>0.13195468910736188</v>
      </c>
      <c r="I91" s="339">
        <f>P91/E90</f>
        <v>0.14316121510600308</v>
      </c>
      <c r="J91" s="324"/>
      <c r="K91" s="71">
        <f>SUM(K90,K77)</f>
        <v>128560.88904655848</v>
      </c>
      <c r="L91" s="71">
        <f>SUM(L90,L77)</f>
        <v>129244.31024837914</v>
      </c>
      <c r="M91" s="71">
        <f>SUM(M90,M77)</f>
        <v>129876.51875271829</v>
      </c>
      <c r="N91" s="71"/>
      <c r="O91" s="71">
        <f>SUM(O90,O77)</f>
        <v>182745.26729037947</v>
      </c>
      <c r="P91" s="71">
        <f>SUM(P90,P77)</f>
        <v>199094.42791948089</v>
      </c>
      <c r="R91" s="338"/>
      <c r="S91" s="338"/>
      <c r="T91" s="68"/>
    </row>
    <row r="92" spans="1:21" ht="12" thickTop="1" x14ac:dyDescent="0.2">
      <c r="A92" s="66">
        <f t="shared" si="6"/>
        <v>82</v>
      </c>
      <c r="G92" s="337"/>
      <c r="H92" s="337"/>
      <c r="I92" s="337"/>
      <c r="J92" s="324"/>
      <c r="K92" s="68"/>
      <c r="L92" s="68"/>
      <c r="M92" s="68"/>
      <c r="N92" s="68"/>
      <c r="O92" s="68"/>
      <c r="P92" s="68"/>
      <c r="R92" s="151"/>
      <c r="S92" s="151"/>
      <c r="T92" s="68"/>
    </row>
    <row r="93" spans="1:21" x14ac:dyDescent="0.2">
      <c r="A93" s="66">
        <f t="shared" si="6"/>
        <v>83</v>
      </c>
      <c r="B93" s="182" t="s">
        <v>225</v>
      </c>
      <c r="C93" s="336"/>
      <c r="D93" s="335"/>
      <c r="G93" s="337"/>
      <c r="H93" s="337"/>
      <c r="I93" s="337"/>
      <c r="J93" s="324"/>
      <c r="K93" s="337">
        <f>K87/C90</f>
        <v>9.6007651312897443E-2</v>
      </c>
      <c r="L93" s="337">
        <f t="shared" ref="L93:M93" si="11">L87/D90</f>
        <v>8.7965540740070472E-2</v>
      </c>
      <c r="M93" s="337">
        <f t="shared" si="11"/>
        <v>8.8053801257763867E-2</v>
      </c>
      <c r="N93" s="68"/>
      <c r="O93" s="68"/>
      <c r="P93" s="68"/>
      <c r="R93" s="350">
        <f>$R$30</f>
        <v>0.12498959228950098</v>
      </c>
      <c r="S93" s="350">
        <f>$S$30</f>
        <v>0.13414429878816941</v>
      </c>
      <c r="T93" s="68"/>
    </row>
    <row r="94" spans="1:21" x14ac:dyDescent="0.2">
      <c r="A94" s="66">
        <f t="shared" si="6"/>
        <v>84</v>
      </c>
      <c r="B94" s="182" t="s">
        <v>218</v>
      </c>
      <c r="C94" s="336"/>
      <c r="D94" s="335"/>
      <c r="G94" s="337"/>
      <c r="H94" s="337"/>
      <c r="I94" s="337"/>
      <c r="J94" s="324"/>
      <c r="K94" s="68"/>
      <c r="L94" s="68"/>
      <c r="M94" s="68"/>
      <c r="N94" s="68"/>
      <c r="O94" s="68"/>
      <c r="P94" s="407" t="s">
        <v>181</v>
      </c>
      <c r="Q94" s="363"/>
      <c r="R94" s="408">
        <f>O87/D87-R93</f>
        <v>0</v>
      </c>
      <c r="S94" s="408">
        <f>P87/E87-S93</f>
        <v>0</v>
      </c>
      <c r="T94" s="68"/>
    </row>
    <row r="95" spans="1:21" x14ac:dyDescent="0.2">
      <c r="A95" s="66">
        <f t="shared" si="6"/>
        <v>85</v>
      </c>
      <c r="B95" s="182"/>
      <c r="C95" s="336"/>
      <c r="D95" s="335"/>
      <c r="G95" s="337"/>
      <c r="H95" s="337"/>
      <c r="I95" s="337"/>
      <c r="J95" s="324"/>
      <c r="K95" s="68"/>
      <c r="L95" s="68"/>
      <c r="M95" s="68"/>
      <c r="N95" s="68"/>
      <c r="O95" s="68"/>
      <c r="P95" s="68"/>
      <c r="R95" s="151"/>
      <c r="S95" s="151"/>
      <c r="T95" s="68"/>
    </row>
    <row r="96" spans="1:21" x14ac:dyDescent="0.2">
      <c r="A96" s="66">
        <f t="shared" si="6"/>
        <v>86</v>
      </c>
      <c r="B96" s="182"/>
      <c r="C96" s="336"/>
      <c r="D96" s="335"/>
      <c r="E96" s="334" t="s">
        <v>401</v>
      </c>
      <c r="F96" s="334"/>
      <c r="G96" s="333"/>
      <c r="H96" s="333"/>
      <c r="I96" s="333"/>
      <c r="J96" s="324"/>
      <c r="K96" s="68"/>
      <c r="L96" s="68"/>
      <c r="M96" s="68"/>
      <c r="N96" s="68"/>
      <c r="O96" s="68"/>
      <c r="P96" s="68"/>
      <c r="R96" s="151"/>
      <c r="S96" s="151"/>
      <c r="T96" s="68"/>
    </row>
    <row r="97" spans="1:21" x14ac:dyDescent="0.2">
      <c r="A97" s="66">
        <f t="shared" si="6"/>
        <v>87</v>
      </c>
      <c r="E97" s="331" t="s">
        <v>418</v>
      </c>
      <c r="F97" s="332"/>
      <c r="G97" s="331" t="s">
        <v>417</v>
      </c>
      <c r="H97" s="331" t="s">
        <v>416</v>
      </c>
      <c r="I97" s="331" t="s">
        <v>415</v>
      </c>
      <c r="J97" s="324"/>
      <c r="K97" s="330"/>
      <c r="L97" s="330"/>
      <c r="M97" s="330"/>
      <c r="N97" s="330"/>
      <c r="O97" s="68"/>
      <c r="P97" s="68"/>
      <c r="T97" s="68"/>
    </row>
    <row r="98" spans="1:21" x14ac:dyDescent="0.2">
      <c r="A98" s="66">
        <f t="shared" si="6"/>
        <v>88</v>
      </c>
      <c r="B98" s="329"/>
      <c r="C98" s="323"/>
      <c r="D98" s="327" t="s">
        <v>396</v>
      </c>
      <c r="E98" s="73" t="s">
        <v>414</v>
      </c>
      <c r="G98" s="328">
        <f>(G81/G82)</f>
        <v>1.6823564344724111</v>
      </c>
      <c r="H98" s="328">
        <f>(H81/H82)</f>
        <v>1.6823564344724111</v>
      </c>
      <c r="I98" s="328">
        <f>(I81/I82)</f>
        <v>1.6823564344724113</v>
      </c>
      <c r="J98" s="324"/>
      <c r="K98" s="363"/>
      <c r="L98" s="322"/>
      <c r="M98" s="322"/>
      <c r="N98" s="322"/>
      <c r="O98" s="68"/>
      <c r="P98" s="68"/>
      <c r="R98" s="322"/>
      <c r="S98" s="322"/>
      <c r="T98" s="321"/>
    </row>
    <row r="99" spans="1:21" x14ac:dyDescent="0.2">
      <c r="A99" s="66">
        <f t="shared" si="6"/>
        <v>89</v>
      </c>
      <c r="B99" s="329"/>
      <c r="C99" s="323"/>
      <c r="D99" s="327" t="s">
        <v>394</v>
      </c>
      <c r="E99" s="326" t="s">
        <v>413</v>
      </c>
      <c r="F99" s="317"/>
      <c r="G99" s="362">
        <f>G85/G86</f>
        <v>1.6157299694708853</v>
      </c>
      <c r="H99" s="362">
        <f>H85/H86</f>
        <v>1.6157299694708853</v>
      </c>
      <c r="I99" s="362">
        <f>I85/I86</f>
        <v>1.6157299694708855</v>
      </c>
      <c r="J99" s="324"/>
      <c r="K99" s="323"/>
      <c r="L99" s="322"/>
      <c r="M99" s="322"/>
      <c r="N99" s="322"/>
      <c r="O99" s="68"/>
      <c r="P99" s="68"/>
      <c r="R99" s="322"/>
      <c r="S99" s="322"/>
      <c r="T99" s="321"/>
    </row>
    <row r="100" spans="1:21" x14ac:dyDescent="0.2">
      <c r="A100" s="66">
        <f t="shared" si="6"/>
        <v>90</v>
      </c>
      <c r="B100" s="329"/>
      <c r="C100" s="323"/>
      <c r="E100" s="331" t="s">
        <v>412</v>
      </c>
      <c r="F100" s="332"/>
      <c r="G100" s="331" t="s">
        <v>411</v>
      </c>
      <c r="H100" s="331" t="s">
        <v>410</v>
      </c>
      <c r="I100" s="331" t="s">
        <v>409</v>
      </c>
      <c r="J100" s="324"/>
      <c r="K100" s="323"/>
      <c r="L100" s="322"/>
      <c r="M100" s="322"/>
      <c r="N100" s="322"/>
      <c r="O100" s="68"/>
      <c r="P100" s="68"/>
      <c r="R100" s="322"/>
      <c r="S100" s="322"/>
      <c r="T100" s="321"/>
    </row>
    <row r="101" spans="1:21" x14ac:dyDescent="0.2">
      <c r="A101" s="66">
        <f t="shared" si="6"/>
        <v>91</v>
      </c>
      <c r="B101" s="329"/>
      <c r="C101" s="323"/>
      <c r="D101" s="327" t="s">
        <v>396</v>
      </c>
      <c r="E101" s="73" t="s">
        <v>408</v>
      </c>
      <c r="G101" s="328">
        <f>G80/G82</f>
        <v>6.6661858454823051</v>
      </c>
      <c r="H101" s="328">
        <f>H80/H82</f>
        <v>6.666185845482306</v>
      </c>
      <c r="I101" s="328">
        <f>I80/I82</f>
        <v>6.6661858454823069</v>
      </c>
      <c r="J101" s="324"/>
      <c r="K101" s="323"/>
      <c r="L101" s="322"/>
      <c r="M101" s="322"/>
      <c r="N101" s="322"/>
      <c r="O101" s="68"/>
      <c r="P101" s="68"/>
      <c r="R101" s="322"/>
      <c r="S101" s="322"/>
      <c r="T101" s="321"/>
    </row>
    <row r="102" spans="1:21" x14ac:dyDescent="0.2">
      <c r="A102" s="66">
        <f t="shared" si="6"/>
        <v>92</v>
      </c>
      <c r="B102" s="329"/>
      <c r="C102" s="323"/>
      <c r="D102" s="327" t="s">
        <v>394</v>
      </c>
      <c r="E102" s="326" t="s">
        <v>407</v>
      </c>
      <c r="F102" s="317"/>
      <c r="G102" s="325">
        <f>G84/G86</f>
        <v>3.5985290086105932</v>
      </c>
      <c r="H102" s="325">
        <f>H84/H86</f>
        <v>3.5985290086105937</v>
      </c>
      <c r="I102" s="325">
        <f>I84/I86</f>
        <v>3.5985290086105941</v>
      </c>
      <c r="J102" s="324"/>
      <c r="K102" s="323"/>
      <c r="L102" s="322"/>
      <c r="M102" s="322"/>
      <c r="N102" s="322"/>
      <c r="O102" s="68"/>
      <c r="P102" s="68"/>
      <c r="R102" s="322"/>
      <c r="S102" s="322"/>
      <c r="T102" s="321"/>
    </row>
    <row r="103" spans="1:21" x14ac:dyDescent="0.2">
      <c r="A103" s="66">
        <f t="shared" si="6"/>
        <v>93</v>
      </c>
      <c r="B103" s="320"/>
      <c r="C103" s="317"/>
      <c r="D103" s="317"/>
      <c r="E103" s="317"/>
      <c r="F103" s="317"/>
      <c r="G103" s="319"/>
      <c r="H103" s="318"/>
      <c r="I103" s="318"/>
      <c r="J103" s="317"/>
      <c r="K103" s="317"/>
      <c r="L103" s="317"/>
      <c r="M103" s="317"/>
      <c r="N103" s="317"/>
      <c r="O103" s="317" t="s">
        <v>0</v>
      </c>
      <c r="P103" s="317"/>
      <c r="Q103" s="317"/>
      <c r="R103" s="317"/>
      <c r="S103" s="317"/>
    </row>
    <row r="104" spans="1:21" x14ac:dyDescent="0.2">
      <c r="A104" s="66">
        <f t="shared" si="6"/>
        <v>94</v>
      </c>
    </row>
    <row r="105" spans="1:21" x14ac:dyDescent="0.2">
      <c r="A105" s="66">
        <f t="shared" si="6"/>
        <v>95</v>
      </c>
      <c r="B105" s="361" t="s">
        <v>406</v>
      </c>
      <c r="C105" s="360"/>
      <c r="D105" s="359"/>
      <c r="E105" s="359"/>
      <c r="F105" s="144"/>
      <c r="G105" s="360"/>
      <c r="H105" s="359"/>
      <c r="I105" s="359"/>
      <c r="J105" s="324"/>
      <c r="K105" s="360"/>
      <c r="L105" s="360"/>
      <c r="M105" s="360"/>
      <c r="N105" s="360"/>
      <c r="O105" s="359"/>
      <c r="P105" s="359"/>
      <c r="Q105" s="340"/>
      <c r="R105" s="359"/>
      <c r="S105" s="359"/>
      <c r="T105" s="340"/>
      <c r="U105" s="358"/>
    </row>
    <row r="106" spans="1:21" x14ac:dyDescent="0.2">
      <c r="A106" s="66">
        <f t="shared" si="6"/>
        <v>96</v>
      </c>
      <c r="B106" s="182" t="s">
        <v>2</v>
      </c>
      <c r="F106" s="144"/>
      <c r="G106" s="357"/>
      <c r="H106" s="357"/>
      <c r="I106" s="357"/>
      <c r="J106" s="324"/>
      <c r="O106" s="357"/>
      <c r="T106" s="340"/>
    </row>
    <row r="107" spans="1:21" x14ac:dyDescent="0.2">
      <c r="A107" s="66">
        <f t="shared" si="6"/>
        <v>97</v>
      </c>
      <c r="B107" s="65" t="s">
        <v>9</v>
      </c>
      <c r="C107" s="67"/>
      <c r="D107" s="67"/>
      <c r="E107" s="67"/>
      <c r="F107" s="67"/>
      <c r="G107" s="357"/>
      <c r="H107" s="357"/>
      <c r="I107" s="357"/>
      <c r="J107" s="324"/>
      <c r="O107" s="357"/>
      <c r="T107" s="340"/>
    </row>
    <row r="108" spans="1:21" x14ac:dyDescent="0.2">
      <c r="A108" s="66">
        <f t="shared" ref="A108:A136" si="12">A107+1</f>
        <v>98</v>
      </c>
      <c r="B108" s="65" t="s">
        <v>7</v>
      </c>
      <c r="C108" s="344">
        <v>1073.9996538235246</v>
      </c>
      <c r="D108" s="344">
        <v>1073.999653852135</v>
      </c>
      <c r="E108" s="344">
        <v>1073.9996537328659</v>
      </c>
      <c r="F108" s="344"/>
      <c r="G108" s="340">
        <f>'Exh CTM-6 (Rate Design)'!G33</f>
        <v>10.210000000000001</v>
      </c>
      <c r="H108" s="340">
        <f>'Exh CTM-6 (Rate Design)'!H33</f>
        <v>13.273000000000001</v>
      </c>
      <c r="I108" s="340">
        <f>'Exh CTM-6 (Rate Design)'!I33</f>
        <v>17.254900000000003</v>
      </c>
      <c r="J108" s="324"/>
      <c r="K108" s="68">
        <f>G108*C108</f>
        <v>10965.536465538187</v>
      </c>
      <c r="L108" s="68">
        <f>G108*D108</f>
        <v>10965.536465830299</v>
      </c>
      <c r="M108" s="68">
        <f>G108*E108</f>
        <v>10965.536464612562</v>
      </c>
      <c r="N108" s="68"/>
      <c r="O108" s="68">
        <f>H108*D108</f>
        <v>14255.197405579389</v>
      </c>
      <c r="P108" s="68">
        <f>I108*E108</f>
        <v>18531.75662519523</v>
      </c>
      <c r="R108" s="187">
        <f>(H108-G108)/G108</f>
        <v>0.30000000000000004</v>
      </c>
      <c r="S108" s="187">
        <f>(I108-H108)/H108</f>
        <v>0.30000000000000004</v>
      </c>
      <c r="T108" s="340"/>
      <c r="U108" s="65" t="s">
        <v>217</v>
      </c>
    </row>
    <row r="109" spans="1:21" x14ac:dyDescent="0.2">
      <c r="A109" s="66">
        <f t="shared" si="12"/>
        <v>99</v>
      </c>
      <c r="B109" s="65" t="s">
        <v>8</v>
      </c>
      <c r="C109" s="344">
        <v>3.4617647547201171E-4</v>
      </c>
      <c r="D109" s="344">
        <v>3.4614786502992903E-4</v>
      </c>
      <c r="E109" s="344">
        <v>3.4626713402397831E-4</v>
      </c>
      <c r="F109" s="344"/>
      <c r="G109" s="340">
        <f>'Exh CTM-6 (Rate Design)'!G34</f>
        <v>25.95</v>
      </c>
      <c r="H109" s="340">
        <f>'Exh CTM-6 (Rate Design)'!H34</f>
        <v>33.734999999999999</v>
      </c>
      <c r="I109" s="340">
        <f>'Exh CTM-6 (Rate Design)'!I34</f>
        <v>43.855499999999999</v>
      </c>
      <c r="J109" s="324"/>
      <c r="K109" s="68">
        <f>G109*C109</f>
        <v>8.9832795384987042E-3</v>
      </c>
      <c r="L109" s="68">
        <f>G109*D109</f>
        <v>8.9825370975266574E-3</v>
      </c>
      <c r="M109" s="68">
        <f>G109*E109</f>
        <v>8.9856321279222374E-3</v>
      </c>
      <c r="N109" s="68"/>
      <c r="O109" s="68">
        <f>H109*D109</f>
        <v>1.1677298226784656E-2</v>
      </c>
      <c r="P109" s="68">
        <f>I109*E109</f>
        <v>1.5185718296188581E-2</v>
      </c>
      <c r="R109" s="146">
        <f>R108</f>
        <v>0.30000000000000004</v>
      </c>
      <c r="S109" s="146">
        <f>S108</f>
        <v>0.30000000000000004</v>
      </c>
      <c r="T109" s="340"/>
      <c r="U109" s="65" t="s">
        <v>217</v>
      </c>
    </row>
    <row r="110" spans="1:21" x14ac:dyDescent="0.2">
      <c r="A110" s="66">
        <f t="shared" si="12"/>
        <v>100</v>
      </c>
      <c r="B110" s="342" t="s">
        <v>4</v>
      </c>
      <c r="C110" s="348">
        <f>SUM(C108:C109)</f>
        <v>1074</v>
      </c>
      <c r="D110" s="348">
        <f>SUM(D108:D109)</f>
        <v>1074</v>
      </c>
      <c r="E110" s="348">
        <f>SUM(E108:E109)</f>
        <v>1074</v>
      </c>
      <c r="F110" s="67"/>
      <c r="G110" s="416"/>
      <c r="H110" s="74"/>
      <c r="I110" s="74"/>
      <c r="J110" s="324"/>
      <c r="K110" s="69">
        <f>SUM(K108:K109)</f>
        <v>10965.545448817726</v>
      </c>
      <c r="L110" s="69">
        <f>SUM(L108:L109)</f>
        <v>10965.545448367397</v>
      </c>
      <c r="M110" s="69">
        <f>SUM(M108:M109)</f>
        <v>10965.54545024469</v>
      </c>
      <c r="N110" s="69"/>
      <c r="O110" s="69">
        <f>SUM(O108:O109)</f>
        <v>14255.209082877616</v>
      </c>
      <c r="P110" s="69">
        <f>SUM(P108:P109)</f>
        <v>18531.771810913528</v>
      </c>
      <c r="R110" s="356"/>
      <c r="S110" s="356"/>
      <c r="T110" s="340"/>
    </row>
    <row r="111" spans="1:21" x14ac:dyDescent="0.2">
      <c r="A111" s="66">
        <f t="shared" si="12"/>
        <v>101</v>
      </c>
      <c r="B111" s="65" t="s">
        <v>23</v>
      </c>
      <c r="C111" s="67"/>
      <c r="D111" s="67"/>
      <c r="E111" s="67"/>
      <c r="F111" s="67"/>
      <c r="G111" s="416"/>
      <c r="H111" s="355"/>
      <c r="I111" s="355"/>
      <c r="J111" s="324"/>
      <c r="K111" s="68"/>
      <c r="L111" s="68"/>
      <c r="M111" s="68"/>
      <c r="N111" s="68"/>
      <c r="O111" s="68"/>
      <c r="P111" s="68"/>
      <c r="R111" s="354"/>
      <c r="S111" s="354"/>
      <c r="T111" s="340"/>
      <c r="U111" s="183"/>
    </row>
    <row r="112" spans="1:21" x14ac:dyDescent="0.2">
      <c r="A112" s="66">
        <f t="shared" si="12"/>
        <v>102</v>
      </c>
      <c r="B112" s="72" t="s">
        <v>396</v>
      </c>
      <c r="C112" s="67"/>
      <c r="D112" s="67"/>
      <c r="E112" s="67"/>
      <c r="F112" s="67"/>
      <c r="G112" s="416"/>
      <c r="H112" s="355"/>
      <c r="I112" s="355"/>
      <c r="J112" s="324"/>
      <c r="K112" s="68"/>
      <c r="L112" s="68"/>
      <c r="M112" s="68"/>
      <c r="N112" s="68"/>
      <c r="O112" s="68"/>
      <c r="P112" s="68"/>
      <c r="R112" s="354"/>
      <c r="S112" s="354"/>
      <c r="T112" s="340"/>
      <c r="U112" s="183"/>
    </row>
    <row r="113" spans="1:21" x14ac:dyDescent="0.2">
      <c r="A113" s="66">
        <f t="shared" si="12"/>
        <v>103</v>
      </c>
      <c r="B113" s="352" t="s">
        <v>405</v>
      </c>
      <c r="C113" s="344">
        <f>'WP TVR Est. Proforma kWh'!D67</f>
        <v>1197.2369728868962</v>
      </c>
      <c r="D113" s="344">
        <f>'WP TVR RY1 kWh'!D61</f>
        <v>261.16403702353927</v>
      </c>
      <c r="E113" s="344">
        <f>'WP TVR RY2 kWh'!D67</f>
        <v>261.72520255755956</v>
      </c>
      <c r="F113" s="67"/>
      <c r="G113" s="417">
        <v>0.63333300000000003</v>
      </c>
      <c r="H113" s="337">
        <f>G113*(1+R113)</f>
        <v>0.81195168317206146</v>
      </c>
      <c r="I113" s="337">
        <f>H113*(1+S113)</f>
        <v>0.87241943853294612</v>
      </c>
      <c r="J113" s="324"/>
      <c r="K113" s="68">
        <f>G113*C113</f>
        <v>758.24968374937669</v>
      </c>
      <c r="L113" s="68">
        <f>G113*D113</f>
        <v>165.40380306022919</v>
      </c>
      <c r="M113" s="68">
        <f>G113*E113</f>
        <v>165.75920771138686</v>
      </c>
      <c r="N113" s="68"/>
      <c r="O113" s="68">
        <f t="shared" ref="O113:P115" si="13">H113*D113</f>
        <v>212.0525794452733</v>
      </c>
      <c r="P113" s="68">
        <f t="shared" si="13"/>
        <v>228.33415426518769</v>
      </c>
      <c r="R113" s="159">
        <f>((D120*R126)-L120)/L120</f>
        <v>0.28202964818201698</v>
      </c>
      <c r="S113" s="159">
        <f>((S126*E120))/((H113*E113)+(H114*E114)+(H115*E115)+(H117*E117)+(H118*E118)+(H119*E119))-1</f>
        <v>7.4472110365797262E-2</v>
      </c>
      <c r="T113" s="340"/>
      <c r="U113" s="182" t="s">
        <v>235</v>
      </c>
    </row>
    <row r="114" spans="1:21" x14ac:dyDescent="0.2">
      <c r="A114" s="66">
        <f t="shared" si="12"/>
        <v>104</v>
      </c>
      <c r="B114" s="351" t="s">
        <v>404</v>
      </c>
      <c r="C114" s="344">
        <f>'WP TVR Est. Proforma kWh'!D68</f>
        <v>58105.901084110701</v>
      </c>
      <c r="D114" s="344">
        <f>'WP TVR RY1 kWh'!D62</f>
        <v>12675.161263542441</v>
      </c>
      <c r="E114" s="344">
        <f>'WP TVR RY2 kWh'!D68</f>
        <v>12702.396497460222</v>
      </c>
      <c r="F114" s="344"/>
      <c r="G114" s="417">
        <v>0.18082200000000001</v>
      </c>
      <c r="H114" s="337">
        <f t="shared" ref="H114:I115" si="14">G114*(1+R114)</f>
        <v>0.2318191650435687</v>
      </c>
      <c r="I114" s="337">
        <f t="shared" si="14"/>
        <v>0.24908322748760031</v>
      </c>
      <c r="J114" s="324"/>
      <c r="K114" s="68">
        <f>G114*C114</f>
        <v>10506.825245831065</v>
      </c>
      <c r="L114" s="68">
        <f>G114*D114</f>
        <v>2291.9480099962711</v>
      </c>
      <c r="M114" s="68">
        <f>G114*E114</f>
        <v>2296.8727394637526</v>
      </c>
      <c r="N114" s="68"/>
      <c r="O114" s="68">
        <f t="shared" si="13"/>
        <v>2938.345300906994</v>
      </c>
      <c r="P114" s="68">
        <f t="shared" si="13"/>
        <v>3163.9539164145817</v>
      </c>
      <c r="R114" s="349">
        <f>R113</f>
        <v>0.28202964818201698</v>
      </c>
      <c r="S114" s="349">
        <f>S113</f>
        <v>7.4472110365797262E-2</v>
      </c>
      <c r="T114" s="340"/>
      <c r="U114" s="182" t="s">
        <v>235</v>
      </c>
    </row>
    <row r="115" spans="1:21" x14ac:dyDescent="0.2">
      <c r="A115" s="66">
        <f t="shared" si="12"/>
        <v>105</v>
      </c>
      <c r="B115" s="351" t="s">
        <v>403</v>
      </c>
      <c r="C115" s="344">
        <f>'WP TVR Est. Proforma kWh'!D70</f>
        <v>291694.29694702069</v>
      </c>
      <c r="D115" s="344">
        <f>'WP TVR RY1 kWh'!D64</f>
        <v>63629.892738556235</v>
      </c>
      <c r="E115" s="344">
        <f>'WP TVR RY2 kWh'!D70</f>
        <v>63766.614865941112</v>
      </c>
      <c r="F115" s="344"/>
      <c r="G115" s="417">
        <v>7.6999999999999999E-2</v>
      </c>
      <c r="H115" s="337">
        <f t="shared" si="14"/>
        <v>9.8716282910015316E-2</v>
      </c>
      <c r="I115" s="337">
        <f t="shared" si="14"/>
        <v>0.10606789282579124</v>
      </c>
      <c r="J115" s="324"/>
      <c r="K115" s="68">
        <f>G115*C115</f>
        <v>22460.460864920591</v>
      </c>
      <c r="L115" s="68">
        <f>G115*D115</f>
        <v>4899.50174086883</v>
      </c>
      <c r="M115" s="68">
        <f>G115*E115</f>
        <v>4910.0293446774658</v>
      </c>
      <c r="N115" s="68"/>
      <c r="O115" s="68">
        <f t="shared" si="13"/>
        <v>6281.3064931132467</v>
      </c>
      <c r="P115" s="68">
        <f t="shared" si="13"/>
        <v>6763.5904714641483</v>
      </c>
      <c r="R115" s="349">
        <f>R114</f>
        <v>0.28202964818201698</v>
      </c>
      <c r="S115" s="349">
        <f>S114</f>
        <v>7.4472110365797262E-2</v>
      </c>
      <c r="T115" s="340"/>
      <c r="U115" s="182" t="s">
        <v>235</v>
      </c>
    </row>
    <row r="116" spans="1:21" x14ac:dyDescent="0.2">
      <c r="A116" s="66">
        <f t="shared" si="12"/>
        <v>106</v>
      </c>
      <c r="B116" s="75" t="s">
        <v>394</v>
      </c>
      <c r="C116" s="344"/>
      <c r="D116" s="344"/>
      <c r="E116" s="344"/>
      <c r="F116" s="344"/>
      <c r="G116" s="417"/>
      <c r="H116" s="337"/>
      <c r="I116" s="337"/>
      <c r="J116" s="324"/>
      <c r="K116" s="68"/>
      <c r="L116" s="68"/>
      <c r="M116" s="68"/>
      <c r="N116" s="68"/>
      <c r="O116" s="68"/>
      <c r="P116" s="68"/>
      <c r="R116" s="353"/>
      <c r="S116" s="353"/>
      <c r="T116" s="340"/>
      <c r="U116" s="182"/>
    </row>
    <row r="117" spans="1:21" x14ac:dyDescent="0.2">
      <c r="A117" s="66">
        <f t="shared" si="12"/>
        <v>107</v>
      </c>
      <c r="B117" s="352" t="s">
        <v>405</v>
      </c>
      <c r="C117" s="344">
        <f>'WP TVR Est. Proforma kWh'!D73</f>
        <v>545.32335987641011</v>
      </c>
      <c r="D117" s="344">
        <f>'WP TVR RY1 kWh'!D67</f>
        <v>151.57115702818299</v>
      </c>
      <c r="E117" s="344">
        <f>'WP TVR RY2 kWh'!D73</f>
        <v>151.30901582405741</v>
      </c>
      <c r="F117" s="344"/>
      <c r="G117" s="417">
        <v>0.63333300000000003</v>
      </c>
      <c r="H117" s="337">
        <f t="shared" ref="H117:I119" si="15">G117*(1+R117)</f>
        <v>0.81195168317206146</v>
      </c>
      <c r="I117" s="337">
        <f t="shared" si="15"/>
        <v>0.87241943853294612</v>
      </c>
      <c r="J117" s="324"/>
      <c r="K117" s="68">
        <f>G117*C117</f>
        <v>345.37127948060646</v>
      </c>
      <c r="L117" s="68">
        <f>G117*D117</f>
        <v>95.995015594130223</v>
      </c>
      <c r="M117" s="68">
        <f>G117*E117</f>
        <v>95.828992918897754</v>
      </c>
      <c r="N117" s="68"/>
      <c r="O117" s="68">
        <f t="shared" ref="O117:P119" si="16">H117*D117</f>
        <v>123.06845606937001</v>
      </c>
      <c r="P117" s="68">
        <f t="shared" si="16"/>
        <v>132.00492663019682</v>
      </c>
      <c r="R117" s="349">
        <f>R115</f>
        <v>0.28202964818201698</v>
      </c>
      <c r="S117" s="349">
        <f>S115</f>
        <v>7.4472110365797262E-2</v>
      </c>
      <c r="T117" s="340"/>
      <c r="U117" s="182" t="s">
        <v>235</v>
      </c>
    </row>
    <row r="118" spans="1:21" x14ac:dyDescent="0.2">
      <c r="A118" s="66">
        <f t="shared" si="12"/>
        <v>108</v>
      </c>
      <c r="B118" s="351" t="s">
        <v>404</v>
      </c>
      <c r="C118" s="344">
        <f>'WP TVR Est. Proforma kWh'!D74</f>
        <v>26466.360399335106</v>
      </c>
      <c r="D118" s="344">
        <f>'WP TVR RY1 kWh'!D68</f>
        <v>7356.2534877678154</v>
      </c>
      <c r="E118" s="344">
        <f>'WP TVR RY2 kWh'!D74</f>
        <v>7343.5309013275864</v>
      </c>
      <c r="F118" s="344"/>
      <c r="G118" s="417">
        <v>0.15570800000000001</v>
      </c>
      <c r="H118" s="337">
        <f t="shared" si="15"/>
        <v>0.19962227245912553</v>
      </c>
      <c r="I118" s="337">
        <f t="shared" si="15"/>
        <v>0.21448856436517277</v>
      </c>
      <c r="J118" s="324"/>
      <c r="K118" s="68">
        <f>G118*C118</f>
        <v>4121.0240450596712</v>
      </c>
      <c r="L118" s="68">
        <f>G118*D118</f>
        <v>1145.4275180733512</v>
      </c>
      <c r="M118" s="68">
        <f>G118*E118</f>
        <v>1143.4465095839159</v>
      </c>
      <c r="N118" s="68"/>
      <c r="O118" s="68">
        <f t="shared" si="16"/>
        <v>1468.4720380135793</v>
      </c>
      <c r="P118" s="68">
        <f t="shared" si="16"/>
        <v>1575.1034003970371</v>
      </c>
      <c r="R118" s="349">
        <f>R117</f>
        <v>0.28202964818201698</v>
      </c>
      <c r="S118" s="349">
        <f>S117</f>
        <v>7.4472110365797262E-2</v>
      </c>
      <c r="T118" s="340"/>
      <c r="U118" s="182" t="s">
        <v>235</v>
      </c>
    </row>
    <row r="119" spans="1:21" x14ac:dyDescent="0.2">
      <c r="A119" s="66">
        <f t="shared" si="12"/>
        <v>109</v>
      </c>
      <c r="B119" s="351" t="s">
        <v>403</v>
      </c>
      <c r="C119" s="344">
        <f>'WP TVR Est. Proforma kWh'!D76</f>
        <v>281934.44923677016</v>
      </c>
      <c r="D119" s="344">
        <f>'WP TVR RY1 kWh'!D70</f>
        <v>78362.919730058245</v>
      </c>
      <c r="E119" s="344">
        <f>'WP TVR RY2 kWh'!D76</f>
        <v>78227.391635270295</v>
      </c>
      <c r="F119" s="344"/>
      <c r="G119" s="417">
        <v>7.6999999999999999E-2</v>
      </c>
      <c r="H119" s="337">
        <f t="shared" si="15"/>
        <v>9.8716282910015316E-2</v>
      </c>
      <c r="I119" s="337">
        <f t="shared" si="15"/>
        <v>0.10606789282579124</v>
      </c>
      <c r="J119" s="324"/>
      <c r="K119" s="68">
        <f>G119*C119</f>
        <v>21708.952591231304</v>
      </c>
      <c r="L119" s="68">
        <f>G119*D119</f>
        <v>6033.9448192144846</v>
      </c>
      <c r="M119" s="68">
        <f>G119*E119</f>
        <v>6023.5091559158127</v>
      </c>
      <c r="N119" s="68"/>
      <c r="O119" s="68">
        <f t="shared" si="16"/>
        <v>7735.6961537272509</v>
      </c>
      <c r="P119" s="68">
        <f t="shared" si="16"/>
        <v>8297.4145920110477</v>
      </c>
      <c r="R119" s="349">
        <f>R118</f>
        <v>0.28202964818201698</v>
      </c>
      <c r="S119" s="349">
        <f>S118</f>
        <v>7.4472110365797262E-2</v>
      </c>
      <c r="T119" s="340"/>
      <c r="U119" s="182" t="s">
        <v>235</v>
      </c>
    </row>
    <row r="120" spans="1:21" x14ac:dyDescent="0.2">
      <c r="A120" s="66">
        <f t="shared" si="12"/>
        <v>110</v>
      </c>
      <c r="B120" s="342" t="s">
        <v>4</v>
      </c>
      <c r="C120" s="348">
        <f>SUM(C113:C119)</f>
        <v>659943.56799999997</v>
      </c>
      <c r="D120" s="348">
        <f>SUM(D113:D119)</f>
        <v>162436.96241397646</v>
      </c>
      <c r="E120" s="348">
        <f>SUM(E113:E119)</f>
        <v>162452.96811838081</v>
      </c>
      <c r="F120" s="67"/>
      <c r="G120" s="418"/>
      <c r="H120" s="341"/>
      <c r="I120" s="341"/>
      <c r="J120" s="324"/>
      <c r="K120" s="69">
        <f>SUM(K113:K119)</f>
        <v>59900.88371027261</v>
      </c>
      <c r="L120" s="69">
        <f>SUM(L113:L119)</f>
        <v>14632.220906807295</v>
      </c>
      <c r="M120" s="69">
        <f>SUM(M113:M119)</f>
        <v>14635.445950271231</v>
      </c>
      <c r="N120" s="69"/>
      <c r="O120" s="69">
        <f>SUM(O113:O119)</f>
        <v>18758.941021275714</v>
      </c>
      <c r="P120" s="69">
        <f>SUM(P113:P119)</f>
        <v>20160.401461182199</v>
      </c>
      <c r="T120" s="340"/>
    </row>
    <row r="121" spans="1:21" x14ac:dyDescent="0.2">
      <c r="A121" s="66">
        <f t="shared" si="12"/>
        <v>111</v>
      </c>
      <c r="B121" s="72" t="s">
        <v>17</v>
      </c>
      <c r="C121" s="347">
        <f>(C120/'Exh CTM-6 (Rate Design)'!$C$20)*'Exh CTM-6 (Rate Design)'!$C$21</f>
        <v>-28673.354223426144</v>
      </c>
      <c r="D121" s="346" t="s">
        <v>234</v>
      </c>
      <c r="E121" s="345"/>
      <c r="F121" s="344"/>
      <c r="G121" s="337">
        <f>'Exh CTM-6 (Rate Design)'!$G$21</f>
        <v>0.10632400043777007</v>
      </c>
      <c r="H121" s="341"/>
      <c r="I121" s="341"/>
      <c r="J121" s="324"/>
      <c r="K121" s="151">
        <f>G121*C121</f>
        <v>-3048.6657270038977</v>
      </c>
      <c r="L121" s="68">
        <f>G121*D121</f>
        <v>0</v>
      </c>
      <c r="M121" s="68">
        <f>G121*E121</f>
        <v>0</v>
      </c>
      <c r="N121" s="68"/>
      <c r="O121" s="68">
        <f>H121*D121</f>
        <v>0</v>
      </c>
      <c r="P121" s="68">
        <f>I121*E121</f>
        <v>0</v>
      </c>
      <c r="T121" s="340"/>
    </row>
    <row r="122" spans="1:21" x14ac:dyDescent="0.2">
      <c r="A122" s="66">
        <f t="shared" si="12"/>
        <v>112</v>
      </c>
      <c r="B122" s="72" t="s">
        <v>19</v>
      </c>
      <c r="C122" s="347">
        <f>(C120/'Exh CTM-6 (Rate Design)'!$C$20)*'Exh CTM-6 (Rate Design)'!$C$22</f>
        <v>1048.7656036626579</v>
      </c>
      <c r="D122" s="346" t="s">
        <v>234</v>
      </c>
      <c r="E122" s="345"/>
      <c r="F122" s="344"/>
      <c r="G122" s="337">
        <f>'Exh CTM-6 (Rate Design)'!$G$22</f>
        <v>0.10585622997633853</v>
      </c>
      <c r="H122" s="341"/>
      <c r="I122" s="341"/>
      <c r="J122" s="324"/>
      <c r="K122" s="343">
        <f>G122*C122</f>
        <v>111.01837293258782</v>
      </c>
      <c r="L122" s="68">
        <f>G122*D122</f>
        <v>0</v>
      </c>
      <c r="M122" s="68">
        <f>G122*E122</f>
        <v>0</v>
      </c>
      <c r="N122" s="68"/>
      <c r="O122" s="68">
        <f>H122*D122</f>
        <v>0</v>
      </c>
      <c r="P122" s="68">
        <f>I122*E122</f>
        <v>0</v>
      </c>
      <c r="T122" s="340"/>
    </row>
    <row r="123" spans="1:21" ht="12" thickBot="1" x14ac:dyDescent="0.25">
      <c r="A123" s="66">
        <f t="shared" si="12"/>
        <v>113</v>
      </c>
      <c r="B123" s="342" t="s">
        <v>4</v>
      </c>
      <c r="C123" s="135">
        <f>SUM(C120:C122)</f>
        <v>632318.97938023647</v>
      </c>
      <c r="D123" s="135">
        <f>SUM(D120:D122)</f>
        <v>162436.96241397646</v>
      </c>
      <c r="E123" s="135">
        <f>SUM(E120:E122)</f>
        <v>162452.96811838081</v>
      </c>
      <c r="F123" s="67"/>
      <c r="G123" s="337"/>
      <c r="H123" s="341"/>
      <c r="I123" s="341"/>
      <c r="J123" s="324"/>
      <c r="K123" s="68">
        <f>SUM(K120:K122)</f>
        <v>56963.236356201298</v>
      </c>
      <c r="L123" s="69">
        <f>SUM(L120:L122)</f>
        <v>14632.220906807295</v>
      </c>
      <c r="M123" s="69">
        <f>SUM(M120:M122)</f>
        <v>14635.445950271231</v>
      </c>
      <c r="N123" s="69"/>
      <c r="O123" s="69">
        <f>SUM(O120:O122)</f>
        <v>18758.941021275714</v>
      </c>
      <c r="P123" s="69">
        <f>SUM(P120:P122)</f>
        <v>20160.401461182199</v>
      </c>
      <c r="T123" s="340"/>
    </row>
    <row r="124" spans="1:21" ht="12.75" thickTop="1" thickBot="1" x14ac:dyDescent="0.25">
      <c r="A124" s="66">
        <f t="shared" si="12"/>
        <v>114</v>
      </c>
      <c r="B124" s="65" t="s">
        <v>5</v>
      </c>
      <c r="G124" s="339">
        <f>K124/C123</f>
        <v>0.10742802923865895</v>
      </c>
      <c r="H124" s="339">
        <f>O124/D123</f>
        <v>0.20324284333768555</v>
      </c>
      <c r="I124" s="339">
        <f>P124/E123</f>
        <v>0.23817461583035171</v>
      </c>
      <c r="J124" s="324"/>
      <c r="K124" s="71">
        <f>SUM(K123,K110)</f>
        <v>67928.781805019025</v>
      </c>
      <c r="L124" s="71">
        <f>SUM(L123,L110)</f>
        <v>25597.766355174692</v>
      </c>
      <c r="M124" s="71">
        <f>SUM(M123,M110)</f>
        <v>25600.991400515923</v>
      </c>
      <c r="N124" s="71"/>
      <c r="O124" s="71">
        <f>SUM(O123,O110)</f>
        <v>33014.150104153334</v>
      </c>
      <c r="P124" s="71">
        <f>SUM(P123,P110)</f>
        <v>38692.173272095722</v>
      </c>
      <c r="R124" s="338"/>
      <c r="S124" s="338"/>
      <c r="T124" s="68"/>
    </row>
    <row r="125" spans="1:21" ht="12" thickTop="1" x14ac:dyDescent="0.2">
      <c r="A125" s="66">
        <f t="shared" si="12"/>
        <v>115</v>
      </c>
      <c r="G125" s="337"/>
      <c r="H125" s="337"/>
      <c r="I125" s="337"/>
      <c r="J125" s="324"/>
      <c r="K125" s="68"/>
      <c r="L125" s="68"/>
      <c r="M125" s="68"/>
      <c r="N125" s="68"/>
      <c r="O125" s="68"/>
      <c r="P125" s="68"/>
      <c r="R125" s="151"/>
      <c r="S125" s="151"/>
      <c r="T125" s="68"/>
    </row>
    <row r="126" spans="1:21" x14ac:dyDescent="0.2">
      <c r="A126" s="66">
        <f t="shared" si="12"/>
        <v>116</v>
      </c>
      <c r="B126" s="65" t="s">
        <v>402</v>
      </c>
      <c r="G126" s="337">
        <f>G113-G114</f>
        <v>0.452511</v>
      </c>
      <c r="H126" s="337">
        <f>H113-H114</f>
        <v>0.58013251812849276</v>
      </c>
      <c r="I126" s="337">
        <f>I113-I114</f>
        <v>0.62333621104534576</v>
      </c>
      <c r="J126" s="324"/>
      <c r="K126" s="68"/>
      <c r="L126" s="68"/>
      <c r="M126" s="68"/>
      <c r="N126" s="68"/>
      <c r="O126" s="68"/>
      <c r="P126" s="68"/>
      <c r="R126" s="350">
        <f>'Exh CTM-6 (Rate Design)'!O39/'Exh CTM-6 (Rate Design)'!D39</f>
        <v>0.11548443619296372</v>
      </c>
      <c r="S126" s="350">
        <f>'Exh CTM-6 (Rate Design)'!P39/'Exh CTM-6 (Rate Design)'!E39</f>
        <v>0.12409992685692973</v>
      </c>
      <c r="T126" s="68"/>
    </row>
    <row r="127" spans="1:21" x14ac:dyDescent="0.2">
      <c r="A127" s="66">
        <f t="shared" si="12"/>
        <v>117</v>
      </c>
      <c r="G127" s="337"/>
      <c r="H127" s="337"/>
      <c r="I127" s="337"/>
      <c r="J127" s="324"/>
      <c r="K127" s="68"/>
      <c r="L127" s="68"/>
      <c r="M127" s="68"/>
      <c r="N127" s="68"/>
      <c r="O127" s="68"/>
      <c r="P127" s="407" t="s">
        <v>181</v>
      </c>
      <c r="R127" s="408">
        <f>O120/D120-R126</f>
        <v>0</v>
      </c>
      <c r="S127" s="408">
        <f>P120/E120-S126</f>
        <v>0</v>
      </c>
      <c r="T127" s="68"/>
    </row>
    <row r="128" spans="1:21" x14ac:dyDescent="0.2">
      <c r="A128" s="66">
        <f t="shared" si="12"/>
        <v>118</v>
      </c>
      <c r="B128" s="182" t="s">
        <v>225</v>
      </c>
      <c r="C128" s="336"/>
      <c r="D128" s="335"/>
      <c r="G128" s="337"/>
      <c r="H128" s="337"/>
      <c r="I128" s="337"/>
      <c r="J128" s="324"/>
      <c r="K128" s="68"/>
      <c r="L128" s="68"/>
      <c r="M128" s="68"/>
      <c r="N128" s="68"/>
      <c r="O128" s="68"/>
      <c r="P128" s="68"/>
      <c r="R128" s="151"/>
      <c r="S128" s="151"/>
      <c r="T128" s="68"/>
    </row>
    <row r="129" spans="1:20" x14ac:dyDescent="0.2">
      <c r="A129" s="66">
        <f t="shared" si="12"/>
        <v>119</v>
      </c>
      <c r="B129" s="182" t="s">
        <v>218</v>
      </c>
      <c r="C129" s="336"/>
      <c r="D129" s="335"/>
      <c r="G129" s="337"/>
      <c r="H129" s="337"/>
      <c r="I129" s="337"/>
      <c r="J129" s="324"/>
      <c r="K129" s="68"/>
      <c r="L129" s="68"/>
      <c r="M129" s="68"/>
      <c r="N129" s="68"/>
      <c r="O129" s="68"/>
      <c r="P129" s="68"/>
      <c r="R129" s="151"/>
      <c r="S129" s="151"/>
      <c r="T129" s="68"/>
    </row>
    <row r="130" spans="1:20" x14ac:dyDescent="0.2">
      <c r="A130" s="66">
        <f t="shared" si="12"/>
        <v>120</v>
      </c>
      <c r="B130" s="182"/>
      <c r="C130" s="336"/>
      <c r="D130" s="335"/>
      <c r="G130" s="337"/>
      <c r="H130" s="337"/>
      <c r="I130" s="337"/>
      <c r="J130" s="324"/>
      <c r="K130" s="68"/>
      <c r="L130" s="68"/>
      <c r="M130" s="68"/>
      <c r="N130" s="68"/>
      <c r="O130" s="68"/>
      <c r="P130" s="68"/>
      <c r="R130" s="151"/>
      <c r="S130" s="151"/>
      <c r="T130" s="68"/>
    </row>
    <row r="131" spans="1:20" x14ac:dyDescent="0.2">
      <c r="A131" s="66">
        <f t="shared" si="12"/>
        <v>121</v>
      </c>
      <c r="B131" s="182"/>
      <c r="C131" s="336"/>
      <c r="D131" s="335"/>
      <c r="E131" s="334" t="s">
        <v>401</v>
      </c>
      <c r="F131" s="334"/>
      <c r="G131" s="334"/>
      <c r="H131" s="333"/>
      <c r="I131" s="333"/>
      <c r="J131" s="324"/>
      <c r="K131" s="68"/>
      <c r="L131" s="68"/>
      <c r="M131" s="68"/>
      <c r="N131" s="68"/>
      <c r="O131" s="68"/>
      <c r="P131" s="68"/>
      <c r="R131" s="151"/>
      <c r="S131" s="151"/>
      <c r="T131" s="68"/>
    </row>
    <row r="132" spans="1:20" x14ac:dyDescent="0.2">
      <c r="A132" s="66">
        <f t="shared" si="12"/>
        <v>122</v>
      </c>
      <c r="E132" s="331" t="s">
        <v>400</v>
      </c>
      <c r="F132" s="332"/>
      <c r="G132" s="331" t="s">
        <v>399</v>
      </c>
      <c r="H132" s="331" t="s">
        <v>398</v>
      </c>
      <c r="I132" s="331" t="s">
        <v>397</v>
      </c>
      <c r="J132" s="324"/>
      <c r="K132" s="330"/>
      <c r="L132" s="330"/>
      <c r="M132" s="330"/>
      <c r="N132" s="330"/>
      <c r="O132" s="68"/>
      <c r="P132" s="68"/>
      <c r="T132" s="68"/>
    </row>
    <row r="133" spans="1:20" x14ac:dyDescent="0.2">
      <c r="A133" s="66">
        <f t="shared" si="12"/>
        <v>123</v>
      </c>
      <c r="B133" s="329"/>
      <c r="C133" s="323"/>
      <c r="D133" s="327" t="s">
        <v>396</v>
      </c>
      <c r="E133" s="66" t="s">
        <v>395</v>
      </c>
      <c r="G133" s="328">
        <f>(G114/G115)</f>
        <v>2.3483376623376624</v>
      </c>
      <c r="H133" s="328">
        <f>(H114/H115)</f>
        <v>2.3483376623376624</v>
      </c>
      <c r="I133" s="328">
        <f>(I114/I115)</f>
        <v>2.3483376623376624</v>
      </c>
      <c r="J133" s="324"/>
      <c r="K133" s="323"/>
      <c r="L133" s="322"/>
      <c r="M133" s="322"/>
      <c r="N133" s="322"/>
      <c r="O133" s="68"/>
      <c r="P133" s="68"/>
      <c r="R133" s="322"/>
      <c r="S133" s="322"/>
      <c r="T133" s="321"/>
    </row>
    <row r="134" spans="1:20" x14ac:dyDescent="0.2">
      <c r="A134" s="66">
        <f t="shared" si="12"/>
        <v>124</v>
      </c>
      <c r="C134" s="323"/>
      <c r="D134" s="327" t="s">
        <v>394</v>
      </c>
      <c r="E134" s="66" t="s">
        <v>393</v>
      </c>
      <c r="G134" s="328">
        <f>G118/G119</f>
        <v>2.0221818181818185</v>
      </c>
      <c r="H134" s="328">
        <f>H118/H119</f>
        <v>2.0221818181818185</v>
      </c>
      <c r="I134" s="328">
        <f>I118/I119</f>
        <v>2.0221818181818185</v>
      </c>
      <c r="J134" s="324"/>
      <c r="K134" s="323"/>
      <c r="L134" s="322"/>
      <c r="M134" s="322"/>
      <c r="N134" s="322"/>
      <c r="O134" s="68"/>
      <c r="P134" s="68"/>
      <c r="R134" s="322"/>
      <c r="S134" s="322"/>
      <c r="T134" s="321"/>
    </row>
    <row r="135" spans="1:20" x14ac:dyDescent="0.2">
      <c r="A135" s="66">
        <f t="shared" si="12"/>
        <v>125</v>
      </c>
      <c r="B135" s="400" t="s">
        <v>392</v>
      </c>
      <c r="C135" s="323"/>
      <c r="D135" s="327" t="s">
        <v>391</v>
      </c>
      <c r="E135" s="326" t="s">
        <v>390</v>
      </c>
      <c r="F135" s="317"/>
      <c r="G135" s="325">
        <f>G113/G115</f>
        <v>8.2251038961038958</v>
      </c>
      <c r="H135" s="325">
        <f>H113/H115</f>
        <v>8.2251038961038958</v>
      </c>
      <c r="I135" s="325">
        <f>I113/I115</f>
        <v>8.2251038961038976</v>
      </c>
      <c r="J135" s="324"/>
      <c r="K135" s="323"/>
      <c r="L135" s="322"/>
      <c r="M135" s="322"/>
      <c r="N135" s="322"/>
      <c r="O135" s="68"/>
      <c r="P135" s="68"/>
      <c r="R135" s="322"/>
      <c r="S135" s="322"/>
      <c r="T135" s="321"/>
    </row>
    <row r="136" spans="1:20" ht="37.5" customHeight="1" x14ac:dyDescent="0.25">
      <c r="A136" s="66">
        <f t="shared" si="12"/>
        <v>126</v>
      </c>
      <c r="B136" s="561" t="s">
        <v>507</v>
      </c>
      <c r="C136" s="562"/>
      <c r="D136" s="562"/>
      <c r="E136" s="562"/>
      <c r="F136" s="562"/>
      <c r="G136" s="562"/>
      <c r="H136" s="562"/>
      <c r="I136" s="562"/>
      <c r="J136" s="562"/>
      <c r="K136" s="562"/>
      <c r="L136" s="562"/>
      <c r="M136" s="562"/>
      <c r="N136" s="562"/>
      <c r="O136" s="562"/>
      <c r="P136" s="562"/>
      <c r="Q136" s="562"/>
      <c r="R136" s="562"/>
      <c r="S136" s="562"/>
      <c r="T136" s="317"/>
    </row>
  </sheetData>
  <mergeCells count="6">
    <mergeCell ref="B136:S136"/>
    <mergeCell ref="C8:E8"/>
    <mergeCell ref="G8:I8"/>
    <mergeCell ref="K8:M8"/>
    <mergeCell ref="O8:P8"/>
    <mergeCell ref="R8:S8"/>
  </mergeCells>
  <printOptions horizontalCentered="1"/>
  <pageMargins left="0.7" right="0.7" top="0.75" bottom="0.75" header="0.3" footer="0.3"/>
  <pageSetup scale="45" fitToHeight="0" orientation="landscape" r:id="rId1"/>
  <headerFooter alignWithMargins="0">
    <oddFooter>&amp;R&amp;F
&amp;A
&amp;P of &amp;N</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000"/>
  </sheetPr>
  <dimension ref="A1"/>
  <sheetViews>
    <sheetView workbookViewId="0">
      <selection activeCell="T28" sqref="T28"/>
    </sheetView>
  </sheetViews>
  <sheetFormatPr defaultRowHeight="15.75" x14ac:dyDescent="0.25"/>
  <sheetData/>
  <pageMargins left="0.7" right="0.7" top="0.75" bottom="0.75" header="0.3" footer="0.3"/>
  <customProperties>
    <customPr name="_pios_id"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6" tint="0.79998168889431442"/>
    <pageSetUpPr fitToPage="1"/>
  </sheetPr>
  <dimension ref="A1:H22"/>
  <sheetViews>
    <sheetView workbookViewId="0">
      <pane ySplit="8" topLeftCell="A9" activePane="bottomLeft" state="frozen"/>
      <selection activeCell="C33" sqref="C33"/>
      <selection pane="bottomLeft" activeCell="C33" sqref="C33"/>
    </sheetView>
  </sheetViews>
  <sheetFormatPr defaultColWidth="9" defaultRowHeight="11.25" x14ac:dyDescent="0.2"/>
  <cols>
    <col min="1" max="1" width="9" style="1"/>
    <col min="2" max="2" width="13.625" style="1" bestFit="1" customWidth="1"/>
    <col min="3" max="3" width="8.625" style="1" bestFit="1" customWidth="1"/>
    <col min="4" max="4" width="7.5" style="1" bestFit="1" customWidth="1"/>
    <col min="5" max="5" width="8.625" style="1" bestFit="1" customWidth="1"/>
    <col min="6" max="6" width="6.75" style="1" bestFit="1" customWidth="1"/>
    <col min="7" max="8" width="9.375" style="1" bestFit="1" customWidth="1"/>
    <col min="9" max="9" width="10.75" style="1" bestFit="1" customWidth="1"/>
    <col min="10" max="16384" width="9" style="1"/>
  </cols>
  <sheetData>
    <row r="1" spans="1:8" ht="15.75" x14ac:dyDescent="0.25">
      <c r="A1" s="540" t="str">
        <f>'Exh CTM-6 (Rate Spread)'!A1</f>
        <v>Puget Sound Energy</v>
      </c>
      <c r="B1" s="541"/>
      <c r="C1" s="541"/>
      <c r="D1" s="541"/>
      <c r="E1" s="541"/>
      <c r="F1" s="541"/>
      <c r="G1" s="541"/>
      <c r="H1" s="541"/>
    </row>
    <row r="2" spans="1:8" ht="15.75" x14ac:dyDescent="0.25">
      <c r="A2" s="540" t="str">
        <f>'Exh CTM-6 (Rate Spread)'!A2</f>
        <v>2024 General Rate Case Docket No. UE-240004 and UG-240005</v>
      </c>
      <c r="B2" s="541"/>
      <c r="C2" s="541"/>
      <c r="D2" s="541"/>
      <c r="E2" s="541"/>
      <c r="F2" s="541"/>
      <c r="G2" s="541"/>
      <c r="H2" s="541"/>
    </row>
    <row r="3" spans="1:8" ht="15.75" x14ac:dyDescent="0.25">
      <c r="A3" s="540" t="str">
        <f>'Exh CTM-6 (Rate Spread)'!A3</f>
        <v xml:space="preserve">2024 GRC Test year: 12 Months ended June 30, 2023 and MYRP 2025, MYRP 2026 </v>
      </c>
      <c r="B3" s="541"/>
      <c r="C3" s="541"/>
      <c r="D3" s="541"/>
      <c r="E3" s="541"/>
      <c r="F3" s="541"/>
      <c r="G3" s="541"/>
      <c r="H3" s="541"/>
    </row>
    <row r="4" spans="1:8" ht="15.75" x14ac:dyDescent="0.25">
      <c r="A4" s="540" t="str">
        <f>'Exh CTM-6 (Rate Spread)'!A4</f>
        <v>Electric Summary - Rate Spread</v>
      </c>
      <c r="B4" s="541"/>
      <c r="C4" s="541"/>
      <c r="D4" s="541"/>
      <c r="E4" s="541"/>
      <c r="F4" s="541"/>
      <c r="G4" s="541"/>
      <c r="H4" s="541"/>
    </row>
    <row r="5" spans="1:8" ht="15.75" x14ac:dyDescent="0.25">
      <c r="A5" s="542" t="s">
        <v>388</v>
      </c>
      <c r="B5" s="543"/>
      <c r="C5" s="543"/>
      <c r="D5" s="543"/>
      <c r="E5" s="543"/>
      <c r="F5" s="543"/>
      <c r="G5" s="543"/>
      <c r="H5" s="543"/>
    </row>
    <row r="7" spans="1:8" x14ac:dyDescent="0.2">
      <c r="A7" s="6"/>
      <c r="B7" s="6"/>
      <c r="C7" s="32" t="s">
        <v>382</v>
      </c>
      <c r="D7" s="32"/>
      <c r="E7" s="32" t="s">
        <v>383</v>
      </c>
      <c r="F7" s="32"/>
      <c r="G7" s="32" t="s">
        <v>5</v>
      </c>
      <c r="H7" s="32"/>
    </row>
    <row r="8" spans="1:8" x14ac:dyDescent="0.2">
      <c r="A8" s="313"/>
      <c r="B8" s="313"/>
      <c r="C8" s="253" t="s">
        <v>384</v>
      </c>
      <c r="D8" s="253" t="s">
        <v>385</v>
      </c>
      <c r="E8" s="253" t="s">
        <v>384</v>
      </c>
      <c r="F8" s="253" t="s">
        <v>385</v>
      </c>
      <c r="G8" s="253" t="s">
        <v>384</v>
      </c>
      <c r="H8" s="253" t="s">
        <v>385</v>
      </c>
    </row>
    <row r="9" spans="1:8" x14ac:dyDescent="0.2">
      <c r="A9" s="1" t="s">
        <v>384</v>
      </c>
      <c r="B9" s="314">
        <v>4505830</v>
      </c>
      <c r="C9" s="3">
        <f>B9</f>
        <v>4505830</v>
      </c>
      <c r="G9" s="3">
        <f>C9+E9</f>
        <v>4505830</v>
      </c>
      <c r="H9" s="3">
        <f>D9+F9</f>
        <v>0</v>
      </c>
    </row>
    <row r="10" spans="1:8" x14ac:dyDescent="0.2">
      <c r="A10" s="1" t="s">
        <v>384</v>
      </c>
      <c r="B10" s="314">
        <v>4938132.9000000004</v>
      </c>
      <c r="C10" s="3">
        <f>B10</f>
        <v>4938132.9000000004</v>
      </c>
      <c r="G10" s="3">
        <f t="shared" ref="G10:H15" si="0">C10+E10</f>
        <v>4938132.9000000004</v>
      </c>
      <c r="H10" s="3">
        <f t="shared" si="0"/>
        <v>0</v>
      </c>
    </row>
    <row r="11" spans="1:8" x14ac:dyDescent="0.2">
      <c r="A11" s="1" t="s">
        <v>383</v>
      </c>
      <c r="B11" s="314">
        <v>2000000</v>
      </c>
      <c r="E11" s="3">
        <f>$B11*C$17</f>
        <v>1959365.9581955555</v>
      </c>
      <c r="F11" s="3">
        <f>$B11*D$17</f>
        <v>40634.041804444409</v>
      </c>
      <c r="G11" s="3">
        <f t="shared" si="0"/>
        <v>1959365.9581955555</v>
      </c>
      <c r="H11" s="3">
        <f t="shared" si="0"/>
        <v>40634.041804444409</v>
      </c>
    </row>
    <row r="12" spans="1:8" x14ac:dyDescent="0.2">
      <c r="A12" s="1" t="s">
        <v>384</v>
      </c>
      <c r="B12" s="314">
        <v>200000</v>
      </c>
      <c r="C12" s="3">
        <f>B12</f>
        <v>200000</v>
      </c>
      <c r="G12" s="3">
        <f t="shared" si="0"/>
        <v>200000</v>
      </c>
      <c r="H12" s="3">
        <f t="shared" si="0"/>
        <v>0</v>
      </c>
    </row>
    <row r="13" spans="1:8" x14ac:dyDescent="0.2">
      <c r="A13" s="1" t="s">
        <v>385</v>
      </c>
      <c r="B13" s="314">
        <v>200000</v>
      </c>
      <c r="D13" s="3">
        <f>B13</f>
        <v>200000</v>
      </c>
      <c r="G13" s="3">
        <f t="shared" si="0"/>
        <v>0</v>
      </c>
      <c r="H13" s="3">
        <f t="shared" si="0"/>
        <v>200000</v>
      </c>
    </row>
    <row r="14" spans="1:8" x14ac:dyDescent="0.2">
      <c r="A14" s="1" t="s">
        <v>383</v>
      </c>
      <c r="B14" s="314">
        <v>154000</v>
      </c>
      <c r="E14" s="3">
        <f>$B14*C$17</f>
        <v>150871.17878105777</v>
      </c>
      <c r="F14" s="3">
        <f>$B14*D$17</f>
        <v>3128.8212189422197</v>
      </c>
      <c r="G14" s="3">
        <f t="shared" si="0"/>
        <v>150871.17878105777</v>
      </c>
      <c r="H14" s="3">
        <f t="shared" si="0"/>
        <v>3128.8212189422197</v>
      </c>
    </row>
    <row r="15" spans="1:8" x14ac:dyDescent="0.2">
      <c r="A15" s="1" t="s">
        <v>383</v>
      </c>
      <c r="B15" s="314">
        <v>453239</v>
      </c>
      <c r="E15" s="3">
        <f>$B15*C$17</f>
        <v>444030.53376329772</v>
      </c>
      <c r="F15" s="3">
        <f>$B15*D$17</f>
        <v>9208.4662367022902</v>
      </c>
      <c r="G15" s="3">
        <f t="shared" si="0"/>
        <v>444030.53376329772</v>
      </c>
      <c r="H15" s="3">
        <f t="shared" si="0"/>
        <v>9208.4662367022902</v>
      </c>
    </row>
    <row r="16" spans="1:8" ht="12" thickBot="1" x14ac:dyDescent="0.25">
      <c r="B16" s="47">
        <f t="shared" ref="B16:H16" si="1">SUM(B9:B15)</f>
        <v>12451201.9</v>
      </c>
      <c r="C16" s="47">
        <f t="shared" si="1"/>
        <v>9643962.9000000004</v>
      </c>
      <c r="D16" s="47">
        <f t="shared" si="1"/>
        <v>200000</v>
      </c>
      <c r="E16" s="47">
        <f t="shared" si="1"/>
        <v>2554267.670739911</v>
      </c>
      <c r="F16" s="47">
        <f t="shared" si="1"/>
        <v>52971.329260088918</v>
      </c>
      <c r="G16" s="47">
        <f t="shared" si="1"/>
        <v>12198230.570739912</v>
      </c>
      <c r="H16" s="47">
        <f t="shared" si="1"/>
        <v>252971.32926008891</v>
      </c>
    </row>
    <row r="17" spans="3:8" ht="12" thickTop="1" x14ac:dyDescent="0.2">
      <c r="C17" s="269">
        <f>C16/SUM(C16:D16)</f>
        <v>0.9796829790977778</v>
      </c>
      <c r="D17" s="269">
        <f>1-C17</f>
        <v>2.0317020902222205E-2</v>
      </c>
      <c r="G17" s="410">
        <f>G16/H18</f>
        <v>0.9796829790977778</v>
      </c>
      <c r="H17" s="410">
        <f>1-G17</f>
        <v>2.0317020902222205E-2</v>
      </c>
    </row>
    <row r="18" spans="3:8" x14ac:dyDescent="0.2">
      <c r="H18" s="3">
        <f>SUM(G16:H16)</f>
        <v>12451201.9</v>
      </c>
    </row>
    <row r="19" spans="3:8" x14ac:dyDescent="0.2">
      <c r="G19" s="411" t="s">
        <v>181</v>
      </c>
      <c r="H19" s="114">
        <f>H18-B16</f>
        <v>0</v>
      </c>
    </row>
    <row r="21" spans="3:8" x14ac:dyDescent="0.2">
      <c r="F21" s="1" t="s">
        <v>386</v>
      </c>
      <c r="G21" s="3">
        <f>G16/2</f>
        <v>6099115.2853699559</v>
      </c>
      <c r="H21" s="3">
        <f>H16/2</f>
        <v>126485.66463004446</v>
      </c>
    </row>
    <row r="22" spans="3:8" x14ac:dyDescent="0.2">
      <c r="F22" s="1" t="s">
        <v>387</v>
      </c>
      <c r="G22" s="3">
        <f>G21</f>
        <v>6099115.2853699559</v>
      </c>
      <c r="H22" s="3">
        <f>H21</f>
        <v>126485.66463004446</v>
      </c>
    </row>
  </sheetData>
  <mergeCells count="5">
    <mergeCell ref="A1:H1"/>
    <mergeCell ref="A2:H2"/>
    <mergeCell ref="A3:H3"/>
    <mergeCell ref="A4:H4"/>
    <mergeCell ref="A5:H5"/>
  </mergeCells>
  <printOptions horizontalCentered="1"/>
  <pageMargins left="0.7" right="0.7" top="0.75" bottom="0.75" header="0.3" footer="0.3"/>
  <pageSetup scale="89" orientation="landscape" horizontalDpi="360" verticalDpi="360" r:id="rId1"/>
  <headerFooter alignWithMargins="0">
    <oddFooter>&amp;R&amp;F
&amp;A
&amp;P of &amp;N</oddFooter>
  </headerFooter>
  <customProperties>
    <customPr name="_pios_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6" tint="0.79998168889431442"/>
    <pageSetUpPr fitToPage="1"/>
  </sheetPr>
  <dimension ref="A1:T101"/>
  <sheetViews>
    <sheetView workbookViewId="0">
      <pane ySplit="5" topLeftCell="A6" activePane="bottomLeft" state="frozen"/>
      <selection activeCell="C33" sqref="C33"/>
      <selection pane="bottomLeft" activeCell="C33" sqref="C33"/>
    </sheetView>
  </sheetViews>
  <sheetFormatPr defaultColWidth="8.75" defaultRowHeight="11.25" x14ac:dyDescent="0.2"/>
  <cols>
    <col min="1" max="1" width="3.875" style="380" bestFit="1" customWidth="1"/>
    <col min="2" max="2" width="4.5" style="380" bestFit="1" customWidth="1"/>
    <col min="3" max="3" width="17.125" style="65" bestFit="1" customWidth="1"/>
    <col min="4" max="4" width="8.75" style="65"/>
    <col min="5" max="7" width="8.625" style="65" bestFit="1" customWidth="1"/>
    <col min="8" max="8" width="7.875" style="65" bestFit="1" customWidth="1"/>
    <col min="9" max="16" width="8.625" style="65" bestFit="1" customWidth="1"/>
    <col min="17" max="17" width="3.875" style="65" bestFit="1" customWidth="1"/>
    <col min="18" max="18" width="23" style="65" bestFit="1" customWidth="1"/>
    <col min="19" max="19" width="9.125" style="65" bestFit="1" customWidth="1"/>
    <col min="20" max="16384" width="8.75" style="65"/>
  </cols>
  <sheetData>
    <row r="1" spans="1:20" ht="15.75" x14ac:dyDescent="0.25">
      <c r="A1" s="540" t="str">
        <f>'Exh CTM-6 (Rate Spread)'!A1</f>
        <v>Puget Sound Energy</v>
      </c>
      <c r="B1" s="541"/>
      <c r="C1" s="541"/>
      <c r="D1" s="541"/>
      <c r="E1" s="541"/>
      <c r="F1" s="541"/>
      <c r="G1" s="541"/>
      <c r="H1" s="541"/>
    </row>
    <row r="2" spans="1:20" ht="15.75" x14ac:dyDescent="0.25">
      <c r="A2" s="540" t="str">
        <f>'Exh CTM-6 (Rate Spread)'!A2</f>
        <v>2024 General Rate Case Docket No. UE-240004 and UG-240005</v>
      </c>
      <c r="B2" s="541"/>
      <c r="C2" s="541"/>
      <c r="D2" s="541"/>
      <c r="E2" s="541"/>
      <c r="F2" s="541"/>
      <c r="G2" s="541"/>
      <c r="H2" s="541"/>
    </row>
    <row r="3" spans="1:20" x14ac:dyDescent="0.2">
      <c r="A3" s="65"/>
      <c r="B3" s="65"/>
    </row>
    <row r="4" spans="1:20" x14ac:dyDescent="0.2">
      <c r="A4" s="65"/>
      <c r="B4" s="65"/>
    </row>
    <row r="5" spans="1:20" ht="33.75" x14ac:dyDescent="0.2">
      <c r="A5" s="395" t="s">
        <v>63</v>
      </c>
      <c r="B5" s="395" t="s">
        <v>440</v>
      </c>
      <c r="C5" s="395" t="s">
        <v>323</v>
      </c>
      <c r="D5" s="394" t="s">
        <v>439</v>
      </c>
      <c r="E5" s="394">
        <v>44773</v>
      </c>
      <c r="F5" s="394">
        <v>44804</v>
      </c>
      <c r="G5" s="394">
        <v>44834</v>
      </c>
      <c r="H5" s="394">
        <v>44864</v>
      </c>
      <c r="I5" s="394">
        <v>44895</v>
      </c>
      <c r="J5" s="394">
        <v>44925</v>
      </c>
      <c r="K5" s="394">
        <v>44956</v>
      </c>
      <c r="L5" s="394">
        <v>44985</v>
      </c>
      <c r="M5" s="394">
        <v>45013</v>
      </c>
      <c r="N5" s="394">
        <v>45044</v>
      </c>
      <c r="O5" s="394">
        <v>45074</v>
      </c>
      <c r="P5" s="394">
        <v>45105</v>
      </c>
    </row>
    <row r="6" spans="1:20" x14ac:dyDescent="0.2">
      <c r="A6" s="393"/>
      <c r="B6" s="414" t="s">
        <v>145</v>
      </c>
      <c r="C6" s="414" t="s">
        <v>146</v>
      </c>
      <c r="D6" s="415" t="s">
        <v>150</v>
      </c>
      <c r="E6" s="415" t="s">
        <v>151</v>
      </c>
      <c r="F6" s="415" t="s">
        <v>152</v>
      </c>
      <c r="G6" s="415" t="s">
        <v>147</v>
      </c>
      <c r="H6" s="415" t="s">
        <v>247</v>
      </c>
      <c r="I6" s="415" t="s">
        <v>148</v>
      </c>
      <c r="J6" s="415" t="s">
        <v>246</v>
      </c>
      <c r="K6" s="415" t="s">
        <v>153</v>
      </c>
      <c r="L6" s="415" t="s">
        <v>154</v>
      </c>
      <c r="M6" s="415" t="s">
        <v>155</v>
      </c>
      <c r="N6" s="415" t="s">
        <v>156</v>
      </c>
      <c r="O6" s="415" t="s">
        <v>157</v>
      </c>
      <c r="P6" s="415" t="s">
        <v>321</v>
      </c>
    </row>
    <row r="7" spans="1:20" ht="22.5" x14ac:dyDescent="0.2">
      <c r="A7" s="381">
        <v>1</v>
      </c>
      <c r="B7" s="381"/>
      <c r="C7" s="392" t="s">
        <v>438</v>
      </c>
      <c r="E7" s="391">
        <v>6.9226063777022076E-2</v>
      </c>
      <c r="F7" s="391">
        <v>7.0941085624650027E-2</v>
      </c>
      <c r="G7" s="391">
        <v>6.1970467565267445E-2</v>
      </c>
      <c r="H7" s="391">
        <v>6.8562566270135974E-2</v>
      </c>
      <c r="I7" s="391">
        <v>0.10109224291539705</v>
      </c>
      <c r="J7" s="391">
        <v>0.11580100323933532</v>
      </c>
      <c r="K7" s="391">
        <v>0.10584119232285798</v>
      </c>
      <c r="L7" s="391">
        <v>9.9788523825578693E-2</v>
      </c>
      <c r="M7" s="391">
        <v>9.8312676380277284E-2</v>
      </c>
      <c r="N7" s="391">
        <v>8.4643330935967459E-2</v>
      </c>
      <c r="O7" s="391">
        <v>6.7703502893026429E-2</v>
      </c>
      <c r="P7" s="391">
        <v>5.6117344250484286E-2</v>
      </c>
      <c r="Q7" s="386">
        <f>SUM(E7:P7)-1</f>
        <v>0</v>
      </c>
    </row>
    <row r="8" spans="1:20" x14ac:dyDescent="0.2">
      <c r="A8" s="381">
        <f t="shared" ref="A8:A39" si="0">+A7+1</f>
        <v>2</v>
      </c>
      <c r="B8" s="381"/>
      <c r="E8" s="390"/>
      <c r="F8" s="390"/>
      <c r="G8" s="390"/>
      <c r="H8" s="390"/>
      <c r="I8" s="390"/>
      <c r="J8" s="390"/>
      <c r="K8" s="390"/>
      <c r="L8" s="390"/>
      <c r="M8" s="390"/>
      <c r="N8" s="390"/>
      <c r="O8" s="390"/>
      <c r="P8" s="390"/>
      <c r="Q8" s="389"/>
    </row>
    <row r="9" spans="1:20" x14ac:dyDescent="0.2">
      <c r="A9" s="381">
        <f t="shared" si="0"/>
        <v>3</v>
      </c>
      <c r="B9" s="381"/>
      <c r="E9" s="390"/>
      <c r="F9" s="390"/>
      <c r="G9" s="390"/>
      <c r="H9" s="390"/>
      <c r="I9" s="390"/>
      <c r="J9" s="390"/>
      <c r="K9" s="390"/>
      <c r="L9" s="390"/>
      <c r="M9" s="390"/>
      <c r="N9" s="390"/>
      <c r="O9" s="390"/>
      <c r="P9" s="390"/>
      <c r="Q9" s="389"/>
    </row>
    <row r="10" spans="1:20" x14ac:dyDescent="0.2">
      <c r="A10" s="381">
        <f t="shared" si="0"/>
        <v>4</v>
      </c>
      <c r="B10" s="381">
        <v>307</v>
      </c>
      <c r="C10" s="65" t="s">
        <v>437</v>
      </c>
      <c r="D10" s="67">
        <f>SUM(E10:P10)</f>
        <v>3423084.8489999995</v>
      </c>
      <c r="E10" s="412">
        <f>'WP TVR SAP Billed Data'!$E$8*E7</f>
        <v>236966.69007103198</v>
      </c>
      <c r="F10" s="412">
        <f>'WP TVR SAP Billed Data'!$E$8*F7</f>
        <v>242837.35537335119</v>
      </c>
      <c r="G10" s="412">
        <f>'WP TVR SAP Billed Data'!$E$8*G7</f>
        <v>212130.1686081129</v>
      </c>
      <c r="H10" s="412">
        <f>'WP TVR SAP Billed Data'!$E$8*H7</f>
        <v>234695.4818078609</v>
      </c>
      <c r="I10" s="412">
        <f>'WP TVR SAP Billed Data'!$E$8*I7</f>
        <v>346047.32507512323</v>
      </c>
      <c r="J10" s="412">
        <f>'WP TVR SAP Billed Data'!$E$8*J7</f>
        <v>396396.65968756861</v>
      </c>
      <c r="K10" s="412">
        <f>'WP TVR SAP Billed Data'!$E$8*K7</f>
        <v>362303.38184047025</v>
      </c>
      <c r="L10" s="412">
        <f>'WP TVR SAP Billed Data'!$E$8*L7</f>
        <v>341584.58401141391</v>
      </c>
      <c r="M10" s="412">
        <f>'WP TVR SAP Billed Data'!$E$8*M7</f>
        <v>336532.6329819673</v>
      </c>
      <c r="N10" s="412">
        <f>'WP TVR SAP Billed Data'!$E$8*N7</f>
        <v>289741.30369580322</v>
      </c>
      <c r="O10" s="412">
        <f>'WP TVR SAP Billed Data'!$E$8*O7</f>
        <v>231754.83497734644</v>
      </c>
      <c r="P10" s="412">
        <f>'WP TVR SAP Billed Data'!$E$8*P7</f>
        <v>192094.43086995001</v>
      </c>
    </row>
    <row r="11" spans="1:20" x14ac:dyDescent="0.2">
      <c r="A11" s="381">
        <f t="shared" si="0"/>
        <v>5</v>
      </c>
      <c r="B11" s="381"/>
      <c r="E11" s="382"/>
      <c r="F11" s="382"/>
      <c r="G11" s="382"/>
      <c r="H11" s="382"/>
      <c r="I11" s="382"/>
      <c r="J11" s="382"/>
      <c r="K11" s="382"/>
      <c r="L11" s="382"/>
      <c r="M11" s="382"/>
      <c r="N11" s="382"/>
      <c r="O11" s="382"/>
      <c r="P11" s="382"/>
      <c r="R11" s="65" t="s">
        <v>436</v>
      </c>
    </row>
    <row r="12" spans="1:20" x14ac:dyDescent="0.2">
      <c r="A12" s="381">
        <f t="shared" si="0"/>
        <v>6</v>
      </c>
      <c r="B12" s="381"/>
      <c r="C12" s="65" t="s">
        <v>396</v>
      </c>
      <c r="E12" s="382"/>
      <c r="F12" s="382"/>
      <c r="G12" s="382"/>
      <c r="H12" s="382"/>
      <c r="I12" s="382"/>
      <c r="J12" s="382"/>
      <c r="K12" s="382"/>
      <c r="L12" s="382"/>
      <c r="M12" s="382"/>
      <c r="N12" s="382"/>
      <c r="O12" s="382"/>
      <c r="P12" s="382"/>
      <c r="R12" s="65" t="str">
        <f>'WP TRV Usage Ratios'!A6</f>
        <v>Winter</v>
      </c>
    </row>
    <row r="13" spans="1:20" x14ac:dyDescent="0.2">
      <c r="A13" s="381">
        <f t="shared" si="0"/>
        <v>7</v>
      </c>
      <c r="B13" s="381"/>
      <c r="C13" s="65" t="s">
        <v>431</v>
      </c>
      <c r="D13" s="67">
        <f>SUM(E13:P13)</f>
        <v>340878.96709442546</v>
      </c>
      <c r="E13" s="382">
        <v>0</v>
      </c>
      <c r="F13" s="382">
        <v>0</v>
      </c>
      <c r="G13" s="382">
        <v>0</v>
      </c>
      <c r="H13" s="382">
        <f t="shared" ref="H13:M13" si="1">H10*$S$13</f>
        <v>39653.220140613863</v>
      </c>
      <c r="I13" s="382">
        <f t="shared" si="1"/>
        <v>58466.787066263954</v>
      </c>
      <c r="J13" s="382">
        <f t="shared" si="1"/>
        <v>66973.611458201849</v>
      </c>
      <c r="K13" s="382">
        <f t="shared" si="1"/>
        <v>61213.34610766187</v>
      </c>
      <c r="L13" s="382">
        <f t="shared" si="1"/>
        <v>57712.779990939445</v>
      </c>
      <c r="M13" s="382">
        <f t="shared" si="1"/>
        <v>56859.22233074448</v>
      </c>
      <c r="N13" s="382">
        <v>0</v>
      </c>
      <c r="O13" s="382">
        <v>0</v>
      </c>
      <c r="P13" s="382">
        <v>0</v>
      </c>
      <c r="R13" s="65" t="str">
        <f>'WP TRV Usage Ratios'!A7</f>
        <v>Peak</v>
      </c>
      <c r="S13" s="165">
        <f>'WP TRV Usage Ratios'!B7</f>
        <v>0.16895604395604397</v>
      </c>
      <c r="T13" s="165"/>
    </row>
    <row r="14" spans="1:20" ht="13.5" x14ac:dyDescent="0.35">
      <c r="A14" s="381">
        <f t="shared" si="0"/>
        <v>8</v>
      </c>
      <c r="B14" s="381"/>
      <c r="C14" s="65" t="s">
        <v>430</v>
      </c>
      <c r="D14" s="384">
        <f>SUM(E14:P14)</f>
        <v>1676681.0983099786</v>
      </c>
      <c r="E14" s="382">
        <v>0</v>
      </c>
      <c r="F14" s="382">
        <v>0</v>
      </c>
      <c r="G14" s="382">
        <v>0</v>
      </c>
      <c r="H14" s="388">
        <f t="shared" ref="H14:M14" si="2">H10*$S$14</f>
        <v>195042.26166724705</v>
      </c>
      <c r="I14" s="388">
        <f t="shared" si="2"/>
        <v>287580.53800885926</v>
      </c>
      <c r="J14" s="388">
        <f t="shared" si="2"/>
        <v>329423.04822936677</v>
      </c>
      <c r="K14" s="388">
        <f t="shared" si="2"/>
        <v>301090.03573280841</v>
      </c>
      <c r="L14" s="388">
        <f t="shared" si="2"/>
        <v>283871.80402047449</v>
      </c>
      <c r="M14" s="388">
        <f t="shared" si="2"/>
        <v>279673.41065122286</v>
      </c>
      <c r="N14" s="382">
        <v>0</v>
      </c>
      <c r="O14" s="382">
        <v>0</v>
      </c>
      <c r="P14" s="382">
        <v>0</v>
      </c>
      <c r="R14" s="65" t="str">
        <f>'WP TRV Usage Ratios'!A8</f>
        <v>Off</v>
      </c>
      <c r="S14" s="165">
        <f>'WP TRV Usage Ratios'!B8</f>
        <v>0.83104395604395609</v>
      </c>
      <c r="T14" s="165"/>
    </row>
    <row r="15" spans="1:20" x14ac:dyDescent="0.2">
      <c r="A15" s="381">
        <f t="shared" si="0"/>
        <v>9</v>
      </c>
      <c r="B15" s="381"/>
      <c r="D15" s="67">
        <f t="shared" ref="D15:P15" si="3">SUM(D13:D14)</f>
        <v>2017560.065404404</v>
      </c>
      <c r="E15" s="382">
        <f t="shared" si="3"/>
        <v>0</v>
      </c>
      <c r="F15" s="382">
        <f t="shared" si="3"/>
        <v>0</v>
      </c>
      <c r="G15" s="382">
        <f t="shared" si="3"/>
        <v>0</v>
      </c>
      <c r="H15" s="382">
        <f t="shared" si="3"/>
        <v>234695.4818078609</v>
      </c>
      <c r="I15" s="382">
        <f t="shared" si="3"/>
        <v>346047.32507512323</v>
      </c>
      <c r="J15" s="382">
        <f t="shared" si="3"/>
        <v>396396.65968756861</v>
      </c>
      <c r="K15" s="382">
        <f t="shared" si="3"/>
        <v>362303.38184047025</v>
      </c>
      <c r="L15" s="382">
        <f t="shared" si="3"/>
        <v>341584.58401141391</v>
      </c>
      <c r="M15" s="382">
        <f t="shared" si="3"/>
        <v>336532.63298196736</v>
      </c>
      <c r="N15" s="382">
        <f t="shared" si="3"/>
        <v>0</v>
      </c>
      <c r="O15" s="382">
        <f t="shared" si="3"/>
        <v>0</v>
      </c>
      <c r="P15" s="382">
        <f t="shared" si="3"/>
        <v>0</v>
      </c>
      <c r="S15" s="165"/>
      <c r="T15" s="165"/>
    </row>
    <row r="16" spans="1:20" x14ac:dyDescent="0.2">
      <c r="A16" s="381">
        <f t="shared" si="0"/>
        <v>10</v>
      </c>
      <c r="B16" s="381"/>
      <c r="C16" s="65" t="s">
        <v>394</v>
      </c>
      <c r="E16" s="382"/>
      <c r="F16" s="382"/>
      <c r="G16" s="382"/>
      <c r="H16" s="382"/>
      <c r="I16" s="382"/>
      <c r="J16" s="382"/>
      <c r="K16" s="382"/>
      <c r="L16" s="382"/>
      <c r="M16" s="382"/>
      <c r="N16" s="382"/>
      <c r="O16" s="382"/>
      <c r="P16" s="382"/>
      <c r="R16" s="65" t="str">
        <f>'WP TRV Usage Ratios'!A9</f>
        <v>Summer</v>
      </c>
      <c r="S16" s="165"/>
      <c r="T16" s="165"/>
    </row>
    <row r="17" spans="1:20" x14ac:dyDescent="0.2">
      <c r="A17" s="381">
        <f t="shared" si="0"/>
        <v>11</v>
      </c>
      <c r="B17" s="381"/>
      <c r="C17" s="65" t="s">
        <v>431</v>
      </c>
      <c r="D17" s="67">
        <f>SUM(E17:P17)</f>
        <v>122887.41277338543</v>
      </c>
      <c r="E17" s="382">
        <f>E10*$S$17</f>
        <v>20718.399131893508</v>
      </c>
      <c r="F17" s="382">
        <f>F10*$S$17</f>
        <v>21231.681344118137</v>
      </c>
      <c r="G17" s="382">
        <f>G10*$S$17</f>
        <v>18546.89998759457</v>
      </c>
      <c r="H17" s="382">
        <v>0</v>
      </c>
      <c r="I17" s="382">
        <v>0</v>
      </c>
      <c r="J17" s="382">
        <v>0</v>
      </c>
      <c r="K17" s="382">
        <v>0</v>
      </c>
      <c r="L17" s="382">
        <v>0</v>
      </c>
      <c r="M17" s="382">
        <v>0</v>
      </c>
      <c r="N17" s="382">
        <f>N10*$S$17</f>
        <v>25332.573000725963</v>
      </c>
      <c r="O17" s="382">
        <f>O10*$S$17</f>
        <v>20262.717812227012</v>
      </c>
      <c r="P17" s="382">
        <f>P10*$S$17</f>
        <v>16795.141496826229</v>
      </c>
      <c r="R17" s="65" t="str">
        <f>'WP TRV Usage Ratios'!A10</f>
        <v>Peak</v>
      </c>
      <c r="S17" s="165">
        <f>'WP TRV Usage Ratios'!B10</f>
        <v>8.7431693989071038E-2</v>
      </c>
      <c r="T17" s="165"/>
    </row>
    <row r="18" spans="1:20" ht="13.5" x14ac:dyDescent="0.35">
      <c r="A18" s="381">
        <f t="shared" si="0"/>
        <v>12</v>
      </c>
      <c r="B18" s="381"/>
      <c r="C18" s="65" t="s">
        <v>430</v>
      </c>
      <c r="D18" s="384">
        <f>SUM(E18:P18)</f>
        <v>1282637.3708222103</v>
      </c>
      <c r="E18" s="388">
        <f>E10*$S$18</f>
        <v>216248.29093913847</v>
      </c>
      <c r="F18" s="388">
        <f>F10*$S$18</f>
        <v>221605.67402923305</v>
      </c>
      <c r="G18" s="388">
        <f>G10*$S$18</f>
        <v>193583.26862051833</v>
      </c>
      <c r="H18" s="382">
        <v>0</v>
      </c>
      <c r="I18" s="382">
        <v>0</v>
      </c>
      <c r="J18" s="382">
        <v>0</v>
      </c>
      <c r="K18" s="382">
        <v>0</v>
      </c>
      <c r="L18" s="382">
        <v>0</v>
      </c>
      <c r="M18" s="382">
        <v>0</v>
      </c>
      <c r="N18" s="388">
        <f>N10*$S$18</f>
        <v>264408.73069507728</v>
      </c>
      <c r="O18" s="388">
        <f>O10*$S$18</f>
        <v>211492.11716511945</v>
      </c>
      <c r="P18" s="388">
        <f>P10*$S$18</f>
        <v>175299.28937312379</v>
      </c>
      <c r="R18" s="65" t="str">
        <f>'WP TRV Usage Ratios'!A11</f>
        <v>Off</v>
      </c>
      <c r="S18" s="165">
        <f>'WP TRV Usage Ratios'!B11</f>
        <v>0.91256830601092898</v>
      </c>
      <c r="T18" s="165"/>
    </row>
    <row r="19" spans="1:20" x14ac:dyDescent="0.2">
      <c r="A19" s="381">
        <f t="shared" si="0"/>
        <v>13</v>
      </c>
      <c r="B19" s="381"/>
      <c r="D19" s="67">
        <f t="shared" ref="D19:P19" si="4">SUM(D17:D18)</f>
        <v>1405524.7835955957</v>
      </c>
      <c r="E19" s="382">
        <f t="shared" si="4"/>
        <v>236966.69007103198</v>
      </c>
      <c r="F19" s="382">
        <f t="shared" si="4"/>
        <v>242837.35537335119</v>
      </c>
      <c r="G19" s="382">
        <f t="shared" si="4"/>
        <v>212130.1686081129</v>
      </c>
      <c r="H19" s="382">
        <f t="shared" si="4"/>
        <v>0</v>
      </c>
      <c r="I19" s="382">
        <f t="shared" si="4"/>
        <v>0</v>
      </c>
      <c r="J19" s="382">
        <f t="shared" si="4"/>
        <v>0</v>
      </c>
      <c r="K19" s="382">
        <f t="shared" si="4"/>
        <v>0</v>
      </c>
      <c r="L19" s="382">
        <f t="shared" si="4"/>
        <v>0</v>
      </c>
      <c r="M19" s="382">
        <f t="shared" si="4"/>
        <v>0</v>
      </c>
      <c r="N19" s="382">
        <f t="shared" si="4"/>
        <v>289741.30369580322</v>
      </c>
      <c r="O19" s="382">
        <f t="shared" si="4"/>
        <v>231754.83497734647</v>
      </c>
      <c r="P19" s="382">
        <f t="shared" si="4"/>
        <v>192094.43086995001</v>
      </c>
      <c r="S19" s="165"/>
      <c r="T19" s="165"/>
    </row>
    <row r="20" spans="1:20" x14ac:dyDescent="0.2">
      <c r="A20" s="381">
        <f t="shared" si="0"/>
        <v>14</v>
      </c>
      <c r="B20" s="381"/>
      <c r="E20" s="382"/>
      <c r="F20" s="382"/>
      <c r="G20" s="382"/>
      <c r="H20" s="382"/>
      <c r="I20" s="382"/>
      <c r="J20" s="382"/>
      <c r="K20" s="382"/>
      <c r="L20" s="382"/>
      <c r="M20" s="382"/>
      <c r="N20" s="382"/>
      <c r="O20" s="382"/>
      <c r="P20" s="382"/>
      <c r="S20" s="165"/>
      <c r="T20" s="165"/>
    </row>
    <row r="21" spans="1:20" x14ac:dyDescent="0.2">
      <c r="A21" s="381">
        <f t="shared" si="0"/>
        <v>15</v>
      </c>
      <c r="B21" s="381"/>
      <c r="D21" s="67">
        <f>SUM(D15,D19)</f>
        <v>3423084.8489999995</v>
      </c>
      <c r="E21" s="382"/>
      <c r="F21" s="382"/>
      <c r="G21" s="382"/>
      <c r="H21" s="382"/>
      <c r="I21" s="382"/>
      <c r="J21" s="382"/>
      <c r="K21" s="382"/>
      <c r="L21" s="382"/>
      <c r="M21" s="382"/>
      <c r="N21" s="382"/>
      <c r="O21" s="382"/>
      <c r="P21" s="382"/>
      <c r="S21" s="165"/>
      <c r="T21" s="165"/>
    </row>
    <row r="22" spans="1:20" x14ac:dyDescent="0.2">
      <c r="A22" s="381">
        <f t="shared" si="0"/>
        <v>16</v>
      </c>
      <c r="B22" s="381"/>
      <c r="D22" s="78">
        <f>D21-D10</f>
        <v>0</v>
      </c>
      <c r="E22" s="382"/>
      <c r="F22" s="382"/>
      <c r="G22" s="382"/>
      <c r="H22" s="382"/>
      <c r="I22" s="382"/>
      <c r="J22" s="382"/>
      <c r="K22" s="382"/>
      <c r="L22" s="382"/>
      <c r="M22" s="382"/>
      <c r="N22" s="382"/>
      <c r="O22" s="382"/>
      <c r="P22" s="382"/>
      <c r="S22" s="165"/>
      <c r="T22" s="165"/>
    </row>
    <row r="23" spans="1:20" x14ac:dyDescent="0.2">
      <c r="A23" s="381">
        <f t="shared" si="0"/>
        <v>17</v>
      </c>
      <c r="B23" s="381"/>
      <c r="D23" s="78">
        <f>D21-'WP TVR SAP Billed Data'!E8</f>
        <v>0</v>
      </c>
      <c r="E23" s="382"/>
      <c r="F23" s="382"/>
      <c r="G23" s="382"/>
      <c r="H23" s="382"/>
      <c r="I23" s="382"/>
      <c r="J23" s="382"/>
      <c r="K23" s="382"/>
      <c r="L23" s="382"/>
      <c r="M23" s="382"/>
      <c r="N23" s="382"/>
      <c r="O23" s="382"/>
      <c r="P23" s="382"/>
      <c r="S23" s="165"/>
      <c r="T23" s="165"/>
    </row>
    <row r="24" spans="1:20" x14ac:dyDescent="0.2">
      <c r="A24" s="381">
        <f t="shared" si="0"/>
        <v>18</v>
      </c>
      <c r="B24" s="381"/>
      <c r="E24" s="382"/>
      <c r="F24" s="382"/>
      <c r="G24" s="382"/>
      <c r="H24" s="382"/>
      <c r="I24" s="382"/>
      <c r="J24" s="382"/>
      <c r="K24" s="382"/>
      <c r="L24" s="382"/>
      <c r="M24" s="382"/>
      <c r="N24" s="382"/>
      <c r="O24" s="382"/>
      <c r="P24" s="382"/>
      <c r="S24" s="165"/>
      <c r="T24" s="165"/>
    </row>
    <row r="25" spans="1:20" x14ac:dyDescent="0.2">
      <c r="A25" s="381">
        <f t="shared" si="0"/>
        <v>19</v>
      </c>
      <c r="B25" s="381">
        <v>317</v>
      </c>
      <c r="D25" s="67">
        <f>SUM(E25:P25)</f>
        <v>5305107.3520000009</v>
      </c>
      <c r="E25" s="382">
        <f>'WP TVR SAP Billed Data'!$E$9*E7</f>
        <v>367251.69989350071</v>
      </c>
      <c r="F25" s="382">
        <f>'WP TVR SAP Billed Data'!$E$9*F7</f>
        <v>376350.07490619237</v>
      </c>
      <c r="G25" s="382">
        <f>'WP TVR SAP Billed Data'!$E$9*G7</f>
        <v>328759.98308737786</v>
      </c>
      <c r="H25" s="382">
        <f>'WP TVR SAP Billed Data'!$E$9*H7</f>
        <v>363731.77439168555</v>
      </c>
      <c r="I25" s="382">
        <f>'WP TVR SAP Billed Data'!$E$9*I7</f>
        <v>536305.20112064283</v>
      </c>
      <c r="J25" s="382">
        <f>'WP TVR SAP Billed Data'!$E$9*J7</f>
        <v>614336.75365397357</v>
      </c>
      <c r="K25" s="382">
        <f>'WP TVR SAP Billed Data'!$E$9*K7</f>
        <v>561498.88753643981</v>
      </c>
      <c r="L25" s="382">
        <f>'WP TVR SAP Billed Data'!$E$9*L7</f>
        <v>529388.83139230474</v>
      </c>
      <c r="M25" s="382">
        <f>'WP TVR SAP Billed Data'!$E$9*M7</f>
        <v>521559.30225980579</v>
      </c>
      <c r="N25" s="382">
        <f>'WP TVR SAP Billed Data'!$E$9*N7</f>
        <v>449041.95724617003</v>
      </c>
      <c r="O25" s="382">
        <f>'WP TVR SAP Billed Data'!$E$9*O7</f>
        <v>359174.35095394775</v>
      </c>
      <c r="P25" s="382">
        <f>'WP TVR SAP Billed Data'!$E$9*P7</f>
        <v>297708.53555795911</v>
      </c>
      <c r="S25" s="165"/>
      <c r="T25" s="165"/>
    </row>
    <row r="26" spans="1:20" x14ac:dyDescent="0.2">
      <c r="A26" s="381">
        <f t="shared" si="0"/>
        <v>20</v>
      </c>
      <c r="B26" s="381"/>
      <c r="E26" s="382"/>
      <c r="F26" s="382"/>
      <c r="G26" s="382"/>
      <c r="H26" s="382"/>
      <c r="I26" s="382"/>
      <c r="J26" s="382"/>
      <c r="K26" s="382"/>
      <c r="L26" s="382"/>
      <c r="M26" s="382"/>
      <c r="N26" s="382"/>
      <c r="O26" s="382"/>
      <c r="P26" s="382"/>
      <c r="R26" s="65" t="s">
        <v>436</v>
      </c>
      <c r="S26" s="165"/>
      <c r="T26" s="165"/>
    </row>
    <row r="27" spans="1:20" x14ac:dyDescent="0.2">
      <c r="A27" s="381">
        <f t="shared" si="0"/>
        <v>21</v>
      </c>
      <c r="B27" s="381"/>
      <c r="C27" s="65" t="s">
        <v>396</v>
      </c>
      <c r="E27" s="382"/>
      <c r="F27" s="382"/>
      <c r="G27" s="382"/>
      <c r="H27" s="382"/>
      <c r="I27" s="382"/>
      <c r="J27" s="382"/>
      <c r="K27" s="382"/>
      <c r="L27" s="382"/>
      <c r="M27" s="382"/>
      <c r="N27" s="382"/>
      <c r="O27" s="382"/>
      <c r="P27" s="382"/>
      <c r="R27" s="65" t="str">
        <f>R12</f>
        <v>Winter</v>
      </c>
      <c r="S27" s="165"/>
      <c r="T27" s="165"/>
    </row>
    <row r="28" spans="1:20" x14ac:dyDescent="0.2">
      <c r="A28" s="381">
        <f t="shared" si="0"/>
        <v>22</v>
      </c>
      <c r="B28" s="381"/>
      <c r="C28" s="65" t="s">
        <v>433</v>
      </c>
      <c r="D28" s="67">
        <f>SUM(E28:P28)</f>
        <v>10665.449477919747</v>
      </c>
      <c r="E28" s="382">
        <v>0</v>
      </c>
      <c r="F28" s="382">
        <v>0</v>
      </c>
      <c r="G28" s="382">
        <v>0</v>
      </c>
      <c r="H28" s="382">
        <f t="shared" ref="H28:M28" si="5">H30*(90/4458)</f>
        <v>1240.6732502489533</v>
      </c>
      <c r="I28" s="382">
        <f t="shared" si="5"/>
        <v>1829.3136971950403</v>
      </c>
      <c r="J28" s="382">
        <f t="shared" si="5"/>
        <v>2095.4759263965166</v>
      </c>
      <c r="K28" s="382">
        <f t="shared" si="5"/>
        <v>1915.2482649504007</v>
      </c>
      <c r="L28" s="382">
        <f t="shared" si="5"/>
        <v>1805.7222611014197</v>
      </c>
      <c r="M28" s="382">
        <f t="shared" si="5"/>
        <v>1779.0160780274164</v>
      </c>
      <c r="N28" s="382">
        <v>0</v>
      </c>
      <c r="O28" s="382">
        <v>0</v>
      </c>
      <c r="P28" s="382">
        <v>0</v>
      </c>
      <c r="S28" s="165"/>
      <c r="T28" s="165"/>
    </row>
    <row r="29" spans="1:20" x14ac:dyDescent="0.2">
      <c r="A29" s="381">
        <f t="shared" si="0"/>
        <v>23</v>
      </c>
      <c r="B29" s="381"/>
      <c r="C29" s="65" t="s">
        <v>432</v>
      </c>
      <c r="D29" s="67">
        <f>SUM(E29:P29)</f>
        <v>517629.81466170505</v>
      </c>
      <c r="E29" s="382">
        <v>0</v>
      </c>
      <c r="F29" s="382">
        <v>0</v>
      </c>
      <c r="G29" s="382">
        <v>0</v>
      </c>
      <c r="H29" s="382">
        <f t="shared" ref="H29:M29" si="6">H30-H28</f>
        <v>60214.008412082534</v>
      </c>
      <c r="I29" s="382">
        <f t="shared" si="6"/>
        <v>88782.69143719929</v>
      </c>
      <c r="J29" s="382">
        <f t="shared" si="6"/>
        <v>101700.43162777761</v>
      </c>
      <c r="K29" s="382">
        <f t="shared" si="6"/>
        <v>92953.38245892612</v>
      </c>
      <c r="L29" s="382">
        <f t="shared" si="6"/>
        <v>87637.720405455577</v>
      </c>
      <c r="M29" s="382">
        <f t="shared" si="6"/>
        <v>86341.580320263951</v>
      </c>
      <c r="N29" s="382">
        <v>0</v>
      </c>
      <c r="O29" s="382">
        <v>0</v>
      </c>
      <c r="P29" s="382">
        <v>0</v>
      </c>
      <c r="S29" s="165"/>
      <c r="T29" s="165"/>
    </row>
    <row r="30" spans="1:20" x14ac:dyDescent="0.2">
      <c r="A30" s="381">
        <f t="shared" si="0"/>
        <v>24</v>
      </c>
      <c r="B30" s="381"/>
      <c r="C30" s="65" t="s">
        <v>431</v>
      </c>
      <c r="D30" s="67"/>
      <c r="E30" s="382">
        <v>0</v>
      </c>
      <c r="F30" s="382">
        <v>0</v>
      </c>
      <c r="G30" s="382">
        <v>0</v>
      </c>
      <c r="H30" s="382">
        <f t="shared" ref="H30:M30" si="7">H25*$S$30</f>
        <v>61454.681662331488</v>
      </c>
      <c r="I30" s="382">
        <f t="shared" si="7"/>
        <v>90612.005134394334</v>
      </c>
      <c r="J30" s="382">
        <f t="shared" si="7"/>
        <v>103795.90755417412</v>
      </c>
      <c r="K30" s="382">
        <f t="shared" si="7"/>
        <v>94868.630723876515</v>
      </c>
      <c r="L30" s="382">
        <f t="shared" si="7"/>
        <v>89443.442666556992</v>
      </c>
      <c r="M30" s="382">
        <f t="shared" si="7"/>
        <v>88120.596398291367</v>
      </c>
      <c r="N30" s="382">
        <v>0</v>
      </c>
      <c r="O30" s="382">
        <v>0</v>
      </c>
      <c r="P30" s="382">
        <v>0</v>
      </c>
      <c r="R30" s="65" t="str">
        <f>R13</f>
        <v>Peak</v>
      </c>
      <c r="S30" s="165">
        <f>'WP TRV Usage Ratios'!B15</f>
        <v>0.16895604395604397</v>
      </c>
      <c r="T30" s="165"/>
    </row>
    <row r="31" spans="1:20" ht="13.5" x14ac:dyDescent="0.35">
      <c r="A31" s="381">
        <f t="shared" si="0"/>
        <v>25</v>
      </c>
      <c r="B31" s="381"/>
      <c r="C31" s="65" t="s">
        <v>430</v>
      </c>
      <c r="D31" s="384">
        <f>SUM(E31:P31)</f>
        <v>2598525.4862152277</v>
      </c>
      <c r="E31" s="382">
        <v>0</v>
      </c>
      <c r="F31" s="382">
        <v>0</v>
      </c>
      <c r="G31" s="382">
        <v>0</v>
      </c>
      <c r="H31" s="388">
        <f t="shared" ref="H31:M31" si="8">H25*$S$31</f>
        <v>302277.0927293541</v>
      </c>
      <c r="I31" s="388">
        <f t="shared" si="8"/>
        <v>445693.19598624855</v>
      </c>
      <c r="J31" s="388">
        <f t="shared" si="8"/>
        <v>510540.8460997995</v>
      </c>
      <c r="K31" s="388">
        <f t="shared" si="8"/>
        <v>466630.25681256334</v>
      </c>
      <c r="L31" s="388">
        <f t="shared" si="8"/>
        <v>439945.38872574776</v>
      </c>
      <c r="M31" s="388">
        <f t="shared" si="8"/>
        <v>433438.70586151443</v>
      </c>
      <c r="N31" s="382">
        <v>0</v>
      </c>
      <c r="O31" s="382">
        <v>0</v>
      </c>
      <c r="P31" s="382">
        <v>0</v>
      </c>
      <c r="R31" s="65" t="str">
        <f>R14</f>
        <v>Off</v>
      </c>
      <c r="S31" s="165">
        <f>'WP TRV Usage Ratios'!B16</f>
        <v>0.83104395604395609</v>
      </c>
      <c r="T31" s="165"/>
    </row>
    <row r="32" spans="1:20" x14ac:dyDescent="0.2">
      <c r="A32" s="381">
        <f t="shared" si="0"/>
        <v>26</v>
      </c>
      <c r="B32" s="381"/>
      <c r="D32" s="67">
        <f t="shared" ref="D32:P32" si="9">SUM(D28:D31)</f>
        <v>3126820.7503548525</v>
      </c>
      <c r="E32" s="67">
        <f t="shared" si="9"/>
        <v>0</v>
      </c>
      <c r="F32" s="67">
        <f t="shared" si="9"/>
        <v>0</v>
      </c>
      <c r="G32" s="67">
        <f t="shared" si="9"/>
        <v>0</v>
      </c>
      <c r="H32" s="67">
        <f t="shared" si="9"/>
        <v>425186.45605401706</v>
      </c>
      <c r="I32" s="67">
        <f t="shared" si="9"/>
        <v>626917.20625503722</v>
      </c>
      <c r="J32" s="67">
        <f t="shared" si="9"/>
        <v>718132.66120814777</v>
      </c>
      <c r="K32" s="67">
        <f t="shared" si="9"/>
        <v>656367.51826031634</v>
      </c>
      <c r="L32" s="67">
        <f t="shared" si="9"/>
        <v>618832.27405886177</v>
      </c>
      <c r="M32" s="67">
        <f t="shared" si="9"/>
        <v>609679.89865809714</v>
      </c>
      <c r="N32" s="67">
        <f t="shared" si="9"/>
        <v>0</v>
      </c>
      <c r="O32" s="67">
        <f t="shared" si="9"/>
        <v>0</v>
      </c>
      <c r="P32" s="67">
        <f t="shared" si="9"/>
        <v>0</v>
      </c>
      <c r="S32" s="165"/>
      <c r="T32" s="165"/>
    </row>
    <row r="33" spans="1:20" x14ac:dyDescent="0.2">
      <c r="A33" s="381">
        <f t="shared" si="0"/>
        <v>27</v>
      </c>
      <c r="B33" s="381"/>
      <c r="C33" s="65" t="s">
        <v>394</v>
      </c>
      <c r="E33" s="382"/>
      <c r="F33" s="382"/>
      <c r="G33" s="382"/>
      <c r="H33" s="382"/>
      <c r="I33" s="382"/>
      <c r="J33" s="382"/>
      <c r="K33" s="382"/>
      <c r="L33" s="382"/>
      <c r="M33" s="382"/>
      <c r="N33" s="382"/>
      <c r="O33" s="382"/>
      <c r="P33" s="382"/>
      <c r="R33" s="65" t="str">
        <f>R16</f>
        <v>Summer</v>
      </c>
      <c r="S33" s="165"/>
      <c r="T33" s="165"/>
    </row>
    <row r="34" spans="1:20" x14ac:dyDescent="0.2">
      <c r="A34" s="381">
        <f t="shared" si="0"/>
        <v>28</v>
      </c>
      <c r="B34" s="381"/>
      <c r="C34" s="65" t="s">
        <v>433</v>
      </c>
      <c r="D34" s="67">
        <f>SUM(E34:P34)</f>
        <v>3844.9115930457338</v>
      </c>
      <c r="E34" s="382">
        <f>E36*(90/4458)</f>
        <v>648.23899546543817</v>
      </c>
      <c r="F34" s="382">
        <f>F36*(90/4458)</f>
        <v>664.29861201807876</v>
      </c>
      <c r="G34" s="382">
        <f>G36*(90/4458)</f>
        <v>580.29694960594463</v>
      </c>
      <c r="H34" s="382">
        <v>0</v>
      </c>
      <c r="I34" s="382">
        <v>0</v>
      </c>
      <c r="J34" s="382">
        <v>0</v>
      </c>
      <c r="K34" s="382">
        <v>0</v>
      </c>
      <c r="L34" s="382">
        <v>0</v>
      </c>
      <c r="M34" s="382">
        <v>0</v>
      </c>
      <c r="N34" s="382">
        <f>N36*(90/4458)</f>
        <v>792.60765129611013</v>
      </c>
      <c r="O34" s="382">
        <f>O36*(90/4458)</f>
        <v>633.98160043059409</v>
      </c>
      <c r="P34" s="382">
        <f>P36*(90/4458)</f>
        <v>525.48778422956843</v>
      </c>
      <c r="S34" s="165"/>
      <c r="T34" s="165"/>
    </row>
    <row r="35" spans="1:20" x14ac:dyDescent="0.2">
      <c r="A35" s="381">
        <f t="shared" si="0"/>
        <v>29</v>
      </c>
      <c r="B35" s="381"/>
      <c r="C35" s="65" t="s">
        <v>432</v>
      </c>
      <c r="D35" s="67">
        <f>SUM(E35:P35)</f>
        <v>186606.37598248632</v>
      </c>
      <c r="E35" s="382">
        <f>E36-E34</f>
        <v>31461.199246589269</v>
      </c>
      <c r="F35" s="382">
        <f>F36-F34</f>
        <v>32240.625969944093</v>
      </c>
      <c r="G35" s="382">
        <f>G36-G34</f>
        <v>28163.745287541846</v>
      </c>
      <c r="H35" s="382">
        <v>0</v>
      </c>
      <c r="I35" s="382">
        <v>0</v>
      </c>
      <c r="J35" s="382">
        <v>0</v>
      </c>
      <c r="K35" s="382">
        <v>0</v>
      </c>
      <c r="L35" s="382">
        <v>0</v>
      </c>
      <c r="M35" s="382">
        <v>0</v>
      </c>
      <c r="N35" s="382">
        <f>N36-N34</f>
        <v>38467.89134290455</v>
      </c>
      <c r="O35" s="382">
        <f>O36-O34</f>
        <v>30769.24034089817</v>
      </c>
      <c r="P35" s="382">
        <f>P36-P34</f>
        <v>25503.673794608389</v>
      </c>
      <c r="S35" s="165"/>
      <c r="T35" s="165"/>
    </row>
    <row r="36" spans="1:20" x14ac:dyDescent="0.2">
      <c r="A36" s="381">
        <f t="shared" si="0"/>
        <v>30</v>
      </c>
      <c r="B36" s="381"/>
      <c r="C36" s="65" t="s">
        <v>431</v>
      </c>
      <c r="D36" s="67"/>
      <c r="E36" s="382">
        <f>E25*$S$36</f>
        <v>32109.438242054708</v>
      </c>
      <c r="F36" s="382">
        <f>F25*$S$36</f>
        <v>32904.924581962172</v>
      </c>
      <c r="G36" s="382">
        <f>G25*$S$36</f>
        <v>28744.042237147791</v>
      </c>
      <c r="H36" s="382">
        <v>0</v>
      </c>
      <c r="I36" s="382">
        <v>0</v>
      </c>
      <c r="J36" s="382">
        <v>0</v>
      </c>
      <c r="K36" s="382">
        <v>0</v>
      </c>
      <c r="L36" s="382">
        <v>0</v>
      </c>
      <c r="M36" s="382">
        <v>0</v>
      </c>
      <c r="N36" s="382">
        <f>N25*$S$36</f>
        <v>39260.498994200658</v>
      </c>
      <c r="O36" s="382">
        <f>O25*$S$36</f>
        <v>31403.221941328764</v>
      </c>
      <c r="P36" s="382">
        <f>P25*$S$36</f>
        <v>26029.161578837957</v>
      </c>
      <c r="R36" s="65" t="str">
        <f>R17</f>
        <v>Peak</v>
      </c>
      <c r="S36" s="165">
        <f>'WP TRV Usage Ratios'!B18</f>
        <v>8.7431693989071038E-2</v>
      </c>
      <c r="T36" s="165"/>
    </row>
    <row r="37" spans="1:20" ht="13.5" x14ac:dyDescent="0.35">
      <c r="A37" s="381">
        <f t="shared" si="0"/>
        <v>31</v>
      </c>
      <c r="B37" s="381"/>
      <c r="C37" s="65" t="s">
        <v>430</v>
      </c>
      <c r="D37" s="384">
        <f>SUM(E37:P37)</f>
        <v>1987835.3140696157</v>
      </c>
      <c r="E37" s="383">
        <f>E25*$S$37</f>
        <v>335142.261651446</v>
      </c>
      <c r="F37" s="383">
        <f>F25*$S$37</f>
        <v>343445.1503242302</v>
      </c>
      <c r="G37" s="383">
        <f>G25*$S$37</f>
        <v>300015.94085023005</v>
      </c>
      <c r="H37" s="382">
        <v>0</v>
      </c>
      <c r="I37" s="382">
        <v>0</v>
      </c>
      <c r="J37" s="382">
        <v>0</v>
      </c>
      <c r="K37" s="382">
        <v>0</v>
      </c>
      <c r="L37" s="382">
        <v>0</v>
      </c>
      <c r="M37" s="382">
        <v>0</v>
      </c>
      <c r="N37" s="383">
        <f>N25*$S$37</f>
        <v>409781.45825196936</v>
      </c>
      <c r="O37" s="383">
        <f>O25*$S$37</f>
        <v>327771.12901261897</v>
      </c>
      <c r="P37" s="383">
        <f>P25*$S$37</f>
        <v>271679.37397912116</v>
      </c>
      <c r="R37" s="65" t="str">
        <f>R18</f>
        <v>Off</v>
      </c>
      <c r="S37" s="165">
        <f>'WP TRV Usage Ratios'!B19</f>
        <v>0.91256830601092898</v>
      </c>
      <c r="T37" s="165"/>
    </row>
    <row r="38" spans="1:20" x14ac:dyDescent="0.2">
      <c r="A38" s="381">
        <f t="shared" si="0"/>
        <v>32</v>
      </c>
      <c r="B38" s="381"/>
      <c r="D38" s="67">
        <f t="shared" ref="D38:P38" si="10">SUM(D34:D37)</f>
        <v>2178286.6016451479</v>
      </c>
      <c r="E38" s="67">
        <f t="shared" si="10"/>
        <v>399361.13813555543</v>
      </c>
      <c r="F38" s="67">
        <f t="shared" si="10"/>
        <v>409254.99948815454</v>
      </c>
      <c r="G38" s="67">
        <f t="shared" si="10"/>
        <v>357504.02532452566</v>
      </c>
      <c r="H38" s="67">
        <f t="shared" si="10"/>
        <v>0</v>
      </c>
      <c r="I38" s="67">
        <f t="shared" si="10"/>
        <v>0</v>
      </c>
      <c r="J38" s="67">
        <f t="shared" si="10"/>
        <v>0</v>
      </c>
      <c r="K38" s="67">
        <f t="shared" si="10"/>
        <v>0</v>
      </c>
      <c r="L38" s="67">
        <f t="shared" si="10"/>
        <v>0</v>
      </c>
      <c r="M38" s="67">
        <f t="shared" si="10"/>
        <v>0</v>
      </c>
      <c r="N38" s="67">
        <f t="shared" si="10"/>
        <v>488302.4562403707</v>
      </c>
      <c r="O38" s="67">
        <f t="shared" si="10"/>
        <v>390577.57289527648</v>
      </c>
      <c r="P38" s="67">
        <f t="shared" si="10"/>
        <v>323737.69713679707</v>
      </c>
      <c r="S38" s="165"/>
      <c r="T38" s="165"/>
    </row>
    <row r="39" spans="1:20" x14ac:dyDescent="0.2">
      <c r="A39" s="381">
        <f t="shared" si="0"/>
        <v>33</v>
      </c>
      <c r="B39" s="381"/>
      <c r="E39" s="382"/>
      <c r="F39" s="382"/>
      <c r="G39" s="382"/>
      <c r="H39" s="382"/>
      <c r="I39" s="382"/>
      <c r="J39" s="382"/>
      <c r="K39" s="382"/>
      <c r="L39" s="382"/>
      <c r="M39" s="382"/>
      <c r="N39" s="382"/>
      <c r="O39" s="382"/>
      <c r="P39" s="382"/>
      <c r="S39" s="165"/>
      <c r="T39" s="165"/>
    </row>
    <row r="40" spans="1:20" x14ac:dyDescent="0.2">
      <c r="A40" s="381">
        <f t="shared" ref="A40:A71" si="11">+A39+1</f>
        <v>34</v>
      </c>
      <c r="B40" s="381"/>
      <c r="D40" s="67">
        <f>SUM(D32,D38)</f>
        <v>5305107.352</v>
      </c>
      <c r="E40" s="382"/>
      <c r="F40" s="382"/>
      <c r="G40" s="382"/>
      <c r="H40" s="382"/>
      <c r="I40" s="382"/>
      <c r="J40" s="382"/>
      <c r="K40" s="382"/>
      <c r="L40" s="382"/>
      <c r="M40" s="382"/>
      <c r="N40" s="382"/>
      <c r="O40" s="382"/>
      <c r="P40" s="382"/>
      <c r="S40" s="165"/>
      <c r="T40" s="165"/>
    </row>
    <row r="41" spans="1:20" x14ac:dyDescent="0.2">
      <c r="A41" s="381">
        <f t="shared" si="11"/>
        <v>35</v>
      </c>
      <c r="B41" s="381"/>
      <c r="D41" s="78">
        <f>D40-D25</f>
        <v>0</v>
      </c>
      <c r="E41" s="382"/>
      <c r="F41" s="382"/>
      <c r="G41" s="382"/>
      <c r="H41" s="382"/>
      <c r="I41" s="382"/>
      <c r="J41" s="382"/>
      <c r="K41" s="382"/>
      <c r="L41" s="382"/>
      <c r="M41" s="382"/>
      <c r="N41" s="382"/>
      <c r="O41" s="382"/>
      <c r="P41" s="382"/>
      <c r="S41" s="165"/>
      <c r="T41" s="165"/>
    </row>
    <row r="42" spans="1:20" x14ac:dyDescent="0.2">
      <c r="A42" s="381">
        <f t="shared" si="11"/>
        <v>36</v>
      </c>
      <c r="B42" s="381"/>
      <c r="D42" s="78">
        <f>D40-'WP TVR SAP Billed Data'!E9</f>
        <v>0</v>
      </c>
      <c r="E42" s="382"/>
      <c r="F42" s="382"/>
      <c r="G42" s="382"/>
      <c r="H42" s="382"/>
      <c r="I42" s="382"/>
      <c r="J42" s="382"/>
      <c r="K42" s="382"/>
      <c r="L42" s="382"/>
      <c r="M42" s="382"/>
      <c r="N42" s="382"/>
      <c r="O42" s="382"/>
      <c r="P42" s="382"/>
      <c r="S42" s="165"/>
      <c r="T42" s="165"/>
    </row>
    <row r="43" spans="1:20" x14ac:dyDescent="0.2">
      <c r="A43" s="381">
        <f t="shared" si="11"/>
        <v>37</v>
      </c>
      <c r="B43" s="381"/>
      <c r="E43" s="382"/>
      <c r="F43" s="382"/>
      <c r="G43" s="382"/>
      <c r="H43" s="382"/>
      <c r="I43" s="382"/>
      <c r="J43" s="382"/>
      <c r="K43" s="382"/>
      <c r="L43" s="382"/>
      <c r="M43" s="382"/>
      <c r="N43" s="382"/>
      <c r="O43" s="382"/>
      <c r="P43" s="382"/>
      <c r="S43" s="165"/>
      <c r="T43" s="165"/>
    </row>
    <row r="44" spans="1:20" x14ac:dyDescent="0.2">
      <c r="A44" s="381">
        <f t="shared" si="11"/>
        <v>38</v>
      </c>
      <c r="B44" s="381">
        <v>327</v>
      </c>
      <c r="D44" s="67">
        <f>SUM(E44:P44)</f>
        <v>1383873.9169999999</v>
      </c>
      <c r="E44" s="382">
        <f>'WP TVR SAP Billed Data'!$E$10*E7</f>
        <v>95800.144037599355</v>
      </c>
      <c r="F44" s="382">
        <f>'WP TVR SAP Billed Data'!$E$10*F7</f>
        <v>98173.518039616814</v>
      </c>
      <c r="G44" s="382">
        <f>'WP TVR SAP Billed Data'!$E$10*G7</f>
        <v>85759.313687868111</v>
      </c>
      <c r="H44" s="382">
        <f>'WP TVR SAP Billed Data'!$E$10*H7</f>
        <v>94881.947143825149</v>
      </c>
      <c r="I44" s="382">
        <f>'WP TVR SAP Billed Data'!$E$10*I7</f>
        <v>139898.918181646</v>
      </c>
      <c r="J44" s="382">
        <f>'WP TVR SAP Billed Data'!$E$10*J7</f>
        <v>160253.98794534864</v>
      </c>
      <c r="K44" s="382">
        <f>'WP TVR SAP Billed Data'!$E$10*K7</f>
        <v>146470.8653997838</v>
      </c>
      <c r="L44" s="382">
        <f>'WP TVR SAP Billed Data'!$E$10*L7</f>
        <v>138094.7353381514</v>
      </c>
      <c r="M44" s="382">
        <f>'WP TVR SAP Billed Data'!$E$10*M7</f>
        <v>136052.3485531277</v>
      </c>
      <c r="N44" s="382">
        <f>'WP TVR SAP Billed Data'!$E$10*N7</f>
        <v>117135.69793028456</v>
      </c>
      <c r="O44" s="382">
        <f>'WP TVR SAP Billed Data'!$E$10*O7</f>
        <v>93693.111743193309</v>
      </c>
      <c r="P44" s="382">
        <f>'WP TVR SAP Billed Data'!$E$10*P7</f>
        <v>77659.328999555117</v>
      </c>
      <c r="S44" s="165"/>
      <c r="T44" s="165"/>
    </row>
    <row r="45" spans="1:20" x14ac:dyDescent="0.2">
      <c r="A45" s="381">
        <f t="shared" si="11"/>
        <v>39</v>
      </c>
      <c r="B45" s="381"/>
      <c r="E45" s="382"/>
      <c r="F45" s="382"/>
      <c r="G45" s="382"/>
      <c r="H45" s="382"/>
      <c r="I45" s="382"/>
      <c r="J45" s="382"/>
      <c r="K45" s="382"/>
      <c r="L45" s="382"/>
      <c r="M45" s="382"/>
      <c r="N45" s="382"/>
      <c r="O45" s="382"/>
      <c r="P45" s="382"/>
      <c r="R45" s="65" t="s">
        <v>436</v>
      </c>
      <c r="S45" s="165"/>
      <c r="T45" s="165"/>
    </row>
    <row r="46" spans="1:20" x14ac:dyDescent="0.2">
      <c r="A46" s="381">
        <f t="shared" si="11"/>
        <v>40</v>
      </c>
      <c r="B46" s="381"/>
      <c r="C46" s="65" t="s">
        <v>396</v>
      </c>
      <c r="E46" s="382"/>
      <c r="F46" s="382"/>
      <c r="G46" s="382"/>
      <c r="H46" s="382"/>
      <c r="I46" s="382"/>
      <c r="J46" s="382"/>
      <c r="K46" s="382"/>
      <c r="L46" s="382"/>
      <c r="M46" s="382"/>
      <c r="N46" s="382"/>
      <c r="O46" s="382"/>
      <c r="P46" s="382"/>
      <c r="R46" s="65" t="str">
        <f>'WP TRV Usage Ratios'!A22</f>
        <v>Winter</v>
      </c>
      <c r="S46" s="165"/>
      <c r="T46" s="165"/>
    </row>
    <row r="47" spans="1:20" x14ac:dyDescent="0.2">
      <c r="A47" s="381">
        <f t="shared" si="11"/>
        <v>41</v>
      </c>
      <c r="B47" s="381"/>
      <c r="C47" s="65" t="s">
        <v>431</v>
      </c>
      <c r="D47" s="67">
        <f>SUM(E47:P47)</f>
        <v>137809.47076251591</v>
      </c>
      <c r="E47" s="382">
        <v>0</v>
      </c>
      <c r="F47" s="382">
        <v>0</v>
      </c>
      <c r="G47" s="382">
        <v>0</v>
      </c>
      <c r="H47" s="385">
        <f t="shared" ref="H47:M49" si="12">H$44*$S47</f>
        <v>16030.878432267162</v>
      </c>
      <c r="I47" s="385">
        <f t="shared" si="12"/>
        <v>23636.767769701182</v>
      </c>
      <c r="J47" s="385">
        <f t="shared" si="12"/>
        <v>27075.879831425664</v>
      </c>
      <c r="K47" s="385">
        <f t="shared" si="12"/>
        <v>24747.137972765671</v>
      </c>
      <c r="L47" s="385">
        <f t="shared" si="12"/>
        <v>23331.940173890966</v>
      </c>
      <c r="M47" s="385">
        <f t="shared" si="12"/>
        <v>22986.866582465256</v>
      </c>
      <c r="N47" s="382">
        <v>0</v>
      </c>
      <c r="O47" s="382">
        <v>0</v>
      </c>
      <c r="P47" s="382">
        <v>0</v>
      </c>
      <c r="R47" s="65" t="str">
        <f>'WP TRV Usage Ratios'!A23</f>
        <v>Peak</v>
      </c>
      <c r="S47" s="165">
        <f>'WP TRV Usage Ratios'!B23</f>
        <v>0.16895604395604397</v>
      </c>
      <c r="T47" s="165"/>
    </row>
    <row r="48" spans="1:20" x14ac:dyDescent="0.2">
      <c r="A48" s="381">
        <f t="shared" si="11"/>
        <v>42</v>
      </c>
      <c r="B48" s="381"/>
      <c r="C48" s="65" t="s">
        <v>430</v>
      </c>
      <c r="D48" s="67">
        <f>SUM(E48:P48)</f>
        <v>405959.06427873927</v>
      </c>
      <c r="E48" s="382">
        <v>0</v>
      </c>
      <c r="F48" s="382">
        <v>0</v>
      </c>
      <c r="G48" s="382">
        <v>0</v>
      </c>
      <c r="H48" s="385">
        <f t="shared" si="12"/>
        <v>47223.752996949603</v>
      </c>
      <c r="I48" s="385">
        <f t="shared" si="12"/>
        <v>69629.177684729497</v>
      </c>
      <c r="J48" s="385">
        <f t="shared" si="12"/>
        <v>79760.112132140101</v>
      </c>
      <c r="K48" s="385">
        <f t="shared" si="12"/>
        <v>72900.10562709019</v>
      </c>
      <c r="L48" s="385">
        <f t="shared" si="12"/>
        <v>68731.216718209966</v>
      </c>
      <c r="M48" s="385">
        <f t="shared" si="12"/>
        <v>67714.69911961988</v>
      </c>
      <c r="N48" s="382">
        <v>0</v>
      </c>
      <c r="O48" s="382">
        <v>0</v>
      </c>
      <c r="P48" s="382">
        <v>0</v>
      </c>
      <c r="R48" s="65" t="str">
        <f>'WP TRV Usage Ratios'!A24</f>
        <v>Off</v>
      </c>
      <c r="S48" s="165">
        <f>'WP TRV Usage Ratios'!B24</f>
        <v>0.49771062271062272</v>
      </c>
      <c r="T48" s="165"/>
    </row>
    <row r="49" spans="1:20" ht="13.5" x14ac:dyDescent="0.35">
      <c r="A49" s="381">
        <f t="shared" si="11"/>
        <v>43</v>
      </c>
      <c r="B49" s="381"/>
      <c r="C49" s="65" t="s">
        <v>435</v>
      </c>
      <c r="D49" s="384">
        <f>SUM(E49:P49)</f>
        <v>271884.26752062753</v>
      </c>
      <c r="E49" s="382">
        <v>0</v>
      </c>
      <c r="F49" s="382">
        <v>0</v>
      </c>
      <c r="G49" s="382">
        <v>0</v>
      </c>
      <c r="H49" s="383">
        <f t="shared" si="12"/>
        <v>31627.315714608383</v>
      </c>
      <c r="I49" s="383">
        <f t="shared" si="12"/>
        <v>46632.972727215332</v>
      </c>
      <c r="J49" s="383">
        <f t="shared" si="12"/>
        <v>53417.995981782879</v>
      </c>
      <c r="K49" s="383">
        <f t="shared" si="12"/>
        <v>48823.621799927932</v>
      </c>
      <c r="L49" s="383">
        <f t="shared" si="12"/>
        <v>46031.578446050466</v>
      </c>
      <c r="M49" s="383">
        <f t="shared" si="12"/>
        <v>45350.782851042561</v>
      </c>
      <c r="N49" s="382">
        <v>0</v>
      </c>
      <c r="O49" s="382">
        <v>0</v>
      </c>
      <c r="P49" s="382">
        <v>0</v>
      </c>
      <c r="R49" s="65" t="str">
        <f>'WP TRV Usage Ratios'!A25</f>
        <v>Super Off</v>
      </c>
      <c r="S49" s="165">
        <f>'WP TRV Usage Ratios'!B25</f>
        <v>0.33333333333333331</v>
      </c>
      <c r="T49" s="165"/>
    </row>
    <row r="50" spans="1:20" x14ac:dyDescent="0.2">
      <c r="A50" s="381">
        <f t="shared" si="11"/>
        <v>44</v>
      </c>
      <c r="B50" s="381"/>
      <c r="D50" s="67">
        <f t="shared" ref="D50:P50" si="13">SUM(D47:D49)</f>
        <v>815652.80256188265</v>
      </c>
      <c r="E50" s="382">
        <f t="shared" si="13"/>
        <v>0</v>
      </c>
      <c r="F50" s="382">
        <f t="shared" si="13"/>
        <v>0</v>
      </c>
      <c r="G50" s="382">
        <f t="shared" si="13"/>
        <v>0</v>
      </c>
      <c r="H50" s="283">
        <f t="shared" si="13"/>
        <v>94881.947143825149</v>
      </c>
      <c r="I50" s="283">
        <f t="shared" si="13"/>
        <v>139898.918181646</v>
      </c>
      <c r="J50" s="283">
        <f t="shared" si="13"/>
        <v>160253.98794534864</v>
      </c>
      <c r="K50" s="283">
        <f t="shared" si="13"/>
        <v>146470.8653997838</v>
      </c>
      <c r="L50" s="283">
        <f t="shared" si="13"/>
        <v>138094.7353381514</v>
      </c>
      <c r="M50" s="283">
        <f t="shared" si="13"/>
        <v>136052.3485531277</v>
      </c>
      <c r="N50" s="382">
        <f t="shared" si="13"/>
        <v>0</v>
      </c>
      <c r="O50" s="382">
        <f t="shared" si="13"/>
        <v>0</v>
      </c>
      <c r="P50" s="382">
        <f t="shared" si="13"/>
        <v>0</v>
      </c>
      <c r="S50" s="165"/>
      <c r="T50" s="165"/>
    </row>
    <row r="51" spans="1:20" x14ac:dyDescent="0.2">
      <c r="A51" s="381">
        <f t="shared" si="11"/>
        <v>45</v>
      </c>
      <c r="B51" s="381"/>
      <c r="C51" s="65" t="s">
        <v>394</v>
      </c>
      <c r="E51" s="382"/>
      <c r="F51" s="382"/>
      <c r="G51" s="382"/>
      <c r="H51" s="382"/>
      <c r="I51" s="382"/>
      <c r="J51" s="382"/>
      <c r="K51" s="382"/>
      <c r="L51" s="382"/>
      <c r="M51" s="382"/>
      <c r="N51" s="382"/>
      <c r="O51" s="382"/>
      <c r="P51" s="382"/>
      <c r="R51" s="65" t="str">
        <f>'WP TRV Usage Ratios'!A26</f>
        <v>Summer</v>
      </c>
      <c r="S51" s="165"/>
      <c r="T51" s="165"/>
    </row>
    <row r="52" spans="1:20" x14ac:dyDescent="0.2">
      <c r="A52" s="381">
        <f t="shared" si="11"/>
        <v>46</v>
      </c>
      <c r="B52" s="381"/>
      <c r="C52" s="65" t="s">
        <v>431</v>
      </c>
      <c r="D52" s="67">
        <f>SUM(E52:P52)</f>
        <v>99361.069191364746</v>
      </c>
      <c r="E52" s="385">
        <f t="shared" ref="E52:G54" si="14">E$44*$S52</f>
        <v>16751.93775520863</v>
      </c>
      <c r="F52" s="385">
        <f t="shared" si="14"/>
        <v>17166.953974140644</v>
      </c>
      <c r="G52" s="385">
        <f t="shared" si="14"/>
        <v>14996.164142140871</v>
      </c>
      <c r="H52" s="382">
        <v>0</v>
      </c>
      <c r="I52" s="382">
        <v>0</v>
      </c>
      <c r="J52" s="382">
        <v>0</v>
      </c>
      <c r="K52" s="382">
        <v>0</v>
      </c>
      <c r="L52" s="382">
        <v>0</v>
      </c>
      <c r="M52" s="382">
        <v>0</v>
      </c>
      <c r="N52" s="385">
        <f t="shared" ref="N52:P54" si="15">N$44*$S52</f>
        <v>20482.744993273802</v>
      </c>
      <c r="O52" s="385">
        <f t="shared" si="15"/>
        <v>16383.49494962943</v>
      </c>
      <c r="P52" s="385">
        <f t="shared" si="15"/>
        <v>13579.773376971387</v>
      </c>
      <c r="R52" s="65" t="str">
        <f>'WP TRV Usage Ratios'!A27</f>
        <v>Peak</v>
      </c>
      <c r="S52" s="165">
        <f>'WP TRV Usage Ratios'!B27</f>
        <v>0.17486338797814208</v>
      </c>
      <c r="T52" s="165"/>
    </row>
    <row r="53" spans="1:20" x14ac:dyDescent="0.2">
      <c r="A53" s="381">
        <f t="shared" si="11"/>
        <v>47</v>
      </c>
      <c r="B53" s="381"/>
      <c r="C53" s="65" t="s">
        <v>430</v>
      </c>
      <c r="D53" s="67">
        <f>SUM(E53:P53)</f>
        <v>279453.00710071338</v>
      </c>
      <c r="E53" s="385">
        <f t="shared" si="14"/>
        <v>47114.824936524274</v>
      </c>
      <c r="F53" s="385">
        <f t="shared" si="14"/>
        <v>48282.058052270564</v>
      </c>
      <c r="G53" s="385">
        <f t="shared" si="14"/>
        <v>42176.711649771198</v>
      </c>
      <c r="H53" s="382">
        <v>0</v>
      </c>
      <c r="I53" s="382">
        <v>0</v>
      </c>
      <c r="J53" s="382">
        <v>0</v>
      </c>
      <c r="K53" s="382">
        <v>0</v>
      </c>
      <c r="L53" s="382">
        <v>0</v>
      </c>
      <c r="M53" s="382">
        <v>0</v>
      </c>
      <c r="N53" s="385">
        <f t="shared" si="15"/>
        <v>57607.72029358257</v>
      </c>
      <c r="O53" s="385">
        <f t="shared" si="15"/>
        <v>46078.579545832778</v>
      </c>
      <c r="P53" s="385">
        <f t="shared" si="15"/>
        <v>38193.112622732027</v>
      </c>
      <c r="R53" s="65" t="str">
        <f>'WP TRV Usage Ratios'!A28</f>
        <v>Off</v>
      </c>
      <c r="S53" s="165">
        <f>'WP TRV Usage Ratios'!B28</f>
        <v>0.49180327868852458</v>
      </c>
      <c r="T53" s="165"/>
    </row>
    <row r="54" spans="1:20" ht="13.5" x14ac:dyDescent="0.35">
      <c r="A54" s="381">
        <f t="shared" si="11"/>
        <v>48</v>
      </c>
      <c r="B54" s="381"/>
      <c r="C54" s="65" t="s">
        <v>435</v>
      </c>
      <c r="D54" s="384">
        <f>SUM(E54:P54)</f>
        <v>189407.03814603912</v>
      </c>
      <c r="E54" s="383">
        <f t="shared" si="14"/>
        <v>31933.381345866452</v>
      </c>
      <c r="F54" s="383">
        <f t="shared" si="14"/>
        <v>32724.506013205602</v>
      </c>
      <c r="G54" s="383">
        <f t="shared" si="14"/>
        <v>28586.437895956034</v>
      </c>
      <c r="H54" s="382">
        <v>0</v>
      </c>
      <c r="I54" s="382">
        <v>0</v>
      </c>
      <c r="J54" s="382">
        <v>0</v>
      </c>
      <c r="K54" s="382">
        <v>0</v>
      </c>
      <c r="L54" s="382">
        <v>0</v>
      </c>
      <c r="M54" s="382">
        <v>0</v>
      </c>
      <c r="N54" s="383">
        <f t="shared" si="15"/>
        <v>39045.232643428186</v>
      </c>
      <c r="O54" s="383">
        <f t="shared" si="15"/>
        <v>31231.037247731103</v>
      </c>
      <c r="P54" s="383">
        <f t="shared" si="15"/>
        <v>25886.442999851704</v>
      </c>
      <c r="R54" s="65" t="str">
        <f>'WP TRV Usage Ratios'!A29</f>
        <v>Super Off</v>
      </c>
      <c r="S54" s="165">
        <f>'WP TRV Usage Ratios'!B29</f>
        <v>0.33333333333333331</v>
      </c>
      <c r="T54" s="165"/>
    </row>
    <row r="55" spans="1:20" x14ac:dyDescent="0.2">
      <c r="A55" s="381">
        <f t="shared" si="11"/>
        <v>49</v>
      </c>
      <c r="B55" s="381"/>
      <c r="D55" s="67">
        <f t="shared" ref="D55:P55" si="16">SUM(D52:D54)</f>
        <v>568221.11443811725</v>
      </c>
      <c r="E55" s="283">
        <f t="shared" si="16"/>
        <v>95800.144037599355</v>
      </c>
      <c r="F55" s="283">
        <f t="shared" si="16"/>
        <v>98173.518039616814</v>
      </c>
      <c r="G55" s="283">
        <f t="shared" si="16"/>
        <v>85759.313687868096</v>
      </c>
      <c r="H55" s="382">
        <f t="shared" si="16"/>
        <v>0</v>
      </c>
      <c r="I55" s="382">
        <f t="shared" si="16"/>
        <v>0</v>
      </c>
      <c r="J55" s="382">
        <f t="shared" si="16"/>
        <v>0</v>
      </c>
      <c r="K55" s="382">
        <f t="shared" si="16"/>
        <v>0</v>
      </c>
      <c r="L55" s="382">
        <f t="shared" si="16"/>
        <v>0</v>
      </c>
      <c r="M55" s="382">
        <f t="shared" si="16"/>
        <v>0</v>
      </c>
      <c r="N55" s="283">
        <f t="shared" si="16"/>
        <v>117135.69793028456</v>
      </c>
      <c r="O55" s="283">
        <f t="shared" si="16"/>
        <v>93693.111743193309</v>
      </c>
      <c r="P55" s="283">
        <f t="shared" si="16"/>
        <v>77659.328999555117</v>
      </c>
      <c r="S55" s="165"/>
      <c r="T55" s="165"/>
    </row>
    <row r="56" spans="1:20" x14ac:dyDescent="0.2">
      <c r="A56" s="381">
        <f t="shared" si="11"/>
        <v>50</v>
      </c>
      <c r="B56" s="381"/>
      <c r="E56" s="382"/>
      <c r="F56" s="382"/>
      <c r="G56" s="382"/>
      <c r="H56" s="382"/>
      <c r="I56" s="382"/>
      <c r="J56" s="382"/>
      <c r="K56" s="382"/>
      <c r="L56" s="382"/>
      <c r="M56" s="382"/>
      <c r="N56" s="382"/>
      <c r="O56" s="382"/>
      <c r="P56" s="382"/>
      <c r="S56" s="165"/>
      <c r="T56" s="165"/>
    </row>
    <row r="57" spans="1:20" x14ac:dyDescent="0.2">
      <c r="A57" s="381">
        <f t="shared" si="11"/>
        <v>51</v>
      </c>
      <c r="B57" s="381"/>
      <c r="D57" s="67">
        <f>SUM(D50,D55)</f>
        <v>1383873.9169999999</v>
      </c>
      <c r="E57" s="382"/>
      <c r="F57" s="382"/>
      <c r="G57" s="382"/>
      <c r="H57" s="382"/>
      <c r="I57" s="382"/>
      <c r="J57" s="382"/>
      <c r="K57" s="382"/>
      <c r="L57" s="382"/>
      <c r="M57" s="382"/>
      <c r="N57" s="382"/>
      <c r="O57" s="382"/>
      <c r="P57" s="382"/>
      <c r="S57" s="165"/>
      <c r="T57" s="165"/>
    </row>
    <row r="58" spans="1:20" x14ac:dyDescent="0.2">
      <c r="A58" s="381">
        <f t="shared" si="11"/>
        <v>52</v>
      </c>
      <c r="B58" s="381"/>
      <c r="D58" s="78">
        <f>D57-D44</f>
        <v>0</v>
      </c>
      <c r="E58" s="382"/>
      <c r="F58" s="382"/>
      <c r="G58" s="382"/>
      <c r="H58" s="382"/>
      <c r="I58" s="382"/>
      <c r="J58" s="382"/>
      <c r="K58" s="382"/>
      <c r="L58" s="382"/>
      <c r="M58" s="382"/>
      <c r="N58" s="382"/>
      <c r="O58" s="382"/>
      <c r="P58" s="382"/>
      <c r="S58" s="165"/>
      <c r="T58" s="165"/>
    </row>
    <row r="59" spans="1:20" x14ac:dyDescent="0.2">
      <c r="A59" s="381">
        <f t="shared" si="11"/>
        <v>53</v>
      </c>
      <c r="B59" s="381"/>
      <c r="D59" s="78">
        <f>D57-'WP TVR SAP Billed Data'!E10</f>
        <v>0</v>
      </c>
      <c r="E59" s="382"/>
      <c r="F59" s="382"/>
      <c r="G59" s="382"/>
      <c r="H59" s="382"/>
      <c r="I59" s="382"/>
      <c r="J59" s="382"/>
      <c r="K59" s="382"/>
      <c r="L59" s="382"/>
      <c r="M59" s="382"/>
      <c r="N59" s="382"/>
      <c r="O59" s="382"/>
      <c r="P59" s="382"/>
      <c r="S59" s="165"/>
      <c r="T59" s="165"/>
    </row>
    <row r="60" spans="1:20" x14ac:dyDescent="0.2">
      <c r="A60" s="381">
        <f t="shared" si="11"/>
        <v>54</v>
      </c>
      <c r="B60" s="381"/>
      <c r="D60" s="78"/>
      <c r="E60" s="382"/>
      <c r="F60" s="382"/>
      <c r="G60" s="382"/>
      <c r="H60" s="382"/>
      <c r="I60" s="382"/>
      <c r="J60" s="382"/>
      <c r="K60" s="382"/>
      <c r="L60" s="382"/>
      <c r="M60" s="382"/>
      <c r="N60" s="382"/>
      <c r="O60" s="382"/>
      <c r="P60" s="382"/>
      <c r="S60" s="165"/>
      <c r="T60" s="165"/>
    </row>
    <row r="61" spans="1:20" x14ac:dyDescent="0.2">
      <c r="A61" s="381">
        <f t="shared" si="11"/>
        <v>55</v>
      </c>
      <c r="B61" s="381">
        <v>324</v>
      </c>
      <c r="C61" s="65" t="s">
        <v>434</v>
      </c>
      <c r="E61" s="387">
        <v>8.0735495926922668E-2</v>
      </c>
      <c r="F61" s="387">
        <v>8.3956338921706938E-2</v>
      </c>
      <c r="G61" s="387">
        <v>7.1097200703997818E-2</v>
      </c>
      <c r="H61" s="387">
        <v>7.7088773167285074E-2</v>
      </c>
      <c r="I61" s="387">
        <v>8.9852319118403329E-2</v>
      </c>
      <c r="J61" s="387">
        <v>9.9276548851923635E-2</v>
      </c>
      <c r="K61" s="387">
        <v>9.0678306956995344E-2</v>
      </c>
      <c r="L61" s="387">
        <v>8.6236522531333057E-2</v>
      </c>
      <c r="M61" s="387">
        <v>8.8727300456817176E-2</v>
      </c>
      <c r="N61" s="387">
        <v>9.023288528000023E-2</v>
      </c>
      <c r="O61" s="387">
        <v>7.7327262913715569E-2</v>
      </c>
      <c r="P61" s="387">
        <v>6.4791045170899134E-2</v>
      </c>
      <c r="Q61" s="386">
        <f>SUM(E61:P61)-1</f>
        <v>0</v>
      </c>
      <c r="S61" s="165"/>
      <c r="T61" s="165"/>
    </row>
    <row r="62" spans="1:20" x14ac:dyDescent="0.2">
      <c r="A62" s="381">
        <f t="shared" si="11"/>
        <v>56</v>
      </c>
      <c r="B62" s="381"/>
      <c r="Q62" s="386"/>
      <c r="S62" s="165"/>
      <c r="T62" s="165"/>
    </row>
    <row r="63" spans="1:20" x14ac:dyDescent="0.2">
      <c r="A63" s="381">
        <f t="shared" si="11"/>
        <v>57</v>
      </c>
      <c r="B63" s="381"/>
      <c r="Q63" s="386"/>
      <c r="S63" s="165"/>
      <c r="T63" s="165"/>
    </row>
    <row r="64" spans="1:20" x14ac:dyDescent="0.2">
      <c r="A64" s="381">
        <f t="shared" si="11"/>
        <v>58</v>
      </c>
      <c r="B64" s="65"/>
      <c r="D64" s="67">
        <f>SUM(E64:P64)</f>
        <v>659943.56800000009</v>
      </c>
      <c r="E64" s="382">
        <f>'WP TVR SAP Billed Data'!$E$11*E61*1072</f>
        <v>53280.871246262817</v>
      </c>
      <c r="F64" s="382">
        <f>'WP TVR SAP Billed Data'!$E$11*F61*1072</f>
        <v>55406.445864208552</v>
      </c>
      <c r="G64" s="382">
        <f>'WP TVR SAP Billed Data'!$E$11*G61*1072</f>
        <v>46920.140307408437</v>
      </c>
      <c r="H64" s="382">
        <f>'WP TVR SAP Billed Data'!$E$11*H61*1072</f>
        <v>50874.24001676077</v>
      </c>
      <c r="I64" s="382">
        <f>'WP TVR SAP Billed Data'!$E$11*I61*1072</f>
        <v>59297.460072073707</v>
      </c>
      <c r="J64" s="382">
        <f>'WP TVR SAP Billed Data'!$E$11*J61*1072</f>
        <v>65516.91986806479</v>
      </c>
      <c r="K64" s="382">
        <f>'WP TVR SAP Billed Data'!$E$11*K61*1072</f>
        <v>59842.565433398733</v>
      </c>
      <c r="L64" s="382">
        <f>'WP TVR SAP Billed Data'!$E$11*L61*1072</f>
        <v>56911.238371240332</v>
      </c>
      <c r="M64" s="382">
        <f>'WP TVR SAP Billed Data'!$E$11*M61*1072</f>
        <v>58555.011242479966</v>
      </c>
      <c r="N64" s="382">
        <f>'WP TVR SAP Billed Data'!$E$11*N61*1072</f>
        <v>59548.612262618029</v>
      </c>
      <c r="O64" s="382">
        <f>'WP TVR SAP Billed Data'!$E$11*O61*1072</f>
        <v>51031.629790951527</v>
      </c>
      <c r="P64" s="382">
        <f>'WP TVR SAP Billed Data'!$E$11*P61*1072</f>
        <v>42758.433524532345</v>
      </c>
      <c r="S64" s="165"/>
      <c r="T64" s="165"/>
    </row>
    <row r="65" spans="1:20" x14ac:dyDescent="0.2">
      <c r="A65" s="381">
        <f t="shared" si="11"/>
        <v>59</v>
      </c>
      <c r="B65" s="381"/>
      <c r="E65" s="382"/>
      <c r="F65" s="382"/>
      <c r="G65" s="382"/>
      <c r="H65" s="382"/>
      <c r="I65" s="382"/>
      <c r="J65" s="382"/>
      <c r="K65" s="382"/>
      <c r="L65" s="382"/>
      <c r="M65" s="382"/>
      <c r="N65" s="382"/>
      <c r="O65" s="382"/>
      <c r="P65" s="382"/>
      <c r="S65" s="165"/>
      <c r="T65" s="165"/>
    </row>
    <row r="66" spans="1:20" x14ac:dyDescent="0.2">
      <c r="A66" s="381">
        <f t="shared" si="11"/>
        <v>60</v>
      </c>
      <c r="B66" s="381"/>
      <c r="C66" s="65" t="s">
        <v>396</v>
      </c>
      <c r="E66" s="382"/>
      <c r="F66" s="382"/>
      <c r="G66" s="382"/>
      <c r="H66" s="382"/>
      <c r="I66" s="382"/>
      <c r="J66" s="382"/>
      <c r="K66" s="382"/>
      <c r="L66" s="382"/>
      <c r="M66" s="382"/>
      <c r="N66" s="382"/>
      <c r="O66" s="382"/>
      <c r="P66" s="382"/>
      <c r="R66" s="65" t="str">
        <f>'WP TRV Usage Ratios'!A32</f>
        <v>Winter</v>
      </c>
      <c r="S66" s="165"/>
      <c r="T66" s="165"/>
    </row>
    <row r="67" spans="1:20" x14ac:dyDescent="0.2">
      <c r="A67" s="381">
        <f t="shared" si="11"/>
        <v>61</v>
      </c>
      <c r="B67" s="381"/>
      <c r="C67" s="65" t="s">
        <v>433</v>
      </c>
      <c r="D67" s="67">
        <f>SUM(E67:P67)</f>
        <v>1197.2369728868962</v>
      </c>
      <c r="E67" s="382">
        <v>0</v>
      </c>
      <c r="F67" s="382">
        <v>0</v>
      </c>
      <c r="G67" s="382">
        <v>0</v>
      </c>
      <c r="H67" s="382">
        <f t="shared" ref="H67:M67" si="17">H69*(90/4458)</f>
        <v>173.52981828739223</v>
      </c>
      <c r="I67" s="382">
        <f t="shared" si="17"/>
        <v>202.26105525745047</v>
      </c>
      <c r="J67" s="382">
        <f t="shared" si="17"/>
        <v>223.47536190632633</v>
      </c>
      <c r="K67" s="382">
        <f t="shared" si="17"/>
        <v>204.12038591805691</v>
      </c>
      <c r="L67" s="382">
        <f t="shared" si="17"/>
        <v>194.12175690129561</v>
      </c>
      <c r="M67" s="382">
        <f t="shared" si="17"/>
        <v>199.72859461637469</v>
      </c>
      <c r="N67" s="382">
        <v>0</v>
      </c>
      <c r="O67" s="382">
        <v>0</v>
      </c>
      <c r="P67" s="382">
        <v>0</v>
      </c>
      <c r="S67" s="165"/>
      <c r="T67" s="165"/>
    </row>
    <row r="68" spans="1:20" x14ac:dyDescent="0.2">
      <c r="A68" s="381">
        <f t="shared" si="11"/>
        <v>62</v>
      </c>
      <c r="B68" s="381"/>
      <c r="C68" s="65" t="s">
        <v>432</v>
      </c>
      <c r="D68" s="67">
        <f>SUM(E68:P68)</f>
        <v>58105.901084110701</v>
      </c>
      <c r="E68" s="382">
        <v>0</v>
      </c>
      <c r="F68" s="382">
        <v>0</v>
      </c>
      <c r="G68" s="382">
        <v>0</v>
      </c>
      <c r="H68" s="382">
        <f t="shared" ref="H68:M68" si="18">H69-H67</f>
        <v>8421.9805142147707</v>
      </c>
      <c r="I68" s="382">
        <f t="shared" si="18"/>
        <v>9816.4032151615975</v>
      </c>
      <c r="J68" s="382">
        <f t="shared" si="18"/>
        <v>10846.004231187038</v>
      </c>
      <c r="K68" s="382">
        <f t="shared" si="18"/>
        <v>9906.6427298896961</v>
      </c>
      <c r="L68" s="382">
        <f t="shared" si="18"/>
        <v>9421.3759349428819</v>
      </c>
      <c r="M68" s="382">
        <f t="shared" si="18"/>
        <v>9693.4944587147202</v>
      </c>
      <c r="N68" s="382">
        <v>0</v>
      </c>
      <c r="O68" s="382">
        <v>0</v>
      </c>
      <c r="P68" s="382">
        <v>0</v>
      </c>
      <c r="S68" s="165"/>
      <c r="T68" s="165"/>
    </row>
    <row r="69" spans="1:20" x14ac:dyDescent="0.2">
      <c r="A69" s="381">
        <f t="shared" si="11"/>
        <v>63</v>
      </c>
      <c r="B69" s="381"/>
      <c r="C69" s="65" t="s">
        <v>431</v>
      </c>
      <c r="D69" s="67"/>
      <c r="E69" s="382">
        <v>0</v>
      </c>
      <c r="F69" s="382">
        <v>0</v>
      </c>
      <c r="G69" s="382">
        <v>0</v>
      </c>
      <c r="H69" s="385">
        <f t="shared" ref="H69:M69" si="19">H64*$S$69</f>
        <v>8595.5103325021628</v>
      </c>
      <c r="I69" s="385">
        <f t="shared" si="19"/>
        <v>10018.664270419047</v>
      </c>
      <c r="J69" s="385">
        <f t="shared" si="19"/>
        <v>11069.479593093365</v>
      </c>
      <c r="K69" s="385">
        <f t="shared" si="19"/>
        <v>10110.763115807753</v>
      </c>
      <c r="L69" s="385">
        <f t="shared" si="19"/>
        <v>9615.4976918441771</v>
      </c>
      <c r="M69" s="385">
        <f t="shared" si="19"/>
        <v>9893.223053331094</v>
      </c>
      <c r="N69" s="382">
        <v>0</v>
      </c>
      <c r="O69" s="382">
        <v>0</v>
      </c>
      <c r="P69" s="382">
        <v>0</v>
      </c>
      <c r="R69" s="65" t="str">
        <f>'WP TRV Usage Ratios'!A33</f>
        <v>Peak</v>
      </c>
      <c r="S69" s="165">
        <f>'WP TRV Usage Ratios'!B33</f>
        <v>0.16895604395604397</v>
      </c>
      <c r="T69" s="165"/>
    </row>
    <row r="70" spans="1:20" ht="13.5" x14ac:dyDescent="0.35">
      <c r="A70" s="381">
        <f t="shared" si="11"/>
        <v>64</v>
      </c>
      <c r="B70" s="381"/>
      <c r="C70" s="65" t="s">
        <v>430</v>
      </c>
      <c r="D70" s="384">
        <f>SUM(E70:P70)</f>
        <v>291694.29694702069</v>
      </c>
      <c r="E70" s="382">
        <v>0</v>
      </c>
      <c r="F70" s="382">
        <v>0</v>
      </c>
      <c r="G70" s="382">
        <v>0</v>
      </c>
      <c r="H70" s="383">
        <f t="shared" ref="H70:M70" si="20">H64*$S$70</f>
        <v>42278.729684258607</v>
      </c>
      <c r="I70" s="383">
        <f t="shared" si="20"/>
        <v>49278.795801654662</v>
      </c>
      <c r="J70" s="383">
        <f t="shared" si="20"/>
        <v>54447.440274971428</v>
      </c>
      <c r="K70" s="383">
        <f t="shared" si="20"/>
        <v>49731.802317590984</v>
      </c>
      <c r="L70" s="383">
        <f t="shared" si="20"/>
        <v>47295.740679396156</v>
      </c>
      <c r="M70" s="383">
        <f t="shared" si="20"/>
        <v>48661.788189148872</v>
      </c>
      <c r="N70" s="382">
        <v>0</v>
      </c>
      <c r="O70" s="382">
        <v>0</v>
      </c>
      <c r="P70" s="382">
        <v>0</v>
      </c>
      <c r="R70" s="65" t="str">
        <f>'WP TRV Usage Ratios'!A34</f>
        <v>Off</v>
      </c>
      <c r="S70" s="165">
        <f>'WP TRV Usage Ratios'!B34</f>
        <v>0.83104395604395609</v>
      </c>
      <c r="T70" s="165"/>
    </row>
    <row r="71" spans="1:20" x14ac:dyDescent="0.2">
      <c r="A71" s="381">
        <f t="shared" si="11"/>
        <v>65</v>
      </c>
      <c r="B71" s="381"/>
      <c r="D71" s="67">
        <f t="shared" ref="D71:P71" si="21">SUM(D67:D70)</f>
        <v>350997.43500401831</v>
      </c>
      <c r="E71" s="382">
        <f t="shared" si="21"/>
        <v>0</v>
      </c>
      <c r="F71" s="382">
        <f t="shared" si="21"/>
        <v>0</v>
      </c>
      <c r="G71" s="382">
        <f t="shared" si="21"/>
        <v>0</v>
      </c>
      <c r="H71" s="382">
        <f t="shared" si="21"/>
        <v>59469.750349262933</v>
      </c>
      <c r="I71" s="382">
        <f t="shared" si="21"/>
        <v>69316.124342492752</v>
      </c>
      <c r="J71" s="382">
        <f t="shared" si="21"/>
        <v>76586.399461158158</v>
      </c>
      <c r="K71" s="382">
        <f t="shared" si="21"/>
        <v>69953.32854920649</v>
      </c>
      <c r="L71" s="382">
        <f t="shared" si="21"/>
        <v>66526.736063084507</v>
      </c>
      <c r="M71" s="382">
        <f t="shared" si="21"/>
        <v>68448.234295811068</v>
      </c>
      <c r="N71" s="382">
        <f t="shared" si="21"/>
        <v>0</v>
      </c>
      <c r="O71" s="382">
        <f t="shared" si="21"/>
        <v>0</v>
      </c>
      <c r="P71" s="382">
        <f t="shared" si="21"/>
        <v>0</v>
      </c>
      <c r="S71" s="165"/>
      <c r="T71" s="165"/>
    </row>
    <row r="72" spans="1:20" x14ac:dyDescent="0.2">
      <c r="A72" s="381">
        <f t="shared" ref="A72:A101" si="22">+A71+1</f>
        <v>66</v>
      </c>
      <c r="B72" s="381"/>
      <c r="C72" s="65" t="s">
        <v>394</v>
      </c>
      <c r="E72" s="382"/>
      <c r="F72" s="382"/>
      <c r="G72" s="382"/>
      <c r="H72" s="382"/>
      <c r="I72" s="382"/>
      <c r="J72" s="382"/>
      <c r="K72" s="382"/>
      <c r="L72" s="382"/>
      <c r="M72" s="382"/>
      <c r="N72" s="382"/>
      <c r="O72" s="382"/>
      <c r="P72" s="382"/>
      <c r="R72" s="65" t="str">
        <f>'WP TRV Usage Ratios'!A35</f>
        <v>Summer</v>
      </c>
      <c r="S72" s="165"/>
      <c r="T72" s="165"/>
    </row>
    <row r="73" spans="1:20" x14ac:dyDescent="0.2">
      <c r="A73" s="381">
        <f t="shared" si="22"/>
        <v>67</v>
      </c>
      <c r="B73" s="381"/>
      <c r="C73" s="65" t="s">
        <v>433</v>
      </c>
      <c r="D73" s="67">
        <f>SUM(E73:P73)</f>
        <v>545.32335987641011</v>
      </c>
      <c r="E73" s="382">
        <f>E75*(90/4458)</f>
        <v>94.0465039759289</v>
      </c>
      <c r="F73" s="382">
        <f>F75*(90/4458)</f>
        <v>97.798373213085711</v>
      </c>
      <c r="G73" s="382">
        <f>G75*(90/4458)</f>
        <v>82.819125490207497</v>
      </c>
      <c r="H73" s="382">
        <v>0</v>
      </c>
      <c r="I73" s="382">
        <v>0</v>
      </c>
      <c r="J73" s="382">
        <v>0</v>
      </c>
      <c r="K73" s="382">
        <v>0</v>
      </c>
      <c r="L73" s="382">
        <v>0</v>
      </c>
      <c r="M73" s="382">
        <v>0</v>
      </c>
      <c r="N73" s="382">
        <f>N75*(90/4458)</f>
        <v>105.10974518477245</v>
      </c>
      <c r="O73" s="382">
        <f>O75*(90/4458)</f>
        <v>90.076349387201248</v>
      </c>
      <c r="P73" s="382">
        <f>P75*(90/4458)</f>
        <v>75.473262625214289</v>
      </c>
      <c r="S73" s="165"/>
      <c r="T73" s="165"/>
    </row>
    <row r="74" spans="1:20" x14ac:dyDescent="0.2">
      <c r="A74" s="381">
        <f t="shared" si="22"/>
        <v>68</v>
      </c>
      <c r="B74" s="381"/>
      <c r="C74" s="65" t="s">
        <v>432</v>
      </c>
      <c r="D74" s="67">
        <f>SUM(E74:P74)</f>
        <v>26466.360399335106</v>
      </c>
      <c r="E74" s="382">
        <f>E75-E73</f>
        <v>4564.3903262984159</v>
      </c>
      <c r="F74" s="382">
        <f>F75-F73</f>
        <v>4746.4810466084264</v>
      </c>
      <c r="G74" s="382">
        <f>G75-G73</f>
        <v>4019.4882237914044</v>
      </c>
      <c r="H74" s="382">
        <v>0</v>
      </c>
      <c r="I74" s="382">
        <v>0</v>
      </c>
      <c r="J74" s="382">
        <v>0</v>
      </c>
      <c r="K74" s="382">
        <v>0</v>
      </c>
      <c r="L74" s="382">
        <v>0</v>
      </c>
      <c r="M74" s="382">
        <v>0</v>
      </c>
      <c r="N74" s="382">
        <f>N75-N73</f>
        <v>5101.3262996342901</v>
      </c>
      <c r="O74" s="382">
        <f>O75-O73</f>
        <v>4371.7054902588343</v>
      </c>
      <c r="P74" s="382">
        <f>P75-P73</f>
        <v>3662.9690127437339</v>
      </c>
      <c r="S74" s="165"/>
      <c r="T74" s="165"/>
    </row>
    <row r="75" spans="1:20" x14ac:dyDescent="0.2">
      <c r="A75" s="381">
        <f t="shared" si="22"/>
        <v>69</v>
      </c>
      <c r="B75" s="381"/>
      <c r="C75" s="65" t="s">
        <v>431</v>
      </c>
      <c r="D75" s="67"/>
      <c r="E75" s="385">
        <f>E64*$S75</f>
        <v>4658.4368302743451</v>
      </c>
      <c r="F75" s="385">
        <f>F64*$S75</f>
        <v>4844.2794198215124</v>
      </c>
      <c r="G75" s="385">
        <f>G64*$S75</f>
        <v>4102.307349281612</v>
      </c>
      <c r="H75" s="382">
        <v>0</v>
      </c>
      <c r="I75" s="382">
        <v>0</v>
      </c>
      <c r="J75" s="382">
        <v>0</v>
      </c>
      <c r="K75" s="382">
        <v>0</v>
      </c>
      <c r="L75" s="382">
        <v>0</v>
      </c>
      <c r="M75" s="382">
        <v>0</v>
      </c>
      <c r="N75" s="385">
        <f>N64*$S75</f>
        <v>5206.4360448190628</v>
      </c>
      <c r="O75" s="385">
        <f>O64*$S75</f>
        <v>4461.7818396460352</v>
      </c>
      <c r="P75" s="385">
        <f>P64*$S75</f>
        <v>3738.4422753689482</v>
      </c>
      <c r="R75" s="65" t="str">
        <f>'WP TRV Usage Ratios'!A36</f>
        <v>Peak</v>
      </c>
      <c r="S75" s="165">
        <f>'WP TRV Usage Ratios'!B36</f>
        <v>8.7431693989071038E-2</v>
      </c>
      <c r="T75" s="165"/>
    </row>
    <row r="76" spans="1:20" ht="13.5" x14ac:dyDescent="0.35">
      <c r="A76" s="381">
        <f t="shared" si="22"/>
        <v>70</v>
      </c>
      <c r="B76" s="381"/>
      <c r="C76" s="65" t="s">
        <v>430</v>
      </c>
      <c r="D76" s="384">
        <f>SUM(E76:P76)</f>
        <v>281934.44923677016</v>
      </c>
      <c r="E76" s="383">
        <f>E64*$S76</f>
        <v>48622.434415988471</v>
      </c>
      <c r="F76" s="383">
        <f>F64*$S76</f>
        <v>50562.16644438704</v>
      </c>
      <c r="G76" s="383">
        <f>G64*$S76</f>
        <v>42817.832958126826</v>
      </c>
      <c r="H76" s="382">
        <v>0</v>
      </c>
      <c r="I76" s="382">
        <v>0</v>
      </c>
      <c r="J76" s="382">
        <v>0</v>
      </c>
      <c r="K76" s="382">
        <v>0</v>
      </c>
      <c r="L76" s="382">
        <v>0</v>
      </c>
      <c r="M76" s="382">
        <v>0</v>
      </c>
      <c r="N76" s="383">
        <f>N64*$S76</f>
        <v>54342.176217798966</v>
      </c>
      <c r="O76" s="383">
        <f>O64*$S76</f>
        <v>46569.847951305492</v>
      </c>
      <c r="P76" s="383">
        <f>P64*$S76</f>
        <v>39019.991249163395</v>
      </c>
      <c r="R76" s="65" t="str">
        <f>'WP TRV Usage Ratios'!A37</f>
        <v>Off</v>
      </c>
      <c r="S76" s="165">
        <f>'WP TRV Usage Ratios'!B37</f>
        <v>0.91256830601092898</v>
      </c>
      <c r="T76" s="165"/>
    </row>
    <row r="77" spans="1:20" x14ac:dyDescent="0.2">
      <c r="A77" s="381">
        <f t="shared" si="22"/>
        <v>71</v>
      </c>
      <c r="B77" s="381"/>
      <c r="D77" s="67">
        <f t="shared" ref="D77:P77" si="23">SUM(D73:D76)</f>
        <v>308946.13299598166</v>
      </c>
      <c r="E77" s="382">
        <f t="shared" si="23"/>
        <v>57939.308076537163</v>
      </c>
      <c r="F77" s="382">
        <f t="shared" si="23"/>
        <v>60250.725284030064</v>
      </c>
      <c r="G77" s="382">
        <f t="shared" si="23"/>
        <v>51022.447656690048</v>
      </c>
      <c r="H77" s="382">
        <f t="shared" si="23"/>
        <v>0</v>
      </c>
      <c r="I77" s="382">
        <f t="shared" si="23"/>
        <v>0</v>
      </c>
      <c r="J77" s="382">
        <f t="shared" si="23"/>
        <v>0</v>
      </c>
      <c r="K77" s="382">
        <f t="shared" si="23"/>
        <v>0</v>
      </c>
      <c r="L77" s="382">
        <f t="shared" si="23"/>
        <v>0</v>
      </c>
      <c r="M77" s="382">
        <f t="shared" si="23"/>
        <v>0</v>
      </c>
      <c r="N77" s="382">
        <f t="shared" si="23"/>
        <v>64755.048307437093</v>
      </c>
      <c r="O77" s="382">
        <f t="shared" si="23"/>
        <v>55493.411630597562</v>
      </c>
      <c r="P77" s="382">
        <f t="shared" si="23"/>
        <v>46496.875799901289</v>
      </c>
      <c r="S77" s="165"/>
      <c r="T77" s="165"/>
    </row>
    <row r="78" spans="1:20" x14ac:dyDescent="0.2">
      <c r="A78" s="381">
        <f t="shared" si="22"/>
        <v>72</v>
      </c>
      <c r="B78" s="381"/>
      <c r="E78" s="382"/>
      <c r="F78" s="382"/>
      <c r="G78" s="382"/>
      <c r="H78" s="382"/>
      <c r="I78" s="382"/>
      <c r="J78" s="382"/>
      <c r="K78" s="382"/>
      <c r="L78" s="382"/>
      <c r="M78" s="382"/>
      <c r="N78" s="382"/>
      <c r="O78" s="382"/>
      <c r="P78" s="382"/>
      <c r="S78" s="165"/>
      <c r="T78" s="165"/>
    </row>
    <row r="79" spans="1:20" x14ac:dyDescent="0.2">
      <c r="A79" s="381">
        <f t="shared" si="22"/>
        <v>73</v>
      </c>
      <c r="B79" s="381"/>
      <c r="D79" s="67">
        <f>SUM(D71,D77)</f>
        <v>659943.56799999997</v>
      </c>
      <c r="E79" s="382"/>
      <c r="F79" s="382"/>
      <c r="G79" s="382"/>
      <c r="H79" s="382"/>
      <c r="I79" s="382"/>
      <c r="J79" s="382"/>
      <c r="K79" s="382"/>
      <c r="L79" s="382"/>
      <c r="M79" s="382"/>
      <c r="N79" s="382"/>
      <c r="O79" s="382"/>
      <c r="P79" s="382"/>
      <c r="S79" s="165"/>
      <c r="T79" s="165"/>
    </row>
    <row r="80" spans="1:20" x14ac:dyDescent="0.2">
      <c r="A80" s="381">
        <f t="shared" si="22"/>
        <v>74</v>
      </c>
      <c r="B80" s="381"/>
      <c r="D80" s="78">
        <f>D79-D64</f>
        <v>0</v>
      </c>
      <c r="E80" s="382"/>
      <c r="F80" s="382"/>
      <c r="G80" s="382"/>
      <c r="H80" s="382"/>
      <c r="I80" s="382"/>
      <c r="J80" s="382"/>
      <c r="K80" s="382"/>
      <c r="L80" s="382"/>
      <c r="M80" s="382"/>
      <c r="N80" s="382"/>
      <c r="O80" s="382"/>
      <c r="P80" s="382"/>
      <c r="S80" s="165"/>
      <c r="T80" s="165"/>
    </row>
    <row r="81" spans="1:20" x14ac:dyDescent="0.2">
      <c r="A81" s="381">
        <f t="shared" si="22"/>
        <v>75</v>
      </c>
      <c r="B81" s="381"/>
      <c r="D81" s="228">
        <f>D79-'WP TVR SAP Billed Data'!E11*1072</f>
        <v>0</v>
      </c>
      <c r="E81" s="382"/>
      <c r="F81" s="382"/>
      <c r="G81" s="382"/>
      <c r="H81" s="382"/>
      <c r="I81" s="382"/>
      <c r="J81" s="382"/>
      <c r="K81" s="382"/>
      <c r="L81" s="382"/>
      <c r="M81" s="382"/>
      <c r="N81" s="382"/>
      <c r="O81" s="382"/>
      <c r="P81" s="382"/>
      <c r="S81" s="165"/>
      <c r="T81" s="165"/>
    </row>
    <row r="82" spans="1:20" x14ac:dyDescent="0.2">
      <c r="A82" s="381">
        <f t="shared" si="22"/>
        <v>76</v>
      </c>
      <c r="B82" s="381"/>
      <c r="S82" s="165"/>
      <c r="T82" s="165"/>
    </row>
    <row r="83" spans="1:20" x14ac:dyDescent="0.2">
      <c r="A83" s="381">
        <f t="shared" si="22"/>
        <v>77</v>
      </c>
      <c r="B83" s="381"/>
      <c r="S83" s="165"/>
      <c r="T83" s="165"/>
    </row>
    <row r="84" spans="1:20" x14ac:dyDescent="0.2">
      <c r="A84" s="381">
        <f t="shared" si="22"/>
        <v>78</v>
      </c>
      <c r="B84" s="381"/>
      <c r="S84" s="165"/>
      <c r="T84" s="165"/>
    </row>
    <row r="85" spans="1:20" x14ac:dyDescent="0.2">
      <c r="A85" s="381">
        <f t="shared" si="22"/>
        <v>79</v>
      </c>
      <c r="B85" s="381"/>
      <c r="S85" s="165"/>
      <c r="T85" s="165"/>
    </row>
    <row r="86" spans="1:20" x14ac:dyDescent="0.2">
      <c r="A86" s="381">
        <f t="shared" si="22"/>
        <v>80</v>
      </c>
      <c r="B86" s="381"/>
      <c r="S86" s="165"/>
      <c r="T86" s="165"/>
    </row>
    <row r="87" spans="1:20" x14ac:dyDescent="0.2">
      <c r="A87" s="381">
        <f t="shared" si="22"/>
        <v>81</v>
      </c>
      <c r="B87" s="381"/>
      <c r="S87" s="165"/>
      <c r="T87" s="165"/>
    </row>
    <row r="88" spans="1:20" x14ac:dyDescent="0.2">
      <c r="A88" s="381">
        <f t="shared" si="22"/>
        <v>82</v>
      </c>
      <c r="B88" s="381"/>
      <c r="S88" s="165"/>
      <c r="T88" s="165"/>
    </row>
    <row r="89" spans="1:20" x14ac:dyDescent="0.2">
      <c r="A89" s="381">
        <f t="shared" si="22"/>
        <v>83</v>
      </c>
      <c r="B89" s="381"/>
      <c r="S89" s="165"/>
      <c r="T89" s="165"/>
    </row>
    <row r="90" spans="1:20" x14ac:dyDescent="0.2">
      <c r="A90" s="381">
        <f t="shared" si="22"/>
        <v>84</v>
      </c>
      <c r="B90" s="381"/>
      <c r="S90" s="165"/>
      <c r="T90" s="165"/>
    </row>
    <row r="91" spans="1:20" x14ac:dyDescent="0.2">
      <c r="A91" s="381">
        <f t="shared" si="22"/>
        <v>85</v>
      </c>
      <c r="B91" s="381"/>
    </row>
    <row r="92" spans="1:20" x14ac:dyDescent="0.2">
      <c r="A92" s="381">
        <f t="shared" si="22"/>
        <v>86</v>
      </c>
      <c r="B92" s="381"/>
    </row>
    <row r="93" spans="1:20" x14ac:dyDescent="0.2">
      <c r="A93" s="381">
        <f t="shared" si="22"/>
        <v>87</v>
      </c>
      <c r="B93" s="381"/>
    </row>
    <row r="94" spans="1:20" x14ac:dyDescent="0.2">
      <c r="A94" s="381">
        <f t="shared" si="22"/>
        <v>88</v>
      </c>
      <c r="B94" s="381"/>
    </row>
    <row r="95" spans="1:20" x14ac:dyDescent="0.2">
      <c r="A95" s="381">
        <f t="shared" si="22"/>
        <v>89</v>
      </c>
      <c r="B95" s="381"/>
    </row>
    <row r="96" spans="1:20" x14ac:dyDescent="0.2">
      <c r="A96" s="381">
        <f t="shared" si="22"/>
        <v>90</v>
      </c>
      <c r="B96" s="381"/>
    </row>
    <row r="97" spans="1:2" x14ac:dyDescent="0.2">
      <c r="A97" s="381">
        <f t="shared" si="22"/>
        <v>91</v>
      </c>
      <c r="B97" s="381"/>
    </row>
    <row r="98" spans="1:2" x14ac:dyDescent="0.2">
      <c r="A98" s="381">
        <f t="shared" si="22"/>
        <v>92</v>
      </c>
      <c r="B98" s="381"/>
    </row>
    <row r="99" spans="1:2" x14ac:dyDescent="0.2">
      <c r="A99" s="381">
        <f t="shared" si="22"/>
        <v>93</v>
      </c>
      <c r="B99" s="381"/>
    </row>
    <row r="100" spans="1:2" x14ac:dyDescent="0.2">
      <c r="A100" s="381">
        <f t="shared" si="22"/>
        <v>94</v>
      </c>
      <c r="B100" s="381"/>
    </row>
    <row r="101" spans="1:2" x14ac:dyDescent="0.2">
      <c r="A101" s="381">
        <f t="shared" si="22"/>
        <v>95</v>
      </c>
      <c r="B101" s="381"/>
    </row>
  </sheetData>
  <mergeCells count="2">
    <mergeCell ref="A1:H1"/>
    <mergeCell ref="A2:H2"/>
  </mergeCells>
  <printOptions horizontalCentered="1"/>
  <pageMargins left="0.7" right="0.7" top="0.75" bottom="0.75" header="0.3" footer="0.3"/>
  <pageSetup scale="43" orientation="landscape" horizontalDpi="360" verticalDpi="360" r:id="rId1"/>
  <headerFooter alignWithMargins="0">
    <oddFooter>&amp;R&amp;F
&amp;A
&amp;P of &amp;N</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6" tint="0.79998168889431442"/>
    <pageSetUpPr fitToPage="1"/>
  </sheetPr>
  <dimension ref="A1:S73"/>
  <sheetViews>
    <sheetView workbookViewId="0">
      <pane ySplit="5" topLeftCell="A6" activePane="bottomLeft" state="frozen"/>
      <selection activeCell="C33" sqref="C33"/>
      <selection pane="bottomLeft" activeCell="C33" sqref="C33"/>
    </sheetView>
  </sheetViews>
  <sheetFormatPr defaultColWidth="8.75" defaultRowHeight="11.25" x14ac:dyDescent="0.2"/>
  <cols>
    <col min="1" max="1" width="3.875" style="380" bestFit="1" customWidth="1"/>
    <col min="2" max="2" width="4.5" style="380" bestFit="1" customWidth="1"/>
    <col min="3" max="3" width="14.75" style="65" bestFit="1" customWidth="1"/>
    <col min="4" max="4" width="7.875" style="65" bestFit="1" customWidth="1"/>
    <col min="5" max="8" width="8.625" style="65" bestFit="1" customWidth="1"/>
    <col min="9" max="11" width="7.875" style="65" bestFit="1" customWidth="1"/>
    <col min="12" max="12" width="8.625" style="65" bestFit="1" customWidth="1"/>
    <col min="13" max="13" width="7.875" style="65" bestFit="1" customWidth="1"/>
    <col min="14" max="16" width="8.625" style="65" bestFit="1" customWidth="1"/>
    <col min="17" max="17" width="1.125" style="65" customWidth="1"/>
    <col min="18" max="18" width="23" style="65" bestFit="1" customWidth="1"/>
    <col min="19" max="19" width="9.125" style="65" bestFit="1" customWidth="1"/>
    <col min="20" max="16384" width="8.75" style="65"/>
  </cols>
  <sheetData>
    <row r="1" spans="1:19" ht="15.75" x14ac:dyDescent="0.25">
      <c r="A1" s="540" t="str">
        <f>'Exh CTM-6 (Rate Spread)'!A1</f>
        <v>Puget Sound Energy</v>
      </c>
      <c r="B1" s="541"/>
      <c r="C1" s="541"/>
      <c r="D1" s="541"/>
      <c r="E1" s="541"/>
      <c r="F1" s="541"/>
      <c r="G1" s="541"/>
      <c r="H1" s="541"/>
    </row>
    <row r="2" spans="1:19" ht="15.75" x14ac:dyDescent="0.25">
      <c r="A2" s="540" t="str">
        <f>'Exh CTM-6 (Rate Spread)'!A2</f>
        <v>2024 General Rate Case Docket No. UE-240004 and UG-240005</v>
      </c>
      <c r="B2" s="541"/>
      <c r="C2" s="541"/>
      <c r="D2" s="541"/>
      <c r="E2" s="541"/>
      <c r="F2" s="541"/>
      <c r="G2" s="541"/>
      <c r="H2" s="541"/>
    </row>
    <row r="3" spans="1:19" ht="15.75" x14ac:dyDescent="0.25">
      <c r="A3" s="540"/>
      <c r="B3" s="541"/>
      <c r="C3" s="541"/>
      <c r="D3" s="541"/>
      <c r="E3" s="541"/>
      <c r="F3" s="541"/>
      <c r="G3" s="541"/>
      <c r="H3" s="541"/>
    </row>
    <row r="4" spans="1:19" x14ac:dyDescent="0.2">
      <c r="A4" s="65"/>
      <c r="B4" s="65"/>
    </row>
    <row r="5" spans="1:19" ht="22.5" x14ac:dyDescent="0.2">
      <c r="A5" s="395" t="s">
        <v>63</v>
      </c>
      <c r="B5" s="395" t="s">
        <v>440</v>
      </c>
      <c r="C5" s="395" t="s">
        <v>323</v>
      </c>
      <c r="D5" s="394"/>
      <c r="E5" s="394">
        <v>45292</v>
      </c>
      <c r="F5" s="394">
        <v>45323</v>
      </c>
      <c r="G5" s="394">
        <v>45352</v>
      </c>
      <c r="H5" s="394">
        <v>45383</v>
      </c>
      <c r="I5" s="394">
        <v>45413</v>
      </c>
      <c r="J5" s="394">
        <v>45444</v>
      </c>
      <c r="K5" s="394">
        <v>45474</v>
      </c>
      <c r="L5" s="394">
        <v>45505</v>
      </c>
      <c r="M5" s="394">
        <v>45536</v>
      </c>
      <c r="N5" s="394">
        <v>45566</v>
      </c>
      <c r="O5" s="394">
        <v>45597</v>
      </c>
      <c r="P5" s="394">
        <v>45627</v>
      </c>
      <c r="S5" s="165"/>
    </row>
    <row r="6" spans="1:19" x14ac:dyDescent="0.2">
      <c r="A6" s="414"/>
      <c r="B6" s="414" t="s">
        <v>145</v>
      </c>
      <c r="C6" s="414" t="s">
        <v>146</v>
      </c>
      <c r="D6" s="415" t="s">
        <v>150</v>
      </c>
      <c r="E6" s="415" t="s">
        <v>151</v>
      </c>
      <c r="F6" s="415" t="s">
        <v>152</v>
      </c>
      <c r="G6" s="415" t="s">
        <v>147</v>
      </c>
      <c r="H6" s="415" t="s">
        <v>247</v>
      </c>
      <c r="I6" s="415" t="s">
        <v>148</v>
      </c>
      <c r="J6" s="415" t="s">
        <v>246</v>
      </c>
      <c r="K6" s="415" t="s">
        <v>153</v>
      </c>
      <c r="L6" s="415" t="s">
        <v>154</v>
      </c>
      <c r="M6" s="415" t="s">
        <v>155</v>
      </c>
      <c r="N6" s="415" t="s">
        <v>156</v>
      </c>
      <c r="O6" s="415" t="s">
        <v>157</v>
      </c>
      <c r="P6" s="415" t="s">
        <v>321</v>
      </c>
      <c r="Q6" s="415"/>
      <c r="S6" s="165"/>
    </row>
    <row r="7" spans="1:19" x14ac:dyDescent="0.2">
      <c r="A7" s="381">
        <v>1</v>
      </c>
      <c r="B7" s="381"/>
      <c r="E7" s="391"/>
      <c r="F7" s="391"/>
      <c r="G7" s="391"/>
      <c r="H7" s="391"/>
      <c r="I7" s="391"/>
      <c r="J7" s="391"/>
      <c r="K7" s="391"/>
      <c r="L7" s="391"/>
      <c r="M7" s="391"/>
      <c r="N7" s="391"/>
      <c r="O7" s="391"/>
      <c r="P7" s="391"/>
      <c r="Q7" s="386"/>
      <c r="S7" s="165"/>
    </row>
    <row r="8" spans="1:19" x14ac:dyDescent="0.2">
      <c r="A8" s="381">
        <f t="shared" ref="A8:A71" si="0">+A7+1</f>
        <v>2</v>
      </c>
      <c r="B8" s="381"/>
      <c r="E8" s="390"/>
      <c r="F8" s="390"/>
      <c r="G8" s="390"/>
      <c r="H8" s="390"/>
      <c r="I8" s="390"/>
      <c r="J8" s="390"/>
      <c r="K8" s="390"/>
      <c r="L8" s="390"/>
      <c r="M8" s="390"/>
      <c r="N8" s="390"/>
      <c r="O8" s="390"/>
      <c r="P8" s="390"/>
      <c r="Q8" s="389"/>
      <c r="S8" s="165"/>
    </row>
    <row r="9" spans="1:19" x14ac:dyDescent="0.2">
      <c r="A9" s="381">
        <f t="shared" si="0"/>
        <v>3</v>
      </c>
      <c r="B9" s="381"/>
      <c r="E9" s="390"/>
      <c r="F9" s="390"/>
      <c r="G9" s="390"/>
      <c r="H9" s="390"/>
      <c r="I9" s="390"/>
      <c r="J9" s="390"/>
      <c r="K9" s="390"/>
      <c r="L9" s="390"/>
      <c r="M9" s="390"/>
      <c r="N9" s="390"/>
      <c r="O9" s="390"/>
      <c r="P9" s="390"/>
      <c r="Q9" s="389"/>
      <c r="S9" s="165"/>
    </row>
    <row r="10" spans="1:19" x14ac:dyDescent="0.2">
      <c r="A10" s="381">
        <f t="shared" si="0"/>
        <v>4</v>
      </c>
      <c r="B10" s="381">
        <v>307</v>
      </c>
      <c r="C10" s="65" t="s">
        <v>437</v>
      </c>
      <c r="D10" s="67">
        <f>SUM(E10:P10)</f>
        <v>3425645.7576754317</v>
      </c>
      <c r="E10" s="382">
        <v>363783.55745363963</v>
      </c>
      <c r="F10" s="382">
        <v>328086.85513384803</v>
      </c>
      <c r="G10" s="382">
        <v>317374.01636905456</v>
      </c>
      <c r="H10" s="382">
        <v>265836.48473079142</v>
      </c>
      <c r="I10" s="382">
        <v>231950.7668027849</v>
      </c>
      <c r="J10" s="382">
        <v>221624.36136402484</v>
      </c>
      <c r="K10" s="382">
        <v>247123.0591608604</v>
      </c>
      <c r="L10" s="382">
        <v>248967.55938142867</v>
      </c>
      <c r="M10" s="382">
        <v>227478.12086136208</v>
      </c>
      <c r="N10" s="382">
        <v>266329.80954240222</v>
      </c>
      <c r="O10" s="382">
        <v>321164.93328610429</v>
      </c>
      <c r="P10" s="382">
        <v>385926.23358913022</v>
      </c>
      <c r="R10" s="392" t="s">
        <v>442</v>
      </c>
      <c r="S10" s="413">
        <v>3.0501054401535391E-4</v>
      </c>
    </row>
    <row r="11" spans="1:19" x14ac:dyDescent="0.2">
      <c r="A11" s="381">
        <f t="shared" si="0"/>
        <v>5</v>
      </c>
      <c r="B11" s="381"/>
      <c r="E11" s="382"/>
      <c r="F11" s="382"/>
      <c r="G11" s="382"/>
      <c r="H11" s="382"/>
      <c r="I11" s="382"/>
      <c r="J11" s="382"/>
      <c r="K11" s="382"/>
      <c r="L11" s="382"/>
      <c r="M11" s="382"/>
      <c r="N11" s="382"/>
      <c r="O11" s="382"/>
      <c r="P11" s="382"/>
      <c r="R11" s="65" t="s">
        <v>436</v>
      </c>
      <c r="S11" s="165"/>
    </row>
    <row r="12" spans="1:19" x14ac:dyDescent="0.2">
      <c r="A12" s="381">
        <f t="shared" si="0"/>
        <v>6</v>
      </c>
      <c r="B12" s="381"/>
      <c r="C12" s="65" t="s">
        <v>396</v>
      </c>
      <c r="E12" s="382"/>
      <c r="F12" s="382"/>
      <c r="G12" s="382"/>
      <c r="H12" s="382"/>
      <c r="I12" s="382"/>
      <c r="J12" s="382"/>
      <c r="K12" s="382"/>
      <c r="L12" s="382"/>
      <c r="M12" s="382"/>
      <c r="N12" s="382"/>
      <c r="O12" s="382"/>
      <c r="P12" s="382"/>
      <c r="R12" s="65" t="str">
        <f>'WP TRV Usage Ratios'!A6</f>
        <v>Winter</v>
      </c>
      <c r="S12" s="165"/>
    </row>
    <row r="13" spans="1:19" x14ac:dyDescent="0.2">
      <c r="A13" s="381">
        <f t="shared" si="0"/>
        <v>7</v>
      </c>
      <c r="B13" s="381"/>
      <c r="C13" s="65" t="s">
        <v>431</v>
      </c>
      <c r="D13" s="67">
        <f>SUM(E13:P13)</f>
        <v>243800.25183111819</v>
      </c>
      <c r="E13" s="382">
        <v>0</v>
      </c>
      <c r="F13" s="382">
        <v>0</v>
      </c>
      <c r="G13" s="382">
        <v>0</v>
      </c>
      <c r="H13" s="382">
        <f t="shared" ref="H13:M13" si="1">H10*$S$13</f>
        <v>44914.680799295806</v>
      </c>
      <c r="I13" s="382">
        <f t="shared" si="1"/>
        <v>39189.483951569426</v>
      </c>
      <c r="J13" s="382">
        <f t="shared" si="1"/>
        <v>37444.775340350352</v>
      </c>
      <c r="K13" s="382">
        <f t="shared" si="1"/>
        <v>41752.934446134386</v>
      </c>
      <c r="L13" s="382">
        <f t="shared" si="1"/>
        <v>42064.57390647765</v>
      </c>
      <c r="M13" s="382">
        <f t="shared" si="1"/>
        <v>38433.803387290573</v>
      </c>
      <c r="N13" s="382">
        <v>0</v>
      </c>
      <c r="O13" s="382">
        <v>0</v>
      </c>
      <c r="P13" s="382">
        <v>0</v>
      </c>
      <c r="R13" s="65" t="str">
        <f>'WP TRV Usage Ratios'!A7</f>
        <v>Peak</v>
      </c>
      <c r="S13" s="165">
        <f>'WP TRV Usage Ratios'!B7</f>
        <v>0.16895604395604397</v>
      </c>
    </row>
    <row r="14" spans="1:19" ht="13.5" x14ac:dyDescent="0.35">
      <c r="A14" s="381">
        <f t="shared" si="0"/>
        <v>8</v>
      </c>
      <c r="B14" s="381"/>
      <c r="C14" s="65" t="s">
        <v>430</v>
      </c>
      <c r="D14" s="384">
        <f>SUM(E14:P14)</f>
        <v>1199180.1004701341</v>
      </c>
      <c r="E14" s="382">
        <v>0</v>
      </c>
      <c r="F14" s="382">
        <v>0</v>
      </c>
      <c r="G14" s="382">
        <v>0</v>
      </c>
      <c r="H14" s="388">
        <f t="shared" ref="H14:M14" si="2">H10*$S$14</f>
        <v>220921.80393149564</v>
      </c>
      <c r="I14" s="388">
        <f t="shared" si="2"/>
        <v>192761.28285121548</v>
      </c>
      <c r="J14" s="388">
        <f t="shared" si="2"/>
        <v>184179.58602367449</v>
      </c>
      <c r="K14" s="388">
        <f t="shared" si="2"/>
        <v>205370.12471472603</v>
      </c>
      <c r="L14" s="388">
        <f t="shared" si="2"/>
        <v>206902.98547495104</v>
      </c>
      <c r="M14" s="388">
        <f t="shared" si="2"/>
        <v>189044.31747407152</v>
      </c>
      <c r="N14" s="382">
        <v>0</v>
      </c>
      <c r="O14" s="382">
        <v>0</v>
      </c>
      <c r="P14" s="382">
        <v>0</v>
      </c>
      <c r="R14" s="65" t="str">
        <f>'WP TRV Usage Ratios'!A8</f>
        <v>Off</v>
      </c>
      <c r="S14" s="165">
        <f>'WP TRV Usage Ratios'!B8</f>
        <v>0.83104395604395609</v>
      </c>
    </row>
    <row r="15" spans="1:19" x14ac:dyDescent="0.2">
      <c r="A15" s="381">
        <f t="shared" si="0"/>
        <v>9</v>
      </c>
      <c r="B15" s="381"/>
      <c r="D15" s="67">
        <f t="shared" ref="D15:P15" si="3">SUM(D13:D14)</f>
        <v>1442980.3523012523</v>
      </c>
      <c r="E15" s="382">
        <f t="shared" si="3"/>
        <v>0</v>
      </c>
      <c r="F15" s="382">
        <f t="shared" si="3"/>
        <v>0</v>
      </c>
      <c r="G15" s="382">
        <f t="shared" si="3"/>
        <v>0</v>
      </c>
      <c r="H15" s="382">
        <f t="shared" si="3"/>
        <v>265836.48473079142</v>
      </c>
      <c r="I15" s="382">
        <f t="shared" si="3"/>
        <v>231950.7668027849</v>
      </c>
      <c r="J15" s="382">
        <f t="shared" si="3"/>
        <v>221624.36136402484</v>
      </c>
      <c r="K15" s="382">
        <f t="shared" si="3"/>
        <v>247123.05916086043</v>
      </c>
      <c r="L15" s="382">
        <f t="shared" si="3"/>
        <v>248967.5593814287</v>
      </c>
      <c r="M15" s="382">
        <f t="shared" si="3"/>
        <v>227478.12086136208</v>
      </c>
      <c r="N15" s="382">
        <f t="shared" si="3"/>
        <v>0</v>
      </c>
      <c r="O15" s="382">
        <f t="shared" si="3"/>
        <v>0</v>
      </c>
      <c r="P15" s="382">
        <f t="shared" si="3"/>
        <v>0</v>
      </c>
      <c r="S15" s="165"/>
    </row>
    <row r="16" spans="1:19" x14ac:dyDescent="0.2">
      <c r="A16" s="381">
        <f t="shared" si="0"/>
        <v>10</v>
      </c>
      <c r="B16" s="381"/>
      <c r="C16" s="65" t="s">
        <v>394</v>
      </c>
      <c r="E16" s="382"/>
      <c r="F16" s="382"/>
      <c r="G16" s="382"/>
      <c r="H16" s="382"/>
      <c r="I16" s="382"/>
      <c r="J16" s="382"/>
      <c r="K16" s="382"/>
      <c r="L16" s="382"/>
      <c r="M16" s="382"/>
      <c r="N16" s="382"/>
      <c r="O16" s="382"/>
      <c r="P16" s="382"/>
      <c r="R16" s="65" t="str">
        <f>'WP TRV Usage Ratios'!A9</f>
        <v>Summer</v>
      </c>
      <c r="S16" s="165"/>
    </row>
    <row r="17" spans="1:19" x14ac:dyDescent="0.2">
      <c r="A17" s="381">
        <f t="shared" si="0"/>
        <v>11</v>
      </c>
      <c r="B17" s="381"/>
      <c r="C17" s="65" t="s">
        <v>431</v>
      </c>
      <c r="D17" s="67">
        <f>SUM(E17:P17)</f>
        <v>173347.79500539272</v>
      </c>
      <c r="E17" s="382">
        <f>E10*$S$17</f>
        <v>31806.212673542264</v>
      </c>
      <c r="F17" s="382">
        <f>F10*$S$17</f>
        <v>28685.189519899282</v>
      </c>
      <c r="G17" s="382">
        <f>G10*$S$17</f>
        <v>27748.547879261601</v>
      </c>
      <c r="H17" s="382">
        <v>0</v>
      </c>
      <c r="I17" s="382">
        <v>0</v>
      </c>
      <c r="J17" s="382">
        <v>0</v>
      </c>
      <c r="K17" s="382">
        <v>0</v>
      </c>
      <c r="L17" s="382">
        <v>0</v>
      </c>
      <c r="M17" s="382">
        <v>0</v>
      </c>
      <c r="N17" s="382">
        <f>N10*$S$17</f>
        <v>23285.666408078883</v>
      </c>
      <c r="O17" s="382">
        <f>O10*$S$17</f>
        <v>28079.994167091085</v>
      </c>
      <c r="P17" s="382">
        <f>P10*$S$17</f>
        <v>33742.184357519582</v>
      </c>
      <c r="R17" s="65" t="str">
        <f>'WP TRV Usage Ratios'!A10</f>
        <v>Peak</v>
      </c>
      <c r="S17" s="165">
        <f>'WP TRV Usage Ratios'!B10</f>
        <v>8.7431693989071038E-2</v>
      </c>
    </row>
    <row r="18" spans="1:19" ht="13.5" x14ac:dyDescent="0.35">
      <c r="A18" s="381">
        <f t="shared" si="0"/>
        <v>12</v>
      </c>
      <c r="B18" s="381"/>
      <c r="C18" s="65" t="s">
        <v>430</v>
      </c>
      <c r="D18" s="384">
        <f>SUM(E18:P18)</f>
        <v>1809317.6103687864</v>
      </c>
      <c r="E18" s="388">
        <f>E10*$S$18</f>
        <v>331977.34478009737</v>
      </c>
      <c r="F18" s="388">
        <f>F10*$S$18</f>
        <v>299401.66561394877</v>
      </c>
      <c r="G18" s="388">
        <f>G10*$S$18</f>
        <v>289625.46848979295</v>
      </c>
      <c r="H18" s="382">
        <v>0</v>
      </c>
      <c r="I18" s="382">
        <v>0</v>
      </c>
      <c r="J18" s="382">
        <v>0</v>
      </c>
      <c r="K18" s="382">
        <v>0</v>
      </c>
      <c r="L18" s="382">
        <v>0</v>
      </c>
      <c r="M18" s="382">
        <v>0</v>
      </c>
      <c r="N18" s="388">
        <f>N10*$S$18</f>
        <v>243044.14313432333</v>
      </c>
      <c r="O18" s="388">
        <f>O10*$S$18</f>
        <v>293084.9391190132</v>
      </c>
      <c r="P18" s="388">
        <f>P10*$S$18</f>
        <v>352184.04923161067</v>
      </c>
      <c r="R18" s="65" t="str">
        <f>'WP TRV Usage Ratios'!A11</f>
        <v>Off</v>
      </c>
      <c r="S18" s="165">
        <f>'WP TRV Usage Ratios'!B11</f>
        <v>0.91256830601092898</v>
      </c>
    </row>
    <row r="19" spans="1:19" x14ac:dyDescent="0.2">
      <c r="A19" s="381">
        <f t="shared" si="0"/>
        <v>13</v>
      </c>
      <c r="B19" s="381"/>
      <c r="D19" s="67">
        <f t="shared" ref="D19:P19" si="4">SUM(D17:D18)</f>
        <v>1982665.4053741791</v>
      </c>
      <c r="E19" s="382">
        <f t="shared" si="4"/>
        <v>363783.55745363963</v>
      </c>
      <c r="F19" s="382">
        <f t="shared" si="4"/>
        <v>328086.85513384803</v>
      </c>
      <c r="G19" s="382">
        <f t="shared" si="4"/>
        <v>317374.01636905456</v>
      </c>
      <c r="H19" s="382">
        <f t="shared" si="4"/>
        <v>0</v>
      </c>
      <c r="I19" s="382">
        <f t="shared" si="4"/>
        <v>0</v>
      </c>
      <c r="J19" s="382">
        <f t="shared" si="4"/>
        <v>0</v>
      </c>
      <c r="K19" s="382">
        <f t="shared" si="4"/>
        <v>0</v>
      </c>
      <c r="L19" s="382">
        <f t="shared" si="4"/>
        <v>0</v>
      </c>
      <c r="M19" s="382">
        <f t="shared" si="4"/>
        <v>0</v>
      </c>
      <c r="N19" s="382">
        <f t="shared" si="4"/>
        <v>266329.80954240222</v>
      </c>
      <c r="O19" s="382">
        <f t="shared" si="4"/>
        <v>321164.93328610429</v>
      </c>
      <c r="P19" s="382">
        <f t="shared" si="4"/>
        <v>385926.23358913022</v>
      </c>
      <c r="S19" s="165"/>
    </row>
    <row r="20" spans="1:19" x14ac:dyDescent="0.2">
      <c r="A20" s="381">
        <f t="shared" si="0"/>
        <v>14</v>
      </c>
      <c r="B20" s="381"/>
      <c r="E20" s="382"/>
      <c r="F20" s="382"/>
      <c r="G20" s="382"/>
      <c r="H20" s="382"/>
      <c r="I20" s="382"/>
      <c r="J20" s="382"/>
      <c r="K20" s="382"/>
      <c r="L20" s="382"/>
      <c r="M20" s="382"/>
      <c r="N20" s="382"/>
      <c r="O20" s="382"/>
      <c r="P20" s="382"/>
      <c r="S20" s="165"/>
    </row>
    <row r="21" spans="1:19" x14ac:dyDescent="0.2">
      <c r="A21" s="381">
        <f t="shared" si="0"/>
        <v>15</v>
      </c>
      <c r="B21" s="381"/>
      <c r="D21" s="67">
        <f>SUM(D15,D19)</f>
        <v>3425645.7576754317</v>
      </c>
      <c r="E21" s="382"/>
      <c r="F21" s="382"/>
      <c r="G21" s="382"/>
      <c r="H21" s="382"/>
      <c r="I21" s="382"/>
      <c r="J21" s="382"/>
      <c r="K21" s="382"/>
      <c r="L21" s="382"/>
      <c r="M21" s="382"/>
      <c r="N21" s="382"/>
      <c r="O21" s="382"/>
      <c r="P21" s="382"/>
      <c r="S21" s="165"/>
    </row>
    <row r="22" spans="1:19" x14ac:dyDescent="0.2">
      <c r="A22" s="381">
        <f t="shared" si="0"/>
        <v>16</v>
      </c>
      <c r="B22" s="381"/>
      <c r="D22" s="78">
        <f>D21-D10</f>
        <v>0</v>
      </c>
      <c r="E22" s="382"/>
      <c r="F22" s="382"/>
      <c r="G22" s="382"/>
      <c r="H22" s="382"/>
      <c r="I22" s="382"/>
      <c r="J22" s="382"/>
      <c r="K22" s="382"/>
      <c r="L22" s="382"/>
      <c r="M22" s="382"/>
      <c r="N22" s="382"/>
      <c r="O22" s="382"/>
      <c r="P22" s="382"/>
      <c r="S22" s="165"/>
    </row>
    <row r="23" spans="1:19" x14ac:dyDescent="0.2">
      <c r="A23" s="381">
        <f t="shared" si="0"/>
        <v>17</v>
      </c>
      <c r="B23" s="381"/>
      <c r="D23" s="78"/>
      <c r="E23" s="382"/>
      <c r="F23" s="382"/>
      <c r="G23" s="382"/>
      <c r="H23" s="382"/>
      <c r="I23" s="382"/>
      <c r="J23" s="382"/>
      <c r="K23" s="382"/>
      <c r="L23" s="382"/>
      <c r="M23" s="382"/>
      <c r="N23" s="382"/>
      <c r="O23" s="382"/>
      <c r="P23" s="382"/>
      <c r="S23" s="165"/>
    </row>
    <row r="24" spans="1:19" x14ac:dyDescent="0.2">
      <c r="A24" s="381">
        <f t="shared" si="0"/>
        <v>18</v>
      </c>
      <c r="B24" s="381">
        <v>317</v>
      </c>
      <c r="C24" s="65" t="s">
        <v>437</v>
      </c>
      <c r="D24" s="67">
        <f>SUM(E24:P24)</f>
        <v>5309076.2560853912</v>
      </c>
      <c r="E24" s="382">
        <v>563792.8682217187</v>
      </c>
      <c r="F24" s="382">
        <v>508470.00996005302</v>
      </c>
      <c r="G24" s="382">
        <v>491867.21972875058</v>
      </c>
      <c r="H24" s="382">
        <v>411994.1958164291</v>
      </c>
      <c r="I24" s="382">
        <v>359478.0066953263</v>
      </c>
      <c r="J24" s="382">
        <v>343474.11201275577</v>
      </c>
      <c r="K24" s="382">
        <v>382992.07172325975</v>
      </c>
      <c r="L24" s="382">
        <v>385850.6837976175</v>
      </c>
      <c r="M24" s="382">
        <v>352546.28635726142</v>
      </c>
      <c r="N24" s="382">
        <v>412758.75211592164</v>
      </c>
      <c r="O24" s="382">
        <v>497742.39434305707</v>
      </c>
      <c r="P24" s="382">
        <v>598109.65531324013</v>
      </c>
      <c r="R24" s="65" t="s">
        <v>441</v>
      </c>
      <c r="S24" s="413">
        <v>4.7270627252084631E-4</v>
      </c>
    </row>
    <row r="25" spans="1:19" x14ac:dyDescent="0.2">
      <c r="A25" s="381">
        <f t="shared" si="0"/>
        <v>19</v>
      </c>
      <c r="B25" s="381"/>
      <c r="E25" s="382"/>
      <c r="F25" s="382"/>
      <c r="G25" s="382"/>
      <c r="H25" s="382"/>
      <c r="I25" s="382"/>
      <c r="J25" s="382"/>
      <c r="K25" s="382"/>
      <c r="L25" s="382"/>
      <c r="M25" s="382"/>
      <c r="N25" s="382"/>
      <c r="O25" s="382"/>
      <c r="P25" s="382"/>
      <c r="R25" s="65" t="s">
        <v>436</v>
      </c>
      <c r="S25" s="165"/>
    </row>
    <row r="26" spans="1:19" x14ac:dyDescent="0.2">
      <c r="A26" s="381">
        <f t="shared" si="0"/>
        <v>20</v>
      </c>
      <c r="B26" s="381"/>
      <c r="C26" s="65" t="s">
        <v>396</v>
      </c>
      <c r="E26" s="382"/>
      <c r="F26" s="382"/>
      <c r="G26" s="382"/>
      <c r="H26" s="382"/>
      <c r="I26" s="382"/>
      <c r="J26" s="382"/>
      <c r="K26" s="382"/>
      <c r="L26" s="382"/>
      <c r="M26" s="382"/>
      <c r="N26" s="382"/>
      <c r="O26" s="382"/>
      <c r="P26" s="382"/>
      <c r="R26" s="65" t="str">
        <f>R12</f>
        <v>Winter</v>
      </c>
      <c r="S26" s="165"/>
    </row>
    <row r="27" spans="1:19" x14ac:dyDescent="0.2">
      <c r="A27" s="381">
        <f t="shared" si="0"/>
        <v>21</v>
      </c>
      <c r="B27" s="381"/>
      <c r="C27" s="65" t="s">
        <v>433</v>
      </c>
      <c r="D27" s="67">
        <f>SUM(E27:P27)</f>
        <v>7628.042559424387</v>
      </c>
      <c r="E27" s="382">
        <v>0</v>
      </c>
      <c r="F27" s="382">
        <v>0</v>
      </c>
      <c r="G27" s="382">
        <v>0</v>
      </c>
      <c r="H27" s="382">
        <f t="shared" ref="H27:M27" si="5">H29*(90/4458)</f>
        <v>1405.2942690039486</v>
      </c>
      <c r="I27" s="382">
        <f t="shared" si="5"/>
        <v>1226.1638337909815</v>
      </c>
      <c r="J27" s="382">
        <f t="shared" si="5"/>
        <v>1171.5752456323753</v>
      </c>
      <c r="K27" s="382">
        <f t="shared" si="5"/>
        <v>1306.3692861014417</v>
      </c>
      <c r="L27" s="382">
        <f t="shared" si="5"/>
        <v>1316.1198874598899</v>
      </c>
      <c r="M27" s="382">
        <f t="shared" si="5"/>
        <v>1202.5200374357507</v>
      </c>
      <c r="N27" s="382">
        <v>0</v>
      </c>
      <c r="O27" s="382">
        <v>0</v>
      </c>
      <c r="P27" s="382">
        <v>0</v>
      </c>
      <c r="S27" s="165"/>
    </row>
    <row r="28" spans="1:19" x14ac:dyDescent="0.2">
      <c r="A28" s="381">
        <f t="shared" si="0"/>
        <v>22</v>
      </c>
      <c r="B28" s="381"/>
      <c r="C28" s="65" t="s">
        <v>432</v>
      </c>
      <c r="D28" s="67">
        <f>SUM(E28:P28)</f>
        <v>370214.33221739699</v>
      </c>
      <c r="E28" s="382">
        <v>0</v>
      </c>
      <c r="F28" s="382">
        <v>0</v>
      </c>
      <c r="G28" s="382">
        <v>0</v>
      </c>
      <c r="H28" s="382">
        <f t="shared" ref="H28:M28" si="6">H29-H27</f>
        <v>68203.615188991636</v>
      </c>
      <c r="I28" s="382">
        <f t="shared" si="6"/>
        <v>59509.818066655636</v>
      </c>
      <c r="J28" s="382">
        <f t="shared" si="6"/>
        <v>56860.451921357955</v>
      </c>
      <c r="K28" s="382">
        <f t="shared" si="6"/>
        <v>63402.456018789977</v>
      </c>
      <c r="L28" s="382">
        <f t="shared" si="6"/>
        <v>63875.685204719994</v>
      </c>
      <c r="M28" s="382">
        <f t="shared" si="6"/>
        <v>58362.305816881773</v>
      </c>
      <c r="N28" s="382">
        <v>0</v>
      </c>
      <c r="O28" s="382">
        <v>0</v>
      </c>
      <c r="P28" s="382">
        <v>0</v>
      </c>
      <c r="S28" s="165"/>
    </row>
    <row r="29" spans="1:19" x14ac:dyDescent="0.2">
      <c r="A29" s="381">
        <f t="shared" si="0"/>
        <v>23</v>
      </c>
      <c r="B29" s="381"/>
      <c r="C29" s="65" t="s">
        <v>431</v>
      </c>
      <c r="D29" s="67"/>
      <c r="E29" s="382">
        <v>0</v>
      </c>
      <c r="F29" s="382">
        <v>0</v>
      </c>
      <c r="G29" s="382">
        <v>0</v>
      </c>
      <c r="H29" s="382">
        <f t="shared" ref="H29:M29" si="7">H24*$S$29</f>
        <v>69608.909457995585</v>
      </c>
      <c r="I29" s="382">
        <f t="shared" si="7"/>
        <v>60735.981900446619</v>
      </c>
      <c r="J29" s="382">
        <f t="shared" si="7"/>
        <v>58032.02716699033</v>
      </c>
      <c r="K29" s="382">
        <f t="shared" si="7"/>
        <v>64708.825304891419</v>
      </c>
      <c r="L29" s="382">
        <f t="shared" si="7"/>
        <v>65191.805092179886</v>
      </c>
      <c r="M29" s="382">
        <f t="shared" si="7"/>
        <v>59564.825854317525</v>
      </c>
      <c r="N29" s="382">
        <v>0</v>
      </c>
      <c r="O29" s="382">
        <v>0</v>
      </c>
      <c r="P29" s="382">
        <v>0</v>
      </c>
      <c r="R29" s="65" t="str">
        <f>R13</f>
        <v>Peak</v>
      </c>
      <c r="S29" s="165">
        <f>'WP TRV Usage Ratios'!B15</f>
        <v>0.16895604395604397</v>
      </c>
    </row>
    <row r="30" spans="1:19" ht="13.5" x14ac:dyDescent="0.35">
      <c r="A30" s="381">
        <f t="shared" si="0"/>
        <v>24</v>
      </c>
      <c r="B30" s="381"/>
      <c r="C30" s="65" t="s">
        <v>430</v>
      </c>
      <c r="D30" s="384">
        <f>SUM(E30:P30)</f>
        <v>1858492.9816258284</v>
      </c>
      <c r="E30" s="382">
        <v>0</v>
      </c>
      <c r="F30" s="382">
        <v>0</v>
      </c>
      <c r="G30" s="382">
        <v>0</v>
      </c>
      <c r="H30" s="388">
        <f t="shared" ref="H30:M30" si="8">H24*$S$30</f>
        <v>342385.28635843354</v>
      </c>
      <c r="I30" s="388">
        <f t="shared" si="8"/>
        <v>298742.02479487972</v>
      </c>
      <c r="J30" s="388">
        <f t="shared" si="8"/>
        <v>285442.08484576544</v>
      </c>
      <c r="K30" s="388">
        <f t="shared" si="8"/>
        <v>318283.24641836836</v>
      </c>
      <c r="L30" s="388">
        <f t="shared" si="8"/>
        <v>320658.87870543764</v>
      </c>
      <c r="M30" s="388">
        <f t="shared" si="8"/>
        <v>292981.4605029439</v>
      </c>
      <c r="N30" s="382">
        <v>0</v>
      </c>
      <c r="O30" s="382">
        <v>0</v>
      </c>
      <c r="P30" s="382">
        <v>0</v>
      </c>
      <c r="R30" s="65" t="str">
        <f>R14</f>
        <v>Off</v>
      </c>
      <c r="S30" s="165">
        <f>'WP TRV Usage Ratios'!B16</f>
        <v>0.83104395604395609</v>
      </c>
    </row>
    <row r="31" spans="1:19" x14ac:dyDescent="0.2">
      <c r="A31" s="381">
        <f t="shared" si="0"/>
        <v>25</v>
      </c>
      <c r="B31" s="381"/>
      <c r="D31" s="67">
        <f t="shared" ref="D31:P31" si="9">SUM(D27:D30)</f>
        <v>2236335.35640265</v>
      </c>
      <c r="E31" s="67">
        <f t="shared" si="9"/>
        <v>0</v>
      </c>
      <c r="F31" s="67">
        <f t="shared" si="9"/>
        <v>0</v>
      </c>
      <c r="G31" s="67">
        <f t="shared" si="9"/>
        <v>0</v>
      </c>
      <c r="H31" s="67">
        <f t="shared" si="9"/>
        <v>481603.10527442471</v>
      </c>
      <c r="I31" s="67">
        <f t="shared" si="9"/>
        <v>420213.98859577294</v>
      </c>
      <c r="J31" s="67">
        <f t="shared" si="9"/>
        <v>401506.1391797461</v>
      </c>
      <c r="K31" s="67">
        <f t="shared" si="9"/>
        <v>447700.8970281512</v>
      </c>
      <c r="L31" s="67">
        <f t="shared" si="9"/>
        <v>451042.48888979742</v>
      </c>
      <c r="M31" s="67">
        <f t="shared" si="9"/>
        <v>412111.11221157893</v>
      </c>
      <c r="N31" s="67">
        <f t="shared" si="9"/>
        <v>0</v>
      </c>
      <c r="O31" s="67">
        <f t="shared" si="9"/>
        <v>0</v>
      </c>
      <c r="P31" s="67">
        <f t="shared" si="9"/>
        <v>0</v>
      </c>
      <c r="S31" s="165"/>
    </row>
    <row r="32" spans="1:19" x14ac:dyDescent="0.2">
      <c r="A32" s="381">
        <f t="shared" si="0"/>
        <v>26</v>
      </c>
      <c r="B32" s="381"/>
      <c r="C32" s="65" t="s">
        <v>394</v>
      </c>
      <c r="E32" s="382"/>
      <c r="F32" s="382"/>
      <c r="G32" s="382"/>
      <c r="H32" s="382"/>
      <c r="I32" s="382"/>
      <c r="J32" s="382"/>
      <c r="K32" s="382"/>
      <c r="L32" s="382"/>
      <c r="M32" s="382"/>
      <c r="N32" s="382"/>
      <c r="O32" s="382"/>
      <c r="P32" s="382"/>
      <c r="R32" s="65" t="str">
        <f>R16</f>
        <v>Summer</v>
      </c>
      <c r="S32" s="165"/>
    </row>
    <row r="33" spans="1:19" x14ac:dyDescent="0.2">
      <c r="A33" s="381">
        <f t="shared" si="0"/>
        <v>27</v>
      </c>
      <c r="B33" s="381"/>
      <c r="C33" s="65" t="s">
        <v>433</v>
      </c>
      <c r="D33" s="67">
        <f>SUM(E33:P33)</f>
        <v>5423.720229786627</v>
      </c>
      <c r="E33" s="382">
        <f>E35*(90/4458)</f>
        <v>995.15542787850518</v>
      </c>
      <c r="F33" s="382">
        <f>F35*(90/4458)</f>
        <v>897.50459583002532</v>
      </c>
      <c r="G33" s="382">
        <f>G35*(90/4458)</f>
        <v>868.19887426472303</v>
      </c>
      <c r="H33" s="382">
        <v>0</v>
      </c>
      <c r="I33" s="382">
        <v>0</v>
      </c>
      <c r="J33" s="382">
        <v>0</v>
      </c>
      <c r="K33" s="382">
        <v>0</v>
      </c>
      <c r="L33" s="382">
        <v>0</v>
      </c>
      <c r="M33" s="382">
        <v>0</v>
      </c>
      <c r="N33" s="382">
        <f>N35*(90/4458)</f>
        <v>728.56386755673122</v>
      </c>
      <c r="O33" s="382">
        <f>O35*(90/4458)</f>
        <v>878.5691932891591</v>
      </c>
      <c r="P33" s="382">
        <f>P35*(90/4458)</f>
        <v>1055.7282709674826</v>
      </c>
      <c r="S33" s="165"/>
    </row>
    <row r="34" spans="1:19" x14ac:dyDescent="0.2">
      <c r="A34" s="381">
        <f t="shared" si="0"/>
        <v>28</v>
      </c>
      <c r="B34" s="381"/>
      <c r="C34" s="65" t="s">
        <v>432</v>
      </c>
      <c r="D34" s="67">
        <f>SUM(E34:P34)</f>
        <v>263231.22181897762</v>
      </c>
      <c r="E34" s="382">
        <f>E35-E33</f>
        <v>48298.210099703458</v>
      </c>
      <c r="F34" s="382">
        <f>F35-F33</f>
        <v>43558.889717617232</v>
      </c>
      <c r="G34" s="382">
        <f>G35-G33</f>
        <v>42136.58536431456</v>
      </c>
      <c r="H34" s="382">
        <v>0</v>
      </c>
      <c r="I34" s="382">
        <v>0</v>
      </c>
      <c r="J34" s="382">
        <v>0</v>
      </c>
      <c r="K34" s="382">
        <v>0</v>
      </c>
      <c r="L34" s="382">
        <v>0</v>
      </c>
      <c r="M34" s="382">
        <v>0</v>
      </c>
      <c r="N34" s="382">
        <f>N35-N33</f>
        <v>35359.63303875336</v>
      </c>
      <c r="O34" s="382">
        <f>O35-O33</f>
        <v>42639.891514300529</v>
      </c>
      <c r="P34" s="382">
        <f>P35-P33</f>
        <v>51238.012084288486</v>
      </c>
      <c r="S34" s="165"/>
    </row>
    <row r="35" spans="1:19" x14ac:dyDescent="0.2">
      <c r="A35" s="381">
        <f t="shared" si="0"/>
        <v>29</v>
      </c>
      <c r="B35" s="381"/>
      <c r="C35" s="65" t="s">
        <v>431</v>
      </c>
      <c r="D35" s="67"/>
      <c r="E35" s="382">
        <f>E24*$S$35</f>
        <v>49293.365527581962</v>
      </c>
      <c r="F35" s="382">
        <f>F24*$S$35</f>
        <v>44456.394313447257</v>
      </c>
      <c r="G35" s="382">
        <f>G24*$S$35</f>
        <v>43004.784238579283</v>
      </c>
      <c r="H35" s="382">
        <v>0</v>
      </c>
      <c r="I35" s="382">
        <v>0</v>
      </c>
      <c r="J35" s="382">
        <v>0</v>
      </c>
      <c r="K35" s="382">
        <v>0</v>
      </c>
      <c r="L35" s="382">
        <v>0</v>
      </c>
      <c r="M35" s="382">
        <v>0</v>
      </c>
      <c r="N35" s="382">
        <f>N24*$S$35</f>
        <v>36088.196906310091</v>
      </c>
      <c r="O35" s="382">
        <f>O24*$S$35</f>
        <v>43518.460707589686</v>
      </c>
      <c r="P35" s="382">
        <f>P24*$S$35</f>
        <v>52293.74035525597</v>
      </c>
      <c r="R35" s="65" t="str">
        <f>R17</f>
        <v>Peak</v>
      </c>
      <c r="S35" s="165">
        <f>'WP TRV Usage Ratios'!B18</f>
        <v>8.7431693989071038E-2</v>
      </c>
    </row>
    <row r="36" spans="1:19" ht="13.5" x14ac:dyDescent="0.35">
      <c r="A36" s="381">
        <f t="shared" si="0"/>
        <v>30</v>
      </c>
      <c r="B36" s="381"/>
      <c r="C36" s="65" t="s">
        <v>430</v>
      </c>
      <c r="D36" s="384">
        <f>SUM(E36:P36)</f>
        <v>2804085.9576339768</v>
      </c>
      <c r="E36" s="383">
        <f>E24*$S$36</f>
        <v>514499.50269413675</v>
      </c>
      <c r="F36" s="383">
        <f>F24*$S$36</f>
        <v>464013.61564660579</v>
      </c>
      <c r="G36" s="383">
        <f>G24*$S$36</f>
        <v>448862.43549017131</v>
      </c>
      <c r="H36" s="382">
        <v>0</v>
      </c>
      <c r="I36" s="382">
        <v>0</v>
      </c>
      <c r="J36" s="382">
        <v>0</v>
      </c>
      <c r="K36" s="382">
        <v>0</v>
      </c>
      <c r="L36" s="382">
        <v>0</v>
      </c>
      <c r="M36" s="382">
        <v>0</v>
      </c>
      <c r="N36" s="383">
        <f>N24*$S$36</f>
        <v>376670.55520961154</v>
      </c>
      <c r="O36" s="383">
        <f>O24*$S$36</f>
        <v>454223.93363546737</v>
      </c>
      <c r="P36" s="383">
        <f>P24*$S$36</f>
        <v>545815.91495798412</v>
      </c>
      <c r="R36" s="65" t="str">
        <f>R18</f>
        <v>Off</v>
      </c>
      <c r="S36" s="165">
        <f>'WP TRV Usage Ratios'!B19</f>
        <v>0.91256830601092898</v>
      </c>
    </row>
    <row r="37" spans="1:19" x14ac:dyDescent="0.2">
      <c r="A37" s="381">
        <f t="shared" si="0"/>
        <v>31</v>
      </c>
      <c r="B37" s="381"/>
      <c r="D37" s="67">
        <f t="shared" ref="D37:P37" si="10">SUM(D33:D36)</f>
        <v>3072740.8996827411</v>
      </c>
      <c r="E37" s="67">
        <f t="shared" si="10"/>
        <v>613086.23374930071</v>
      </c>
      <c r="F37" s="67">
        <f t="shared" si="10"/>
        <v>552926.40427350032</v>
      </c>
      <c r="G37" s="67">
        <f t="shared" si="10"/>
        <v>534872.00396732986</v>
      </c>
      <c r="H37" s="67">
        <f t="shared" si="10"/>
        <v>0</v>
      </c>
      <c r="I37" s="67">
        <f t="shared" si="10"/>
        <v>0</v>
      </c>
      <c r="J37" s="67">
        <f t="shared" si="10"/>
        <v>0</v>
      </c>
      <c r="K37" s="67">
        <f t="shared" si="10"/>
        <v>0</v>
      </c>
      <c r="L37" s="67">
        <f t="shared" si="10"/>
        <v>0</v>
      </c>
      <c r="M37" s="67">
        <f t="shared" si="10"/>
        <v>0</v>
      </c>
      <c r="N37" s="67">
        <f t="shared" si="10"/>
        <v>448846.94902223174</v>
      </c>
      <c r="O37" s="67">
        <f t="shared" si="10"/>
        <v>541260.8550506467</v>
      </c>
      <c r="P37" s="67">
        <f t="shared" si="10"/>
        <v>650403.39566849603</v>
      </c>
      <c r="S37" s="165"/>
    </row>
    <row r="38" spans="1:19" x14ac:dyDescent="0.2">
      <c r="A38" s="381">
        <f t="shared" si="0"/>
        <v>32</v>
      </c>
      <c r="B38" s="381"/>
      <c r="E38" s="382"/>
      <c r="F38" s="382"/>
      <c r="G38" s="382"/>
      <c r="H38" s="382"/>
      <c r="I38" s="382"/>
      <c r="J38" s="382"/>
      <c r="K38" s="382"/>
      <c r="L38" s="382"/>
      <c r="M38" s="382"/>
      <c r="N38" s="382"/>
      <c r="O38" s="382"/>
      <c r="P38" s="382"/>
      <c r="S38" s="165"/>
    </row>
    <row r="39" spans="1:19" x14ac:dyDescent="0.2">
      <c r="A39" s="381">
        <f t="shared" si="0"/>
        <v>33</v>
      </c>
      <c r="B39" s="381"/>
      <c r="D39" s="67">
        <f>SUM(D31,D37)</f>
        <v>5309076.2560853912</v>
      </c>
      <c r="E39" s="382"/>
      <c r="F39" s="382"/>
      <c r="G39" s="382"/>
      <c r="H39" s="382"/>
      <c r="I39" s="382"/>
      <c r="J39" s="382"/>
      <c r="K39" s="382"/>
      <c r="L39" s="382"/>
      <c r="M39" s="382"/>
      <c r="N39" s="382"/>
      <c r="O39" s="382"/>
      <c r="P39" s="382"/>
      <c r="S39" s="165"/>
    </row>
    <row r="40" spans="1:19" x14ac:dyDescent="0.2">
      <c r="A40" s="381">
        <f t="shared" si="0"/>
        <v>34</v>
      </c>
      <c r="B40" s="381"/>
      <c r="D40" s="78">
        <f>D39-D24</f>
        <v>0</v>
      </c>
      <c r="E40" s="382"/>
      <c r="F40" s="382"/>
      <c r="G40" s="382"/>
      <c r="H40" s="382"/>
      <c r="I40" s="382"/>
      <c r="J40" s="382"/>
      <c r="K40" s="382"/>
      <c r="L40" s="382"/>
      <c r="M40" s="382"/>
      <c r="N40" s="382"/>
      <c r="O40" s="382"/>
      <c r="P40" s="382"/>
      <c r="S40" s="165"/>
    </row>
    <row r="41" spans="1:19" x14ac:dyDescent="0.2">
      <c r="A41" s="381">
        <f t="shared" si="0"/>
        <v>35</v>
      </c>
      <c r="B41" s="381"/>
      <c r="E41" s="382"/>
      <c r="F41" s="382"/>
      <c r="G41" s="382"/>
      <c r="H41" s="382"/>
      <c r="I41" s="382"/>
      <c r="J41" s="382"/>
      <c r="K41" s="382"/>
      <c r="L41" s="382"/>
      <c r="M41" s="382"/>
      <c r="N41" s="382"/>
      <c r="O41" s="382"/>
      <c r="P41" s="382"/>
      <c r="S41" s="165"/>
    </row>
    <row r="42" spans="1:19" x14ac:dyDescent="0.2">
      <c r="A42" s="381">
        <f t="shared" si="0"/>
        <v>36</v>
      </c>
      <c r="B42" s="381">
        <v>327</v>
      </c>
      <c r="C42" s="65" t="s">
        <v>437</v>
      </c>
      <c r="D42" s="67">
        <f>SUM(E42:P42)</f>
        <v>1384909.233060244</v>
      </c>
      <c r="E42" s="382">
        <v>147069.26611551334</v>
      </c>
      <c r="F42" s="382">
        <v>132637.91619507407</v>
      </c>
      <c r="G42" s="382">
        <v>128306.96361937173</v>
      </c>
      <c r="H42" s="382">
        <v>107471.53331983065</v>
      </c>
      <c r="I42" s="382">
        <v>93772.322441932993</v>
      </c>
      <c r="J42" s="382">
        <v>89597.595909156065</v>
      </c>
      <c r="K42" s="382">
        <v>99906.128812982453</v>
      </c>
      <c r="L42" s="382">
        <v>100651.81752878828</v>
      </c>
      <c r="M42" s="382">
        <v>91964.13528580124</v>
      </c>
      <c r="N42" s="382">
        <v>107670.97311449322</v>
      </c>
      <c r="O42" s="382">
        <v>129839.54352154734</v>
      </c>
      <c r="P42" s="382">
        <v>156021.03719575272</v>
      </c>
      <c r="R42" s="65" t="s">
        <v>441</v>
      </c>
      <c r="S42" s="413">
        <v>1.2330869811659427E-4</v>
      </c>
    </row>
    <row r="43" spans="1:19" x14ac:dyDescent="0.2">
      <c r="A43" s="381">
        <f t="shared" si="0"/>
        <v>37</v>
      </c>
      <c r="B43" s="381"/>
      <c r="E43" s="382"/>
      <c r="F43" s="382"/>
      <c r="G43" s="382"/>
      <c r="H43" s="382"/>
      <c r="I43" s="382"/>
      <c r="J43" s="382"/>
      <c r="K43" s="382"/>
      <c r="L43" s="382"/>
      <c r="M43" s="382"/>
      <c r="N43" s="382"/>
      <c r="O43" s="382"/>
      <c r="P43" s="382"/>
      <c r="R43" s="65" t="s">
        <v>436</v>
      </c>
      <c r="S43" s="165"/>
    </row>
    <row r="44" spans="1:19" x14ac:dyDescent="0.2">
      <c r="A44" s="381">
        <f t="shared" si="0"/>
        <v>38</v>
      </c>
      <c r="B44" s="381"/>
      <c r="C44" s="65" t="s">
        <v>396</v>
      </c>
      <c r="E44" s="382"/>
      <c r="F44" s="382"/>
      <c r="G44" s="382"/>
      <c r="H44" s="382"/>
      <c r="I44" s="382"/>
      <c r="J44" s="382"/>
      <c r="K44" s="382"/>
      <c r="L44" s="382"/>
      <c r="M44" s="382"/>
      <c r="N44" s="382"/>
      <c r="O44" s="382"/>
      <c r="P44" s="382"/>
      <c r="R44" s="65" t="str">
        <f>'WP TRV Usage Ratios'!A22</f>
        <v>Winter</v>
      </c>
      <c r="S44" s="165"/>
    </row>
    <row r="45" spans="1:19" x14ac:dyDescent="0.2">
      <c r="A45" s="381">
        <f t="shared" si="0"/>
        <v>39</v>
      </c>
      <c r="B45" s="381"/>
      <c r="C45" s="65" t="s">
        <v>431</v>
      </c>
      <c r="D45" s="67">
        <f>SUM(E45:P45)</f>
        <v>98562.794774333073</v>
      </c>
      <c r="E45" s="382">
        <v>0</v>
      </c>
      <c r="F45" s="382">
        <v>0</v>
      </c>
      <c r="G45" s="382">
        <v>0</v>
      </c>
      <c r="H45" s="385">
        <f t="shared" ref="H45:M47" si="11">H$42*$S45</f>
        <v>18157.96510760875</v>
      </c>
      <c r="I45" s="385">
        <f t="shared" si="11"/>
        <v>15843.400632359559</v>
      </c>
      <c r="J45" s="385">
        <f t="shared" si="11"/>
        <v>15138.055352783238</v>
      </c>
      <c r="K45" s="385">
        <f t="shared" si="11"/>
        <v>16879.744291204453</v>
      </c>
      <c r="L45" s="385">
        <f t="shared" si="11"/>
        <v>17005.732906649668</v>
      </c>
      <c r="M45" s="385">
        <f t="shared" si="11"/>
        <v>15537.896483727409</v>
      </c>
      <c r="N45" s="382">
        <v>0</v>
      </c>
      <c r="O45" s="382">
        <v>0</v>
      </c>
      <c r="P45" s="382">
        <v>0</v>
      </c>
      <c r="R45" s="65" t="str">
        <f>'WP TRV Usage Ratios'!A23</f>
        <v>Peak</v>
      </c>
      <c r="S45" s="165">
        <f>'WP TRV Usage Ratios'!B23</f>
        <v>0.16895604395604397</v>
      </c>
    </row>
    <row r="46" spans="1:19" x14ac:dyDescent="0.2">
      <c r="A46" s="381">
        <f t="shared" si="0"/>
        <v>40</v>
      </c>
      <c r="B46" s="381"/>
      <c r="C46" s="65" t="s">
        <v>430</v>
      </c>
      <c r="D46" s="67">
        <f>SUM(E46:P46)</f>
        <v>290346.22742466134</v>
      </c>
      <c r="E46" s="382">
        <v>0</v>
      </c>
      <c r="F46" s="382">
        <v>0</v>
      </c>
      <c r="G46" s="382">
        <v>0</v>
      </c>
      <c r="H46" s="385">
        <f t="shared" si="11"/>
        <v>53489.723772278347</v>
      </c>
      <c r="I46" s="385">
        <f t="shared" si="11"/>
        <v>46671.480995595768</v>
      </c>
      <c r="J46" s="385">
        <f t="shared" si="11"/>
        <v>44593.675253320805</v>
      </c>
      <c r="K46" s="385">
        <f t="shared" si="11"/>
        <v>49724.341584117181</v>
      </c>
      <c r="L46" s="385">
        <f t="shared" si="11"/>
        <v>50095.478779209181</v>
      </c>
      <c r="M46" s="385">
        <f t="shared" si="11"/>
        <v>45771.527040140085</v>
      </c>
      <c r="N46" s="382">
        <v>0</v>
      </c>
      <c r="O46" s="382">
        <v>0</v>
      </c>
      <c r="P46" s="382">
        <v>0</v>
      </c>
      <c r="R46" s="65" t="str">
        <f>'WP TRV Usage Ratios'!A24</f>
        <v>Off</v>
      </c>
      <c r="S46" s="165">
        <f>'WP TRV Usage Ratios'!B24</f>
        <v>0.49771062271062272</v>
      </c>
    </row>
    <row r="47" spans="1:19" ht="13.5" x14ac:dyDescent="0.35">
      <c r="A47" s="381">
        <f t="shared" si="0"/>
        <v>41</v>
      </c>
      <c r="B47" s="381"/>
      <c r="C47" s="65" t="s">
        <v>435</v>
      </c>
      <c r="D47" s="384">
        <f>SUM(E47:P47)</f>
        <v>194454.51109949721</v>
      </c>
      <c r="E47" s="382">
        <v>0</v>
      </c>
      <c r="F47" s="382">
        <v>0</v>
      </c>
      <c r="G47" s="382">
        <v>0</v>
      </c>
      <c r="H47" s="383">
        <f t="shared" si="11"/>
        <v>35823.844439943547</v>
      </c>
      <c r="I47" s="383">
        <f t="shared" si="11"/>
        <v>31257.440813977664</v>
      </c>
      <c r="J47" s="383">
        <f t="shared" si="11"/>
        <v>29865.865303052022</v>
      </c>
      <c r="K47" s="383">
        <f t="shared" si="11"/>
        <v>33302.042937660815</v>
      </c>
      <c r="L47" s="383">
        <f t="shared" si="11"/>
        <v>33550.605842929421</v>
      </c>
      <c r="M47" s="383">
        <f t="shared" si="11"/>
        <v>30654.711761933744</v>
      </c>
      <c r="N47" s="382">
        <v>0</v>
      </c>
      <c r="O47" s="382">
        <v>0</v>
      </c>
      <c r="P47" s="382">
        <v>0</v>
      </c>
      <c r="R47" s="65" t="str">
        <f>'WP TRV Usage Ratios'!A25</f>
        <v>Super Off</v>
      </c>
      <c r="S47" s="165">
        <f>'WP TRV Usage Ratios'!B25</f>
        <v>0.33333333333333331</v>
      </c>
    </row>
    <row r="48" spans="1:19" x14ac:dyDescent="0.2">
      <c r="A48" s="381">
        <f t="shared" si="0"/>
        <v>42</v>
      </c>
      <c r="B48" s="381"/>
      <c r="D48" s="67">
        <f t="shared" ref="D48:P48" si="12">SUM(D45:D47)</f>
        <v>583363.53329849162</v>
      </c>
      <c r="E48" s="382">
        <f t="shared" si="12"/>
        <v>0</v>
      </c>
      <c r="F48" s="382">
        <f t="shared" si="12"/>
        <v>0</v>
      </c>
      <c r="G48" s="382">
        <f t="shared" si="12"/>
        <v>0</v>
      </c>
      <c r="H48" s="283">
        <f t="shared" si="12"/>
        <v>107471.53331983063</v>
      </c>
      <c r="I48" s="283">
        <f t="shared" si="12"/>
        <v>93772.322441932993</v>
      </c>
      <c r="J48" s="283">
        <f t="shared" si="12"/>
        <v>89597.595909156065</v>
      </c>
      <c r="K48" s="283">
        <f t="shared" si="12"/>
        <v>99906.128812982439</v>
      </c>
      <c r="L48" s="283">
        <f t="shared" si="12"/>
        <v>100651.81752878826</v>
      </c>
      <c r="M48" s="283">
        <f t="shared" si="12"/>
        <v>91964.13528580124</v>
      </c>
      <c r="N48" s="382">
        <f t="shared" si="12"/>
        <v>0</v>
      </c>
      <c r="O48" s="382">
        <f t="shared" si="12"/>
        <v>0</v>
      </c>
      <c r="P48" s="382">
        <f t="shared" si="12"/>
        <v>0</v>
      </c>
      <c r="S48" s="165"/>
    </row>
    <row r="49" spans="1:19" x14ac:dyDescent="0.2">
      <c r="A49" s="381">
        <f t="shared" si="0"/>
        <v>43</v>
      </c>
      <c r="B49" s="381"/>
      <c r="C49" s="65" t="s">
        <v>394</v>
      </c>
      <c r="E49" s="382"/>
      <c r="F49" s="382"/>
      <c r="G49" s="382"/>
      <c r="H49" s="382"/>
      <c r="I49" s="382"/>
      <c r="J49" s="382"/>
      <c r="K49" s="382"/>
      <c r="L49" s="382"/>
      <c r="M49" s="382"/>
      <c r="N49" s="382"/>
      <c r="O49" s="382"/>
      <c r="P49" s="382"/>
      <c r="R49" s="65" t="str">
        <f>'WP TRV Usage Ratios'!A26</f>
        <v>Summer</v>
      </c>
      <c r="S49" s="165"/>
    </row>
    <row r="50" spans="1:19" x14ac:dyDescent="0.2">
      <c r="A50" s="381">
        <f t="shared" si="0"/>
        <v>44</v>
      </c>
      <c r="B50" s="381"/>
      <c r="C50" s="65" t="s">
        <v>431</v>
      </c>
      <c r="D50" s="67">
        <f>SUM(E50:P50)</f>
        <v>140160.99667965071</v>
      </c>
      <c r="E50" s="385">
        <f t="shared" ref="E50:G52" si="13">E$42*$S50</f>
        <v>25717.030140417632</v>
      </c>
      <c r="F50" s="385">
        <f t="shared" si="13"/>
        <v>23193.515400231532</v>
      </c>
      <c r="G50" s="385">
        <f t="shared" si="13"/>
        <v>22436.19035967156</v>
      </c>
      <c r="H50" s="382">
        <v>0</v>
      </c>
      <c r="I50" s="382">
        <v>0</v>
      </c>
      <c r="J50" s="382">
        <v>0</v>
      </c>
      <c r="K50" s="382">
        <v>0</v>
      </c>
      <c r="L50" s="382">
        <v>0</v>
      </c>
      <c r="M50" s="382">
        <v>0</v>
      </c>
      <c r="N50" s="385">
        <f t="shared" ref="N50:P52" si="14">N$42*$S50</f>
        <v>18827.711145703732</v>
      </c>
      <c r="O50" s="385">
        <f t="shared" si="14"/>
        <v>22704.182473713197</v>
      </c>
      <c r="P50" s="385">
        <f t="shared" si="14"/>
        <v>27282.367159913043</v>
      </c>
      <c r="R50" s="65" t="str">
        <f>'WP TRV Usage Ratios'!A27</f>
        <v>Peak</v>
      </c>
      <c r="S50" s="165">
        <f>'WP TRV Usage Ratios'!B27</f>
        <v>0.17486338797814208</v>
      </c>
    </row>
    <row r="51" spans="1:19" x14ac:dyDescent="0.2">
      <c r="A51" s="381">
        <f t="shared" si="0"/>
        <v>45</v>
      </c>
      <c r="B51" s="381"/>
      <c r="C51" s="65" t="s">
        <v>430</v>
      </c>
      <c r="D51" s="67">
        <f>SUM(E51:P51)</f>
        <v>394202.8031615176</v>
      </c>
      <c r="E51" s="385">
        <f t="shared" si="13"/>
        <v>72329.147269924593</v>
      </c>
      <c r="F51" s="385">
        <f t="shared" si="13"/>
        <v>65231.762063151182</v>
      </c>
      <c r="G51" s="385">
        <f t="shared" si="13"/>
        <v>63101.785386576259</v>
      </c>
      <c r="H51" s="382">
        <v>0</v>
      </c>
      <c r="I51" s="382">
        <v>0</v>
      </c>
      <c r="J51" s="382">
        <v>0</v>
      </c>
      <c r="K51" s="382">
        <v>0</v>
      </c>
      <c r="L51" s="382">
        <v>0</v>
      </c>
      <c r="M51" s="382">
        <v>0</v>
      </c>
      <c r="N51" s="385">
        <f t="shared" si="14"/>
        <v>52952.937597291748</v>
      </c>
      <c r="O51" s="385">
        <f t="shared" si="14"/>
        <v>63855.513207318363</v>
      </c>
      <c r="P51" s="385">
        <f t="shared" si="14"/>
        <v>76731.657637255441</v>
      </c>
      <c r="R51" s="65" t="str">
        <f>'WP TRV Usage Ratios'!A28</f>
        <v>Off</v>
      </c>
      <c r="S51" s="165">
        <f>'WP TRV Usage Ratios'!B28</f>
        <v>0.49180327868852458</v>
      </c>
    </row>
    <row r="52" spans="1:19" ht="13.5" x14ac:dyDescent="0.35">
      <c r="A52" s="381">
        <f t="shared" si="0"/>
        <v>46</v>
      </c>
      <c r="B52" s="381"/>
      <c r="C52" s="65" t="s">
        <v>435</v>
      </c>
      <c r="D52" s="384">
        <f>SUM(E52:P52)</f>
        <v>267181.89992058411</v>
      </c>
      <c r="E52" s="383">
        <f t="shared" si="13"/>
        <v>49023.088705171111</v>
      </c>
      <c r="F52" s="383">
        <f t="shared" si="13"/>
        <v>44212.638731691353</v>
      </c>
      <c r="G52" s="383">
        <f t="shared" si="13"/>
        <v>42768.987873123908</v>
      </c>
      <c r="H52" s="382">
        <v>0</v>
      </c>
      <c r="I52" s="382">
        <v>0</v>
      </c>
      <c r="J52" s="382">
        <v>0</v>
      </c>
      <c r="K52" s="382">
        <v>0</v>
      </c>
      <c r="L52" s="382">
        <v>0</v>
      </c>
      <c r="M52" s="382">
        <v>0</v>
      </c>
      <c r="N52" s="383">
        <f t="shared" si="14"/>
        <v>35890.324371497736</v>
      </c>
      <c r="O52" s="383">
        <f t="shared" si="14"/>
        <v>43279.84784051578</v>
      </c>
      <c r="P52" s="383">
        <f t="shared" si="14"/>
        <v>52007.012398584237</v>
      </c>
      <c r="R52" s="65" t="str">
        <f>'WP TRV Usage Ratios'!A29</f>
        <v>Super Off</v>
      </c>
      <c r="S52" s="165">
        <f>'WP TRV Usage Ratios'!B29</f>
        <v>0.33333333333333331</v>
      </c>
    </row>
    <row r="53" spans="1:19" x14ac:dyDescent="0.2">
      <c r="A53" s="381">
        <f t="shared" si="0"/>
        <v>47</v>
      </c>
      <c r="B53" s="381"/>
      <c r="D53" s="67">
        <f t="shared" ref="D53:P53" si="15">SUM(D50:D52)</f>
        <v>801545.6997617525</v>
      </c>
      <c r="E53" s="283">
        <f t="shared" si="15"/>
        <v>147069.26611551334</v>
      </c>
      <c r="F53" s="283">
        <f t="shared" si="15"/>
        <v>132637.91619507407</v>
      </c>
      <c r="G53" s="283">
        <f t="shared" si="15"/>
        <v>128306.96361937173</v>
      </c>
      <c r="H53" s="382">
        <f t="shared" si="15"/>
        <v>0</v>
      </c>
      <c r="I53" s="382">
        <f t="shared" si="15"/>
        <v>0</v>
      </c>
      <c r="J53" s="382">
        <f t="shared" si="15"/>
        <v>0</v>
      </c>
      <c r="K53" s="382">
        <f t="shared" si="15"/>
        <v>0</v>
      </c>
      <c r="L53" s="382">
        <f t="shared" si="15"/>
        <v>0</v>
      </c>
      <c r="M53" s="382">
        <f t="shared" si="15"/>
        <v>0</v>
      </c>
      <c r="N53" s="283">
        <f t="shared" si="15"/>
        <v>107670.97311449322</v>
      </c>
      <c r="O53" s="283">
        <f t="shared" si="15"/>
        <v>129839.54352154734</v>
      </c>
      <c r="P53" s="283">
        <f t="shared" si="15"/>
        <v>156021.03719575272</v>
      </c>
      <c r="S53" s="165"/>
    </row>
    <row r="54" spans="1:19" x14ac:dyDescent="0.2">
      <c r="A54" s="381">
        <f t="shared" si="0"/>
        <v>48</v>
      </c>
      <c r="B54" s="381"/>
      <c r="E54" s="382"/>
      <c r="F54" s="382"/>
      <c r="G54" s="382"/>
      <c r="H54" s="382"/>
      <c r="I54" s="382"/>
      <c r="J54" s="382"/>
      <c r="K54" s="382"/>
      <c r="L54" s="382"/>
      <c r="M54" s="382"/>
      <c r="N54" s="382"/>
      <c r="O54" s="382"/>
      <c r="P54" s="382"/>
      <c r="S54" s="165"/>
    </row>
    <row r="55" spans="1:19" x14ac:dyDescent="0.2">
      <c r="A55" s="381">
        <f t="shared" si="0"/>
        <v>49</v>
      </c>
      <c r="B55" s="381"/>
      <c r="D55" s="67">
        <f>SUM(D48,D53)</f>
        <v>1384909.233060244</v>
      </c>
      <c r="E55" s="382"/>
      <c r="F55" s="382"/>
      <c r="G55" s="382"/>
      <c r="H55" s="382"/>
      <c r="I55" s="382"/>
      <c r="J55" s="382"/>
      <c r="K55" s="382"/>
      <c r="L55" s="382"/>
      <c r="M55" s="382"/>
      <c r="N55" s="382"/>
      <c r="O55" s="382"/>
      <c r="P55" s="382"/>
      <c r="S55" s="165"/>
    </row>
    <row r="56" spans="1:19" x14ac:dyDescent="0.2">
      <c r="A56" s="381">
        <f t="shared" si="0"/>
        <v>50</v>
      </c>
      <c r="B56" s="381"/>
      <c r="D56" s="78">
        <f>D55-D42</f>
        <v>0</v>
      </c>
      <c r="E56" s="382"/>
      <c r="F56" s="382"/>
      <c r="G56" s="382"/>
      <c r="H56" s="382"/>
      <c r="I56" s="382"/>
      <c r="J56" s="382"/>
      <c r="K56" s="382"/>
      <c r="L56" s="382"/>
      <c r="M56" s="382"/>
      <c r="N56" s="382"/>
      <c r="O56" s="382"/>
      <c r="P56" s="382"/>
      <c r="S56" s="165"/>
    </row>
    <row r="57" spans="1:19" x14ac:dyDescent="0.2">
      <c r="A57" s="381">
        <f t="shared" si="0"/>
        <v>51</v>
      </c>
      <c r="B57" s="381"/>
      <c r="Q57" s="386"/>
      <c r="S57" s="165"/>
    </row>
    <row r="58" spans="1:19" x14ac:dyDescent="0.2">
      <c r="A58" s="381">
        <f t="shared" si="0"/>
        <v>52</v>
      </c>
      <c r="B58" s="381">
        <v>324</v>
      </c>
      <c r="C58" s="65" t="s">
        <v>437</v>
      </c>
      <c r="D58" s="67">
        <f>SUM(E58:P58)</f>
        <v>162436.96241397646</v>
      </c>
      <c r="E58" s="382">
        <v>15642.19914638604</v>
      </c>
      <c r="F58" s="382">
        <v>14047.485038701072</v>
      </c>
      <c r="G58" s="382">
        <v>14630.129867783453</v>
      </c>
      <c r="H58" s="382">
        <v>12845.199404904486</v>
      </c>
      <c r="I58" s="382">
        <v>12678.896081787405</v>
      </c>
      <c r="J58" s="382">
        <v>12397.17769566268</v>
      </c>
      <c r="K58" s="382">
        <v>13261.172970722588</v>
      </c>
      <c r="L58" s="382">
        <v>13317.59074356227</v>
      </c>
      <c r="M58" s="382">
        <v>12066.181142482785</v>
      </c>
      <c r="N58" s="382">
        <v>12653.502052284191</v>
      </c>
      <c r="O58" s="382">
        <v>13344.486510857843</v>
      </c>
      <c r="P58" s="382">
        <v>15552.941758841636</v>
      </c>
      <c r="R58" s="65" t="s">
        <v>441</v>
      </c>
      <c r="S58" s="413">
        <v>5.880361006941366E-5</v>
      </c>
    </row>
    <row r="59" spans="1:19" x14ac:dyDescent="0.2">
      <c r="A59" s="381">
        <f t="shared" si="0"/>
        <v>53</v>
      </c>
      <c r="B59" s="381"/>
      <c r="E59" s="382"/>
      <c r="F59" s="382"/>
      <c r="G59" s="382"/>
      <c r="H59" s="382"/>
      <c r="I59" s="382"/>
      <c r="J59" s="382"/>
      <c r="K59" s="382"/>
      <c r="L59" s="382"/>
      <c r="M59" s="382"/>
      <c r="N59" s="382"/>
      <c r="O59" s="382"/>
      <c r="P59" s="382"/>
      <c r="S59" s="165"/>
    </row>
    <row r="60" spans="1:19" x14ac:dyDescent="0.2">
      <c r="A60" s="381">
        <f t="shared" si="0"/>
        <v>54</v>
      </c>
      <c r="B60" s="381"/>
      <c r="C60" s="65" t="s">
        <v>396</v>
      </c>
      <c r="E60" s="382"/>
      <c r="F60" s="382"/>
      <c r="G60" s="382"/>
      <c r="H60" s="382"/>
      <c r="I60" s="382"/>
      <c r="J60" s="382"/>
      <c r="K60" s="382"/>
      <c r="L60" s="382"/>
      <c r="M60" s="382"/>
      <c r="N60" s="382"/>
      <c r="O60" s="382"/>
      <c r="P60" s="382"/>
      <c r="R60" s="65" t="str">
        <f>'WP TRV Usage Ratios'!A32</f>
        <v>Winter</v>
      </c>
      <c r="S60" s="165"/>
    </row>
    <row r="61" spans="1:19" x14ac:dyDescent="0.2">
      <c r="A61" s="381">
        <f t="shared" si="0"/>
        <v>55</v>
      </c>
      <c r="B61" s="381"/>
      <c r="C61" s="65" t="s">
        <v>433</v>
      </c>
      <c r="D61" s="67">
        <f>SUM(E61:P61)</f>
        <v>261.16403702353927</v>
      </c>
      <c r="E61" s="382">
        <v>0</v>
      </c>
      <c r="F61" s="382">
        <v>0</v>
      </c>
      <c r="G61" s="382">
        <v>0</v>
      </c>
      <c r="H61" s="382">
        <f t="shared" ref="H61:M61" si="16">H63*(90/4458)</f>
        <v>43.814416055434556</v>
      </c>
      <c r="I61" s="382">
        <f t="shared" si="16"/>
        <v>43.247162658988962</v>
      </c>
      <c r="J61" s="382">
        <f t="shared" si="16"/>
        <v>42.286233506310992</v>
      </c>
      <c r="K61" s="382">
        <f t="shared" si="16"/>
        <v>45.233283782303651</v>
      </c>
      <c r="L61" s="382">
        <f t="shared" si="16"/>
        <v>45.425722349755937</v>
      </c>
      <c r="M61" s="382">
        <f t="shared" si="16"/>
        <v>41.157218670745159</v>
      </c>
      <c r="N61" s="382">
        <v>0</v>
      </c>
      <c r="O61" s="382">
        <v>0</v>
      </c>
      <c r="P61" s="382">
        <v>0</v>
      </c>
      <c r="S61" s="165"/>
    </row>
    <row r="62" spans="1:19" x14ac:dyDescent="0.2">
      <c r="A62" s="381">
        <f t="shared" si="0"/>
        <v>56</v>
      </c>
      <c r="B62" s="381"/>
      <c r="C62" s="65" t="s">
        <v>432</v>
      </c>
      <c r="D62" s="67">
        <f>SUM(E62:P62)</f>
        <v>12675.161263542441</v>
      </c>
      <c r="E62" s="382">
        <v>0</v>
      </c>
      <c r="F62" s="382">
        <v>0</v>
      </c>
      <c r="G62" s="382">
        <v>0</v>
      </c>
      <c r="H62" s="382">
        <f t="shared" ref="H62:M62" si="17">H63-H61</f>
        <v>2126.4596592237572</v>
      </c>
      <c r="I62" s="382">
        <f t="shared" si="17"/>
        <v>2098.9289610495975</v>
      </c>
      <c r="J62" s="382">
        <f t="shared" si="17"/>
        <v>2052.2918661729605</v>
      </c>
      <c r="K62" s="382">
        <f t="shared" si="17"/>
        <v>2195.322039567804</v>
      </c>
      <c r="L62" s="382">
        <f t="shared" si="17"/>
        <v>2204.6617247081549</v>
      </c>
      <c r="M62" s="382">
        <f t="shared" si="17"/>
        <v>1997.4970128201651</v>
      </c>
      <c r="N62" s="382">
        <v>0</v>
      </c>
      <c r="O62" s="382">
        <v>0</v>
      </c>
      <c r="P62" s="382">
        <v>0</v>
      </c>
      <c r="S62" s="165"/>
    </row>
    <row r="63" spans="1:19" x14ac:dyDescent="0.2">
      <c r="A63" s="381">
        <f t="shared" si="0"/>
        <v>57</v>
      </c>
      <c r="B63" s="381"/>
      <c r="C63" s="65" t="s">
        <v>431</v>
      </c>
      <c r="D63" s="67"/>
      <c r="E63" s="382">
        <v>0</v>
      </c>
      <c r="F63" s="382">
        <v>0</v>
      </c>
      <c r="G63" s="382">
        <v>0</v>
      </c>
      <c r="H63" s="385">
        <f t="shared" ref="H63:M63" si="18">H58*$S$63</f>
        <v>2170.2740752791919</v>
      </c>
      <c r="I63" s="385">
        <f t="shared" si="18"/>
        <v>2142.1761237085866</v>
      </c>
      <c r="J63" s="385">
        <f t="shared" si="18"/>
        <v>2094.5780996792714</v>
      </c>
      <c r="K63" s="385">
        <f t="shared" si="18"/>
        <v>2240.5553233501078</v>
      </c>
      <c r="L63" s="385">
        <f t="shared" si="18"/>
        <v>2250.087447057911</v>
      </c>
      <c r="M63" s="385">
        <f t="shared" si="18"/>
        <v>2038.6542314909102</v>
      </c>
      <c r="N63" s="382">
        <v>0</v>
      </c>
      <c r="O63" s="382">
        <v>0</v>
      </c>
      <c r="P63" s="382">
        <v>0</v>
      </c>
      <c r="R63" s="65" t="str">
        <f>'WP TRV Usage Ratios'!A33</f>
        <v>Peak</v>
      </c>
      <c r="S63" s="165">
        <f>'WP TRV Usage Ratios'!B33</f>
        <v>0.16895604395604397</v>
      </c>
    </row>
    <row r="64" spans="1:19" ht="13.5" x14ac:dyDescent="0.35">
      <c r="A64" s="381">
        <f t="shared" si="0"/>
        <v>58</v>
      </c>
      <c r="B64" s="381"/>
      <c r="C64" s="65" t="s">
        <v>430</v>
      </c>
      <c r="D64" s="384">
        <f>SUM(E64:P64)</f>
        <v>63629.892738556235</v>
      </c>
      <c r="E64" s="382">
        <v>0</v>
      </c>
      <c r="F64" s="382">
        <v>0</v>
      </c>
      <c r="G64" s="382">
        <v>0</v>
      </c>
      <c r="H64" s="383">
        <f t="shared" ref="H64:M64" si="19">H58*$S$64</f>
        <v>10674.925329625295</v>
      </c>
      <c r="I64" s="383">
        <f t="shared" si="19"/>
        <v>10536.719958078818</v>
      </c>
      <c r="J64" s="383">
        <f t="shared" si="19"/>
        <v>10302.599595983409</v>
      </c>
      <c r="K64" s="383">
        <f t="shared" si="19"/>
        <v>11020.617647372481</v>
      </c>
      <c r="L64" s="383">
        <f t="shared" si="19"/>
        <v>11067.503296504359</v>
      </c>
      <c r="M64" s="383">
        <f t="shared" si="19"/>
        <v>10027.526910991875</v>
      </c>
      <c r="N64" s="382">
        <v>0</v>
      </c>
      <c r="O64" s="382">
        <v>0</v>
      </c>
      <c r="P64" s="382">
        <v>0</v>
      </c>
      <c r="R64" s="65" t="str">
        <f>'WP TRV Usage Ratios'!A34</f>
        <v>Off</v>
      </c>
      <c r="S64" s="165">
        <f>'WP TRV Usage Ratios'!B34</f>
        <v>0.83104395604395609</v>
      </c>
    </row>
    <row r="65" spans="1:19" x14ac:dyDescent="0.2">
      <c r="A65" s="381">
        <f t="shared" si="0"/>
        <v>59</v>
      </c>
      <c r="B65" s="381"/>
      <c r="D65" s="67">
        <f t="shared" ref="D65:P65" si="20">SUM(D61:D64)</f>
        <v>76566.218039122221</v>
      </c>
      <c r="E65" s="382">
        <f t="shared" si="20"/>
        <v>0</v>
      </c>
      <c r="F65" s="382">
        <f t="shared" si="20"/>
        <v>0</v>
      </c>
      <c r="G65" s="382">
        <f t="shared" si="20"/>
        <v>0</v>
      </c>
      <c r="H65" s="382">
        <f t="shared" si="20"/>
        <v>15015.473480183678</v>
      </c>
      <c r="I65" s="382">
        <f t="shared" si="20"/>
        <v>14821.072205495992</v>
      </c>
      <c r="J65" s="382">
        <f t="shared" si="20"/>
        <v>14491.755795341953</v>
      </c>
      <c r="K65" s="382">
        <f t="shared" si="20"/>
        <v>15501.728294072696</v>
      </c>
      <c r="L65" s="382">
        <f t="shared" si="20"/>
        <v>15567.678190620181</v>
      </c>
      <c r="M65" s="382">
        <f t="shared" si="20"/>
        <v>14104.835373973696</v>
      </c>
      <c r="N65" s="382">
        <f t="shared" si="20"/>
        <v>0</v>
      </c>
      <c r="O65" s="382">
        <f t="shared" si="20"/>
        <v>0</v>
      </c>
      <c r="P65" s="382">
        <f t="shared" si="20"/>
        <v>0</v>
      </c>
      <c r="S65" s="165"/>
    </row>
    <row r="66" spans="1:19" x14ac:dyDescent="0.2">
      <c r="A66" s="381">
        <f t="shared" si="0"/>
        <v>60</v>
      </c>
      <c r="B66" s="381"/>
      <c r="C66" s="65" t="s">
        <v>394</v>
      </c>
      <c r="E66" s="382"/>
      <c r="F66" s="382"/>
      <c r="G66" s="382"/>
      <c r="H66" s="382"/>
      <c r="I66" s="382"/>
      <c r="J66" s="382"/>
      <c r="K66" s="382"/>
      <c r="L66" s="382"/>
      <c r="M66" s="382"/>
      <c r="N66" s="382"/>
      <c r="O66" s="382"/>
      <c r="P66" s="382"/>
      <c r="R66" s="65" t="str">
        <f>'WP TRV Usage Ratios'!A35</f>
        <v>Summer</v>
      </c>
      <c r="S66" s="165"/>
    </row>
    <row r="67" spans="1:19" x14ac:dyDescent="0.2">
      <c r="A67" s="381">
        <f t="shared" si="0"/>
        <v>61</v>
      </c>
      <c r="B67" s="381"/>
      <c r="C67" s="65" t="s">
        <v>433</v>
      </c>
      <c r="D67" s="67">
        <f>SUM(E67:P67)</f>
        <v>151.57115702818299</v>
      </c>
      <c r="E67" s="382">
        <f>E69*(90/4458)</f>
        <v>27.610174342185715</v>
      </c>
      <c r="F67" s="382">
        <f>F69*(90/4458)</f>
        <v>24.795331357061222</v>
      </c>
      <c r="G67" s="382">
        <f>G69*(90/4458)</f>
        <v>25.823762536078284</v>
      </c>
      <c r="H67" s="382">
        <v>0</v>
      </c>
      <c r="I67" s="382">
        <v>0</v>
      </c>
      <c r="J67" s="382">
        <v>0</v>
      </c>
      <c r="K67" s="382">
        <v>0</v>
      </c>
      <c r="L67" s="382">
        <v>0</v>
      </c>
      <c r="M67" s="382">
        <v>0</v>
      </c>
      <c r="N67" s="382">
        <f>N69*(90/4458)</f>
        <v>22.334800524738771</v>
      </c>
      <c r="O67" s="382">
        <f>O69*(90/4458)</f>
        <v>23.554462874669092</v>
      </c>
      <c r="P67" s="382">
        <f>P69*(90/4458)</f>
        <v>27.452625393449921</v>
      </c>
      <c r="S67" s="165"/>
    </row>
    <row r="68" spans="1:19" x14ac:dyDescent="0.2">
      <c r="A68" s="381">
        <f t="shared" si="0"/>
        <v>62</v>
      </c>
      <c r="B68" s="381"/>
      <c r="C68" s="65" t="s">
        <v>432</v>
      </c>
      <c r="D68" s="67">
        <f>SUM(E68:P68)</f>
        <v>7356.2534877678154</v>
      </c>
      <c r="E68" s="382">
        <f>E69-E67</f>
        <v>1340.0137947407468</v>
      </c>
      <c r="F68" s="382">
        <f>F69-F67</f>
        <v>1203.4000818627046</v>
      </c>
      <c r="G68" s="382">
        <f>G69-G67</f>
        <v>1253.3132750843329</v>
      </c>
      <c r="H68" s="382">
        <v>0</v>
      </c>
      <c r="I68" s="382">
        <v>0</v>
      </c>
      <c r="J68" s="382">
        <v>0</v>
      </c>
      <c r="K68" s="382">
        <v>0</v>
      </c>
      <c r="L68" s="382">
        <v>0</v>
      </c>
      <c r="M68" s="382">
        <v>0</v>
      </c>
      <c r="N68" s="382">
        <f>N69-N67</f>
        <v>1083.9823188006551</v>
      </c>
      <c r="O68" s="382">
        <f>O69-O67</f>
        <v>1143.1765981839401</v>
      </c>
      <c r="P68" s="382">
        <f>P69-P67</f>
        <v>1332.3674190954362</v>
      </c>
      <c r="S68" s="165"/>
    </row>
    <row r="69" spans="1:19" x14ac:dyDescent="0.2">
      <c r="A69" s="381">
        <f t="shared" si="0"/>
        <v>63</v>
      </c>
      <c r="B69" s="381"/>
      <c r="C69" s="65" t="s">
        <v>431</v>
      </c>
      <c r="D69" s="67"/>
      <c r="E69" s="385">
        <f>E58*$S69</f>
        <v>1367.6239690829325</v>
      </c>
      <c r="F69" s="385">
        <f>F58*$S69</f>
        <v>1228.1954132197659</v>
      </c>
      <c r="G69" s="385">
        <f>G58*$S69</f>
        <v>1279.1370376204111</v>
      </c>
      <c r="H69" s="382">
        <v>0</v>
      </c>
      <c r="I69" s="382">
        <v>0</v>
      </c>
      <c r="J69" s="382">
        <v>0</v>
      </c>
      <c r="K69" s="382">
        <v>0</v>
      </c>
      <c r="L69" s="382">
        <v>0</v>
      </c>
      <c r="M69" s="382">
        <v>0</v>
      </c>
      <c r="N69" s="385">
        <f>N58*$S69</f>
        <v>1106.3171193253938</v>
      </c>
      <c r="O69" s="385">
        <f>O58*$S69</f>
        <v>1166.7310610586092</v>
      </c>
      <c r="P69" s="385">
        <f>P58*$S69</f>
        <v>1359.8200444888862</v>
      </c>
      <c r="R69" s="65" t="str">
        <f>'WP TRV Usage Ratios'!A36</f>
        <v>Peak</v>
      </c>
      <c r="S69" s="165">
        <f>'WP TRV Usage Ratios'!B36</f>
        <v>8.7431693989071038E-2</v>
      </c>
    </row>
    <row r="70" spans="1:19" ht="13.5" x14ac:dyDescent="0.35">
      <c r="A70" s="381">
        <f t="shared" si="0"/>
        <v>64</v>
      </c>
      <c r="B70" s="381"/>
      <c r="C70" s="65" t="s">
        <v>430</v>
      </c>
      <c r="D70" s="384">
        <f>SUM(E70:P70)</f>
        <v>78362.919730058245</v>
      </c>
      <c r="E70" s="383">
        <f>E58*$S70</f>
        <v>14274.575177303108</v>
      </c>
      <c r="F70" s="383">
        <f>F58*$S70</f>
        <v>12819.289625481306</v>
      </c>
      <c r="G70" s="383">
        <f>G58*$S70</f>
        <v>13350.992830163043</v>
      </c>
      <c r="H70" s="382">
        <v>0</v>
      </c>
      <c r="I70" s="382">
        <v>0</v>
      </c>
      <c r="J70" s="382">
        <v>0</v>
      </c>
      <c r="K70" s="382">
        <v>0</v>
      </c>
      <c r="L70" s="382">
        <v>0</v>
      </c>
      <c r="M70" s="382">
        <v>0</v>
      </c>
      <c r="N70" s="383">
        <f>N58*$S70</f>
        <v>11547.184932958799</v>
      </c>
      <c r="O70" s="383">
        <f>O58*$S70</f>
        <v>12177.755449799235</v>
      </c>
      <c r="P70" s="383">
        <f>P58*$S70</f>
        <v>14193.12171435275</v>
      </c>
      <c r="R70" s="65" t="str">
        <f>'WP TRV Usage Ratios'!A37</f>
        <v>Off</v>
      </c>
      <c r="S70" s="165">
        <f>'WP TRV Usage Ratios'!B37</f>
        <v>0.91256830601092898</v>
      </c>
    </row>
    <row r="71" spans="1:19" x14ac:dyDescent="0.2">
      <c r="A71" s="381">
        <f t="shared" si="0"/>
        <v>65</v>
      </c>
      <c r="B71" s="381"/>
      <c r="D71" s="67">
        <f t="shared" ref="D71:P71" si="21">SUM(D67:D70)</f>
        <v>85870.744374854243</v>
      </c>
      <c r="E71" s="382">
        <f t="shared" si="21"/>
        <v>17009.823115468971</v>
      </c>
      <c r="F71" s="382">
        <f t="shared" si="21"/>
        <v>15275.680451920838</v>
      </c>
      <c r="G71" s="382">
        <f t="shared" si="21"/>
        <v>15909.266905403865</v>
      </c>
      <c r="H71" s="382">
        <f t="shared" si="21"/>
        <v>0</v>
      </c>
      <c r="I71" s="382">
        <f t="shared" si="21"/>
        <v>0</v>
      </c>
      <c r="J71" s="382">
        <f t="shared" si="21"/>
        <v>0</v>
      </c>
      <c r="K71" s="382">
        <f t="shared" si="21"/>
        <v>0</v>
      </c>
      <c r="L71" s="382">
        <f t="shared" si="21"/>
        <v>0</v>
      </c>
      <c r="M71" s="382">
        <f t="shared" si="21"/>
        <v>0</v>
      </c>
      <c r="N71" s="382">
        <f t="shared" si="21"/>
        <v>13759.819171609586</v>
      </c>
      <c r="O71" s="382">
        <f t="shared" si="21"/>
        <v>14511.217571916453</v>
      </c>
      <c r="P71" s="382">
        <f t="shared" si="21"/>
        <v>16912.761803330523</v>
      </c>
      <c r="S71" s="165"/>
    </row>
    <row r="72" spans="1:19" x14ac:dyDescent="0.2">
      <c r="A72" s="381">
        <f t="shared" ref="A72:A73" si="22">+A71+1</f>
        <v>66</v>
      </c>
      <c r="B72" s="381"/>
      <c r="E72" s="382"/>
      <c r="F72" s="382"/>
      <c r="G72" s="382"/>
      <c r="H72" s="382"/>
      <c r="I72" s="382"/>
      <c r="J72" s="382"/>
      <c r="K72" s="382"/>
      <c r="L72" s="382"/>
      <c r="M72" s="382"/>
      <c r="N72" s="382"/>
      <c r="O72" s="382"/>
      <c r="P72" s="382"/>
      <c r="S72" s="165"/>
    </row>
    <row r="73" spans="1:19" x14ac:dyDescent="0.2">
      <c r="A73" s="381">
        <f t="shared" si="22"/>
        <v>67</v>
      </c>
      <c r="B73" s="381"/>
      <c r="D73" s="67">
        <f>SUM(D65,D71)</f>
        <v>162436.96241397646</v>
      </c>
      <c r="E73" s="382"/>
      <c r="F73" s="382"/>
      <c r="G73" s="382"/>
      <c r="H73" s="382"/>
      <c r="I73" s="382"/>
      <c r="J73" s="382"/>
      <c r="K73" s="382"/>
      <c r="L73" s="382"/>
      <c r="M73" s="382"/>
      <c r="N73" s="382"/>
      <c r="O73" s="382"/>
      <c r="P73" s="382"/>
      <c r="S73" s="165"/>
    </row>
  </sheetData>
  <mergeCells count="3">
    <mergeCell ref="A1:H1"/>
    <mergeCell ref="A2:H2"/>
    <mergeCell ref="A3:H3"/>
  </mergeCells>
  <printOptions horizontalCentered="1"/>
  <pageMargins left="0.7" right="0.7" top="0.75" bottom="0.75" header="0.3" footer="0.3"/>
  <pageSetup scale="60" orientation="landscape" horizontalDpi="360" verticalDpi="360" r:id="rId1"/>
  <headerFooter alignWithMargins="0">
    <oddFooter>&amp;R&amp;F
&amp;A
&amp;P of &amp;N</oddFoot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6" tint="0.79998168889431442"/>
    <pageSetUpPr fitToPage="1"/>
  </sheetPr>
  <dimension ref="A1:S101"/>
  <sheetViews>
    <sheetView workbookViewId="0">
      <pane ySplit="5" topLeftCell="A6" activePane="bottomLeft" state="frozen"/>
      <selection activeCell="C33" sqref="C33"/>
      <selection pane="bottomLeft" activeCell="C33" sqref="C33"/>
    </sheetView>
  </sheetViews>
  <sheetFormatPr defaultColWidth="8.75" defaultRowHeight="11.25" x14ac:dyDescent="0.2"/>
  <cols>
    <col min="1" max="1" width="5.875" style="380" bestFit="1" customWidth="1"/>
    <col min="2" max="2" width="4.5" style="380" bestFit="1" customWidth="1"/>
    <col min="3" max="3" width="14.75" style="65" bestFit="1" customWidth="1"/>
    <col min="4" max="4" width="7.875" style="65" bestFit="1" customWidth="1"/>
    <col min="5" max="8" width="8.625" style="65" bestFit="1" customWidth="1"/>
    <col min="9" max="10" width="7.875" style="65" bestFit="1" customWidth="1"/>
    <col min="11" max="12" width="8.625" style="65" bestFit="1" customWidth="1"/>
    <col min="13" max="13" width="7.875" style="65" bestFit="1" customWidth="1"/>
    <col min="14" max="16" width="8.625" style="65" bestFit="1" customWidth="1"/>
    <col min="17" max="17" width="1.5" style="65" customWidth="1"/>
    <col min="18" max="18" width="23" style="65" bestFit="1" customWidth="1"/>
    <col min="19" max="19" width="9.125" style="65" bestFit="1" customWidth="1"/>
    <col min="20" max="16384" width="8.75" style="65"/>
  </cols>
  <sheetData>
    <row r="1" spans="1:19" ht="15.75" x14ac:dyDescent="0.25">
      <c r="A1" s="540" t="str">
        <f>'Exh CTM-6 (Rate Spread)'!A1</f>
        <v>Puget Sound Energy</v>
      </c>
      <c r="B1" s="541"/>
      <c r="C1" s="541"/>
      <c r="D1" s="541"/>
      <c r="E1" s="541"/>
      <c r="F1" s="541"/>
      <c r="G1" s="541"/>
      <c r="H1" s="541"/>
    </row>
    <row r="2" spans="1:19" ht="15.75" x14ac:dyDescent="0.25">
      <c r="A2" s="540" t="str">
        <f>'Exh CTM-6 (Rate Spread)'!A2</f>
        <v>2024 General Rate Case Docket No. UE-240004 and UG-240005</v>
      </c>
      <c r="B2" s="541"/>
      <c r="C2" s="541"/>
      <c r="D2" s="541"/>
      <c r="E2" s="541"/>
      <c r="F2" s="541"/>
      <c r="G2" s="541"/>
      <c r="H2" s="541"/>
    </row>
    <row r="3" spans="1:19" ht="15.75" x14ac:dyDescent="0.25">
      <c r="A3" s="540"/>
      <c r="B3" s="541"/>
      <c r="C3" s="541"/>
      <c r="D3" s="541"/>
      <c r="E3" s="541"/>
      <c r="F3" s="541"/>
      <c r="G3" s="541"/>
      <c r="H3" s="541"/>
    </row>
    <row r="4" spans="1:19" x14ac:dyDescent="0.2">
      <c r="A4" s="65"/>
      <c r="B4" s="65"/>
    </row>
    <row r="5" spans="1:19" ht="22.5" x14ac:dyDescent="0.2">
      <c r="A5" s="395" t="s">
        <v>63</v>
      </c>
      <c r="B5" s="395" t="s">
        <v>440</v>
      </c>
      <c r="C5" s="395" t="s">
        <v>323</v>
      </c>
      <c r="D5" s="394"/>
      <c r="E5" s="394">
        <v>45292</v>
      </c>
      <c r="F5" s="394">
        <v>45323</v>
      </c>
      <c r="G5" s="394">
        <v>45352</v>
      </c>
      <c r="H5" s="394">
        <v>45383</v>
      </c>
      <c r="I5" s="394">
        <v>45413</v>
      </c>
      <c r="J5" s="394">
        <v>45444</v>
      </c>
      <c r="K5" s="394">
        <v>45474</v>
      </c>
      <c r="L5" s="394">
        <v>45505</v>
      </c>
      <c r="M5" s="394">
        <v>45536</v>
      </c>
      <c r="N5" s="394">
        <v>45566</v>
      </c>
      <c r="O5" s="394">
        <v>45597</v>
      </c>
      <c r="P5" s="394">
        <v>45627</v>
      </c>
    </row>
    <row r="6" spans="1:19" x14ac:dyDescent="0.2">
      <c r="A6" s="414"/>
      <c r="B6" s="414" t="s">
        <v>145</v>
      </c>
      <c r="C6" s="414" t="s">
        <v>146</v>
      </c>
      <c r="D6" s="415" t="s">
        <v>150</v>
      </c>
      <c r="E6" s="415" t="s">
        <v>151</v>
      </c>
      <c r="F6" s="415" t="s">
        <v>152</v>
      </c>
      <c r="G6" s="415" t="s">
        <v>147</v>
      </c>
      <c r="H6" s="415" t="s">
        <v>247</v>
      </c>
      <c r="I6" s="415" t="s">
        <v>148</v>
      </c>
      <c r="J6" s="415" t="s">
        <v>246</v>
      </c>
      <c r="K6" s="415" t="s">
        <v>153</v>
      </c>
      <c r="L6" s="415" t="s">
        <v>154</v>
      </c>
      <c r="M6" s="415" t="s">
        <v>155</v>
      </c>
      <c r="N6" s="415" t="s">
        <v>156</v>
      </c>
      <c r="O6" s="415" t="s">
        <v>157</v>
      </c>
      <c r="P6" s="415" t="s">
        <v>321</v>
      </c>
    </row>
    <row r="7" spans="1:19" x14ac:dyDescent="0.2">
      <c r="A7" s="381">
        <v>1</v>
      </c>
      <c r="B7" s="381"/>
      <c r="C7" s="392"/>
      <c r="E7" s="391"/>
      <c r="F7" s="391"/>
      <c r="G7" s="391"/>
      <c r="H7" s="391"/>
      <c r="I7" s="391"/>
      <c r="J7" s="391"/>
      <c r="K7" s="391"/>
      <c r="L7" s="391"/>
      <c r="M7" s="391"/>
      <c r="N7" s="391"/>
      <c r="O7" s="391"/>
      <c r="P7" s="391"/>
      <c r="Q7" s="386"/>
    </row>
    <row r="8" spans="1:19" x14ac:dyDescent="0.2">
      <c r="A8" s="381">
        <f t="shared" ref="A8:A39" si="0">+A7+1</f>
        <v>2</v>
      </c>
      <c r="B8" s="381"/>
      <c r="E8" s="390"/>
      <c r="F8" s="390"/>
      <c r="G8" s="390"/>
      <c r="H8" s="390"/>
      <c r="I8" s="390"/>
      <c r="J8" s="390"/>
      <c r="K8" s="390"/>
      <c r="L8" s="390"/>
      <c r="M8" s="390"/>
      <c r="N8" s="390"/>
      <c r="O8" s="390"/>
      <c r="P8" s="390"/>
      <c r="Q8" s="389"/>
    </row>
    <row r="9" spans="1:19" x14ac:dyDescent="0.2">
      <c r="A9" s="381">
        <f t="shared" si="0"/>
        <v>3</v>
      </c>
      <c r="B9" s="381"/>
      <c r="E9" s="390"/>
      <c r="F9" s="390"/>
      <c r="G9" s="390"/>
      <c r="H9" s="390"/>
      <c r="I9" s="390"/>
      <c r="J9" s="390"/>
      <c r="K9" s="390"/>
      <c r="L9" s="390"/>
      <c r="M9" s="390"/>
      <c r="N9" s="390"/>
      <c r="O9" s="390"/>
      <c r="P9" s="390"/>
      <c r="Q9" s="389"/>
    </row>
    <row r="10" spans="1:19" x14ac:dyDescent="0.2">
      <c r="A10" s="381">
        <f t="shared" si="0"/>
        <v>4</v>
      </c>
      <c r="B10" s="381">
        <v>307</v>
      </c>
      <c r="C10" s="65" t="s">
        <v>437</v>
      </c>
      <c r="D10" s="67">
        <f>SUM(E10:P10)</f>
        <v>3439971.7022512481</v>
      </c>
      <c r="E10" s="412">
        <v>363918.5958517699</v>
      </c>
      <c r="F10" s="412">
        <v>317096.68949723477</v>
      </c>
      <c r="G10" s="412">
        <v>317958.43350038817</v>
      </c>
      <c r="H10" s="412">
        <v>267650.28789987188</v>
      </c>
      <c r="I10" s="412">
        <v>234112.1457894624</v>
      </c>
      <c r="J10" s="412">
        <v>224993.44564702242</v>
      </c>
      <c r="K10" s="412">
        <v>250722.68601374645</v>
      </c>
      <c r="L10" s="412">
        <v>253359.5568728623</v>
      </c>
      <c r="M10" s="412">
        <v>230867.36760663669</v>
      </c>
      <c r="N10" s="412">
        <v>268771.93406441336</v>
      </c>
      <c r="O10" s="412">
        <v>323100.17583273473</v>
      </c>
      <c r="P10" s="412">
        <v>387420.38367510488</v>
      </c>
      <c r="R10" s="392" t="s">
        <v>442</v>
      </c>
      <c r="S10" s="413">
        <v>3.0501054401535391E-4</v>
      </c>
    </row>
    <row r="11" spans="1:19" x14ac:dyDescent="0.2">
      <c r="A11" s="381">
        <f t="shared" si="0"/>
        <v>5</v>
      </c>
      <c r="B11" s="381"/>
      <c r="E11" s="382"/>
      <c r="F11" s="382"/>
      <c r="G11" s="382"/>
      <c r="H11" s="382"/>
      <c r="I11" s="382"/>
      <c r="J11" s="382"/>
      <c r="K11" s="382"/>
      <c r="L11" s="382"/>
      <c r="M11" s="382"/>
      <c r="N11" s="382"/>
      <c r="O11" s="382"/>
      <c r="P11" s="382"/>
      <c r="R11" s="65" t="s">
        <v>436</v>
      </c>
    </row>
    <row r="12" spans="1:19" x14ac:dyDescent="0.2">
      <c r="A12" s="381">
        <f t="shared" si="0"/>
        <v>6</v>
      </c>
      <c r="B12" s="381"/>
      <c r="C12" s="65" t="s">
        <v>396</v>
      </c>
      <c r="E12" s="382"/>
      <c r="F12" s="382"/>
      <c r="G12" s="382"/>
      <c r="H12" s="382"/>
      <c r="I12" s="382"/>
      <c r="J12" s="382"/>
      <c r="K12" s="382"/>
      <c r="L12" s="382"/>
      <c r="M12" s="382"/>
      <c r="N12" s="382"/>
      <c r="O12" s="382"/>
      <c r="P12" s="382"/>
      <c r="R12" s="65" t="str">
        <f>'WP TRV Usage Ratios'!A6</f>
        <v>Winter</v>
      </c>
    </row>
    <row r="13" spans="1:19" x14ac:dyDescent="0.2">
      <c r="A13" s="381">
        <f t="shared" si="0"/>
        <v>7</v>
      </c>
      <c r="B13" s="381"/>
      <c r="C13" s="65" t="s">
        <v>431</v>
      </c>
      <c r="D13" s="67">
        <f>SUM(E13:P13)</f>
        <v>246963.97699044101</v>
      </c>
      <c r="E13" s="382">
        <v>0</v>
      </c>
      <c r="F13" s="382">
        <v>0</v>
      </c>
      <c r="G13" s="382">
        <v>0</v>
      </c>
      <c r="H13" s="382">
        <f t="shared" ref="H13:M13" si="1">H10*$S$13</f>
        <v>45221.133807258579</v>
      </c>
      <c r="I13" s="382">
        <f t="shared" si="1"/>
        <v>39554.661994648181</v>
      </c>
      <c r="J13" s="382">
        <f t="shared" si="1"/>
        <v>38014.00249256011</v>
      </c>
      <c r="K13" s="382">
        <f t="shared" si="1"/>
        <v>42361.113158915956</v>
      </c>
      <c r="L13" s="382">
        <f t="shared" si="1"/>
        <v>42806.628427695141</v>
      </c>
      <c r="M13" s="382">
        <f t="shared" si="1"/>
        <v>39006.437109363069</v>
      </c>
      <c r="N13" s="382">
        <v>0</v>
      </c>
      <c r="O13" s="382">
        <v>0</v>
      </c>
      <c r="P13" s="382">
        <v>0</v>
      </c>
      <c r="R13" s="65" t="str">
        <f>'WP TRV Usage Ratios'!A7</f>
        <v>Peak</v>
      </c>
      <c r="S13" s="165">
        <f>'WP TRV Usage Ratios'!B7</f>
        <v>0.16895604395604397</v>
      </c>
    </row>
    <row r="14" spans="1:19" ht="13.5" x14ac:dyDescent="0.35">
      <c r="A14" s="381">
        <f t="shared" si="0"/>
        <v>8</v>
      </c>
      <c r="B14" s="381"/>
      <c r="C14" s="65" t="s">
        <v>430</v>
      </c>
      <c r="D14" s="384">
        <f>SUM(E14:P14)</f>
        <v>1214741.5128391613</v>
      </c>
      <c r="E14" s="382">
        <v>0</v>
      </c>
      <c r="F14" s="382">
        <v>0</v>
      </c>
      <c r="G14" s="382">
        <v>0</v>
      </c>
      <c r="H14" s="388">
        <f t="shared" ref="H14:M14" si="2">H10*$S$14</f>
        <v>222429.15409261332</v>
      </c>
      <c r="I14" s="388">
        <f t="shared" si="2"/>
        <v>194557.48379481424</v>
      </c>
      <c r="J14" s="388">
        <f t="shared" si="2"/>
        <v>186979.44315446232</v>
      </c>
      <c r="K14" s="388">
        <f t="shared" si="2"/>
        <v>208361.57285483051</v>
      </c>
      <c r="L14" s="388">
        <f t="shared" si="2"/>
        <v>210552.92844516717</v>
      </c>
      <c r="M14" s="388">
        <f t="shared" si="2"/>
        <v>191860.93049727363</v>
      </c>
      <c r="N14" s="382">
        <v>0</v>
      </c>
      <c r="O14" s="382">
        <v>0</v>
      </c>
      <c r="P14" s="382">
        <v>0</v>
      </c>
      <c r="R14" s="65" t="str">
        <f>'WP TRV Usage Ratios'!A8</f>
        <v>Off</v>
      </c>
      <c r="S14" s="165">
        <f>'WP TRV Usage Ratios'!B8</f>
        <v>0.83104395604395609</v>
      </c>
    </row>
    <row r="15" spans="1:19" x14ac:dyDescent="0.2">
      <c r="A15" s="381">
        <f t="shared" si="0"/>
        <v>9</v>
      </c>
      <c r="B15" s="381"/>
      <c r="D15" s="67">
        <f t="shared" ref="D15:P15" si="3">SUM(D13:D14)</f>
        <v>1461705.4898296024</v>
      </c>
      <c r="E15" s="382">
        <f t="shared" si="3"/>
        <v>0</v>
      </c>
      <c r="F15" s="382">
        <f t="shared" si="3"/>
        <v>0</v>
      </c>
      <c r="G15" s="382">
        <f t="shared" si="3"/>
        <v>0</v>
      </c>
      <c r="H15" s="382">
        <f t="shared" si="3"/>
        <v>267650.28789987188</v>
      </c>
      <c r="I15" s="382">
        <f t="shared" si="3"/>
        <v>234112.14578946243</v>
      </c>
      <c r="J15" s="382">
        <f t="shared" si="3"/>
        <v>224993.44564702242</v>
      </c>
      <c r="K15" s="382">
        <f t="shared" si="3"/>
        <v>250722.68601374645</v>
      </c>
      <c r="L15" s="382">
        <f t="shared" si="3"/>
        <v>253359.5568728623</v>
      </c>
      <c r="M15" s="382">
        <f t="shared" si="3"/>
        <v>230867.36760663669</v>
      </c>
      <c r="N15" s="382">
        <f t="shared" si="3"/>
        <v>0</v>
      </c>
      <c r="O15" s="382">
        <f t="shared" si="3"/>
        <v>0</v>
      </c>
      <c r="P15" s="382">
        <f t="shared" si="3"/>
        <v>0</v>
      </c>
    </row>
    <row r="16" spans="1:19" x14ac:dyDescent="0.2">
      <c r="A16" s="381">
        <f t="shared" si="0"/>
        <v>10</v>
      </c>
      <c r="B16" s="381"/>
      <c r="C16" s="65" t="s">
        <v>394</v>
      </c>
      <c r="E16" s="382"/>
      <c r="F16" s="382"/>
      <c r="G16" s="382"/>
      <c r="H16" s="382"/>
      <c r="I16" s="382"/>
      <c r="J16" s="382"/>
      <c r="K16" s="382"/>
      <c r="L16" s="382"/>
      <c r="M16" s="382"/>
      <c r="N16" s="382"/>
      <c r="O16" s="382"/>
      <c r="P16" s="382"/>
      <c r="R16" s="65" t="str">
        <f>'WP TRV Usage Ratios'!A9</f>
        <v>Summer</v>
      </c>
    </row>
    <row r="17" spans="1:19" x14ac:dyDescent="0.2">
      <c r="A17" s="381">
        <f t="shared" si="0"/>
        <v>11</v>
      </c>
      <c r="B17" s="381"/>
      <c r="C17" s="65" t="s">
        <v>431</v>
      </c>
      <c r="D17" s="67">
        <f>SUM(E17:P17)</f>
        <v>172963.16611336794</v>
      </c>
      <c r="E17" s="382">
        <f>E10*$S$17</f>
        <v>31818.019309444364</v>
      </c>
      <c r="F17" s="382">
        <f>F10*$S$17</f>
        <v>27724.300721069707</v>
      </c>
      <c r="G17" s="382">
        <f>G10*$S$17</f>
        <v>27799.644459050331</v>
      </c>
      <c r="H17" s="382">
        <v>0</v>
      </c>
      <c r="I17" s="382">
        <v>0</v>
      </c>
      <c r="J17" s="382">
        <v>0</v>
      </c>
      <c r="K17" s="382">
        <v>0</v>
      </c>
      <c r="L17" s="382">
        <v>0</v>
      </c>
      <c r="M17" s="382">
        <v>0</v>
      </c>
      <c r="N17" s="382">
        <f>N10*$S$17</f>
        <v>23499.185491970566</v>
      </c>
      <c r="O17" s="382">
        <f>O10*$S$17</f>
        <v>28249.19570122271</v>
      </c>
      <c r="P17" s="382">
        <f>P10*$S$17</f>
        <v>33872.820430610263</v>
      </c>
      <c r="R17" s="65" t="str">
        <f>'WP TRV Usage Ratios'!A10</f>
        <v>Peak</v>
      </c>
      <c r="S17" s="165">
        <f>'WP TRV Usage Ratios'!B10</f>
        <v>8.7431693989071038E-2</v>
      </c>
    </row>
    <row r="18" spans="1:19" ht="13.5" x14ac:dyDescent="0.35">
      <c r="A18" s="381">
        <f t="shared" si="0"/>
        <v>12</v>
      </c>
      <c r="B18" s="381"/>
      <c r="C18" s="65" t="s">
        <v>430</v>
      </c>
      <c r="D18" s="384">
        <f>SUM(E18:P18)</f>
        <v>1805303.0463082781</v>
      </c>
      <c r="E18" s="388">
        <f>E10*$S$18</f>
        <v>332100.57654232555</v>
      </c>
      <c r="F18" s="388">
        <f>F10*$S$18</f>
        <v>289372.38877616508</v>
      </c>
      <c r="G18" s="388">
        <f>G10*$S$18</f>
        <v>290158.78904133785</v>
      </c>
      <c r="H18" s="382">
        <v>0</v>
      </c>
      <c r="I18" s="382">
        <v>0</v>
      </c>
      <c r="J18" s="382">
        <v>0</v>
      </c>
      <c r="K18" s="382">
        <v>0</v>
      </c>
      <c r="L18" s="382">
        <v>0</v>
      </c>
      <c r="M18" s="382">
        <v>0</v>
      </c>
      <c r="N18" s="388">
        <f>N10*$S$18</f>
        <v>245272.7485724428</v>
      </c>
      <c r="O18" s="388">
        <f>O10*$S$18</f>
        <v>294850.98013151204</v>
      </c>
      <c r="P18" s="388">
        <f>P10*$S$18</f>
        <v>353547.56324449461</v>
      </c>
      <c r="R18" s="65" t="str">
        <f>'WP TRV Usage Ratios'!A11</f>
        <v>Off</v>
      </c>
      <c r="S18" s="165">
        <f>'WP TRV Usage Ratios'!B11</f>
        <v>0.91256830601092898</v>
      </c>
    </row>
    <row r="19" spans="1:19" x14ac:dyDescent="0.2">
      <c r="A19" s="381">
        <f t="shared" si="0"/>
        <v>13</v>
      </c>
      <c r="B19" s="381"/>
      <c r="D19" s="67">
        <f t="shared" ref="D19:P19" si="4">SUM(D17:D18)</f>
        <v>1978266.2124216461</v>
      </c>
      <c r="E19" s="382">
        <f t="shared" si="4"/>
        <v>363918.5958517699</v>
      </c>
      <c r="F19" s="382">
        <f t="shared" si="4"/>
        <v>317096.68949723477</v>
      </c>
      <c r="G19" s="382">
        <f t="shared" si="4"/>
        <v>317958.43350038817</v>
      </c>
      <c r="H19" s="382">
        <f t="shared" si="4"/>
        <v>0</v>
      </c>
      <c r="I19" s="382">
        <f t="shared" si="4"/>
        <v>0</v>
      </c>
      <c r="J19" s="382">
        <f t="shared" si="4"/>
        <v>0</v>
      </c>
      <c r="K19" s="382">
        <f t="shared" si="4"/>
        <v>0</v>
      </c>
      <c r="L19" s="382">
        <f t="shared" si="4"/>
        <v>0</v>
      </c>
      <c r="M19" s="382">
        <f t="shared" si="4"/>
        <v>0</v>
      </c>
      <c r="N19" s="382">
        <f t="shared" si="4"/>
        <v>268771.93406441336</v>
      </c>
      <c r="O19" s="382">
        <f t="shared" si="4"/>
        <v>323100.17583273473</v>
      </c>
      <c r="P19" s="382">
        <f t="shared" si="4"/>
        <v>387420.38367510488</v>
      </c>
    </row>
    <row r="20" spans="1:19" x14ac:dyDescent="0.2">
      <c r="A20" s="381">
        <f t="shared" si="0"/>
        <v>14</v>
      </c>
      <c r="B20" s="381"/>
      <c r="E20" s="382"/>
      <c r="F20" s="382"/>
      <c r="G20" s="382"/>
      <c r="H20" s="382"/>
      <c r="I20" s="382"/>
      <c r="J20" s="382"/>
      <c r="K20" s="382"/>
      <c r="L20" s="382"/>
      <c r="M20" s="382"/>
      <c r="N20" s="382"/>
      <c r="O20" s="382"/>
      <c r="P20" s="382"/>
    </row>
    <row r="21" spans="1:19" x14ac:dyDescent="0.2">
      <c r="A21" s="381">
        <f t="shared" si="0"/>
        <v>15</v>
      </c>
      <c r="B21" s="381"/>
      <c r="D21" s="67">
        <f>SUM(D15,D19)</f>
        <v>3439971.7022512485</v>
      </c>
      <c r="E21" s="382"/>
      <c r="F21" s="382"/>
      <c r="G21" s="382"/>
      <c r="H21" s="382"/>
      <c r="I21" s="382"/>
      <c r="J21" s="382"/>
      <c r="K21" s="382"/>
      <c r="L21" s="382"/>
      <c r="M21" s="382"/>
      <c r="N21" s="382"/>
      <c r="O21" s="382"/>
      <c r="P21" s="382"/>
    </row>
    <row r="22" spans="1:19" x14ac:dyDescent="0.2">
      <c r="A22" s="381">
        <f t="shared" si="0"/>
        <v>16</v>
      </c>
      <c r="B22" s="381"/>
      <c r="D22" s="78">
        <f>D21-D10</f>
        <v>0</v>
      </c>
      <c r="E22" s="382"/>
      <c r="F22" s="382"/>
      <c r="G22" s="382"/>
      <c r="H22" s="382"/>
      <c r="I22" s="382"/>
      <c r="J22" s="382"/>
      <c r="K22" s="382"/>
      <c r="L22" s="382"/>
      <c r="M22" s="382"/>
      <c r="N22" s="382"/>
      <c r="O22" s="382"/>
      <c r="P22" s="382"/>
    </row>
    <row r="23" spans="1:19" x14ac:dyDescent="0.2">
      <c r="A23" s="381">
        <f t="shared" si="0"/>
        <v>17</v>
      </c>
      <c r="B23" s="381"/>
      <c r="D23" s="78"/>
      <c r="E23" s="382"/>
      <c r="F23" s="382"/>
      <c r="G23" s="382"/>
      <c r="H23" s="382"/>
      <c r="I23" s="382"/>
      <c r="J23" s="382"/>
      <c r="K23" s="382"/>
      <c r="L23" s="382"/>
      <c r="M23" s="382"/>
      <c r="N23" s="382"/>
      <c r="O23" s="382"/>
      <c r="P23" s="382"/>
    </row>
    <row r="24" spans="1:19" x14ac:dyDescent="0.2">
      <c r="A24" s="381">
        <f t="shared" si="0"/>
        <v>18</v>
      </c>
      <c r="B24" s="381"/>
      <c r="E24" s="382"/>
      <c r="F24" s="382"/>
      <c r="G24" s="382"/>
      <c r="H24" s="382"/>
      <c r="I24" s="382"/>
      <c r="J24" s="382"/>
      <c r="K24" s="382"/>
      <c r="L24" s="382"/>
      <c r="M24" s="382"/>
      <c r="N24" s="382"/>
      <c r="O24" s="382"/>
      <c r="P24" s="382"/>
    </row>
    <row r="25" spans="1:19" x14ac:dyDescent="0.2">
      <c r="A25" s="381">
        <f t="shared" si="0"/>
        <v>19</v>
      </c>
      <c r="B25" s="381">
        <v>317</v>
      </c>
      <c r="C25" s="65" t="s">
        <v>437</v>
      </c>
      <c r="D25" s="67">
        <f>SUM(E25:P25)</f>
        <v>5331278.6487359013</v>
      </c>
      <c r="E25" s="382">
        <v>564002.15114350547</v>
      </c>
      <c r="F25" s="382">
        <v>491437.41769593564</v>
      </c>
      <c r="G25" s="382">
        <v>492772.95118351677</v>
      </c>
      <c r="H25" s="382">
        <v>414805.23350665189</v>
      </c>
      <c r="I25" s="382">
        <v>362827.71844904777</v>
      </c>
      <c r="J25" s="382">
        <v>348695.52912266459</v>
      </c>
      <c r="K25" s="382">
        <v>388570.78441198589</v>
      </c>
      <c r="L25" s="382">
        <v>392657.41492161428</v>
      </c>
      <c r="M25" s="382">
        <v>357798.95131277695</v>
      </c>
      <c r="N25" s="382">
        <v>416543.56415761134</v>
      </c>
      <c r="O25" s="382">
        <v>500741.63915144425</v>
      </c>
      <c r="P25" s="382">
        <v>600425.29367914598</v>
      </c>
      <c r="R25" s="392" t="s">
        <v>441</v>
      </c>
      <c r="S25" s="413">
        <v>4.7270627252084631E-4</v>
      </c>
    </row>
    <row r="26" spans="1:19" x14ac:dyDescent="0.2">
      <c r="A26" s="381">
        <f t="shared" si="0"/>
        <v>20</v>
      </c>
      <c r="B26" s="381"/>
      <c r="E26" s="382"/>
      <c r="F26" s="382"/>
      <c r="G26" s="382"/>
      <c r="H26" s="382"/>
      <c r="I26" s="382"/>
      <c r="J26" s="382"/>
      <c r="K26" s="382"/>
      <c r="L26" s="382"/>
      <c r="M26" s="382"/>
      <c r="N26" s="382"/>
      <c r="O26" s="382"/>
      <c r="P26" s="382"/>
      <c r="R26" s="65" t="s">
        <v>436</v>
      </c>
      <c r="S26" s="165"/>
    </row>
    <row r="27" spans="1:19" x14ac:dyDescent="0.2">
      <c r="A27" s="381">
        <f t="shared" si="0"/>
        <v>21</v>
      </c>
      <c r="B27" s="381"/>
      <c r="C27" s="65" t="s">
        <v>396</v>
      </c>
      <c r="E27" s="382"/>
      <c r="F27" s="382"/>
      <c r="G27" s="382"/>
      <c r="H27" s="382"/>
      <c r="I27" s="382"/>
      <c r="J27" s="382"/>
      <c r="K27" s="382"/>
      <c r="L27" s="382"/>
      <c r="M27" s="382"/>
      <c r="N27" s="382"/>
      <c r="O27" s="382"/>
      <c r="P27" s="382"/>
      <c r="R27" s="65" t="str">
        <f>R12</f>
        <v>Winter</v>
      </c>
      <c r="S27" s="165"/>
    </row>
    <row r="28" spans="1:19" x14ac:dyDescent="0.2">
      <c r="A28" s="381">
        <f t="shared" si="0"/>
        <v>22</v>
      </c>
      <c r="B28" s="381"/>
      <c r="C28" s="65" t="s">
        <v>433</v>
      </c>
      <c r="D28" s="67">
        <f>SUM(E28:P28)</f>
        <v>7727.0294553786762</v>
      </c>
      <c r="E28" s="382">
        <v>0</v>
      </c>
      <c r="F28" s="382">
        <v>0</v>
      </c>
      <c r="G28" s="382">
        <v>0</v>
      </c>
      <c r="H28" s="382">
        <f t="shared" ref="H28:M28" si="5">H30*(90/4458)</f>
        <v>1414.8825962088886</v>
      </c>
      <c r="I28" s="382">
        <f t="shared" si="5"/>
        <v>1237.5895547795785</v>
      </c>
      <c r="J28" s="382">
        <f t="shared" si="5"/>
        <v>1189.3852721209607</v>
      </c>
      <c r="K28" s="382">
        <f t="shared" si="5"/>
        <v>1325.3980322573209</v>
      </c>
      <c r="L28" s="382">
        <f t="shared" si="5"/>
        <v>1339.3373510463564</v>
      </c>
      <c r="M28" s="382">
        <f t="shared" si="5"/>
        <v>1220.4366489655715</v>
      </c>
      <c r="N28" s="382">
        <v>0</v>
      </c>
      <c r="O28" s="382">
        <v>0</v>
      </c>
      <c r="P28" s="382">
        <v>0</v>
      </c>
      <c r="S28" s="165"/>
    </row>
    <row r="29" spans="1:19" x14ac:dyDescent="0.2">
      <c r="A29" s="381">
        <f t="shared" si="0"/>
        <v>23</v>
      </c>
      <c r="B29" s="381"/>
      <c r="C29" s="65" t="s">
        <v>432</v>
      </c>
      <c r="D29" s="67">
        <f>SUM(E29:P29)</f>
        <v>375018.49623437849</v>
      </c>
      <c r="E29" s="382">
        <v>0</v>
      </c>
      <c r="F29" s="382">
        <v>0</v>
      </c>
      <c r="G29" s="382">
        <v>0</v>
      </c>
      <c r="H29" s="382">
        <f t="shared" ref="H29:M29" si="6">H30-H28</f>
        <v>68668.968669338065</v>
      </c>
      <c r="I29" s="382">
        <f t="shared" si="6"/>
        <v>60064.34639196888</v>
      </c>
      <c r="J29" s="382">
        <f t="shared" si="6"/>
        <v>57724.831873603966</v>
      </c>
      <c r="K29" s="382">
        <f t="shared" si="6"/>
        <v>64325.984498888647</v>
      </c>
      <c r="L29" s="382">
        <f t="shared" si="6"/>
        <v>65002.506104116503</v>
      </c>
      <c r="M29" s="382">
        <f t="shared" si="6"/>
        <v>59231.858696462405</v>
      </c>
      <c r="N29" s="382">
        <v>0</v>
      </c>
      <c r="O29" s="382">
        <v>0</v>
      </c>
      <c r="P29" s="382">
        <v>0</v>
      </c>
      <c r="S29" s="165"/>
    </row>
    <row r="30" spans="1:19" x14ac:dyDescent="0.2">
      <c r="A30" s="381">
        <f t="shared" si="0"/>
        <v>24</v>
      </c>
      <c r="B30" s="381"/>
      <c r="C30" s="65" t="s">
        <v>431</v>
      </c>
      <c r="D30" s="67"/>
      <c r="E30" s="382">
        <v>0</v>
      </c>
      <c r="F30" s="382">
        <v>0</v>
      </c>
      <c r="G30" s="382">
        <v>0</v>
      </c>
      <c r="H30" s="382">
        <f t="shared" ref="H30:M30" si="7">H25*$S$30</f>
        <v>70083.851265546953</v>
      </c>
      <c r="I30" s="382">
        <f t="shared" si="7"/>
        <v>61301.935946748461</v>
      </c>
      <c r="J30" s="382">
        <f t="shared" si="7"/>
        <v>58914.217145724928</v>
      </c>
      <c r="K30" s="382">
        <f t="shared" si="7"/>
        <v>65651.382531145966</v>
      </c>
      <c r="L30" s="382">
        <f t="shared" si="7"/>
        <v>66341.84345516286</v>
      </c>
      <c r="M30" s="382">
        <f t="shared" si="7"/>
        <v>60452.295345427978</v>
      </c>
      <c r="N30" s="382">
        <v>0</v>
      </c>
      <c r="O30" s="382">
        <v>0</v>
      </c>
      <c r="P30" s="382">
        <v>0</v>
      </c>
      <c r="R30" s="65" t="str">
        <f>R13</f>
        <v>Peak</v>
      </c>
      <c r="S30" s="165">
        <f>'WP TRV Usage Ratios'!B15</f>
        <v>0.16895604395604397</v>
      </c>
    </row>
    <row r="31" spans="1:19" ht="13.5" x14ac:dyDescent="0.35">
      <c r="A31" s="381">
        <f t="shared" si="0"/>
        <v>25</v>
      </c>
      <c r="B31" s="381"/>
      <c r="C31" s="65" t="s">
        <v>430</v>
      </c>
      <c r="D31" s="384">
        <f>SUM(E31:P31)</f>
        <v>1882610.1060349846</v>
      </c>
      <c r="E31" s="382">
        <v>0</v>
      </c>
      <c r="F31" s="382">
        <v>0</v>
      </c>
      <c r="G31" s="382">
        <v>0</v>
      </c>
      <c r="H31" s="388">
        <f t="shared" ref="H31:M31" si="8">H25*$S$31</f>
        <v>344721.38224110496</v>
      </c>
      <c r="I31" s="388">
        <f t="shared" si="8"/>
        <v>301525.78250229935</v>
      </c>
      <c r="J31" s="388">
        <f t="shared" si="8"/>
        <v>289781.31197693967</v>
      </c>
      <c r="K31" s="388">
        <f t="shared" si="8"/>
        <v>322919.40188083996</v>
      </c>
      <c r="L31" s="388">
        <f t="shared" si="8"/>
        <v>326315.57146645145</v>
      </c>
      <c r="M31" s="388">
        <f t="shared" si="8"/>
        <v>297346.65596734901</v>
      </c>
      <c r="N31" s="382">
        <v>0</v>
      </c>
      <c r="O31" s="382">
        <v>0</v>
      </c>
      <c r="P31" s="382">
        <v>0</v>
      </c>
      <c r="R31" s="65" t="str">
        <f>R14</f>
        <v>Off</v>
      </c>
      <c r="S31" s="165">
        <f>'WP TRV Usage Ratios'!B16</f>
        <v>0.83104395604395609</v>
      </c>
    </row>
    <row r="32" spans="1:19" x14ac:dyDescent="0.2">
      <c r="A32" s="381">
        <f t="shared" si="0"/>
        <v>26</v>
      </c>
      <c r="B32" s="381"/>
      <c r="D32" s="67">
        <f t="shared" ref="D32:P32" si="9">SUM(D28:D31)</f>
        <v>2265355.6317247418</v>
      </c>
      <c r="E32" s="67">
        <f t="shared" si="9"/>
        <v>0</v>
      </c>
      <c r="F32" s="67">
        <f t="shared" si="9"/>
        <v>0</v>
      </c>
      <c r="G32" s="67">
        <f t="shared" si="9"/>
        <v>0</v>
      </c>
      <c r="H32" s="67">
        <f t="shared" si="9"/>
        <v>484889.08477219887</v>
      </c>
      <c r="I32" s="67">
        <f t="shared" si="9"/>
        <v>424129.65439579624</v>
      </c>
      <c r="J32" s="67">
        <f t="shared" si="9"/>
        <v>407609.74626838951</v>
      </c>
      <c r="K32" s="67">
        <f t="shared" si="9"/>
        <v>454222.16694313189</v>
      </c>
      <c r="L32" s="67">
        <f t="shared" si="9"/>
        <v>458999.25837677717</v>
      </c>
      <c r="M32" s="67">
        <f t="shared" si="9"/>
        <v>418251.24665820494</v>
      </c>
      <c r="N32" s="67">
        <f t="shared" si="9"/>
        <v>0</v>
      </c>
      <c r="O32" s="67">
        <f t="shared" si="9"/>
        <v>0</v>
      </c>
      <c r="P32" s="67">
        <f t="shared" si="9"/>
        <v>0</v>
      </c>
      <c r="S32" s="165"/>
    </row>
    <row r="33" spans="1:19" x14ac:dyDescent="0.2">
      <c r="A33" s="381">
        <f t="shared" si="0"/>
        <v>27</v>
      </c>
      <c r="B33" s="381"/>
      <c r="C33" s="65" t="s">
        <v>394</v>
      </c>
      <c r="E33" s="382"/>
      <c r="F33" s="382"/>
      <c r="G33" s="382"/>
      <c r="H33" s="382"/>
      <c r="I33" s="382"/>
      <c r="J33" s="382"/>
      <c r="K33" s="382"/>
      <c r="L33" s="382"/>
      <c r="M33" s="382"/>
      <c r="N33" s="382"/>
      <c r="O33" s="382"/>
      <c r="P33" s="382"/>
      <c r="R33" s="65" t="str">
        <f>R16</f>
        <v>Summer</v>
      </c>
      <c r="S33" s="165"/>
    </row>
    <row r="34" spans="1:19" x14ac:dyDescent="0.2">
      <c r="A34" s="381">
        <f t="shared" si="0"/>
        <v>28</v>
      </c>
      <c r="B34" s="381"/>
      <c r="C34" s="65" t="s">
        <v>433</v>
      </c>
      <c r="D34" s="67">
        <f>SUM(E34:P34)</f>
        <v>5411.6859290182183</v>
      </c>
      <c r="E34" s="382">
        <f>E36*(90/4458)</f>
        <v>995.52483488472603</v>
      </c>
      <c r="F34" s="382">
        <f>F36*(90/4458)</f>
        <v>867.44022716225413</v>
      </c>
      <c r="G34" s="382">
        <f>G36*(90/4458)</f>
        <v>869.7975883035399</v>
      </c>
      <c r="H34" s="382">
        <v>0</v>
      </c>
      <c r="I34" s="382">
        <v>0</v>
      </c>
      <c r="J34" s="382">
        <v>0</v>
      </c>
      <c r="K34" s="382">
        <v>0</v>
      </c>
      <c r="L34" s="382">
        <v>0</v>
      </c>
      <c r="M34" s="382">
        <v>0</v>
      </c>
      <c r="N34" s="382">
        <f>N36*(90/4458)</f>
        <v>735.24447041477617</v>
      </c>
      <c r="O34" s="382">
        <f>O36*(90/4458)</f>
        <v>883.86318496382717</v>
      </c>
      <c r="P34" s="382">
        <f>P36*(90/4458)</f>
        <v>1059.8156232890956</v>
      </c>
      <c r="S34" s="165"/>
    </row>
    <row r="35" spans="1:19" x14ac:dyDescent="0.2">
      <c r="A35" s="381">
        <f t="shared" si="0"/>
        <v>29</v>
      </c>
      <c r="B35" s="381"/>
      <c r="C35" s="65" t="s">
        <v>432</v>
      </c>
      <c r="D35" s="67">
        <f>SUM(E35:P35)</f>
        <v>262647.15708835091</v>
      </c>
      <c r="E35" s="382">
        <f>E36-E34</f>
        <v>48316.138653072041</v>
      </c>
      <c r="F35" s="382">
        <f>F36-F34</f>
        <v>42099.765691608074</v>
      </c>
      <c r="G35" s="382">
        <f>G36-G34</f>
        <v>42214.17628566514</v>
      </c>
      <c r="H35" s="382">
        <v>0</v>
      </c>
      <c r="I35" s="382">
        <v>0</v>
      </c>
      <c r="J35" s="382">
        <v>0</v>
      </c>
      <c r="K35" s="382">
        <v>0</v>
      </c>
      <c r="L35" s="382">
        <v>0</v>
      </c>
      <c r="M35" s="382">
        <v>0</v>
      </c>
      <c r="N35" s="382">
        <f>N36-N34</f>
        <v>35683.864964130473</v>
      </c>
      <c r="O35" s="382">
        <f>O36-O34</f>
        <v>42896.82657691108</v>
      </c>
      <c r="P35" s="382">
        <f>P36-P34</f>
        <v>51436.384916964103</v>
      </c>
      <c r="S35" s="165"/>
    </row>
    <row r="36" spans="1:19" x14ac:dyDescent="0.2">
      <c r="A36" s="381">
        <f t="shared" si="0"/>
        <v>30</v>
      </c>
      <c r="B36" s="381"/>
      <c r="C36" s="65" t="s">
        <v>431</v>
      </c>
      <c r="D36" s="67"/>
      <c r="E36" s="382">
        <f>E25*$S$36</f>
        <v>49311.663487956765</v>
      </c>
      <c r="F36" s="382">
        <f>F25*$S$36</f>
        <v>42967.205918770327</v>
      </c>
      <c r="G36" s="382">
        <f>G25*$S$36</f>
        <v>43083.97387396868</v>
      </c>
      <c r="H36" s="382">
        <v>0</v>
      </c>
      <c r="I36" s="382">
        <v>0</v>
      </c>
      <c r="J36" s="382">
        <v>0</v>
      </c>
      <c r="K36" s="382">
        <v>0</v>
      </c>
      <c r="L36" s="382">
        <v>0</v>
      </c>
      <c r="M36" s="382">
        <v>0</v>
      </c>
      <c r="N36" s="382">
        <f>N25*$S$36</f>
        <v>36419.109434545251</v>
      </c>
      <c r="O36" s="382">
        <f>O25*$S$36</f>
        <v>43780.689761874906</v>
      </c>
      <c r="P36" s="382">
        <f>P25*$S$36</f>
        <v>52496.200540253201</v>
      </c>
      <c r="R36" s="65" t="str">
        <f>R17</f>
        <v>Peak</v>
      </c>
      <c r="S36" s="165">
        <f>'WP TRV Usage Ratios'!B18</f>
        <v>8.7431693989071038E-2</v>
      </c>
    </row>
    <row r="37" spans="1:19" ht="13.5" x14ac:dyDescent="0.35">
      <c r="A37" s="381">
        <f t="shared" si="0"/>
        <v>31</v>
      </c>
      <c r="B37" s="381"/>
      <c r="C37" s="65" t="s">
        <v>430</v>
      </c>
      <c r="D37" s="384">
        <f>SUM(E37:P37)</f>
        <v>2797864.1739937905</v>
      </c>
      <c r="E37" s="383">
        <f>E25*$S$37</f>
        <v>514690.48765554873</v>
      </c>
      <c r="F37" s="383">
        <f>F25*$S$37</f>
        <v>448470.2117771653</v>
      </c>
      <c r="G37" s="383">
        <f>G25*$S$37</f>
        <v>449688.97730954812</v>
      </c>
      <c r="H37" s="382">
        <v>0</v>
      </c>
      <c r="I37" s="382">
        <v>0</v>
      </c>
      <c r="J37" s="382">
        <v>0</v>
      </c>
      <c r="K37" s="382">
        <v>0</v>
      </c>
      <c r="L37" s="382">
        <v>0</v>
      </c>
      <c r="M37" s="382">
        <v>0</v>
      </c>
      <c r="N37" s="383">
        <f>N25*$S$37</f>
        <v>380124.45472306607</v>
      </c>
      <c r="O37" s="383">
        <f>O25*$S$37</f>
        <v>456960.94938956934</v>
      </c>
      <c r="P37" s="383">
        <f>P25*$S$37</f>
        <v>547929.09313889279</v>
      </c>
      <c r="R37" s="65" t="str">
        <f>R18</f>
        <v>Off</v>
      </c>
      <c r="S37" s="165">
        <f>'WP TRV Usage Ratios'!B19</f>
        <v>0.91256830601092898</v>
      </c>
    </row>
    <row r="38" spans="1:19" x14ac:dyDescent="0.2">
      <c r="A38" s="381">
        <f t="shared" si="0"/>
        <v>32</v>
      </c>
      <c r="B38" s="381"/>
      <c r="D38" s="67">
        <f t="shared" ref="D38:P38" si="10">SUM(D34:D37)</f>
        <v>3065923.0170111596</v>
      </c>
      <c r="E38" s="67">
        <f t="shared" si="10"/>
        <v>613313.81463146221</v>
      </c>
      <c r="F38" s="67">
        <f t="shared" si="10"/>
        <v>534404.62361470598</v>
      </c>
      <c r="G38" s="67">
        <f t="shared" si="10"/>
        <v>535856.92505748547</v>
      </c>
      <c r="H38" s="67">
        <f t="shared" si="10"/>
        <v>0</v>
      </c>
      <c r="I38" s="67">
        <f t="shared" si="10"/>
        <v>0</v>
      </c>
      <c r="J38" s="67">
        <f t="shared" si="10"/>
        <v>0</v>
      </c>
      <c r="K38" s="67">
        <f t="shared" si="10"/>
        <v>0</v>
      </c>
      <c r="L38" s="67">
        <f t="shared" si="10"/>
        <v>0</v>
      </c>
      <c r="M38" s="67">
        <f t="shared" si="10"/>
        <v>0</v>
      </c>
      <c r="N38" s="67">
        <f t="shared" si="10"/>
        <v>452962.67359215656</v>
      </c>
      <c r="O38" s="67">
        <f t="shared" si="10"/>
        <v>544522.32891331916</v>
      </c>
      <c r="P38" s="67">
        <f t="shared" si="10"/>
        <v>652921.49421939917</v>
      </c>
      <c r="S38" s="165"/>
    </row>
    <row r="39" spans="1:19" x14ac:dyDescent="0.2">
      <c r="A39" s="381">
        <f t="shared" si="0"/>
        <v>33</v>
      </c>
      <c r="B39" s="381"/>
      <c r="E39" s="382"/>
      <c r="F39" s="382"/>
      <c r="G39" s="382"/>
      <c r="H39" s="382"/>
      <c r="I39" s="382"/>
      <c r="J39" s="382"/>
      <c r="K39" s="382"/>
      <c r="L39" s="382"/>
      <c r="M39" s="382"/>
      <c r="N39" s="382"/>
      <c r="O39" s="382"/>
      <c r="P39" s="382"/>
      <c r="S39" s="165"/>
    </row>
    <row r="40" spans="1:19" x14ac:dyDescent="0.2">
      <c r="A40" s="381">
        <f t="shared" ref="A40:A71" si="11">+A39+1</f>
        <v>34</v>
      </c>
      <c r="B40" s="381"/>
      <c r="D40" s="67">
        <f>SUM(D32,D38)</f>
        <v>5331278.6487359013</v>
      </c>
      <c r="E40" s="382"/>
      <c r="F40" s="382"/>
      <c r="G40" s="382"/>
      <c r="H40" s="382"/>
      <c r="I40" s="382"/>
      <c r="J40" s="382"/>
      <c r="K40" s="382"/>
      <c r="L40" s="382"/>
      <c r="M40" s="382"/>
      <c r="N40" s="382"/>
      <c r="O40" s="382"/>
      <c r="P40" s="382"/>
    </row>
    <row r="41" spans="1:19" x14ac:dyDescent="0.2">
      <c r="A41" s="381">
        <f t="shared" si="11"/>
        <v>35</v>
      </c>
      <c r="B41" s="381"/>
      <c r="D41" s="78">
        <f>D40-D25</f>
        <v>0</v>
      </c>
      <c r="E41" s="382"/>
      <c r="F41" s="382"/>
      <c r="G41" s="382"/>
      <c r="H41" s="382"/>
      <c r="I41" s="382"/>
      <c r="J41" s="382"/>
      <c r="K41" s="382"/>
      <c r="L41" s="382"/>
      <c r="M41" s="382"/>
      <c r="N41" s="382"/>
      <c r="O41" s="382"/>
      <c r="P41" s="382"/>
    </row>
    <row r="42" spans="1:19" x14ac:dyDescent="0.2">
      <c r="A42" s="381">
        <f t="shared" si="11"/>
        <v>36</v>
      </c>
      <c r="B42" s="381"/>
      <c r="D42" s="78"/>
      <c r="E42" s="382"/>
      <c r="F42" s="382"/>
      <c r="G42" s="382"/>
      <c r="H42" s="382"/>
      <c r="I42" s="382"/>
      <c r="J42" s="382"/>
      <c r="K42" s="382"/>
      <c r="L42" s="382"/>
      <c r="M42" s="382"/>
      <c r="N42" s="382"/>
      <c r="O42" s="382"/>
      <c r="P42" s="382"/>
    </row>
    <row r="43" spans="1:19" x14ac:dyDescent="0.2">
      <c r="A43" s="381">
        <f t="shared" si="11"/>
        <v>37</v>
      </c>
      <c r="B43" s="381"/>
      <c r="E43" s="382"/>
      <c r="F43" s="382"/>
      <c r="G43" s="382"/>
      <c r="H43" s="382"/>
      <c r="I43" s="382"/>
      <c r="J43" s="382"/>
      <c r="K43" s="382"/>
      <c r="L43" s="382"/>
      <c r="M43" s="382"/>
      <c r="N43" s="382"/>
      <c r="O43" s="382"/>
      <c r="P43" s="382"/>
    </row>
    <row r="44" spans="1:19" x14ac:dyDescent="0.2">
      <c r="A44" s="381">
        <f t="shared" si="11"/>
        <v>38</v>
      </c>
      <c r="B44" s="381">
        <v>327</v>
      </c>
      <c r="C44" s="65" t="s">
        <v>437</v>
      </c>
      <c r="D44" s="67">
        <f>SUM(E44:P44)</f>
        <v>1390700.880626518</v>
      </c>
      <c r="E44" s="382">
        <v>147123.85901204072</v>
      </c>
      <c r="F44" s="382">
        <v>128194.84678869875</v>
      </c>
      <c r="G44" s="382">
        <v>128543.2299289658</v>
      </c>
      <c r="H44" s="382">
        <v>108204.81192874262</v>
      </c>
      <c r="I44" s="382">
        <v>94646.117903149396</v>
      </c>
      <c r="J44" s="382">
        <v>90959.638648113309</v>
      </c>
      <c r="K44" s="382">
        <v>101361.37457298664</v>
      </c>
      <c r="L44" s="382">
        <v>102427.40038461496</v>
      </c>
      <c r="M44" s="382">
        <v>93334.329241242609</v>
      </c>
      <c r="N44" s="382">
        <v>108658.26749285623</v>
      </c>
      <c r="O44" s="382">
        <v>130621.91725795438</v>
      </c>
      <c r="P44" s="382">
        <v>156625.08746715271</v>
      </c>
      <c r="R44" s="392" t="s">
        <v>444</v>
      </c>
      <c r="S44" s="413">
        <v>1.2330869811659427E-4</v>
      </c>
    </row>
    <row r="45" spans="1:19" x14ac:dyDescent="0.2">
      <c r="A45" s="381">
        <f t="shared" si="11"/>
        <v>39</v>
      </c>
      <c r="B45" s="381"/>
      <c r="E45" s="382"/>
      <c r="F45" s="382"/>
      <c r="G45" s="382"/>
      <c r="H45" s="382"/>
      <c r="I45" s="382"/>
      <c r="J45" s="382"/>
      <c r="K45" s="382"/>
      <c r="L45" s="382"/>
      <c r="M45" s="382"/>
      <c r="N45" s="382"/>
      <c r="O45" s="382"/>
      <c r="P45" s="382"/>
      <c r="R45" s="65" t="s">
        <v>436</v>
      </c>
      <c r="S45" s="165"/>
    </row>
    <row r="46" spans="1:19" x14ac:dyDescent="0.2">
      <c r="A46" s="381">
        <f t="shared" si="11"/>
        <v>40</v>
      </c>
      <c r="B46" s="381"/>
      <c r="C46" s="65" t="s">
        <v>396</v>
      </c>
      <c r="E46" s="382"/>
      <c r="F46" s="382"/>
      <c r="G46" s="382"/>
      <c r="H46" s="382"/>
      <c r="I46" s="382"/>
      <c r="J46" s="382"/>
      <c r="K46" s="382"/>
      <c r="L46" s="382"/>
      <c r="M46" s="382"/>
      <c r="N46" s="382"/>
      <c r="O46" s="382"/>
      <c r="P46" s="382"/>
      <c r="R46" s="65" t="str">
        <f>'WP TRV Usage Ratios'!A22</f>
        <v>Winter</v>
      </c>
      <c r="S46" s="165"/>
    </row>
    <row r="47" spans="1:19" x14ac:dyDescent="0.2">
      <c r="A47" s="381">
        <f t="shared" si="11"/>
        <v>41</v>
      </c>
      <c r="B47" s="381"/>
      <c r="C47" s="65" t="s">
        <v>431</v>
      </c>
      <c r="D47" s="67">
        <f>SUM(E47:P47)</f>
        <v>99841.815576234192</v>
      </c>
      <c r="E47" s="382">
        <v>0</v>
      </c>
      <c r="F47" s="382">
        <v>0</v>
      </c>
      <c r="G47" s="382">
        <v>0</v>
      </c>
      <c r="H47" s="385">
        <f t="shared" ref="H47:M49" si="12">H$44*$S47</f>
        <v>18281.856960488109</v>
      </c>
      <c r="I47" s="385">
        <f t="shared" si="12"/>
        <v>15991.033656713429</v>
      </c>
      <c r="J47" s="385">
        <f t="shared" si="12"/>
        <v>15368.180705656509</v>
      </c>
      <c r="K47" s="385">
        <f t="shared" si="12"/>
        <v>17125.616857798566</v>
      </c>
      <c r="L47" s="385">
        <f t="shared" si="12"/>
        <v>17305.728361686321</v>
      </c>
      <c r="M47" s="385">
        <f t="shared" si="12"/>
        <v>15769.399033891266</v>
      </c>
      <c r="N47" s="382">
        <v>0</v>
      </c>
      <c r="O47" s="382">
        <v>0</v>
      </c>
      <c r="P47" s="382">
        <v>0</v>
      </c>
      <c r="R47" s="65" t="str">
        <f>'WP TRV Usage Ratios'!A23</f>
        <v>Peak</v>
      </c>
      <c r="S47" s="165">
        <f>'WP TRV Usage Ratios'!B23</f>
        <v>0.16895604395604397</v>
      </c>
    </row>
    <row r="48" spans="1:19" x14ac:dyDescent="0.2">
      <c r="A48" s="381">
        <f t="shared" si="11"/>
        <v>42</v>
      </c>
      <c r="B48" s="381"/>
      <c r="C48" s="65" t="s">
        <v>430</v>
      </c>
      <c r="D48" s="67">
        <f>SUM(E48:P48)</f>
        <v>294113.96620966552</v>
      </c>
      <c r="E48" s="382">
        <v>0</v>
      </c>
      <c r="F48" s="382">
        <v>0</v>
      </c>
      <c r="G48" s="382">
        <v>0</v>
      </c>
      <c r="H48" s="385">
        <f t="shared" si="12"/>
        <v>53854.684325340306</v>
      </c>
      <c r="I48" s="385">
        <f t="shared" si="12"/>
        <v>47106.378278719501</v>
      </c>
      <c r="J48" s="385">
        <f t="shared" si="12"/>
        <v>45271.5783930857</v>
      </c>
      <c r="K48" s="385">
        <f t="shared" si="12"/>
        <v>50448.632857525859</v>
      </c>
      <c r="L48" s="385">
        <f t="shared" si="12"/>
        <v>50979.205228056984</v>
      </c>
      <c r="M48" s="385">
        <f t="shared" si="12"/>
        <v>46453.487126937143</v>
      </c>
      <c r="N48" s="382">
        <v>0</v>
      </c>
      <c r="O48" s="382">
        <v>0</v>
      </c>
      <c r="P48" s="382">
        <v>0</v>
      </c>
      <c r="R48" s="65" t="str">
        <f>'WP TRV Usage Ratios'!A24</f>
        <v>Off</v>
      </c>
      <c r="S48" s="165">
        <f>'WP TRV Usage Ratios'!B24</f>
        <v>0.49771062271062272</v>
      </c>
    </row>
    <row r="49" spans="1:19" ht="13.5" x14ac:dyDescent="0.35">
      <c r="A49" s="381">
        <f t="shared" si="11"/>
        <v>43</v>
      </c>
      <c r="B49" s="381"/>
      <c r="C49" s="65" t="s">
        <v>435</v>
      </c>
      <c r="D49" s="384">
        <f>SUM(E49:P49)</f>
        <v>196977.89089294983</v>
      </c>
      <c r="E49" s="382">
        <v>0</v>
      </c>
      <c r="F49" s="382">
        <v>0</v>
      </c>
      <c r="G49" s="382">
        <v>0</v>
      </c>
      <c r="H49" s="383">
        <f t="shared" si="12"/>
        <v>36068.270642914205</v>
      </c>
      <c r="I49" s="383">
        <f t="shared" si="12"/>
        <v>31548.705967716465</v>
      </c>
      <c r="J49" s="383">
        <f t="shared" si="12"/>
        <v>30319.8795493711</v>
      </c>
      <c r="K49" s="383">
        <f t="shared" si="12"/>
        <v>33787.124857662209</v>
      </c>
      <c r="L49" s="383">
        <f t="shared" si="12"/>
        <v>34142.466794871652</v>
      </c>
      <c r="M49" s="383">
        <f t="shared" si="12"/>
        <v>31111.443080414203</v>
      </c>
      <c r="N49" s="382">
        <v>0</v>
      </c>
      <c r="O49" s="382">
        <v>0</v>
      </c>
      <c r="P49" s="382">
        <v>0</v>
      </c>
      <c r="R49" s="65" t="str">
        <f>'WP TRV Usage Ratios'!A25</f>
        <v>Super Off</v>
      </c>
      <c r="S49" s="165">
        <f>'WP TRV Usage Ratios'!B25</f>
        <v>0.33333333333333331</v>
      </c>
    </row>
    <row r="50" spans="1:19" x14ac:dyDescent="0.2">
      <c r="A50" s="381">
        <f t="shared" si="11"/>
        <v>44</v>
      </c>
      <c r="B50" s="381"/>
      <c r="D50" s="67">
        <f t="shared" ref="D50:P50" si="13">SUM(D47:D49)</f>
        <v>590933.67267884954</v>
      </c>
      <c r="E50" s="382">
        <f t="shared" si="13"/>
        <v>0</v>
      </c>
      <c r="F50" s="382">
        <f t="shared" si="13"/>
        <v>0</v>
      </c>
      <c r="G50" s="382">
        <f t="shared" si="13"/>
        <v>0</v>
      </c>
      <c r="H50" s="283">
        <f t="shared" si="13"/>
        <v>108204.81192874262</v>
      </c>
      <c r="I50" s="283">
        <f t="shared" si="13"/>
        <v>94646.117903149396</v>
      </c>
      <c r="J50" s="283">
        <f t="shared" si="13"/>
        <v>90959.638648113309</v>
      </c>
      <c r="K50" s="283">
        <f t="shared" si="13"/>
        <v>101361.37457298665</v>
      </c>
      <c r="L50" s="283">
        <f t="shared" si="13"/>
        <v>102427.40038461496</v>
      </c>
      <c r="M50" s="283">
        <f t="shared" si="13"/>
        <v>93334.329241242609</v>
      </c>
      <c r="N50" s="382">
        <f t="shared" si="13"/>
        <v>0</v>
      </c>
      <c r="O50" s="382">
        <f t="shared" si="13"/>
        <v>0</v>
      </c>
      <c r="P50" s="382">
        <f t="shared" si="13"/>
        <v>0</v>
      </c>
      <c r="S50" s="165"/>
    </row>
    <row r="51" spans="1:19" x14ac:dyDescent="0.2">
      <c r="A51" s="381">
        <f t="shared" si="11"/>
        <v>45</v>
      </c>
      <c r="B51" s="381"/>
      <c r="C51" s="65" t="s">
        <v>394</v>
      </c>
      <c r="E51" s="382"/>
      <c r="F51" s="382"/>
      <c r="G51" s="382"/>
      <c r="H51" s="382"/>
      <c r="I51" s="382"/>
      <c r="J51" s="382"/>
      <c r="K51" s="382"/>
      <c r="L51" s="382"/>
      <c r="M51" s="382"/>
      <c r="N51" s="382"/>
      <c r="O51" s="382"/>
      <c r="P51" s="382"/>
      <c r="R51" s="65" t="str">
        <f>'WP TRV Usage Ratios'!A26</f>
        <v>Summer</v>
      </c>
      <c r="S51" s="165"/>
    </row>
    <row r="52" spans="1:19" x14ac:dyDescent="0.2">
      <c r="A52" s="381">
        <f t="shared" si="11"/>
        <v>46</v>
      </c>
      <c r="B52" s="381"/>
      <c r="C52" s="65" t="s">
        <v>431</v>
      </c>
      <c r="D52" s="67">
        <f>SUM(E52:P52)</f>
        <v>139850.00357554862</v>
      </c>
      <c r="E52" s="385">
        <f t="shared" ref="E52:G54" si="14">E$44*$S52</f>
        <v>25726.57643926395</v>
      </c>
      <c r="F52" s="385">
        <f t="shared" si="14"/>
        <v>22416.58523081071</v>
      </c>
      <c r="G52" s="385">
        <f t="shared" si="14"/>
        <v>22477.504687032269</v>
      </c>
      <c r="H52" s="382">
        <v>0</v>
      </c>
      <c r="I52" s="382">
        <v>0</v>
      </c>
      <c r="J52" s="382">
        <v>0</v>
      </c>
      <c r="K52" s="382">
        <v>0</v>
      </c>
      <c r="L52" s="382">
        <v>0</v>
      </c>
      <c r="M52" s="382">
        <v>0</v>
      </c>
      <c r="N52" s="385">
        <f t="shared" ref="N52:P54" si="15">N$44*$S52</f>
        <v>19000.352785636063</v>
      </c>
      <c r="O52" s="385">
        <f t="shared" si="15"/>
        <v>22840.990995926448</v>
      </c>
      <c r="P52" s="385">
        <f t="shared" si="15"/>
        <v>27387.993436879162</v>
      </c>
      <c r="R52" s="65" t="str">
        <f>'WP TRV Usage Ratios'!A27</f>
        <v>Peak</v>
      </c>
      <c r="S52" s="165">
        <f>'WP TRV Usage Ratios'!B27</f>
        <v>0.17486338797814208</v>
      </c>
    </row>
    <row r="53" spans="1:19" x14ac:dyDescent="0.2">
      <c r="A53" s="381">
        <f t="shared" si="11"/>
        <v>47</v>
      </c>
      <c r="B53" s="381"/>
      <c r="C53" s="65" t="s">
        <v>430</v>
      </c>
      <c r="D53" s="67">
        <f>SUM(E53:P53)</f>
        <v>393328.13505623047</v>
      </c>
      <c r="E53" s="385">
        <f t="shared" si="14"/>
        <v>72355.996235429862</v>
      </c>
      <c r="F53" s="385">
        <f t="shared" si="14"/>
        <v>63046.645961655122</v>
      </c>
      <c r="G53" s="385">
        <f t="shared" si="14"/>
        <v>63217.981932278257</v>
      </c>
      <c r="H53" s="382">
        <v>0</v>
      </c>
      <c r="I53" s="382">
        <v>0</v>
      </c>
      <c r="J53" s="382">
        <v>0</v>
      </c>
      <c r="K53" s="382">
        <v>0</v>
      </c>
      <c r="L53" s="382">
        <v>0</v>
      </c>
      <c r="M53" s="382">
        <v>0</v>
      </c>
      <c r="N53" s="385">
        <f t="shared" si="15"/>
        <v>53438.492209601427</v>
      </c>
      <c r="O53" s="385">
        <f t="shared" si="15"/>
        <v>64240.287176043137</v>
      </c>
      <c r="P53" s="385">
        <f t="shared" si="15"/>
        <v>77028.731541222645</v>
      </c>
      <c r="R53" s="65" t="str">
        <f>'WP TRV Usage Ratios'!A28</f>
        <v>Off</v>
      </c>
      <c r="S53" s="165">
        <f>'WP TRV Usage Ratios'!B28</f>
        <v>0.49180327868852458</v>
      </c>
    </row>
    <row r="54" spans="1:19" ht="13.5" x14ac:dyDescent="0.35">
      <c r="A54" s="381">
        <f t="shared" si="11"/>
        <v>48</v>
      </c>
      <c r="B54" s="381"/>
      <c r="C54" s="65" t="s">
        <v>435</v>
      </c>
      <c r="D54" s="384">
        <f>SUM(E54:P54)</f>
        <v>266589.0693158895</v>
      </c>
      <c r="E54" s="383">
        <f t="shared" si="14"/>
        <v>49041.286337346901</v>
      </c>
      <c r="F54" s="383">
        <f t="shared" si="14"/>
        <v>42731.615596232914</v>
      </c>
      <c r="G54" s="383">
        <f t="shared" si="14"/>
        <v>42847.743309655263</v>
      </c>
      <c r="H54" s="382">
        <v>0</v>
      </c>
      <c r="I54" s="382">
        <v>0</v>
      </c>
      <c r="J54" s="382">
        <v>0</v>
      </c>
      <c r="K54" s="382">
        <v>0</v>
      </c>
      <c r="L54" s="382">
        <v>0</v>
      </c>
      <c r="M54" s="382">
        <v>0</v>
      </c>
      <c r="N54" s="383">
        <f t="shared" si="15"/>
        <v>36219.42249761874</v>
      </c>
      <c r="O54" s="383">
        <f t="shared" si="15"/>
        <v>43540.639085984789</v>
      </c>
      <c r="P54" s="383">
        <f t="shared" si="15"/>
        <v>52208.362489050902</v>
      </c>
      <c r="R54" s="65" t="str">
        <f>'WP TRV Usage Ratios'!A29</f>
        <v>Super Off</v>
      </c>
      <c r="S54" s="165">
        <f>'WP TRV Usage Ratios'!B29</f>
        <v>0.33333333333333331</v>
      </c>
    </row>
    <row r="55" spans="1:19" x14ac:dyDescent="0.2">
      <c r="A55" s="381">
        <f t="shared" si="11"/>
        <v>49</v>
      </c>
      <c r="B55" s="381"/>
      <c r="D55" s="67">
        <f t="shared" ref="D55:P55" si="16">SUM(D52:D54)</f>
        <v>799767.20794766862</v>
      </c>
      <c r="E55" s="283">
        <f t="shared" si="16"/>
        <v>147123.85901204072</v>
      </c>
      <c r="F55" s="283">
        <f t="shared" si="16"/>
        <v>128194.84678869875</v>
      </c>
      <c r="G55" s="283">
        <f t="shared" si="16"/>
        <v>128543.2299289658</v>
      </c>
      <c r="H55" s="382">
        <f t="shared" si="16"/>
        <v>0</v>
      </c>
      <c r="I55" s="382">
        <f t="shared" si="16"/>
        <v>0</v>
      </c>
      <c r="J55" s="382">
        <f t="shared" si="16"/>
        <v>0</v>
      </c>
      <c r="K55" s="382">
        <f t="shared" si="16"/>
        <v>0</v>
      </c>
      <c r="L55" s="382">
        <f t="shared" si="16"/>
        <v>0</v>
      </c>
      <c r="M55" s="382">
        <f t="shared" si="16"/>
        <v>0</v>
      </c>
      <c r="N55" s="283">
        <f t="shared" si="16"/>
        <v>108658.26749285623</v>
      </c>
      <c r="O55" s="283">
        <f t="shared" si="16"/>
        <v>130621.91725795437</v>
      </c>
      <c r="P55" s="283">
        <f t="shared" si="16"/>
        <v>156625.08746715271</v>
      </c>
      <c r="S55" s="165"/>
    </row>
    <row r="56" spans="1:19" x14ac:dyDescent="0.2">
      <c r="A56" s="381">
        <f t="shared" si="11"/>
        <v>50</v>
      </c>
      <c r="B56" s="381"/>
      <c r="E56" s="382"/>
      <c r="F56" s="382"/>
      <c r="G56" s="382"/>
      <c r="H56" s="382"/>
      <c r="I56" s="382"/>
      <c r="J56" s="382"/>
      <c r="K56" s="382"/>
      <c r="L56" s="382"/>
      <c r="M56" s="382"/>
      <c r="N56" s="382"/>
      <c r="O56" s="382"/>
      <c r="P56" s="382"/>
      <c r="S56" s="165"/>
    </row>
    <row r="57" spans="1:19" x14ac:dyDescent="0.2">
      <c r="A57" s="381">
        <f t="shared" si="11"/>
        <v>51</v>
      </c>
      <c r="B57" s="381"/>
      <c r="D57" s="67">
        <f>SUM(D50,D55)</f>
        <v>1390700.8806265183</v>
      </c>
      <c r="E57" s="382"/>
      <c r="F57" s="382"/>
      <c r="G57" s="382"/>
      <c r="H57" s="382"/>
      <c r="I57" s="382"/>
      <c r="J57" s="382"/>
      <c r="K57" s="382"/>
      <c r="L57" s="382"/>
      <c r="M57" s="382"/>
      <c r="N57" s="382"/>
      <c r="O57" s="382"/>
      <c r="P57" s="382"/>
    </row>
    <row r="58" spans="1:19" x14ac:dyDescent="0.2">
      <c r="A58" s="381">
        <f t="shared" si="11"/>
        <v>52</v>
      </c>
      <c r="B58" s="381"/>
      <c r="D58" s="78">
        <f>D57-D44</f>
        <v>0</v>
      </c>
      <c r="E58" s="382"/>
      <c r="F58" s="382"/>
      <c r="G58" s="382"/>
      <c r="H58" s="382"/>
      <c r="I58" s="382"/>
      <c r="J58" s="382"/>
      <c r="K58" s="382"/>
      <c r="L58" s="382"/>
      <c r="M58" s="382"/>
      <c r="N58" s="382"/>
      <c r="O58" s="382"/>
      <c r="P58" s="382"/>
    </row>
    <row r="59" spans="1:19" x14ac:dyDescent="0.2">
      <c r="A59" s="381">
        <f t="shared" si="11"/>
        <v>53</v>
      </c>
      <c r="B59" s="381"/>
      <c r="D59" s="78"/>
      <c r="E59" s="382"/>
      <c r="F59" s="382"/>
      <c r="G59" s="382"/>
      <c r="H59" s="382"/>
      <c r="I59" s="382"/>
      <c r="J59" s="382"/>
      <c r="K59" s="382"/>
      <c r="L59" s="382"/>
      <c r="M59" s="382"/>
      <c r="N59" s="382"/>
      <c r="O59" s="382"/>
      <c r="P59" s="382"/>
    </row>
    <row r="60" spans="1:19" x14ac:dyDescent="0.2">
      <c r="A60" s="381">
        <f t="shared" si="11"/>
        <v>54</v>
      </c>
      <c r="B60" s="381"/>
      <c r="D60" s="78"/>
      <c r="E60" s="382"/>
      <c r="F60" s="382"/>
      <c r="G60" s="382"/>
      <c r="H60" s="382"/>
      <c r="I60" s="382"/>
      <c r="J60" s="382"/>
      <c r="K60" s="382"/>
      <c r="L60" s="382"/>
      <c r="M60" s="382"/>
      <c r="N60" s="382"/>
      <c r="O60" s="382"/>
      <c r="P60" s="382"/>
    </row>
    <row r="61" spans="1:19" x14ac:dyDescent="0.2">
      <c r="A61" s="381">
        <f t="shared" si="11"/>
        <v>55</v>
      </c>
      <c r="Q61" s="386"/>
    </row>
    <row r="62" spans="1:19" x14ac:dyDescent="0.2">
      <c r="A62" s="381">
        <f t="shared" si="11"/>
        <v>56</v>
      </c>
      <c r="B62" s="381"/>
      <c r="Q62" s="386"/>
    </row>
    <row r="63" spans="1:19" x14ac:dyDescent="0.2">
      <c r="A63" s="381">
        <f t="shared" si="11"/>
        <v>57</v>
      </c>
      <c r="B63" s="381"/>
      <c r="Q63" s="386"/>
    </row>
    <row r="64" spans="1:19" x14ac:dyDescent="0.2">
      <c r="A64" s="381">
        <f t="shared" si="11"/>
        <v>58</v>
      </c>
      <c r="B64" s="381">
        <v>324</v>
      </c>
      <c r="C64" s="65" t="s">
        <v>437</v>
      </c>
      <c r="D64" s="67">
        <f>SUM(E64:P64)</f>
        <v>162452.96811838084</v>
      </c>
      <c r="E64" s="382">
        <v>15781.55995433627</v>
      </c>
      <c r="F64" s="382">
        <v>13650.989334335281</v>
      </c>
      <c r="G64" s="382">
        <v>14707.61307370688</v>
      </c>
      <c r="H64" s="382">
        <v>12904.883827705935</v>
      </c>
      <c r="I64" s="382">
        <v>12730.931154150627</v>
      </c>
      <c r="J64" s="382">
        <v>12428.879199960262</v>
      </c>
      <c r="K64" s="382">
        <v>13274.721704379726</v>
      </c>
      <c r="L64" s="382">
        <v>13333.775484127042</v>
      </c>
      <c r="M64" s="382">
        <v>12057.54519563531</v>
      </c>
      <c r="N64" s="382">
        <v>12644.783568275467</v>
      </c>
      <c r="O64" s="382">
        <v>13349.247375765452</v>
      </c>
      <c r="P64" s="382">
        <v>15588.038246002592</v>
      </c>
      <c r="R64" s="392" t="s">
        <v>443</v>
      </c>
      <c r="S64" s="391">
        <v>5.880361006941366E-5</v>
      </c>
    </row>
    <row r="65" spans="1:19" x14ac:dyDescent="0.2">
      <c r="A65" s="381">
        <f t="shared" si="11"/>
        <v>59</v>
      </c>
      <c r="B65" s="381"/>
      <c r="E65" s="382"/>
      <c r="F65" s="382"/>
      <c r="G65" s="382"/>
      <c r="H65" s="382"/>
      <c r="I65" s="382"/>
      <c r="J65" s="382"/>
      <c r="K65" s="382"/>
      <c r="L65" s="382"/>
      <c r="M65" s="382"/>
      <c r="N65" s="382"/>
      <c r="O65" s="382"/>
      <c r="P65" s="382"/>
    </row>
    <row r="66" spans="1:19" x14ac:dyDescent="0.2">
      <c r="A66" s="381">
        <f t="shared" si="11"/>
        <v>60</v>
      </c>
      <c r="B66" s="381"/>
      <c r="C66" s="65" t="s">
        <v>396</v>
      </c>
      <c r="E66" s="382"/>
      <c r="F66" s="382"/>
      <c r="G66" s="382"/>
      <c r="H66" s="382"/>
      <c r="I66" s="382"/>
      <c r="J66" s="382"/>
      <c r="K66" s="382"/>
      <c r="L66" s="382"/>
      <c r="M66" s="382"/>
      <c r="N66" s="382"/>
      <c r="O66" s="382"/>
      <c r="P66" s="382"/>
      <c r="R66" s="65" t="str">
        <f>'WP TRV Usage Ratios'!A32</f>
        <v>Winter</v>
      </c>
    </row>
    <row r="67" spans="1:19" x14ac:dyDescent="0.2">
      <c r="A67" s="381">
        <f t="shared" si="11"/>
        <v>61</v>
      </c>
      <c r="B67" s="381"/>
      <c r="C67" s="65" t="s">
        <v>433</v>
      </c>
      <c r="D67" s="67">
        <f>SUM(E67:P67)</f>
        <v>261.72520255755956</v>
      </c>
      <c r="E67" s="382">
        <v>0</v>
      </c>
      <c r="F67" s="382">
        <v>0</v>
      </c>
      <c r="G67" s="382">
        <v>0</v>
      </c>
      <c r="H67" s="382">
        <f t="shared" ref="H67:M67" si="17">H69*(90/4458)</f>
        <v>44.017997023718536</v>
      </c>
      <c r="I67" s="382">
        <f t="shared" si="17"/>
        <v>43.424652025882423</v>
      </c>
      <c r="J67" s="382">
        <f t="shared" si="17"/>
        <v>42.394365957594481</v>
      </c>
      <c r="K67" s="382">
        <f t="shared" si="17"/>
        <v>45.279497923070622</v>
      </c>
      <c r="L67" s="382">
        <f t="shared" si="17"/>
        <v>45.480927795347036</v>
      </c>
      <c r="M67" s="382">
        <f t="shared" si="17"/>
        <v>41.127761831946422</v>
      </c>
      <c r="N67" s="382">
        <v>0</v>
      </c>
      <c r="O67" s="382">
        <v>0</v>
      </c>
      <c r="P67" s="382">
        <v>0</v>
      </c>
    </row>
    <row r="68" spans="1:19" x14ac:dyDescent="0.2">
      <c r="A68" s="381">
        <f t="shared" si="11"/>
        <v>62</v>
      </c>
      <c r="B68" s="381"/>
      <c r="C68" s="65" t="s">
        <v>432</v>
      </c>
      <c r="D68" s="67">
        <f>SUM(E68:P68)</f>
        <v>12702.396497460222</v>
      </c>
      <c r="E68" s="382">
        <v>0</v>
      </c>
      <c r="F68" s="382">
        <v>0</v>
      </c>
      <c r="G68" s="382">
        <v>0</v>
      </c>
      <c r="H68" s="382">
        <f t="shared" ref="H68:M68" si="18">H69-H67</f>
        <v>2136.3401222178063</v>
      </c>
      <c r="I68" s="382">
        <f t="shared" si="18"/>
        <v>2107.5431116561604</v>
      </c>
      <c r="J68" s="382">
        <f t="shared" si="18"/>
        <v>2057.5398944752524</v>
      </c>
      <c r="K68" s="382">
        <f t="shared" si="18"/>
        <v>2197.564965866361</v>
      </c>
      <c r="L68" s="382">
        <f t="shared" si="18"/>
        <v>2207.3410290008433</v>
      </c>
      <c r="M68" s="382">
        <f t="shared" si="18"/>
        <v>1996.0673742437998</v>
      </c>
      <c r="N68" s="382">
        <v>0</v>
      </c>
      <c r="O68" s="382">
        <v>0</v>
      </c>
      <c r="P68" s="382">
        <v>0</v>
      </c>
    </row>
    <row r="69" spans="1:19" x14ac:dyDescent="0.2">
      <c r="A69" s="381">
        <f t="shared" si="11"/>
        <v>63</v>
      </c>
      <c r="B69" s="381"/>
      <c r="C69" s="65" t="s">
        <v>431</v>
      </c>
      <c r="D69" s="67"/>
      <c r="E69" s="382">
        <v>0</v>
      </c>
      <c r="F69" s="382">
        <v>0</v>
      </c>
      <c r="G69" s="382">
        <v>0</v>
      </c>
      <c r="H69" s="385">
        <f t="shared" ref="H69:M69" si="19">H64*$S$69</f>
        <v>2180.3581192415249</v>
      </c>
      <c r="I69" s="385">
        <f t="shared" si="19"/>
        <v>2150.9677636820429</v>
      </c>
      <c r="J69" s="385">
        <f t="shared" si="19"/>
        <v>2099.9342604328467</v>
      </c>
      <c r="K69" s="385">
        <f t="shared" si="19"/>
        <v>2242.8444637894318</v>
      </c>
      <c r="L69" s="385">
        <f t="shared" si="19"/>
        <v>2252.8219567961901</v>
      </c>
      <c r="M69" s="385">
        <f t="shared" si="19"/>
        <v>2037.1951360757462</v>
      </c>
      <c r="N69" s="382">
        <v>0</v>
      </c>
      <c r="O69" s="382">
        <v>0</v>
      </c>
      <c r="P69" s="382">
        <v>0</v>
      </c>
      <c r="R69" s="65" t="str">
        <f>'WP TRV Usage Ratios'!A33</f>
        <v>Peak</v>
      </c>
      <c r="S69" s="65">
        <f>'WP TRV Usage Ratios'!B33</f>
        <v>0.16895604395604397</v>
      </c>
    </row>
    <row r="70" spans="1:19" ht="13.5" x14ac:dyDescent="0.35">
      <c r="A70" s="381">
        <f t="shared" si="11"/>
        <v>64</v>
      </c>
      <c r="B70" s="381"/>
      <c r="C70" s="65" t="s">
        <v>430</v>
      </c>
      <c r="D70" s="384">
        <f>SUM(E70:P70)</f>
        <v>63766.614865941112</v>
      </c>
      <c r="E70" s="382">
        <v>0</v>
      </c>
      <c r="F70" s="382">
        <v>0</v>
      </c>
      <c r="G70" s="382">
        <v>0</v>
      </c>
      <c r="H70" s="383">
        <f t="shared" ref="H70:M70" si="20">H64*$S$70</f>
        <v>10724.525708464411</v>
      </c>
      <c r="I70" s="383">
        <f t="shared" si="20"/>
        <v>10579.963390468585</v>
      </c>
      <c r="J70" s="383">
        <f t="shared" si="20"/>
        <v>10328.944939527415</v>
      </c>
      <c r="K70" s="383">
        <f t="shared" si="20"/>
        <v>11031.877240590295</v>
      </c>
      <c r="L70" s="383">
        <f t="shared" si="20"/>
        <v>11080.953527330852</v>
      </c>
      <c r="M70" s="383">
        <f t="shared" si="20"/>
        <v>10020.350059559565</v>
      </c>
      <c r="N70" s="382">
        <v>0</v>
      </c>
      <c r="O70" s="382">
        <v>0</v>
      </c>
      <c r="P70" s="382">
        <v>0</v>
      </c>
      <c r="R70" s="65" t="str">
        <f>'WP TRV Usage Ratios'!A34</f>
        <v>Off</v>
      </c>
      <c r="S70" s="65">
        <f>'WP TRV Usage Ratios'!B34</f>
        <v>0.83104395604395609</v>
      </c>
    </row>
    <row r="71" spans="1:19" x14ac:dyDescent="0.2">
      <c r="A71" s="381">
        <f t="shared" si="11"/>
        <v>65</v>
      </c>
      <c r="B71" s="381"/>
      <c r="D71" s="67">
        <f t="shared" ref="D71:P71" si="21">SUM(D67:D70)</f>
        <v>76730.736565958898</v>
      </c>
      <c r="E71" s="382">
        <f t="shared" si="21"/>
        <v>0</v>
      </c>
      <c r="F71" s="382">
        <f t="shared" si="21"/>
        <v>0</v>
      </c>
      <c r="G71" s="382">
        <f t="shared" si="21"/>
        <v>0</v>
      </c>
      <c r="H71" s="382">
        <f t="shared" si="21"/>
        <v>15085.241946947461</v>
      </c>
      <c r="I71" s="382">
        <f t="shared" si="21"/>
        <v>14881.89891783267</v>
      </c>
      <c r="J71" s="382">
        <f t="shared" si="21"/>
        <v>14528.813460393108</v>
      </c>
      <c r="K71" s="382">
        <f t="shared" si="21"/>
        <v>15517.566168169158</v>
      </c>
      <c r="L71" s="382">
        <f t="shared" si="21"/>
        <v>15586.597440923233</v>
      </c>
      <c r="M71" s="382">
        <f t="shared" si="21"/>
        <v>14094.740331711058</v>
      </c>
      <c r="N71" s="382">
        <f t="shared" si="21"/>
        <v>0</v>
      </c>
      <c r="O71" s="382">
        <f t="shared" si="21"/>
        <v>0</v>
      </c>
      <c r="P71" s="382">
        <f t="shared" si="21"/>
        <v>0</v>
      </c>
    </row>
    <row r="72" spans="1:19" x14ac:dyDescent="0.2">
      <c r="A72" s="381">
        <f t="shared" ref="A72:A101" si="22">+A71+1</f>
        <v>66</v>
      </c>
      <c r="B72" s="381"/>
      <c r="C72" s="65" t="s">
        <v>394</v>
      </c>
      <c r="E72" s="382"/>
      <c r="F72" s="382"/>
      <c r="G72" s="382"/>
      <c r="H72" s="382"/>
      <c r="I72" s="382"/>
      <c r="J72" s="382"/>
      <c r="K72" s="382"/>
      <c r="L72" s="382"/>
      <c r="M72" s="382"/>
      <c r="N72" s="382"/>
      <c r="O72" s="382"/>
      <c r="P72" s="382"/>
      <c r="R72" s="65" t="str">
        <f>'WP TRV Usage Ratios'!A35</f>
        <v>Summer</v>
      </c>
    </row>
    <row r="73" spans="1:19" x14ac:dyDescent="0.2">
      <c r="A73" s="381">
        <f t="shared" si="22"/>
        <v>67</v>
      </c>
      <c r="B73" s="381"/>
      <c r="C73" s="65" t="s">
        <v>433</v>
      </c>
      <c r="D73" s="67">
        <f>SUM(E73:P73)</f>
        <v>151.30901582405741</v>
      </c>
      <c r="E73" s="382">
        <f>E75*(90/4458)</f>
        <v>27.856161250290171</v>
      </c>
      <c r="F73" s="382">
        <f>F75*(90/4458)</f>
        <v>24.095473528822502</v>
      </c>
      <c r="G73" s="382">
        <f>G75*(90/4458)</f>
        <v>25.960528780013462</v>
      </c>
      <c r="H73" s="382">
        <v>0</v>
      </c>
      <c r="I73" s="382">
        <v>0</v>
      </c>
      <c r="J73" s="382">
        <v>0</v>
      </c>
      <c r="K73" s="382">
        <v>0</v>
      </c>
      <c r="L73" s="382">
        <v>0</v>
      </c>
      <c r="M73" s="382">
        <v>0</v>
      </c>
      <c r="N73" s="382">
        <f>N75*(90/4458)</f>
        <v>22.319411456921149</v>
      </c>
      <c r="O73" s="382">
        <f>O75*(90/4458)</f>
        <v>23.562866316467048</v>
      </c>
      <c r="P73" s="382">
        <f>P75*(90/4458)</f>
        <v>27.514574491543083</v>
      </c>
    </row>
    <row r="74" spans="1:19" x14ac:dyDescent="0.2">
      <c r="A74" s="381">
        <f t="shared" si="22"/>
        <v>68</v>
      </c>
      <c r="B74" s="381"/>
      <c r="C74" s="65" t="s">
        <v>432</v>
      </c>
      <c r="D74" s="67">
        <f>SUM(E74:P74)</f>
        <v>7343.5309013275864</v>
      </c>
      <c r="E74" s="382">
        <f>E75-E73</f>
        <v>1351.9523593474164</v>
      </c>
      <c r="F74" s="382">
        <f>F75-F73</f>
        <v>1169.4336485988522</v>
      </c>
      <c r="G74" s="382">
        <f>G75-G73</f>
        <v>1259.9509967899869</v>
      </c>
      <c r="H74" s="382">
        <v>0</v>
      </c>
      <c r="I74" s="382">
        <v>0</v>
      </c>
      <c r="J74" s="382">
        <v>0</v>
      </c>
      <c r="K74" s="382">
        <v>0</v>
      </c>
      <c r="L74" s="382">
        <v>0</v>
      </c>
      <c r="M74" s="382">
        <v>0</v>
      </c>
      <c r="N74" s="382">
        <f>N75-N73</f>
        <v>1083.2354360425732</v>
      </c>
      <c r="O74" s="382">
        <f>O75-O73</f>
        <v>1143.5844452258675</v>
      </c>
      <c r="P74" s="382">
        <f>P75-P73</f>
        <v>1335.3740153228912</v>
      </c>
    </row>
    <row r="75" spans="1:19" x14ac:dyDescent="0.2">
      <c r="A75" s="381">
        <f t="shared" si="22"/>
        <v>69</v>
      </c>
      <c r="B75" s="381"/>
      <c r="C75" s="65" t="s">
        <v>431</v>
      </c>
      <c r="D75" s="67"/>
      <c r="E75" s="385">
        <f>E64*$S75</f>
        <v>1379.8085205977065</v>
      </c>
      <c r="F75" s="385">
        <f>F64*$S75</f>
        <v>1193.5291221276748</v>
      </c>
      <c r="G75" s="385">
        <f>G64*$S75</f>
        <v>1285.9115255700003</v>
      </c>
      <c r="H75" s="382">
        <v>0</v>
      </c>
      <c r="I75" s="382">
        <v>0</v>
      </c>
      <c r="J75" s="382">
        <v>0</v>
      </c>
      <c r="K75" s="382">
        <v>0</v>
      </c>
      <c r="L75" s="382">
        <v>0</v>
      </c>
      <c r="M75" s="382">
        <v>0</v>
      </c>
      <c r="N75" s="385">
        <f>N64*$S75</f>
        <v>1105.5548474994944</v>
      </c>
      <c r="O75" s="385">
        <f>O64*$S75</f>
        <v>1167.1473115423346</v>
      </c>
      <c r="P75" s="385">
        <f>P64*$S75</f>
        <v>1362.8885898144342</v>
      </c>
      <c r="R75" s="65" t="str">
        <f>'WP TRV Usage Ratios'!A36</f>
        <v>Peak</v>
      </c>
      <c r="S75" s="65">
        <f>'WP TRV Usage Ratios'!B36</f>
        <v>8.7431693989071038E-2</v>
      </c>
    </row>
    <row r="76" spans="1:19" ht="13.5" x14ac:dyDescent="0.35">
      <c r="A76" s="381">
        <f t="shared" si="22"/>
        <v>70</v>
      </c>
      <c r="B76" s="381"/>
      <c r="C76" s="65" t="s">
        <v>430</v>
      </c>
      <c r="D76" s="384">
        <f>SUM(E76:P76)</f>
        <v>78227.391635270295</v>
      </c>
      <c r="E76" s="383">
        <f>E64*$S76</f>
        <v>14401.751433738564</v>
      </c>
      <c r="F76" s="383">
        <f>F64*$S76</f>
        <v>12457.460212207607</v>
      </c>
      <c r="G76" s="383">
        <f>G64*$S76</f>
        <v>13421.70154813688</v>
      </c>
      <c r="H76" s="382">
        <v>0</v>
      </c>
      <c r="I76" s="382">
        <v>0</v>
      </c>
      <c r="J76" s="382">
        <v>0</v>
      </c>
      <c r="K76" s="382">
        <v>0</v>
      </c>
      <c r="L76" s="382">
        <v>0</v>
      </c>
      <c r="M76" s="382">
        <v>0</v>
      </c>
      <c r="N76" s="383">
        <f>N64*$S76</f>
        <v>11539.228720775973</v>
      </c>
      <c r="O76" s="383">
        <f>O64*$S76</f>
        <v>12182.100064223117</v>
      </c>
      <c r="P76" s="383">
        <f>P64*$S76</f>
        <v>14225.149656188158</v>
      </c>
      <c r="R76" s="65" t="str">
        <f>'WP TRV Usage Ratios'!A37</f>
        <v>Off</v>
      </c>
      <c r="S76" s="65">
        <f>'WP TRV Usage Ratios'!B37</f>
        <v>0.91256830601092898</v>
      </c>
    </row>
    <row r="77" spans="1:19" x14ac:dyDescent="0.2">
      <c r="A77" s="381">
        <f t="shared" si="22"/>
        <v>71</v>
      </c>
      <c r="B77" s="381"/>
      <c r="D77" s="67">
        <f t="shared" ref="D77:P77" si="23">SUM(D73:D76)</f>
        <v>85722.231552421945</v>
      </c>
      <c r="E77" s="382">
        <f t="shared" si="23"/>
        <v>17161.368474933977</v>
      </c>
      <c r="F77" s="382">
        <f t="shared" si="23"/>
        <v>14844.518456462956</v>
      </c>
      <c r="G77" s="382">
        <f t="shared" si="23"/>
        <v>15993.52459927688</v>
      </c>
      <c r="H77" s="382">
        <f t="shared" si="23"/>
        <v>0</v>
      </c>
      <c r="I77" s="382">
        <f t="shared" si="23"/>
        <v>0</v>
      </c>
      <c r="J77" s="382">
        <f t="shared" si="23"/>
        <v>0</v>
      </c>
      <c r="K77" s="382">
        <f t="shared" si="23"/>
        <v>0</v>
      </c>
      <c r="L77" s="382">
        <f t="shared" si="23"/>
        <v>0</v>
      </c>
      <c r="M77" s="382">
        <f t="shared" si="23"/>
        <v>0</v>
      </c>
      <c r="N77" s="382">
        <f t="shared" si="23"/>
        <v>13750.338415774961</v>
      </c>
      <c r="O77" s="382">
        <f t="shared" si="23"/>
        <v>14516.394687307788</v>
      </c>
      <c r="P77" s="382">
        <f t="shared" si="23"/>
        <v>16950.926835817027</v>
      </c>
    </row>
    <row r="78" spans="1:19" x14ac:dyDescent="0.2">
      <c r="A78" s="381">
        <f t="shared" si="22"/>
        <v>72</v>
      </c>
      <c r="B78" s="381"/>
      <c r="E78" s="382"/>
      <c r="F78" s="382"/>
      <c r="G78" s="382"/>
      <c r="H78" s="382"/>
      <c r="I78" s="382"/>
      <c r="J78" s="382"/>
      <c r="K78" s="382"/>
      <c r="L78" s="382"/>
      <c r="M78" s="382"/>
      <c r="N78" s="382"/>
      <c r="O78" s="382"/>
      <c r="P78" s="382"/>
    </row>
    <row r="79" spans="1:19" x14ac:dyDescent="0.2">
      <c r="A79" s="381">
        <f t="shared" si="22"/>
        <v>73</v>
      </c>
      <c r="B79" s="381"/>
      <c r="D79" s="67">
        <f>SUM(D71,D77)</f>
        <v>162452.96811838084</v>
      </c>
      <c r="E79" s="382"/>
      <c r="F79" s="382"/>
      <c r="G79" s="382"/>
      <c r="H79" s="382"/>
      <c r="I79" s="382"/>
      <c r="J79" s="382"/>
      <c r="K79" s="382"/>
      <c r="L79" s="382"/>
      <c r="M79" s="382"/>
      <c r="N79" s="382"/>
      <c r="O79" s="382"/>
      <c r="P79" s="382"/>
    </row>
    <row r="80" spans="1:19" x14ac:dyDescent="0.2">
      <c r="A80" s="381">
        <f t="shared" si="22"/>
        <v>74</v>
      </c>
      <c r="B80" s="381"/>
      <c r="D80" s="78">
        <f>D79-D64</f>
        <v>0</v>
      </c>
      <c r="E80" s="382"/>
      <c r="F80" s="382"/>
      <c r="G80" s="382"/>
      <c r="H80" s="382"/>
      <c r="I80" s="382"/>
      <c r="J80" s="382"/>
      <c r="K80" s="382"/>
      <c r="L80" s="382"/>
      <c r="M80" s="382"/>
      <c r="N80" s="382"/>
      <c r="O80" s="382"/>
      <c r="P80" s="382"/>
    </row>
    <row r="81" spans="1:16" x14ac:dyDescent="0.2">
      <c r="A81" s="381">
        <f t="shared" si="22"/>
        <v>75</v>
      </c>
      <c r="B81" s="381"/>
      <c r="D81" s="78"/>
      <c r="E81" s="382"/>
      <c r="F81" s="382"/>
      <c r="G81" s="382"/>
      <c r="H81" s="382"/>
      <c r="I81" s="382"/>
      <c r="J81" s="382"/>
      <c r="K81" s="382"/>
      <c r="L81" s="382"/>
      <c r="M81" s="382"/>
      <c r="N81" s="382"/>
      <c r="O81" s="382"/>
      <c r="P81" s="382"/>
    </row>
    <row r="82" spans="1:16" x14ac:dyDescent="0.2">
      <c r="A82" s="381">
        <f t="shared" si="22"/>
        <v>76</v>
      </c>
      <c r="B82" s="381"/>
    </row>
    <row r="83" spans="1:16" x14ac:dyDescent="0.2">
      <c r="A83" s="381">
        <f t="shared" si="22"/>
        <v>77</v>
      </c>
      <c r="B83" s="381"/>
    </row>
    <row r="84" spans="1:16" x14ac:dyDescent="0.2">
      <c r="A84" s="381">
        <f t="shared" si="22"/>
        <v>78</v>
      </c>
      <c r="B84" s="381"/>
    </row>
    <row r="85" spans="1:16" x14ac:dyDescent="0.2">
      <c r="A85" s="381">
        <f t="shared" si="22"/>
        <v>79</v>
      </c>
      <c r="B85" s="381"/>
    </row>
    <row r="86" spans="1:16" x14ac:dyDescent="0.2">
      <c r="A86" s="381">
        <f t="shared" si="22"/>
        <v>80</v>
      </c>
      <c r="B86" s="381"/>
    </row>
    <row r="87" spans="1:16" x14ac:dyDescent="0.2">
      <c r="A87" s="381">
        <f t="shared" si="22"/>
        <v>81</v>
      </c>
      <c r="B87" s="381"/>
    </row>
    <row r="88" spans="1:16" x14ac:dyDescent="0.2">
      <c r="A88" s="381">
        <f t="shared" si="22"/>
        <v>82</v>
      </c>
      <c r="B88" s="381"/>
    </row>
    <row r="89" spans="1:16" x14ac:dyDescent="0.2">
      <c r="A89" s="381">
        <f t="shared" si="22"/>
        <v>83</v>
      </c>
      <c r="B89" s="381"/>
    </row>
    <row r="90" spans="1:16" x14ac:dyDescent="0.2">
      <c r="A90" s="381">
        <f t="shared" si="22"/>
        <v>84</v>
      </c>
      <c r="B90" s="381"/>
    </row>
    <row r="91" spans="1:16" x14ac:dyDescent="0.2">
      <c r="A91" s="381">
        <f t="shared" si="22"/>
        <v>85</v>
      </c>
      <c r="B91" s="381"/>
    </row>
    <row r="92" spans="1:16" x14ac:dyDescent="0.2">
      <c r="A92" s="381">
        <f t="shared" si="22"/>
        <v>86</v>
      </c>
      <c r="B92" s="381"/>
    </row>
    <row r="93" spans="1:16" x14ac:dyDescent="0.2">
      <c r="A93" s="381">
        <f t="shared" si="22"/>
        <v>87</v>
      </c>
      <c r="B93" s="381"/>
    </row>
    <row r="94" spans="1:16" x14ac:dyDescent="0.2">
      <c r="A94" s="381">
        <f t="shared" si="22"/>
        <v>88</v>
      </c>
      <c r="B94" s="381"/>
    </row>
    <row r="95" spans="1:16" x14ac:dyDescent="0.2">
      <c r="A95" s="381">
        <f t="shared" si="22"/>
        <v>89</v>
      </c>
      <c r="B95" s="381"/>
    </row>
    <row r="96" spans="1:16" x14ac:dyDescent="0.2">
      <c r="A96" s="381">
        <f t="shared" si="22"/>
        <v>90</v>
      </c>
      <c r="B96" s="381"/>
    </row>
    <row r="97" spans="1:2" x14ac:dyDescent="0.2">
      <c r="A97" s="381">
        <f t="shared" si="22"/>
        <v>91</v>
      </c>
      <c r="B97" s="381"/>
    </row>
    <row r="98" spans="1:2" x14ac:dyDescent="0.2">
      <c r="A98" s="381">
        <f t="shared" si="22"/>
        <v>92</v>
      </c>
      <c r="B98" s="381"/>
    </row>
    <row r="99" spans="1:2" x14ac:dyDescent="0.2">
      <c r="A99" s="381">
        <f t="shared" si="22"/>
        <v>93</v>
      </c>
      <c r="B99" s="381"/>
    </row>
    <row r="100" spans="1:2" x14ac:dyDescent="0.2">
      <c r="A100" s="381">
        <f t="shared" si="22"/>
        <v>94</v>
      </c>
      <c r="B100" s="381"/>
    </row>
    <row r="101" spans="1:2" x14ac:dyDescent="0.2">
      <c r="A101" s="381">
        <f t="shared" si="22"/>
        <v>95</v>
      </c>
      <c r="B101" s="381"/>
    </row>
  </sheetData>
  <mergeCells count="3">
    <mergeCell ref="A1:H1"/>
    <mergeCell ref="A2:H2"/>
    <mergeCell ref="A3:H3"/>
  </mergeCells>
  <printOptions horizontalCentered="1"/>
  <pageMargins left="0.7" right="0.7" top="0.75" bottom="0.75" header="0.3" footer="0.3"/>
  <pageSetup scale="43" orientation="landscape" horizontalDpi="360" verticalDpi="360" r:id="rId1"/>
  <headerFooter alignWithMargins="0">
    <oddFooter>&amp;R&amp;F
&amp;A
&amp;P of &amp;N</oddFoot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6" tint="0.79998168889431442"/>
    <pageSetUpPr fitToPage="1"/>
  </sheetPr>
  <dimension ref="A1:I37"/>
  <sheetViews>
    <sheetView zoomScaleNormal="100" workbookViewId="0">
      <selection activeCell="E11" sqref="E11"/>
    </sheetView>
  </sheetViews>
  <sheetFormatPr defaultColWidth="8.75" defaultRowHeight="11.25" x14ac:dyDescent="0.2"/>
  <cols>
    <col min="1" max="1" width="36.875" style="402" customWidth="1"/>
    <col min="2" max="16384" width="8.75" style="402"/>
  </cols>
  <sheetData>
    <row r="1" spans="1:9" x14ac:dyDescent="0.2">
      <c r="A1" s="460" t="s">
        <v>20</v>
      </c>
      <c r="B1" s="460"/>
      <c r="C1" s="460"/>
      <c r="D1" s="460"/>
      <c r="E1" s="460"/>
    </row>
    <row r="2" spans="1:9" x14ac:dyDescent="0.2">
      <c r="A2" s="570" t="s">
        <v>251</v>
      </c>
      <c r="B2" s="570"/>
      <c r="C2" s="570"/>
      <c r="D2" s="570"/>
      <c r="E2" s="570"/>
    </row>
    <row r="3" spans="1:9" x14ac:dyDescent="0.2">
      <c r="A3" s="401" t="s">
        <v>454</v>
      </c>
      <c r="E3" s="460"/>
      <c r="F3" s="460"/>
      <c r="G3" s="460"/>
      <c r="H3" s="460"/>
      <c r="I3" s="460"/>
    </row>
    <row r="4" spans="1:9" x14ac:dyDescent="0.2">
      <c r="E4" s="570"/>
      <c r="F4" s="570"/>
      <c r="G4" s="570"/>
      <c r="H4" s="570"/>
      <c r="I4" s="570"/>
    </row>
    <row r="5" spans="1:9" x14ac:dyDescent="0.2">
      <c r="A5" s="434" t="s">
        <v>451</v>
      </c>
      <c r="E5" s="403" t="s">
        <v>453</v>
      </c>
    </row>
    <row r="6" spans="1:9" x14ac:dyDescent="0.2">
      <c r="A6" s="404" t="s">
        <v>396</v>
      </c>
      <c r="E6" s="403" t="s">
        <v>452</v>
      </c>
    </row>
    <row r="7" spans="1:9" x14ac:dyDescent="0.2">
      <c r="A7" s="405" t="s">
        <v>446</v>
      </c>
      <c r="B7" s="409">
        <v>0.16895604395604397</v>
      </c>
    </row>
    <row r="8" spans="1:9" x14ac:dyDescent="0.2">
      <c r="A8" s="405" t="s">
        <v>445</v>
      </c>
      <c r="B8" s="409">
        <v>0.83104395604395609</v>
      </c>
      <c r="C8" s="433">
        <f>SUM(B7:B8)</f>
        <v>1</v>
      </c>
    </row>
    <row r="9" spans="1:9" x14ac:dyDescent="0.2">
      <c r="A9" s="406" t="s">
        <v>394</v>
      </c>
      <c r="B9" s="409"/>
      <c r="D9" s="403"/>
    </row>
    <row r="10" spans="1:9" x14ac:dyDescent="0.2">
      <c r="A10" s="405" t="s">
        <v>446</v>
      </c>
      <c r="B10" s="409">
        <v>8.7431693989071038E-2</v>
      </c>
      <c r="D10" s="403"/>
    </row>
    <row r="11" spans="1:9" x14ac:dyDescent="0.2">
      <c r="A11" s="405" t="s">
        <v>445</v>
      </c>
      <c r="B11" s="409">
        <v>0.91256830601092898</v>
      </c>
      <c r="C11" s="433">
        <f>SUM(B10:B11)</f>
        <v>1</v>
      </c>
    </row>
    <row r="13" spans="1:9" x14ac:dyDescent="0.2">
      <c r="A13" s="434" t="s">
        <v>450</v>
      </c>
    </row>
    <row r="14" spans="1:9" x14ac:dyDescent="0.2">
      <c r="A14" s="404" t="s">
        <v>396</v>
      </c>
    </row>
    <row r="15" spans="1:9" x14ac:dyDescent="0.2">
      <c r="A15" s="405" t="s">
        <v>446</v>
      </c>
      <c r="B15" s="409">
        <v>0.16895604395604397</v>
      </c>
    </row>
    <row r="16" spans="1:9" x14ac:dyDescent="0.2">
      <c r="A16" s="405" t="s">
        <v>445</v>
      </c>
      <c r="B16" s="409">
        <v>0.83104395604395609</v>
      </c>
      <c r="C16" s="433">
        <f>SUM(B15:B16)</f>
        <v>1</v>
      </c>
    </row>
    <row r="17" spans="1:3" x14ac:dyDescent="0.2">
      <c r="A17" s="406" t="s">
        <v>394</v>
      </c>
      <c r="B17" s="409"/>
    </row>
    <row r="18" spans="1:3" x14ac:dyDescent="0.2">
      <c r="A18" s="405" t="s">
        <v>446</v>
      </c>
      <c r="B18" s="409">
        <v>8.7431693989071038E-2</v>
      </c>
    </row>
    <row r="19" spans="1:3" x14ac:dyDescent="0.2">
      <c r="A19" s="405" t="s">
        <v>445</v>
      </c>
      <c r="B19" s="409">
        <v>0.91256830601092898</v>
      </c>
      <c r="C19" s="433">
        <f>SUM(B18:B19)</f>
        <v>1</v>
      </c>
    </row>
    <row r="21" spans="1:3" x14ac:dyDescent="0.2">
      <c r="A21" s="434" t="s">
        <v>449</v>
      </c>
    </row>
    <row r="22" spans="1:3" x14ac:dyDescent="0.2">
      <c r="A22" s="404" t="s">
        <v>396</v>
      </c>
    </row>
    <row r="23" spans="1:3" x14ac:dyDescent="0.2">
      <c r="A23" s="405" t="s">
        <v>446</v>
      </c>
      <c r="B23" s="409">
        <v>0.16895604395604397</v>
      </c>
    </row>
    <row r="24" spans="1:3" x14ac:dyDescent="0.2">
      <c r="A24" s="405" t="s">
        <v>445</v>
      </c>
      <c r="B24" s="409">
        <v>0.49771062271062272</v>
      </c>
    </row>
    <row r="25" spans="1:3" x14ac:dyDescent="0.2">
      <c r="A25" s="405" t="s">
        <v>448</v>
      </c>
      <c r="B25" s="409">
        <v>0.33333333333333331</v>
      </c>
      <c r="C25" s="433">
        <f>SUM(B23:B25)</f>
        <v>1</v>
      </c>
    </row>
    <row r="26" spans="1:3" x14ac:dyDescent="0.2">
      <c r="A26" s="406" t="s">
        <v>394</v>
      </c>
      <c r="B26" s="409"/>
    </row>
    <row r="27" spans="1:3" x14ac:dyDescent="0.2">
      <c r="A27" s="405" t="s">
        <v>446</v>
      </c>
      <c r="B27" s="409">
        <v>0.17486338797814208</v>
      </c>
    </row>
    <row r="28" spans="1:3" x14ac:dyDescent="0.2">
      <c r="A28" s="405" t="s">
        <v>445</v>
      </c>
      <c r="B28" s="409">
        <v>0.49180327868852458</v>
      </c>
    </row>
    <row r="29" spans="1:3" x14ac:dyDescent="0.2">
      <c r="A29" s="405" t="s">
        <v>448</v>
      </c>
      <c r="B29" s="409">
        <v>0.33333333333333331</v>
      </c>
      <c r="C29" s="433">
        <f>SUM(B27:B29)</f>
        <v>1</v>
      </c>
    </row>
    <row r="31" spans="1:3" x14ac:dyDescent="0.2">
      <c r="A31" s="434" t="s">
        <v>447</v>
      </c>
    </row>
    <row r="32" spans="1:3" x14ac:dyDescent="0.2">
      <c r="A32" s="404" t="s">
        <v>396</v>
      </c>
    </row>
    <row r="33" spans="1:3" x14ac:dyDescent="0.2">
      <c r="A33" s="405" t="s">
        <v>446</v>
      </c>
      <c r="B33" s="409">
        <v>0.16895604395604397</v>
      </c>
    </row>
    <row r="34" spans="1:3" x14ac:dyDescent="0.2">
      <c r="A34" s="405" t="s">
        <v>445</v>
      </c>
      <c r="B34" s="409">
        <v>0.83104395604395609</v>
      </c>
      <c r="C34" s="433">
        <f>SUM(B33:B34)</f>
        <v>1</v>
      </c>
    </row>
    <row r="35" spans="1:3" x14ac:dyDescent="0.2">
      <c r="A35" s="406" t="s">
        <v>394</v>
      </c>
      <c r="B35" s="409"/>
    </row>
    <row r="36" spans="1:3" x14ac:dyDescent="0.2">
      <c r="A36" s="405" t="s">
        <v>446</v>
      </c>
      <c r="B36" s="409">
        <v>8.7431693989071038E-2</v>
      </c>
    </row>
    <row r="37" spans="1:3" x14ac:dyDescent="0.2">
      <c r="A37" s="405" t="s">
        <v>445</v>
      </c>
      <c r="B37" s="409">
        <v>0.91256830601092898</v>
      </c>
      <c r="C37" s="433">
        <f>SUM(B36:B37)</f>
        <v>1</v>
      </c>
    </row>
  </sheetData>
  <mergeCells count="2">
    <mergeCell ref="E4:I4"/>
    <mergeCell ref="A2:E2"/>
  </mergeCells>
  <printOptions horizontalCentered="1"/>
  <pageMargins left="0.7" right="0.7" top="0.75" bottom="0.75" header="0.3" footer="0.3"/>
  <pageSetup fitToHeight="0" orientation="landscape" r:id="rId1"/>
  <headerFooter alignWithMargins="0">
    <oddFooter>&amp;R&amp;F
&amp;A
&amp;P of &amp;N</oddFoot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6" tint="0.79998168889431442"/>
    <pageSetUpPr fitToPage="1"/>
  </sheetPr>
  <dimension ref="A1:H30"/>
  <sheetViews>
    <sheetView workbookViewId="0">
      <pane ySplit="7" topLeftCell="A8" activePane="bottomLeft" state="frozen"/>
      <selection activeCell="C33" sqref="C33"/>
      <selection pane="bottomLeft" activeCell="A4" sqref="A4:H4"/>
    </sheetView>
  </sheetViews>
  <sheetFormatPr defaultColWidth="8.75" defaultRowHeight="11.25" x14ac:dyDescent="0.2"/>
  <cols>
    <col min="1" max="1" width="32.375" style="396" bestFit="1" customWidth="1"/>
    <col min="2" max="5" width="8.25" style="396" customWidth="1"/>
    <col min="6" max="6" width="15.25" style="396" bestFit="1" customWidth="1"/>
    <col min="7" max="7" width="29.375" style="396" customWidth="1"/>
    <col min="8" max="8" width="15.75" style="396" bestFit="1" customWidth="1"/>
    <col min="9" max="9" width="29.375" style="396" customWidth="1"/>
    <col min="10" max="10" width="20.125" style="396" bestFit="1" customWidth="1"/>
    <col min="11" max="11" width="33.75" style="396" customWidth="1"/>
    <col min="12" max="16384" width="8.75" style="396"/>
  </cols>
  <sheetData>
    <row r="1" spans="1:8" ht="15.75" x14ac:dyDescent="0.25">
      <c r="A1" s="540" t="str">
        <f>'Exh CTM-6 (Rate Spread)'!A1</f>
        <v>Puget Sound Energy</v>
      </c>
      <c r="B1" s="541"/>
      <c r="C1" s="541"/>
      <c r="D1" s="541"/>
      <c r="E1" s="541"/>
      <c r="F1" s="541"/>
      <c r="G1" s="541"/>
      <c r="H1" s="541"/>
    </row>
    <row r="2" spans="1:8" ht="15.75" x14ac:dyDescent="0.25">
      <c r="A2" s="540" t="str">
        <f>'Exh CTM-6 (Rate Spread)'!A2</f>
        <v>2024 General Rate Case Docket No. UE-240004 and UG-240005</v>
      </c>
      <c r="B2" s="541"/>
      <c r="C2" s="541"/>
      <c r="D2" s="541"/>
      <c r="E2" s="541"/>
      <c r="F2" s="541"/>
      <c r="G2" s="541"/>
      <c r="H2" s="541"/>
    </row>
    <row r="3" spans="1:8" ht="15.75" x14ac:dyDescent="0.25">
      <c r="A3" s="542" t="s">
        <v>469</v>
      </c>
      <c r="B3" s="543"/>
      <c r="C3" s="543"/>
      <c r="D3" s="543"/>
      <c r="E3" s="543"/>
      <c r="F3" s="543"/>
      <c r="G3" s="543"/>
      <c r="H3" s="543"/>
    </row>
    <row r="4" spans="1:8" ht="15.75" x14ac:dyDescent="0.25">
      <c r="A4" s="542"/>
      <c r="B4" s="543"/>
      <c r="C4" s="543"/>
      <c r="D4" s="543"/>
      <c r="E4" s="543"/>
      <c r="F4" s="543"/>
      <c r="G4" s="543"/>
      <c r="H4" s="543"/>
    </row>
    <row r="6" spans="1:8" x14ac:dyDescent="0.2">
      <c r="A6" s="397" t="s">
        <v>467</v>
      </c>
      <c r="B6" s="397" t="s">
        <v>464</v>
      </c>
      <c r="C6" s="65"/>
      <c r="D6" s="65"/>
      <c r="E6" s="65"/>
      <c r="F6" s="65"/>
    </row>
    <row r="7" spans="1:8" x14ac:dyDescent="0.2">
      <c r="A7" s="397" t="s">
        <v>463</v>
      </c>
      <c r="B7" s="65" t="s">
        <v>462</v>
      </c>
      <c r="C7" s="65" t="s">
        <v>461</v>
      </c>
      <c r="D7" s="65" t="s">
        <v>460</v>
      </c>
      <c r="E7" s="65" t="s">
        <v>459</v>
      </c>
      <c r="F7" s="65"/>
    </row>
    <row r="8" spans="1:8" x14ac:dyDescent="0.2">
      <c r="A8" s="183" t="s">
        <v>458</v>
      </c>
      <c r="B8" s="67">
        <v>421.16699999999997</v>
      </c>
      <c r="C8" s="67">
        <v>2161838.3659999999</v>
      </c>
      <c r="D8" s="67">
        <v>3344404.7039999999</v>
      </c>
      <c r="E8" s="67">
        <v>3423084.8489999999</v>
      </c>
      <c r="F8" s="65"/>
    </row>
    <row r="9" spans="1:8" x14ac:dyDescent="0.2">
      <c r="A9" s="183" t="s">
        <v>457</v>
      </c>
      <c r="B9" s="67">
        <v>114.401</v>
      </c>
      <c r="C9" s="67">
        <v>3248277.7450000001</v>
      </c>
      <c r="D9" s="67">
        <v>5094834.1069999998</v>
      </c>
      <c r="E9" s="67">
        <v>5305107.352</v>
      </c>
      <c r="F9" s="65"/>
    </row>
    <row r="10" spans="1:8" x14ac:dyDescent="0.2">
      <c r="A10" s="183" t="s">
        <v>456</v>
      </c>
      <c r="B10" s="67">
        <v>57.97</v>
      </c>
      <c r="C10" s="67">
        <v>1011669.716</v>
      </c>
      <c r="D10" s="67">
        <v>1362103.4069999999</v>
      </c>
      <c r="E10" s="67">
        <v>1383873.9169999999</v>
      </c>
      <c r="F10" s="65"/>
    </row>
    <row r="11" spans="1:8" x14ac:dyDescent="0.2">
      <c r="A11" s="183" t="s">
        <v>455</v>
      </c>
      <c r="B11" s="67"/>
      <c r="C11" s="67"/>
      <c r="D11" s="67"/>
      <c r="E11" s="67">
        <v>615.61900000000003</v>
      </c>
      <c r="F11" s="65"/>
    </row>
    <row r="12" spans="1:8" x14ac:dyDescent="0.2">
      <c r="A12" s="65"/>
      <c r="B12" s="65"/>
      <c r="C12" s="65"/>
      <c r="D12" s="65"/>
      <c r="E12" s="65"/>
      <c r="F12" s="65"/>
    </row>
    <row r="14" spans="1:8" x14ac:dyDescent="0.2">
      <c r="A14" s="397" t="s">
        <v>466</v>
      </c>
      <c r="B14" s="397" t="s">
        <v>464</v>
      </c>
      <c r="C14" s="65"/>
      <c r="D14" s="65"/>
      <c r="E14" s="65"/>
      <c r="F14" s="65"/>
    </row>
    <row r="15" spans="1:8" x14ac:dyDescent="0.2">
      <c r="A15" s="397" t="s">
        <v>463</v>
      </c>
      <c r="B15" s="65" t="s">
        <v>462</v>
      </c>
      <c r="C15" s="65" t="s">
        <v>461</v>
      </c>
      <c r="D15" s="65" t="s">
        <v>460</v>
      </c>
      <c r="E15" s="65" t="s">
        <v>459</v>
      </c>
      <c r="F15" s="65"/>
    </row>
    <row r="16" spans="1:8" x14ac:dyDescent="0.2">
      <c r="A16" s="183" t="s">
        <v>458</v>
      </c>
      <c r="B16" s="68">
        <v>76.710000000000008</v>
      </c>
      <c r="C16" s="68">
        <v>315418.50999999995</v>
      </c>
      <c r="D16" s="68">
        <v>470556.23999999993</v>
      </c>
      <c r="E16" s="68">
        <v>488802.13</v>
      </c>
      <c r="F16" s="65"/>
    </row>
    <row r="17" spans="1:6" x14ac:dyDescent="0.2">
      <c r="A17" s="183" t="s">
        <v>457</v>
      </c>
      <c r="B17" s="68">
        <v>22.11</v>
      </c>
      <c r="C17" s="68">
        <v>446319.66</v>
      </c>
      <c r="D17" s="68">
        <v>684076.6100000001</v>
      </c>
      <c r="E17" s="68">
        <v>729750.40000000014</v>
      </c>
      <c r="F17" s="65"/>
    </row>
    <row r="18" spans="1:6" x14ac:dyDescent="0.2">
      <c r="A18" s="183" t="s">
        <v>456</v>
      </c>
      <c r="B18" s="68">
        <v>15.36</v>
      </c>
      <c r="C18" s="68">
        <v>134269.79</v>
      </c>
      <c r="D18" s="68">
        <v>175691.27</v>
      </c>
      <c r="E18" s="68">
        <v>183167.61000000002</v>
      </c>
      <c r="F18" s="65"/>
    </row>
    <row r="19" spans="1:6" x14ac:dyDescent="0.2">
      <c r="A19" s="183" t="s">
        <v>455</v>
      </c>
      <c r="B19" s="68"/>
      <c r="C19" s="68"/>
      <c r="D19" s="68"/>
      <c r="E19" s="68">
        <v>90.36</v>
      </c>
      <c r="F19" s="65"/>
    </row>
    <row r="20" spans="1:6" x14ac:dyDescent="0.2">
      <c r="A20" s="65"/>
      <c r="B20" s="65"/>
      <c r="C20" s="65"/>
      <c r="D20" s="65"/>
      <c r="E20" s="65"/>
      <c r="F20" s="65"/>
    </row>
    <row r="24" spans="1:6" x14ac:dyDescent="0.2">
      <c r="A24" s="397" t="s">
        <v>465</v>
      </c>
      <c r="B24" s="397" t="s">
        <v>464</v>
      </c>
      <c r="C24" s="65"/>
      <c r="D24" s="65"/>
      <c r="E24" s="65"/>
      <c r="F24" s="65"/>
    </row>
    <row r="25" spans="1:6" x14ac:dyDescent="0.2">
      <c r="A25" s="397" t="s">
        <v>463</v>
      </c>
      <c r="B25" s="65" t="s">
        <v>462</v>
      </c>
      <c r="C25" s="65" t="s">
        <v>461</v>
      </c>
      <c r="D25" s="65" t="s">
        <v>460</v>
      </c>
      <c r="E25" s="65" t="s">
        <v>459</v>
      </c>
      <c r="F25" s="65"/>
    </row>
    <row r="26" spans="1:6" x14ac:dyDescent="0.2">
      <c r="A26" s="183" t="s">
        <v>458</v>
      </c>
      <c r="B26" s="65">
        <v>3</v>
      </c>
      <c r="C26" s="65">
        <v>2330</v>
      </c>
      <c r="D26" s="65">
        <v>3019</v>
      </c>
      <c r="E26" s="65">
        <v>2993</v>
      </c>
      <c r="F26" s="65"/>
    </row>
    <row r="27" spans="1:6" x14ac:dyDescent="0.2">
      <c r="A27" s="183" t="s">
        <v>457</v>
      </c>
      <c r="B27" s="65">
        <v>1</v>
      </c>
      <c r="C27" s="65">
        <v>3503</v>
      </c>
      <c r="D27" s="65">
        <v>4546</v>
      </c>
      <c r="E27" s="65">
        <v>4532</v>
      </c>
      <c r="F27" s="65"/>
    </row>
    <row r="28" spans="1:6" x14ac:dyDescent="0.2">
      <c r="A28" s="183" t="s">
        <v>456</v>
      </c>
      <c r="B28" s="65">
        <v>1</v>
      </c>
      <c r="C28" s="65">
        <v>826</v>
      </c>
      <c r="D28" s="65">
        <v>991</v>
      </c>
      <c r="E28" s="65">
        <v>991</v>
      </c>
      <c r="F28" s="65"/>
    </row>
    <row r="29" spans="1:6" x14ac:dyDescent="0.2">
      <c r="A29" s="183" t="s">
        <v>455</v>
      </c>
      <c r="B29" s="65"/>
      <c r="C29" s="65"/>
      <c r="D29" s="65"/>
      <c r="E29" s="65">
        <v>1</v>
      </c>
      <c r="F29" s="65"/>
    </row>
    <row r="30" spans="1:6" x14ac:dyDescent="0.2">
      <c r="A30" s="65"/>
      <c r="B30" s="65"/>
      <c r="C30" s="65"/>
      <c r="D30" s="65"/>
      <c r="E30" s="65"/>
      <c r="F30" s="65"/>
    </row>
  </sheetData>
  <mergeCells count="4">
    <mergeCell ref="A1:H1"/>
    <mergeCell ref="A2:H2"/>
    <mergeCell ref="A3:H3"/>
    <mergeCell ref="A4:H4"/>
  </mergeCells>
  <printOptions horizontalCentered="1"/>
  <pageMargins left="0.7" right="0.7" top="0.75" bottom="0.75" header="0.3" footer="0.3"/>
  <pageSetup scale="91" fitToHeight="0" orientation="landscape" r:id="rId4"/>
  <headerFooter alignWithMargins="0">
    <oddFooter>&amp;R&amp;F
&amp;A
&amp;P of &amp;N</oddFooter>
  </headerFooter>
  <customProperties>
    <customPr name="_pios_id" r:id="rId5"/>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2024-08-13T07:00:00+00:00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240004</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44296BEEBC83648A45074ADE4018599" ma:contentTypeVersion="16" ma:contentTypeDescription="" ma:contentTypeScope="" ma:versionID="4de26053a15b46baefefaeaf1997b2d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07B8182C-294D-4B48-A978-A2E3953D3E48}">
  <ds:schemaRefs>
    <ds:schemaRef ds:uri="http://schemas.microsoft.com/PowerBIAddIn"/>
  </ds:schemaRefs>
</ds:datastoreItem>
</file>

<file path=customXml/itemProps2.xml><?xml version="1.0" encoding="utf-8"?>
<ds:datastoreItem xmlns:ds="http://schemas.openxmlformats.org/officeDocument/2006/customXml" ds:itemID="{F3D7BA3A-D653-45E7-86A2-3CD4E323EC4A}">
  <ds:schemaRefs>
    <ds:schemaRef ds:uri="http://schemas.microsoft.com/sharepoint/v3/contenttype/forms"/>
  </ds:schemaRefs>
</ds:datastoreItem>
</file>

<file path=customXml/itemProps3.xml><?xml version="1.0" encoding="utf-8"?>
<ds:datastoreItem xmlns:ds="http://schemas.openxmlformats.org/officeDocument/2006/customXml" ds:itemID="{10C33DAE-168C-4864-8744-A74E62D419B1}">
  <ds:schemaRefs>
    <ds:schemaRef ds:uri="dc463f71-b30c-4ab2-9473-d307f9d35888"/>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http://purl.org/dc/dcmitype/"/>
    <ds:schemaRef ds:uri="http://purl.org/dc/terms/"/>
    <ds:schemaRef ds:uri="http://purl.org/dc/elements/1.1/"/>
    <ds:schemaRef ds:uri="http://schemas.microsoft.com/office/infopath/2007/PartnerControls"/>
    <ds:schemaRef ds:uri="08c8d2a6-b026-4881-9b30-cdb1fe6b735d"/>
    <ds:schemaRef ds:uri="fbaf3abe-5afe-46cd-8068-c4b5a8ac1b20"/>
  </ds:schemaRefs>
</ds:datastoreItem>
</file>

<file path=customXml/itemProps4.xml><?xml version="1.0" encoding="utf-8"?>
<ds:datastoreItem xmlns:ds="http://schemas.openxmlformats.org/officeDocument/2006/customXml" ds:itemID="{09A329D2-0B04-4578-901B-4664A2FE1E1E}"/>
</file>

<file path=customXml/itemProps5.xml><?xml version="1.0" encoding="utf-8"?>
<ds:datastoreItem xmlns:ds="http://schemas.openxmlformats.org/officeDocument/2006/customXml" ds:itemID="{D1EE1469-5CAC-4A25-A253-4CF9757EAFA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Exhibit DED-9</vt:lpstr>
      <vt:lpstr>Table of Contents</vt:lpstr>
      <vt:lpstr>Exhibits--&gt;</vt:lpstr>
      <vt:lpstr>Exh CTM-6 (Tariff)</vt:lpstr>
      <vt:lpstr>Exh CTM-6 (Rate Spread)</vt:lpstr>
      <vt:lpstr>Exh CTM-6 (Rate Design)</vt:lpstr>
      <vt:lpstr>Exh CTM-6 (141CGR)</vt:lpstr>
      <vt:lpstr>Exh CTM-6 (141DCARB)</vt:lpstr>
      <vt:lpstr>Exh CTM-6 (141WFP)</vt:lpstr>
      <vt:lpstr>Exh CTM-6 (TVR Rate Design)</vt:lpstr>
      <vt:lpstr>Workpapers--&gt;</vt:lpstr>
      <vt:lpstr>TEP Rev Req Allocation</vt:lpstr>
      <vt:lpstr>WP TVR Est. Proforma kWh</vt:lpstr>
      <vt:lpstr>WP TVR RY1 kWh</vt:lpstr>
      <vt:lpstr>WP TVR RY2 kWh</vt:lpstr>
      <vt:lpstr>WP TRV Usage Ratios</vt:lpstr>
      <vt:lpstr>WP TVR SAP Billed Data</vt:lpstr>
      <vt:lpstr>'Exh CTM-6 (Rate Design)'!Print_Area</vt:lpstr>
      <vt:lpstr>'Exh CTM-6 (Tariff)'!Print_Area</vt:lpstr>
      <vt:lpstr>'Exh CTM-6 (TVR Rate Design)'!Print_Area</vt:lpstr>
      <vt:lpstr>'Exh CTM-6 (Rate Design)'!Print_Titles</vt:lpstr>
      <vt:lpstr>'Exh CTM-6 (Tariff)'!Print_Titles</vt:lpstr>
      <vt:lpstr>'Exh CTM-6 (TVR Rate Design)'!Print_Titles</vt:lpstr>
    </vt:vector>
  </TitlesOfParts>
  <Company>PacifiCorp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Zimmerman, Michael</dc:creator>
  <cp:lastModifiedBy>Michael Deupree</cp:lastModifiedBy>
  <cp:lastPrinted>2024-02-07T15:14:55Z</cp:lastPrinted>
  <dcterms:created xsi:type="dcterms:W3CDTF">2016-04-04T22:09:28Z</dcterms:created>
  <dcterms:modified xsi:type="dcterms:W3CDTF">2024-08-09T15:37:12Z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0x0101006E56B4D1795A2E4DB2F0B01679ED314A00E44296BEEBC83648A45074ADE4018599</vt:lpwstr>
  </property>
  <property fmtid="{D5CDD505-2E9C-101B-9397-08002B2CF9AE}" pid="3" name="_docset_NoMedatataSyncRequired">
    <vt:lpwstr>False</vt:lpwstr>
  </property>
  <property fmtid="{D5CDD505-2E9C-101B-9397-08002B2CF9AE}" pid="4" name="MediaServiceImageTags">
    <vt:lpwstr/>
  </property>
</Properties>
</file>