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D1C91E3-F832-4744-A4D1-B6385DFF07D7}" xr6:coauthVersionLast="47" xr6:coauthVersionMax="47" xr10:uidLastSave="{00000000-0000-0000-0000-000000000000}"/>
  <bookViews>
    <workbookView xWindow="19080" yWindow="480" windowWidth="19440" windowHeight="15000" xr2:uid="{CDDEB29B-6822-46F7-906E-7973EF2E5AA1}"/>
  </bookViews>
  <sheets>
    <sheet name="4.1" sheetId="1" r:id="rId1"/>
    <sheet name="4.1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[1]Inputs!#REF!</definedName>
    <definedName name="__123Graph_AB06" hidden="1">[2]WORKD!#REF!</definedName>
    <definedName name="__123Graph_B" localSheetId="0" hidden="1">[1]Inputs!#REF!</definedName>
    <definedName name="__123Graph_B" localSheetId="1" hidden="1">[1]Inputs!#REF!</definedName>
    <definedName name="__123Graph_B" hidden="1">[1]Inputs!#REF!</definedName>
    <definedName name="__123Graph_D" localSheetId="0" hidden="1">[1]Inputs!#REF!</definedName>
    <definedName name="__123Graph_D" localSheetId="1" hidden="1">[1]Inputs!#REF!</definedName>
    <definedName name="__123Graph_D" hidden="1">[1]Inputs!#REF!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hidden="1">{#N/A,#N/A,FALSE,"Summ";#N/A,#N/A,FALSE,"General"}</definedName>
    <definedName name="_nofill" hidden="1">[5]A!#REF!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[1]Inputs!#REF!</definedName>
    <definedName name="DUDE" localSheetId="0" hidden="1">#REF!</definedName>
    <definedName name="DUDE" localSheetId="1" hidden="1">#REF!</definedName>
    <definedName name="DUDE" hidden="1">#REF!</definedName>
    <definedName name="ee" hidden="1">{#N/A,#N/A,FALSE,"Month ";#N/A,#N/A,FALSE,"YTD";#N/A,#N/A,FALSE,"12 mo ended"}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hidden="1">{#N/A,#N/A,FALSE,"Wld 2";#N/A,#N/A,FALSE,"MAFunding 2";#N/A,#N/A,FALSE,"MEC 2"}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[7]Inputs!#REF!</definedName>
    <definedName name="_xlnm.Print_Area" localSheetId="0">'4.1'!$A$1:$J$61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#REF!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[8]Inputs!#REF!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" hidden="1">{"FC",#N/A,FALSE,"CALENDAR";"P",#N/A,FALSE,"CALENDAR"}</definedName>
    <definedName name="wrn.Print._.Option._.1." hidden="1">{#N/A,#N/A,FALSE,"Wld 1";#N/A,#N/A,FALSE,"MAFunding 1";#N/A,#N/A,FALSE,"MEC 1"}</definedName>
    <definedName name="wrn.Print._.Option._.2." hidden="1">{#N/A,#N/A,FALSE,"Wld 2";#N/A,#N/A,FALSE,"MAFunding 2";#N/A,#N/A,FALSE,"MEC 2"}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'[1]DSM Output'!$B$21:$B$23</definedName>
    <definedName name="yuf" hidden="1">{#N/A,#N/A,FALSE,"Summ";#N/A,#N/A,FALSE,"General"}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D8" i="2"/>
  <c r="D9" i="2"/>
  <c r="D10" i="2"/>
  <c r="D11" i="2"/>
  <c r="D14" i="2"/>
  <c r="D15" i="2"/>
  <c r="D18" i="2"/>
  <c r="D21" i="2"/>
  <c r="D22" i="2"/>
  <c r="D25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F30" i="1"/>
  <c r="F29" i="1"/>
  <c r="I29" i="1" s="1"/>
  <c r="F28" i="1"/>
  <c r="F32" i="1"/>
  <c r="F24" i="1"/>
  <c r="F27" i="1"/>
  <c r="E22" i="2"/>
  <c r="E23" i="2"/>
  <c r="E19" i="2"/>
  <c r="E16" i="2"/>
  <c r="F13" i="1"/>
  <c r="I13" i="1" s="1"/>
  <c r="F12" i="1"/>
  <c r="I12" i="1" s="1"/>
  <c r="F11" i="1"/>
  <c r="I11" i="1" s="1"/>
  <c r="E12" i="2"/>
  <c r="H32" i="1"/>
  <c r="H23" i="1"/>
  <c r="F23" i="1"/>
  <c r="F22" i="1"/>
  <c r="F21" i="1"/>
  <c r="H20" i="1"/>
  <c r="F20" i="1"/>
  <c r="H19" i="1"/>
  <c r="F19" i="1"/>
  <c r="H18" i="1"/>
  <c r="F18" i="1"/>
  <c r="H21" i="1"/>
  <c r="G12" i="1"/>
  <c r="G11" i="1"/>
  <c r="G10" i="1"/>
  <c r="F10" i="1"/>
  <c r="A2" i="2"/>
  <c r="I23" i="1" l="1"/>
  <c r="I14" i="1"/>
  <c r="I32" i="1"/>
  <c r="I20" i="1"/>
  <c r="I21" i="1"/>
  <c r="I18" i="1"/>
  <c r="E44" i="2"/>
  <c r="E46" i="2" s="1"/>
  <c r="F25" i="1"/>
  <c r="I25" i="1" s="1"/>
  <c r="I34" i="1" s="1"/>
  <c r="F14" i="1"/>
  <c r="F26" i="1"/>
  <c r="I19" i="1"/>
  <c r="F34" i="1" l="1"/>
</calcChain>
</file>

<file path=xl/sharedStrings.xml><?xml version="1.0" encoding="utf-8"?>
<sst xmlns="http://schemas.openxmlformats.org/spreadsheetml/2006/main" count="150" uniqueCount="56">
  <si>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</si>
  <si>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</si>
  <si>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</si>
  <si>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</si>
  <si>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</si>
  <si>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</si>
  <si>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</si>
  <si>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</si>
  <si>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</si>
  <si>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</si>
  <si>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</si>
  <si>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Gain on Property Sales</t>
  </si>
  <si>
    <t>RES</t>
  </si>
  <si>
    <t>NUTIL</t>
  </si>
  <si>
    <t>4.1.1</t>
  </si>
  <si>
    <t>Adjustment to Expense:</t>
  </si>
  <si>
    <t>Administrative &amp; General Salaries</t>
  </si>
  <si>
    <t>SO</t>
  </si>
  <si>
    <t>Office Supplies and Expenses</t>
  </si>
  <si>
    <t>Regulatory Commission Expenses</t>
  </si>
  <si>
    <t>SG</t>
  </si>
  <si>
    <t>OR</t>
  </si>
  <si>
    <t>Credit Facility Fees</t>
  </si>
  <si>
    <t>Customer Records</t>
  </si>
  <si>
    <t>Informational Advertising</t>
  </si>
  <si>
    <t>CN</t>
  </si>
  <si>
    <t>ID</t>
  </si>
  <si>
    <t>UT</t>
  </si>
  <si>
    <t>WA</t>
  </si>
  <si>
    <t>CA</t>
  </si>
  <si>
    <t>Description of Adjustment:</t>
  </si>
  <si>
    <t xml:space="preserve">This adjustment reallocates gains and losses on property sales to reflect the appropriate allocation. In addition, this adjustment corrects the accounts and allocations of certain revenues and miscellaneous expenses.   </t>
  </si>
  <si>
    <t>PacifiCorp</t>
  </si>
  <si>
    <t>Description</t>
  </si>
  <si>
    <t>FERC</t>
  </si>
  <si>
    <t>Factor</t>
  </si>
  <si>
    <t>Amount</t>
  </si>
  <si>
    <t>FERC 421 - (Gain)/Loss on Sale of Utility Plant</t>
  </si>
  <si>
    <t>Ref 4.1</t>
  </si>
  <si>
    <t>Non Regulated Flights</t>
  </si>
  <si>
    <t>FERC 921 - Office Supplies &amp; Expenses</t>
  </si>
  <si>
    <t>Expense removal</t>
  </si>
  <si>
    <t>FERC 928 - Regulatory Commission Expenses</t>
  </si>
  <si>
    <t>Reallocate system function costs from situs</t>
  </si>
  <si>
    <t>Credit Facility Fee Adjustment</t>
  </si>
  <si>
    <t>Reallocate credit facility fees interest expense</t>
  </si>
  <si>
    <t>Informational &amp; Instructional Advertising</t>
  </si>
  <si>
    <t>Blue Sky</t>
  </si>
  <si>
    <t>DSM</t>
  </si>
  <si>
    <t>Reallocation</t>
  </si>
  <si>
    <t>Total Expense Adjustment</t>
  </si>
  <si>
    <t>Washington 2023 General Rate Case</t>
  </si>
  <si>
    <t>Miscellaneous General Expense &amp; Revenue</t>
  </si>
  <si>
    <t>Situs</t>
  </si>
  <si>
    <t>WY-ALL</t>
  </si>
  <si>
    <t>Items to 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</si>
</sst>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9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164" fontId="2" fillId="0" borderId="0" xfId="1" applyNumberFormat="1" applyFont="1" applyFill="1"/>
    <xf numFmtId="165" fontId="2" fillId="0" borderId="0" xfId="2" applyNumberFormat="1" applyFont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/>
    <xf numFmtId="164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2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4" fontId="2" fillId="0" borderId="1" xfId="0" applyNumberFormat="1" applyFont="1" applyBorder="1"/>
    <xf numFmtId="4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Alignment="1">
      <alignment horizontal="left" vertical="center" readingOrder="1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2" fillId="0" borderId="11" xfId="1" applyNumberFormat="1" applyFont="1" applyFill="1" applyBorder="1" applyAlignment="1">
      <alignment horizontal="center"/>
    </xf>
    <xf numFmtId="164" fontId="3" fillId="0" borderId="12" xfId="1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64" fontId="2" fillId="0" borderId="0" xfId="0" applyNumberFormat="1" applyFont="1" applyBorder="1"/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P3\ClientFiles\ExcelWKS\MidAmericanFlexPlan%201-30-04%20NNG%20APBO%20fix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eBySide"/>
      <sheetName val="AccountingDetail"/>
      <sheetName val="Pension Allocation"/>
      <sheetName val="Nonunion Ret Welfare Alloc"/>
      <sheetName val="Not Applicable"/>
      <sheetName val="ContribDetail"/>
      <sheetName val="QuarterlyDetail"/>
      <sheetName val="STable"/>
      <sheetName val="Notes"/>
      <sheetName val="Home"/>
      <sheetName val="Summary"/>
      <sheetName val="3way"/>
      <sheetName val="Monthly"/>
      <sheetName val="ADJ"/>
      <sheetName val="S"/>
      <sheetName val="S1"/>
      <sheetName val="S2"/>
      <sheetName val="S3"/>
      <sheetName val="S4"/>
      <sheetName val="WORKD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B5EE-97E6-4F61-8250-4F4175EBF939}">
  <sheetPr codeName="Sheet11">
    <pageSetUpPr fitToPage="1"/>
  </sheetPr>
  <dimension ref="A2:K399"/>
  <sheetViews>
    <sheetView tabSelected="1" view="pageBreakPreview" zoomScale="85" zoomScaleNormal="80" zoomScaleSheetLayoutView="85" workbookViewId="0">
      <selection activeCell="N38" sqref="N38"/>
    </sheetView>
  </sheetViews>
  <sheetFormatPr defaultColWidth="8.75" defaultRowHeight="12.75" x14ac:dyDescent="0.2"/>
  <cols>
    <col min="1" max="1" width="2.25" style="1" customWidth="1"/>
    <col min="2" max="2" width="3.125" style="1" customWidth="1"/>
    <col min="3" max="3" width="28.75" style="1" customWidth="1"/>
    <col min="4" max="4" width="8.625" style="1" customWidth="1"/>
    <col min="5" max="5" width="4.5" style="1" bestFit="1" customWidth="1"/>
    <col min="6" max="6" width="12.625" style="1" customWidth="1"/>
    <col min="7" max="7" width="7.375" style="1" bestFit="1" customWidth="1"/>
    <col min="8" max="8" width="9.375" style="1" bestFit="1" customWidth="1"/>
    <col min="9" max="9" width="11.875" style="1" bestFit="1" customWidth="1"/>
    <col min="10" max="10" width="5" style="1" bestFit="1" customWidth="1"/>
    <col min="11" max="16384" width="8.75" style="1"/>
  </cols>
  <sheetData>
    <row r="2" spans="2:11" x14ac:dyDescent="0.2">
      <c r="B2" s="2" t="s">
        <v>32</v>
      </c>
      <c r="D2" s="3"/>
      <c r="E2" s="3"/>
      <c r="F2" s="3"/>
      <c r="G2" s="3"/>
      <c r="H2" s="3"/>
      <c r="I2" s="24" t="s">
        <v>0</v>
      </c>
      <c r="J2" s="3">
        <v>4.0999999999999996</v>
      </c>
      <c r="K2" s="50"/>
    </row>
    <row r="3" spans="2:11" x14ac:dyDescent="0.2">
      <c r="B3" s="2" t="s">
        <v>51</v>
      </c>
      <c r="D3" s="3"/>
      <c r="E3" s="3"/>
      <c r="F3" s="3"/>
      <c r="G3" s="3"/>
      <c r="H3" s="3"/>
      <c r="I3" s="3"/>
      <c r="J3" s="3"/>
    </row>
    <row r="4" spans="2:11" x14ac:dyDescent="0.2">
      <c r="B4" s="2" t="s">
        <v>52</v>
      </c>
      <c r="D4" s="3"/>
      <c r="E4" s="3"/>
      <c r="F4" s="3"/>
      <c r="G4" s="3"/>
      <c r="H4" s="3"/>
      <c r="I4" s="3"/>
      <c r="J4" s="3"/>
    </row>
    <row r="5" spans="2:11" x14ac:dyDescent="0.2">
      <c r="D5" s="3"/>
      <c r="E5" s="3"/>
      <c r="F5" s="3"/>
      <c r="G5" s="3"/>
      <c r="H5" s="3"/>
      <c r="I5" s="3"/>
      <c r="J5" s="3"/>
    </row>
    <row r="6" spans="2:11" x14ac:dyDescent="0.2">
      <c r="D6" s="3"/>
      <c r="E6" s="3"/>
      <c r="F6" s="3"/>
      <c r="G6" s="3"/>
      <c r="H6" s="3"/>
      <c r="I6" s="3"/>
      <c r="J6" s="3"/>
    </row>
    <row r="7" spans="2:11" x14ac:dyDescent="0.2">
      <c r="D7" s="3"/>
      <c r="E7" s="3"/>
      <c r="F7" s="3" t="s">
        <v>1</v>
      </c>
      <c r="G7" s="3"/>
      <c r="H7" s="3"/>
      <c r="I7" s="3" t="s">
        <v>2</v>
      </c>
      <c r="J7" s="3"/>
    </row>
    <row r="8" spans="2:11" x14ac:dyDescent="0.2">
      <c r="B8" s="26"/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3"/>
    </row>
    <row r="9" spans="2:11" x14ac:dyDescent="0.2">
      <c r="B9" s="2" t="s">
        <v>10</v>
      </c>
      <c r="D9" s="4"/>
      <c r="E9" s="4"/>
      <c r="F9" s="4"/>
      <c r="G9" s="4"/>
      <c r="H9" s="4"/>
      <c r="I9" s="4"/>
      <c r="J9" s="4"/>
    </row>
    <row r="10" spans="2:11" x14ac:dyDescent="0.2">
      <c r="B10" s="5" t="s">
        <v>11</v>
      </c>
      <c r="D10" s="3">
        <v>421</v>
      </c>
      <c r="E10" s="3" t="s">
        <v>12</v>
      </c>
      <c r="F10" s="6">
        <f>'4.1.1'!E8</f>
        <v>-14699.04</v>
      </c>
      <c r="G10" s="3" t="str">
        <f>'4.1.1'!C8</f>
        <v>UT</v>
      </c>
      <c r="H10" s="7" t="s">
        <v>53</v>
      </c>
      <c r="I10" s="6">
        <v>0</v>
      </c>
      <c r="J10" s="3"/>
    </row>
    <row r="11" spans="2:11" x14ac:dyDescent="0.2">
      <c r="B11" s="5" t="s">
        <v>11</v>
      </c>
      <c r="D11" s="3">
        <v>421</v>
      </c>
      <c r="E11" s="3" t="s">
        <v>12</v>
      </c>
      <c r="F11" s="6">
        <f>'4.1.1'!E9</f>
        <v>2524306.9500000002</v>
      </c>
      <c r="G11" s="3" t="str">
        <f>'4.1.1'!C9</f>
        <v>SO</v>
      </c>
      <c r="H11" s="7">
        <v>7.0845810240555085E-2</v>
      </c>
      <c r="I11" s="6">
        <f t="shared" ref="I11:I13" si="0">H11*F11</f>
        <v>178836.57116861438</v>
      </c>
      <c r="J11" s="3"/>
    </row>
    <row r="12" spans="2:11" x14ac:dyDescent="0.2">
      <c r="B12" s="5" t="s">
        <v>11</v>
      </c>
      <c r="D12" s="3">
        <v>421</v>
      </c>
      <c r="E12" s="3" t="s">
        <v>12</v>
      </c>
      <c r="F12" s="6">
        <f>'4.1.1'!E10</f>
        <v>-1244532.2799999998</v>
      </c>
      <c r="G12" s="3" t="str">
        <f>'4.1.1'!C10</f>
        <v>SG</v>
      </c>
      <c r="H12" s="7">
        <v>7.9787774498314715E-2</v>
      </c>
      <c r="I12" s="6">
        <f t="shared" si="0"/>
        <v>-99298.460912513445</v>
      </c>
      <c r="J12" s="3"/>
    </row>
    <row r="13" spans="2:11" x14ac:dyDescent="0.2">
      <c r="B13" s="5" t="s">
        <v>11</v>
      </c>
      <c r="D13" s="3">
        <v>421</v>
      </c>
      <c r="E13" s="3" t="s">
        <v>12</v>
      </c>
      <c r="F13" s="6">
        <f>'4.1.1'!E11</f>
        <v>-1265075.6299999999</v>
      </c>
      <c r="G13" s="3" t="s">
        <v>13</v>
      </c>
      <c r="H13" s="7">
        <v>0</v>
      </c>
      <c r="I13" s="6">
        <f t="shared" si="0"/>
        <v>0</v>
      </c>
      <c r="J13" s="3"/>
    </row>
    <row r="14" spans="2:11" ht="13.5" thickBot="1" x14ac:dyDescent="0.25">
      <c r="D14" s="3"/>
      <c r="E14" s="3"/>
      <c r="F14" s="8">
        <f>SUM(F10:F13)</f>
        <v>0</v>
      </c>
      <c r="G14" s="3"/>
      <c r="H14" s="9"/>
      <c r="I14" s="8">
        <f>SUM(I10:I13)</f>
        <v>79538.110256100932</v>
      </c>
      <c r="J14" s="3" t="s">
        <v>14</v>
      </c>
    </row>
    <row r="15" spans="2:11" ht="13.5" thickTop="1" x14ac:dyDescent="0.2">
      <c r="B15" s="26"/>
      <c r="D15" s="4"/>
      <c r="E15" s="4"/>
      <c r="F15" s="4"/>
      <c r="G15" s="3"/>
      <c r="H15" s="9"/>
      <c r="I15" s="4"/>
      <c r="J15" s="4"/>
    </row>
    <row r="16" spans="2:11" x14ac:dyDescent="0.2">
      <c r="H16" s="10"/>
    </row>
    <row r="17" spans="2:10" x14ac:dyDescent="0.2">
      <c r="B17" s="2" t="s">
        <v>15</v>
      </c>
      <c r="D17" s="3"/>
      <c r="E17" s="3"/>
      <c r="F17" s="11"/>
      <c r="G17" s="3"/>
      <c r="H17" s="10"/>
      <c r="I17" s="12"/>
    </row>
    <row r="18" spans="2:10" x14ac:dyDescent="0.2">
      <c r="B18" s="5" t="s">
        <v>16</v>
      </c>
      <c r="D18" s="13">
        <v>920</v>
      </c>
      <c r="E18" s="3" t="s">
        <v>12</v>
      </c>
      <c r="F18" s="6">
        <f>'4.1.1'!E14</f>
        <v>-5256.76</v>
      </c>
      <c r="G18" s="3" t="s">
        <v>17</v>
      </c>
      <c r="H18" s="7">
        <f>$H$11</f>
        <v>7.0845810240555085E-2</v>
      </c>
      <c r="I18" s="6">
        <f t="shared" ref="I18:I32" si="1">H18*F18</f>
        <v>-372.41942144014035</v>
      </c>
      <c r="J18" s="3"/>
    </row>
    <row r="19" spans="2:10" x14ac:dyDescent="0.2">
      <c r="B19" s="5" t="s">
        <v>18</v>
      </c>
      <c r="D19" s="13">
        <v>921</v>
      </c>
      <c r="E19" s="3" t="s">
        <v>12</v>
      </c>
      <c r="F19" s="6">
        <f>'4.1.1'!E15</f>
        <v>-19126.669999999998</v>
      </c>
      <c r="G19" s="3" t="s">
        <v>17</v>
      </c>
      <c r="H19" s="7">
        <f t="shared" ref="H19:H20" si="2">$H$11</f>
        <v>7.0845810240555085E-2</v>
      </c>
      <c r="I19" s="6">
        <f t="shared" si="1"/>
        <v>-1355.0444333537175</v>
      </c>
      <c r="J19" s="3"/>
    </row>
    <row r="20" spans="2:10" x14ac:dyDescent="0.2">
      <c r="B20" s="5" t="s">
        <v>18</v>
      </c>
      <c r="D20" s="13">
        <v>921</v>
      </c>
      <c r="E20" s="3" t="s">
        <v>12</v>
      </c>
      <c r="F20" s="6">
        <f>'4.1.1'!E18</f>
        <v>-9111.83</v>
      </c>
      <c r="G20" s="3" t="s">
        <v>17</v>
      </c>
      <c r="H20" s="7">
        <f t="shared" si="2"/>
        <v>7.0845810240555085E-2</v>
      </c>
      <c r="I20" s="6">
        <f t="shared" si="1"/>
        <v>-645.53497912419698</v>
      </c>
      <c r="J20" s="3"/>
    </row>
    <row r="21" spans="2:10" x14ac:dyDescent="0.2">
      <c r="B21" s="5" t="s">
        <v>19</v>
      </c>
      <c r="D21" s="3">
        <v>928</v>
      </c>
      <c r="E21" s="3" t="s">
        <v>12</v>
      </c>
      <c r="F21" s="6">
        <f>SUMIF('4.1.1'!$D$7:$D$43,'4.1'!D21&amp;'4.1'!G21,'4.1.1'!$E$7:$E$43)</f>
        <v>22977.5</v>
      </c>
      <c r="G21" s="3" t="s">
        <v>20</v>
      </c>
      <c r="H21" s="7">
        <f>$H$12</f>
        <v>7.9787774498314715E-2</v>
      </c>
      <c r="I21" s="6">
        <f t="shared" si="1"/>
        <v>1833.3235885350264</v>
      </c>
      <c r="J21" s="3"/>
    </row>
    <row r="22" spans="2:10" x14ac:dyDescent="0.2">
      <c r="B22" s="5" t="s">
        <v>19</v>
      </c>
      <c r="D22" s="3">
        <v>928</v>
      </c>
      <c r="E22" s="3" t="s">
        <v>12</v>
      </c>
      <c r="F22" s="6">
        <f>SUMIF('4.1.1'!$D$7:$D$43,'4.1'!D22&amp;'4.1'!G22,'4.1.1'!$E$7:$E$43)</f>
        <v>-22977.5</v>
      </c>
      <c r="G22" s="3" t="s">
        <v>21</v>
      </c>
      <c r="H22" s="7" t="s">
        <v>53</v>
      </c>
      <c r="I22" s="6">
        <v>0</v>
      </c>
      <c r="J22" s="3"/>
    </row>
    <row r="23" spans="2:10" x14ac:dyDescent="0.2">
      <c r="B23" s="5" t="s">
        <v>22</v>
      </c>
      <c r="D23" s="3">
        <v>921</v>
      </c>
      <c r="E23" s="3" t="s">
        <v>12</v>
      </c>
      <c r="F23" s="6">
        <f>'4.1.1'!E25</f>
        <v>1328816.6099999999</v>
      </c>
      <c r="G23" s="3" t="s">
        <v>17</v>
      </c>
      <c r="H23" s="7">
        <f t="shared" ref="H23" si="3">$H$11</f>
        <v>7.0845810240555085E-2</v>
      </c>
      <c r="I23" s="6">
        <f t="shared" si="1"/>
        <v>94141.089396557683</v>
      </c>
      <c r="J23" s="3"/>
    </row>
    <row r="24" spans="2:10" x14ac:dyDescent="0.2">
      <c r="B24" s="5" t="s">
        <v>23</v>
      </c>
      <c r="D24" s="3">
        <v>903</v>
      </c>
      <c r="E24" s="3" t="s">
        <v>12</v>
      </c>
      <c r="F24" s="6">
        <f>'4.1.1'!E30</f>
        <v>-10772</v>
      </c>
      <c r="G24" s="3" t="s">
        <v>21</v>
      </c>
      <c r="H24" s="7" t="s">
        <v>53</v>
      </c>
      <c r="I24" s="6">
        <v>0</v>
      </c>
      <c r="J24" s="3"/>
    </row>
    <row r="25" spans="2:10" x14ac:dyDescent="0.2">
      <c r="B25" s="5" t="s">
        <v>24</v>
      </c>
      <c r="D25" s="3">
        <v>909</v>
      </c>
      <c r="E25" s="3" t="s">
        <v>12</v>
      </c>
      <c r="F25" s="6">
        <f>SUMIF('4.1.1'!$D$7:$D$43,'4.1'!D25&amp;'4.1'!G25,'4.1.1'!$E$7:$E$43)</f>
        <v>-21012.859999999997</v>
      </c>
      <c r="G25" s="3" t="s">
        <v>25</v>
      </c>
      <c r="H25" s="7">
        <v>6.742981175467383E-2</v>
      </c>
      <c r="I25" s="6">
        <f t="shared" si="1"/>
        <v>-1416.8931942273152</v>
      </c>
      <c r="J25" s="3"/>
    </row>
    <row r="26" spans="2:10" x14ac:dyDescent="0.2">
      <c r="B26" s="5" t="s">
        <v>24</v>
      </c>
      <c r="D26" s="3">
        <v>909</v>
      </c>
      <c r="E26" s="3" t="s">
        <v>12</v>
      </c>
      <c r="F26" s="6">
        <f>SUMIF('4.1.1'!$D$7:$D$43,'4.1'!D26&amp;'4.1'!G26,'4.1.1'!$E$7:$E$43)</f>
        <v>-297.73</v>
      </c>
      <c r="G26" s="3" t="s">
        <v>26</v>
      </c>
      <c r="H26" s="7" t="s">
        <v>53</v>
      </c>
      <c r="I26" s="6">
        <v>0</v>
      </c>
      <c r="J26" s="3"/>
    </row>
    <row r="27" spans="2:10" x14ac:dyDescent="0.2">
      <c r="B27" s="5" t="s">
        <v>24</v>
      </c>
      <c r="D27" s="3">
        <v>909</v>
      </c>
      <c r="E27" s="3" t="s">
        <v>12</v>
      </c>
      <c r="F27" s="6">
        <f>SUMIF('4.1.1'!$D$7:$D$43,'4.1'!D27&amp;'4.1'!G27,'4.1.1'!$E$7:$E$43)</f>
        <v>7867.4499999999989</v>
      </c>
      <c r="G27" s="3" t="s">
        <v>21</v>
      </c>
      <c r="H27" s="7" t="s">
        <v>53</v>
      </c>
      <c r="I27" s="6">
        <v>0</v>
      </c>
      <c r="J27" s="3"/>
    </row>
    <row r="28" spans="2:10" x14ac:dyDescent="0.2">
      <c r="B28" s="5" t="s">
        <v>24</v>
      </c>
      <c r="D28" s="3">
        <v>909</v>
      </c>
      <c r="E28" s="3" t="s">
        <v>12</v>
      </c>
      <c r="F28" s="6">
        <f>SUMIF('4.1.1'!$D$7:$D$43,'4.1'!D28&amp;'4.1'!G28,'4.1.1'!$E$7:$E$43)</f>
        <v>714.91</v>
      </c>
      <c r="G28" s="3" t="s">
        <v>27</v>
      </c>
      <c r="H28" s="7" t="s">
        <v>53</v>
      </c>
      <c r="I28" s="6">
        <v>0</v>
      </c>
      <c r="J28" s="3"/>
    </row>
    <row r="29" spans="2:10" x14ac:dyDescent="0.2">
      <c r="B29" s="5" t="s">
        <v>24</v>
      </c>
      <c r="D29" s="3">
        <v>909</v>
      </c>
      <c r="E29" s="3" t="s">
        <v>12</v>
      </c>
      <c r="F29" s="6">
        <f>SUMIF('4.1.1'!$D$7:$D$43,'4.1'!D29&amp;'4.1'!G29,'4.1.1'!$E$7:$E$43)</f>
        <v>908.31999999999994</v>
      </c>
      <c r="G29" s="3" t="s">
        <v>28</v>
      </c>
      <c r="H29" s="7" t="s">
        <v>53</v>
      </c>
      <c r="I29" s="6">
        <f t="shared" ref="I29" si="4">F29</f>
        <v>908.31999999999994</v>
      </c>
      <c r="J29" s="3"/>
    </row>
    <row r="30" spans="2:10" x14ac:dyDescent="0.2">
      <c r="B30" s="5" t="s">
        <v>24</v>
      </c>
      <c r="D30" s="3">
        <v>909</v>
      </c>
      <c r="E30" s="3" t="s">
        <v>12</v>
      </c>
      <c r="F30" s="6">
        <f>SUMIF('4.1.1'!$D$7:$D$43,'4.1'!D30&amp;'4.1'!G30,'4.1.1'!$E$7:$E$43)</f>
        <v>19574.669999999998</v>
      </c>
      <c r="G30" s="3" t="s">
        <v>29</v>
      </c>
      <c r="H30" s="7" t="s">
        <v>53</v>
      </c>
      <c r="I30" s="6">
        <v>0</v>
      </c>
      <c r="J30" s="3"/>
    </row>
    <row r="31" spans="2:10" x14ac:dyDescent="0.2">
      <c r="B31" s="5" t="s">
        <v>24</v>
      </c>
      <c r="D31" s="3">
        <v>909</v>
      </c>
      <c r="E31" s="3" t="s">
        <v>12</v>
      </c>
      <c r="F31" s="6">
        <f>SUMIF('4.1.1'!$D$7:$D$43,'4.1'!D31&amp;'4.1'!G31,'4.1.1'!$E$7:$E$43)</f>
        <v>85.389999999999986</v>
      </c>
      <c r="G31" s="3" t="s">
        <v>54</v>
      </c>
      <c r="H31" s="7" t="s">
        <v>53</v>
      </c>
      <c r="I31" s="6">
        <v>0</v>
      </c>
      <c r="J31" s="3"/>
    </row>
    <row r="32" spans="2:10" x14ac:dyDescent="0.2">
      <c r="B32" s="5" t="s">
        <v>24</v>
      </c>
      <c r="D32" s="3">
        <v>929</v>
      </c>
      <c r="E32" s="3" t="s">
        <v>12</v>
      </c>
      <c r="F32" s="6">
        <f>'4.1.1'!E31</f>
        <v>2931.8499999999985</v>
      </c>
      <c r="G32" s="11" t="s">
        <v>17</v>
      </c>
      <c r="H32" s="7">
        <f t="shared" ref="H32" si="5">$H$11</f>
        <v>7.0845810240555085E-2</v>
      </c>
      <c r="I32" s="6">
        <f t="shared" si="1"/>
        <v>207.70928875377132</v>
      </c>
      <c r="J32" s="3"/>
    </row>
    <row r="33" spans="2:10" x14ac:dyDescent="0.2">
      <c r="B33" s="5"/>
      <c r="D33" s="3"/>
      <c r="E33" s="3"/>
      <c r="F33" s="6"/>
      <c r="G33" s="3"/>
      <c r="H33" s="14"/>
      <c r="I33" s="15"/>
      <c r="J33" s="3"/>
    </row>
    <row r="34" spans="2:10" ht="13.5" thickBot="1" x14ac:dyDescent="0.25">
      <c r="F34" s="16">
        <f>SUM(F18:F33)</f>
        <v>1295321.3499999996</v>
      </c>
      <c r="G34" s="2"/>
      <c r="H34" s="2"/>
      <c r="I34" s="16">
        <f>SUM(I18:I33)</f>
        <v>93300.550245701117</v>
      </c>
      <c r="J34" s="3" t="s">
        <v>14</v>
      </c>
    </row>
    <row r="35" spans="2:10" ht="13.5" thickTop="1" x14ac:dyDescent="0.2">
      <c r="F35" s="52"/>
      <c r="G35" s="2"/>
      <c r="H35" s="2"/>
      <c r="I35" s="52"/>
      <c r="J35" s="3"/>
    </row>
    <row r="36" spans="2:10" x14ac:dyDescent="0.2">
      <c r="F36" s="52"/>
      <c r="G36" s="2"/>
      <c r="H36" s="2"/>
      <c r="I36" s="52"/>
      <c r="J36" s="3"/>
    </row>
    <row r="37" spans="2:10" x14ac:dyDescent="0.2">
      <c r="F37" s="52"/>
      <c r="G37" s="2"/>
      <c r="H37" s="2"/>
      <c r="I37" s="52"/>
      <c r="J37" s="3"/>
    </row>
    <row r="38" spans="2:10" x14ac:dyDescent="0.2">
      <c r="F38" s="52"/>
      <c r="G38" s="2"/>
      <c r="H38" s="2"/>
      <c r="I38" s="52"/>
      <c r="J38" s="3"/>
    </row>
    <row r="39" spans="2:10" x14ac:dyDescent="0.2">
      <c r="F39" s="52"/>
      <c r="G39" s="2"/>
      <c r="H39" s="2"/>
      <c r="I39" s="52"/>
      <c r="J39" s="3"/>
    </row>
    <row r="40" spans="2:10" x14ac:dyDescent="0.2">
      <c r="F40" s="52"/>
      <c r="G40" s="2"/>
      <c r="H40" s="2"/>
      <c r="I40" s="52"/>
      <c r="J40" s="3"/>
    </row>
    <row r="41" spans="2:10" x14ac:dyDescent="0.2">
      <c r="F41" s="52"/>
      <c r="G41" s="2"/>
      <c r="H41" s="2"/>
      <c r="I41" s="52"/>
      <c r="J41" s="3"/>
    </row>
    <row r="42" spans="2:10" x14ac:dyDescent="0.2">
      <c r="F42" s="52"/>
      <c r="G42" s="2"/>
      <c r="H42" s="2"/>
      <c r="I42" s="52"/>
      <c r="J42" s="3"/>
    </row>
    <row r="43" spans="2:10" x14ac:dyDescent="0.2">
      <c r="F43" s="52"/>
      <c r="G43" s="2"/>
      <c r="H43" s="2"/>
      <c r="I43" s="52"/>
      <c r="J43" s="3"/>
    </row>
    <row r="44" spans="2:10" x14ac:dyDescent="0.2">
      <c r="F44" s="52"/>
      <c r="G44" s="2"/>
      <c r="H44" s="2"/>
      <c r="I44" s="52"/>
      <c r="J44" s="3"/>
    </row>
    <row r="45" spans="2:10" x14ac:dyDescent="0.2">
      <c r="F45" s="52"/>
      <c r="G45" s="2"/>
      <c r="H45" s="2"/>
      <c r="I45" s="52"/>
      <c r="J45" s="3"/>
    </row>
    <row r="46" spans="2:10" x14ac:dyDescent="0.2">
      <c r="F46" s="52"/>
      <c r="G46" s="2"/>
      <c r="H46" s="2"/>
      <c r="I46" s="52"/>
      <c r="J46" s="3"/>
    </row>
    <row r="47" spans="2:10" x14ac:dyDescent="0.2">
      <c r="F47" s="52"/>
      <c r="G47" s="2"/>
      <c r="H47" s="2"/>
      <c r="I47" s="52"/>
      <c r="J47" s="3"/>
    </row>
    <row r="48" spans="2:10" x14ac:dyDescent="0.2">
      <c r="F48" s="52"/>
      <c r="G48" s="2"/>
      <c r="H48" s="2"/>
      <c r="I48" s="52"/>
      <c r="J48" s="3"/>
    </row>
    <row r="49" spans="1:11" x14ac:dyDescent="0.2">
      <c r="F49" s="52"/>
      <c r="G49" s="2"/>
      <c r="H49" s="2"/>
      <c r="I49" s="52"/>
      <c r="J49" s="3"/>
    </row>
    <row r="50" spans="1:11" x14ac:dyDescent="0.2">
      <c r="F50" s="52"/>
      <c r="G50" s="2"/>
      <c r="H50" s="2"/>
      <c r="I50" s="52"/>
      <c r="J50" s="3"/>
    </row>
    <row r="51" spans="1:11" x14ac:dyDescent="0.2">
      <c r="B51" s="5"/>
      <c r="D51" s="3"/>
      <c r="E51" s="3"/>
      <c r="F51" s="17"/>
      <c r="G51" s="18"/>
      <c r="H51" s="17"/>
      <c r="I51" s="3"/>
      <c r="J51" s="3"/>
      <c r="K51" s="19"/>
    </row>
    <row r="52" spans="1:11" ht="13.5" thickBot="1" x14ac:dyDescent="0.25">
      <c r="B52" s="2" t="s">
        <v>30</v>
      </c>
      <c r="D52" s="3"/>
      <c r="E52" s="3"/>
      <c r="F52" s="17"/>
      <c r="G52" s="3"/>
      <c r="H52" s="3"/>
      <c r="I52" s="3"/>
      <c r="J52" s="3"/>
    </row>
    <row r="53" spans="1:11" x14ac:dyDescent="0.2">
      <c r="A53" s="20"/>
      <c r="B53" s="53" t="s">
        <v>31</v>
      </c>
      <c r="C53" s="53"/>
      <c r="D53" s="53"/>
      <c r="E53" s="53"/>
      <c r="F53" s="53"/>
      <c r="G53" s="53"/>
      <c r="H53" s="53"/>
      <c r="I53" s="53"/>
      <c r="J53" s="54"/>
    </row>
    <row r="54" spans="1:11" x14ac:dyDescent="0.2">
      <c r="A54" s="21"/>
      <c r="B54" s="55"/>
      <c r="C54" s="55"/>
      <c r="D54" s="55"/>
      <c r="E54" s="55"/>
      <c r="F54" s="55"/>
      <c r="G54" s="55"/>
      <c r="H54" s="55"/>
      <c r="I54" s="55"/>
      <c r="J54" s="56"/>
      <c r="K54" s="22"/>
    </row>
    <row r="55" spans="1:11" x14ac:dyDescent="0.2">
      <c r="A55" s="21"/>
      <c r="B55" s="55"/>
      <c r="C55" s="55"/>
      <c r="D55" s="55"/>
      <c r="E55" s="55"/>
      <c r="F55" s="55"/>
      <c r="G55" s="55"/>
      <c r="H55" s="55"/>
      <c r="I55" s="55"/>
      <c r="J55" s="56"/>
    </row>
    <row r="56" spans="1:11" x14ac:dyDescent="0.2">
      <c r="A56" s="21"/>
      <c r="B56" s="55"/>
      <c r="C56" s="55"/>
      <c r="D56" s="55"/>
      <c r="E56" s="55"/>
      <c r="F56" s="55"/>
      <c r="G56" s="55"/>
      <c r="H56" s="55"/>
      <c r="I56" s="55"/>
      <c r="J56" s="56"/>
    </row>
    <row r="57" spans="1:11" x14ac:dyDescent="0.2">
      <c r="A57" s="21"/>
      <c r="B57" s="55"/>
      <c r="C57" s="55"/>
      <c r="D57" s="55"/>
      <c r="E57" s="55"/>
      <c r="F57" s="55"/>
      <c r="G57" s="55"/>
      <c r="H57" s="55"/>
      <c r="I57" s="55"/>
      <c r="J57" s="56"/>
    </row>
    <row r="58" spans="1:11" x14ac:dyDescent="0.2">
      <c r="A58" s="21"/>
      <c r="B58" s="55"/>
      <c r="C58" s="55"/>
      <c r="D58" s="55"/>
      <c r="E58" s="55"/>
      <c r="F58" s="55"/>
      <c r="G58" s="55"/>
      <c r="H58" s="55"/>
      <c r="I58" s="55"/>
      <c r="J58" s="56"/>
    </row>
    <row r="59" spans="1:11" x14ac:dyDescent="0.2">
      <c r="A59" s="21"/>
      <c r="B59" s="55"/>
      <c r="C59" s="55"/>
      <c r="D59" s="55"/>
      <c r="E59" s="55"/>
      <c r="F59" s="55"/>
      <c r="G59" s="55"/>
      <c r="H59" s="55"/>
      <c r="I59" s="55"/>
      <c r="J59" s="56"/>
    </row>
    <row r="60" spans="1:11" x14ac:dyDescent="0.2">
      <c r="A60" s="21"/>
      <c r="B60" s="55"/>
      <c r="C60" s="55"/>
      <c r="D60" s="55"/>
      <c r="E60" s="55"/>
      <c r="F60" s="55"/>
      <c r="G60" s="55"/>
      <c r="H60" s="55"/>
      <c r="I60" s="55"/>
      <c r="J60" s="56"/>
    </row>
    <row r="61" spans="1:11" ht="13.5" thickBot="1" x14ac:dyDescent="0.25">
      <c r="A61" s="23"/>
      <c r="B61" s="57"/>
      <c r="C61" s="57"/>
      <c r="D61" s="57"/>
      <c r="E61" s="57"/>
      <c r="F61" s="57"/>
      <c r="G61" s="57"/>
      <c r="H61" s="57"/>
      <c r="I61" s="57"/>
      <c r="J61" s="58"/>
    </row>
    <row r="64" spans="1:11" x14ac:dyDescent="0.2">
      <c r="D64" s="4"/>
      <c r="G64" s="4"/>
      <c r="I64" s="4"/>
    </row>
    <row r="65" spans="3:4" x14ac:dyDescent="0.2">
      <c r="D65" s="24"/>
    </row>
    <row r="66" spans="3:4" x14ac:dyDescent="0.2">
      <c r="C66" s="25"/>
      <c r="D66" s="24"/>
    </row>
    <row r="67" spans="3:4" x14ac:dyDescent="0.2">
      <c r="D67" s="24"/>
    </row>
    <row r="68" spans="3:4" x14ac:dyDescent="0.2">
      <c r="D68" s="24"/>
    </row>
    <row r="69" spans="3:4" x14ac:dyDescent="0.2">
      <c r="D69" s="24"/>
    </row>
    <row r="70" spans="3:4" x14ac:dyDescent="0.2">
      <c r="D70" s="24"/>
    </row>
    <row r="71" spans="3:4" x14ac:dyDescent="0.2">
      <c r="D71" s="24"/>
    </row>
    <row r="72" spans="3:4" x14ac:dyDescent="0.2">
      <c r="D72" s="24"/>
    </row>
    <row r="73" spans="3:4" x14ac:dyDescent="0.2">
      <c r="D73" s="24"/>
    </row>
    <row r="74" spans="3:4" x14ac:dyDescent="0.2">
      <c r="D74" s="24"/>
    </row>
    <row r="75" spans="3:4" x14ac:dyDescent="0.2">
      <c r="D75" s="24"/>
    </row>
    <row r="76" spans="3:4" x14ac:dyDescent="0.2">
      <c r="D76" s="24"/>
    </row>
    <row r="77" spans="3:4" x14ac:dyDescent="0.2">
      <c r="D77" s="24"/>
    </row>
    <row r="78" spans="3:4" x14ac:dyDescent="0.2">
      <c r="D78" s="24"/>
    </row>
    <row r="79" spans="3:4" x14ac:dyDescent="0.2">
      <c r="D79" s="24"/>
    </row>
    <row r="80" spans="3:4" x14ac:dyDescent="0.2">
      <c r="D80" s="24"/>
    </row>
    <row r="81" spans="4:4" x14ac:dyDescent="0.2">
      <c r="D81" s="24"/>
    </row>
    <row r="82" spans="4:4" x14ac:dyDescent="0.2">
      <c r="D82" s="24"/>
    </row>
    <row r="83" spans="4:4" x14ac:dyDescent="0.2">
      <c r="D83" s="24"/>
    </row>
    <row r="84" spans="4:4" x14ac:dyDescent="0.2">
      <c r="D84" s="24"/>
    </row>
    <row r="85" spans="4:4" x14ac:dyDescent="0.2">
      <c r="D85" s="24"/>
    </row>
    <row r="86" spans="4:4" x14ac:dyDescent="0.2">
      <c r="D86" s="24"/>
    </row>
    <row r="87" spans="4:4" x14ac:dyDescent="0.2">
      <c r="D87" s="24"/>
    </row>
    <row r="88" spans="4:4" x14ac:dyDescent="0.2">
      <c r="D88" s="24"/>
    </row>
    <row r="89" spans="4:4" x14ac:dyDescent="0.2">
      <c r="D89" s="24"/>
    </row>
    <row r="90" spans="4:4" x14ac:dyDescent="0.2">
      <c r="D90" s="24"/>
    </row>
    <row r="91" spans="4:4" x14ac:dyDescent="0.2">
      <c r="D91" s="24"/>
    </row>
    <row r="92" spans="4:4" x14ac:dyDescent="0.2">
      <c r="D92" s="24"/>
    </row>
    <row r="93" spans="4:4" x14ac:dyDescent="0.2">
      <c r="D93" s="24"/>
    </row>
    <row r="94" spans="4:4" x14ac:dyDescent="0.2">
      <c r="D94" s="24"/>
    </row>
    <row r="95" spans="4:4" x14ac:dyDescent="0.2">
      <c r="D95" s="24"/>
    </row>
    <row r="96" spans="4:4" x14ac:dyDescent="0.2">
      <c r="D96" s="24"/>
    </row>
    <row r="97" spans="4:4" x14ac:dyDescent="0.2">
      <c r="D97" s="24"/>
    </row>
    <row r="98" spans="4:4" x14ac:dyDescent="0.2">
      <c r="D98" s="24"/>
    </row>
    <row r="99" spans="4:4" x14ac:dyDescent="0.2">
      <c r="D99" s="24"/>
    </row>
    <row r="100" spans="4:4" x14ac:dyDescent="0.2">
      <c r="D100" s="24"/>
    </row>
    <row r="101" spans="4:4" x14ac:dyDescent="0.2">
      <c r="D101" s="24"/>
    </row>
    <row r="102" spans="4:4" x14ac:dyDescent="0.2">
      <c r="D102" s="24"/>
    </row>
    <row r="103" spans="4:4" x14ac:dyDescent="0.2">
      <c r="D103" s="24"/>
    </row>
    <row r="104" spans="4:4" x14ac:dyDescent="0.2">
      <c r="D104" s="24"/>
    </row>
    <row r="105" spans="4:4" x14ac:dyDescent="0.2">
      <c r="D105" s="24"/>
    </row>
    <row r="106" spans="4:4" x14ac:dyDescent="0.2">
      <c r="D106" s="24"/>
    </row>
    <row r="107" spans="4:4" x14ac:dyDescent="0.2">
      <c r="D107" s="24"/>
    </row>
    <row r="108" spans="4:4" x14ac:dyDescent="0.2">
      <c r="D108" s="24"/>
    </row>
    <row r="109" spans="4:4" x14ac:dyDescent="0.2">
      <c r="D109" s="24"/>
    </row>
    <row r="110" spans="4:4" x14ac:dyDescent="0.2">
      <c r="D110" s="24"/>
    </row>
    <row r="111" spans="4:4" x14ac:dyDescent="0.2">
      <c r="D111" s="24"/>
    </row>
    <row r="112" spans="4:4" x14ac:dyDescent="0.2">
      <c r="D112" s="24"/>
    </row>
    <row r="113" spans="4:4" x14ac:dyDescent="0.2">
      <c r="D113" s="24"/>
    </row>
    <row r="114" spans="4:4" x14ac:dyDescent="0.2">
      <c r="D114" s="24"/>
    </row>
    <row r="115" spans="4:4" x14ac:dyDescent="0.2">
      <c r="D115" s="24"/>
    </row>
    <row r="116" spans="4:4" x14ac:dyDescent="0.2">
      <c r="D116" s="24"/>
    </row>
    <row r="117" spans="4:4" x14ac:dyDescent="0.2">
      <c r="D117" s="24"/>
    </row>
    <row r="118" spans="4:4" x14ac:dyDescent="0.2">
      <c r="D118" s="24"/>
    </row>
    <row r="119" spans="4:4" x14ac:dyDescent="0.2">
      <c r="D119" s="24"/>
    </row>
    <row r="120" spans="4:4" x14ac:dyDescent="0.2">
      <c r="D120" s="24"/>
    </row>
    <row r="121" spans="4:4" x14ac:dyDescent="0.2">
      <c r="D121" s="24"/>
    </row>
    <row r="122" spans="4:4" x14ac:dyDescent="0.2">
      <c r="D122" s="24"/>
    </row>
    <row r="123" spans="4:4" x14ac:dyDescent="0.2">
      <c r="D123" s="24"/>
    </row>
    <row r="124" spans="4:4" x14ac:dyDescent="0.2">
      <c r="D124" s="24"/>
    </row>
    <row r="125" spans="4:4" x14ac:dyDescent="0.2">
      <c r="D125" s="24"/>
    </row>
    <row r="126" spans="4:4" x14ac:dyDescent="0.2">
      <c r="D126" s="24"/>
    </row>
    <row r="127" spans="4:4" x14ac:dyDescent="0.2">
      <c r="D127" s="24"/>
    </row>
    <row r="128" spans="4:4" x14ac:dyDescent="0.2">
      <c r="D128" s="24"/>
    </row>
    <row r="129" spans="4:4" x14ac:dyDescent="0.2">
      <c r="D129" s="24"/>
    </row>
    <row r="130" spans="4:4" x14ac:dyDescent="0.2">
      <c r="D130" s="24"/>
    </row>
    <row r="131" spans="4:4" x14ac:dyDescent="0.2">
      <c r="D131" s="24"/>
    </row>
    <row r="132" spans="4:4" x14ac:dyDescent="0.2">
      <c r="D132" s="24"/>
    </row>
    <row r="133" spans="4:4" x14ac:dyDescent="0.2">
      <c r="D133" s="24"/>
    </row>
    <row r="134" spans="4:4" x14ac:dyDescent="0.2">
      <c r="D134" s="24"/>
    </row>
    <row r="135" spans="4:4" x14ac:dyDescent="0.2">
      <c r="D135" s="24"/>
    </row>
    <row r="136" spans="4:4" x14ac:dyDescent="0.2">
      <c r="D136" s="24"/>
    </row>
    <row r="137" spans="4:4" x14ac:dyDescent="0.2">
      <c r="D137" s="24"/>
    </row>
    <row r="138" spans="4:4" x14ac:dyDescent="0.2">
      <c r="D138" s="24"/>
    </row>
    <row r="139" spans="4:4" x14ac:dyDescent="0.2">
      <c r="D139" s="24"/>
    </row>
    <row r="140" spans="4:4" x14ac:dyDescent="0.2">
      <c r="D140" s="24"/>
    </row>
    <row r="141" spans="4:4" x14ac:dyDescent="0.2">
      <c r="D141" s="24"/>
    </row>
    <row r="142" spans="4:4" x14ac:dyDescent="0.2">
      <c r="D142" s="24"/>
    </row>
    <row r="143" spans="4:4" x14ac:dyDescent="0.2">
      <c r="D143" s="24"/>
    </row>
    <row r="144" spans="4:4" x14ac:dyDescent="0.2">
      <c r="D144" s="24"/>
    </row>
    <row r="145" spans="4:4" x14ac:dyDescent="0.2">
      <c r="D145" s="24"/>
    </row>
    <row r="146" spans="4:4" x14ac:dyDescent="0.2">
      <c r="D146" s="24"/>
    </row>
    <row r="147" spans="4:4" x14ac:dyDescent="0.2">
      <c r="D147" s="24"/>
    </row>
    <row r="148" spans="4:4" x14ac:dyDescent="0.2">
      <c r="D148" s="24"/>
    </row>
    <row r="149" spans="4:4" x14ac:dyDescent="0.2">
      <c r="D149" s="24"/>
    </row>
    <row r="150" spans="4:4" x14ac:dyDescent="0.2">
      <c r="D150" s="24"/>
    </row>
    <row r="151" spans="4:4" x14ac:dyDescent="0.2">
      <c r="D151" s="24"/>
    </row>
    <row r="152" spans="4:4" x14ac:dyDescent="0.2">
      <c r="D152" s="24"/>
    </row>
    <row r="153" spans="4:4" x14ac:dyDescent="0.2">
      <c r="D153" s="24"/>
    </row>
    <row r="154" spans="4:4" x14ac:dyDescent="0.2">
      <c r="D154" s="24"/>
    </row>
    <row r="155" spans="4:4" x14ac:dyDescent="0.2">
      <c r="D155" s="24"/>
    </row>
    <row r="156" spans="4:4" x14ac:dyDescent="0.2">
      <c r="D156" s="24"/>
    </row>
    <row r="157" spans="4:4" x14ac:dyDescent="0.2">
      <c r="D157" s="24"/>
    </row>
    <row r="158" spans="4:4" x14ac:dyDescent="0.2">
      <c r="D158" s="24"/>
    </row>
    <row r="159" spans="4:4" x14ac:dyDescent="0.2">
      <c r="D159" s="24"/>
    </row>
    <row r="160" spans="4:4" x14ac:dyDescent="0.2">
      <c r="D160" s="24"/>
    </row>
    <row r="161" spans="4:4" x14ac:dyDescent="0.2">
      <c r="D161" s="24"/>
    </row>
    <row r="162" spans="4:4" x14ac:dyDescent="0.2">
      <c r="D162" s="24"/>
    </row>
    <row r="163" spans="4:4" x14ac:dyDescent="0.2">
      <c r="D163" s="24"/>
    </row>
    <row r="164" spans="4:4" x14ac:dyDescent="0.2">
      <c r="D164" s="24"/>
    </row>
    <row r="165" spans="4:4" x14ac:dyDescent="0.2">
      <c r="D165" s="24"/>
    </row>
    <row r="166" spans="4:4" x14ac:dyDescent="0.2">
      <c r="D166" s="24"/>
    </row>
    <row r="167" spans="4:4" x14ac:dyDescent="0.2">
      <c r="D167" s="24"/>
    </row>
    <row r="168" spans="4:4" x14ac:dyDescent="0.2">
      <c r="D168" s="24"/>
    </row>
    <row r="169" spans="4:4" x14ac:dyDescent="0.2">
      <c r="D169" s="24"/>
    </row>
    <row r="170" spans="4:4" x14ac:dyDescent="0.2">
      <c r="D170" s="24"/>
    </row>
    <row r="171" spans="4:4" x14ac:dyDescent="0.2">
      <c r="D171" s="24"/>
    </row>
    <row r="172" spans="4:4" x14ac:dyDescent="0.2">
      <c r="D172" s="24"/>
    </row>
    <row r="173" spans="4:4" x14ac:dyDescent="0.2">
      <c r="D173" s="24"/>
    </row>
    <row r="174" spans="4:4" x14ac:dyDescent="0.2">
      <c r="D174" s="24"/>
    </row>
    <row r="175" spans="4:4" x14ac:dyDescent="0.2">
      <c r="D175" s="24"/>
    </row>
    <row r="176" spans="4:4" x14ac:dyDescent="0.2">
      <c r="D176" s="24"/>
    </row>
    <row r="177" spans="4:4" x14ac:dyDescent="0.2">
      <c r="D177" s="24"/>
    </row>
    <row r="178" spans="4:4" x14ac:dyDescent="0.2">
      <c r="D178" s="24"/>
    </row>
    <row r="179" spans="4:4" x14ac:dyDescent="0.2">
      <c r="D179" s="24"/>
    </row>
    <row r="180" spans="4:4" x14ac:dyDescent="0.2">
      <c r="D180" s="24"/>
    </row>
    <row r="181" spans="4:4" x14ac:dyDescent="0.2">
      <c r="D181" s="24"/>
    </row>
    <row r="182" spans="4:4" x14ac:dyDescent="0.2">
      <c r="D182" s="24"/>
    </row>
    <row r="183" spans="4:4" x14ac:dyDescent="0.2">
      <c r="D183" s="24"/>
    </row>
    <row r="184" spans="4:4" x14ac:dyDescent="0.2">
      <c r="D184" s="24"/>
    </row>
    <row r="185" spans="4:4" x14ac:dyDescent="0.2">
      <c r="D185" s="24"/>
    </row>
    <row r="186" spans="4:4" x14ac:dyDescent="0.2">
      <c r="D186" s="24"/>
    </row>
    <row r="187" spans="4:4" x14ac:dyDescent="0.2">
      <c r="D187" s="24"/>
    </row>
    <row r="188" spans="4:4" x14ac:dyDescent="0.2">
      <c r="D188" s="24"/>
    </row>
    <row r="189" spans="4:4" x14ac:dyDescent="0.2">
      <c r="D189" s="24"/>
    </row>
    <row r="190" spans="4:4" x14ac:dyDescent="0.2">
      <c r="D190" s="24"/>
    </row>
    <row r="191" spans="4:4" x14ac:dyDescent="0.2">
      <c r="D191" s="24"/>
    </row>
    <row r="192" spans="4:4" x14ac:dyDescent="0.2">
      <c r="D192" s="24"/>
    </row>
    <row r="193" spans="4:4" x14ac:dyDescent="0.2">
      <c r="D193" s="24"/>
    </row>
    <row r="194" spans="4:4" x14ac:dyDescent="0.2">
      <c r="D194" s="24"/>
    </row>
    <row r="195" spans="4:4" x14ac:dyDescent="0.2">
      <c r="D195" s="24"/>
    </row>
    <row r="196" spans="4:4" x14ac:dyDescent="0.2">
      <c r="D196" s="24"/>
    </row>
    <row r="197" spans="4:4" x14ac:dyDescent="0.2">
      <c r="D197" s="24"/>
    </row>
    <row r="198" spans="4:4" x14ac:dyDescent="0.2">
      <c r="D198" s="24"/>
    </row>
    <row r="199" spans="4:4" x14ac:dyDescent="0.2">
      <c r="D199" s="24"/>
    </row>
    <row r="200" spans="4:4" x14ac:dyDescent="0.2">
      <c r="D200" s="24"/>
    </row>
    <row r="201" spans="4:4" x14ac:dyDescent="0.2">
      <c r="D201" s="24"/>
    </row>
    <row r="202" spans="4:4" x14ac:dyDescent="0.2">
      <c r="D202" s="24"/>
    </row>
    <row r="203" spans="4:4" x14ac:dyDescent="0.2">
      <c r="D203" s="24"/>
    </row>
    <row r="204" spans="4:4" x14ac:dyDescent="0.2">
      <c r="D204" s="24"/>
    </row>
    <row r="205" spans="4:4" x14ac:dyDescent="0.2">
      <c r="D205" s="24"/>
    </row>
    <row r="206" spans="4:4" x14ac:dyDescent="0.2">
      <c r="D206" s="24"/>
    </row>
    <row r="207" spans="4:4" x14ac:dyDescent="0.2">
      <c r="D207" s="24"/>
    </row>
    <row r="208" spans="4:4" x14ac:dyDescent="0.2">
      <c r="D208" s="24"/>
    </row>
    <row r="209" spans="4:4" x14ac:dyDescent="0.2">
      <c r="D209" s="24"/>
    </row>
    <row r="210" spans="4:4" x14ac:dyDescent="0.2">
      <c r="D210" s="24"/>
    </row>
    <row r="211" spans="4:4" x14ac:dyDescent="0.2">
      <c r="D211" s="24"/>
    </row>
    <row r="212" spans="4:4" x14ac:dyDescent="0.2">
      <c r="D212" s="24"/>
    </row>
    <row r="213" spans="4:4" x14ac:dyDescent="0.2">
      <c r="D213" s="24"/>
    </row>
    <row r="214" spans="4:4" x14ac:dyDescent="0.2">
      <c r="D214" s="24"/>
    </row>
    <row r="215" spans="4:4" x14ac:dyDescent="0.2">
      <c r="D215" s="24"/>
    </row>
    <row r="216" spans="4:4" x14ac:dyDescent="0.2">
      <c r="D216" s="24"/>
    </row>
    <row r="217" spans="4:4" x14ac:dyDescent="0.2">
      <c r="D217" s="24"/>
    </row>
    <row r="218" spans="4:4" x14ac:dyDescent="0.2">
      <c r="D218" s="24"/>
    </row>
    <row r="219" spans="4:4" x14ac:dyDescent="0.2">
      <c r="D219" s="24"/>
    </row>
    <row r="220" spans="4:4" x14ac:dyDescent="0.2">
      <c r="D220" s="24"/>
    </row>
    <row r="221" spans="4:4" x14ac:dyDescent="0.2">
      <c r="D221" s="24"/>
    </row>
    <row r="222" spans="4:4" x14ac:dyDescent="0.2">
      <c r="D222" s="24"/>
    </row>
    <row r="223" spans="4:4" x14ac:dyDescent="0.2">
      <c r="D223" s="24"/>
    </row>
    <row r="224" spans="4:4" x14ac:dyDescent="0.2">
      <c r="D224" s="24"/>
    </row>
    <row r="225" spans="4:4" x14ac:dyDescent="0.2">
      <c r="D225" s="24"/>
    </row>
    <row r="226" spans="4:4" x14ac:dyDescent="0.2">
      <c r="D226" s="24"/>
    </row>
    <row r="227" spans="4:4" x14ac:dyDescent="0.2">
      <c r="D227" s="24"/>
    </row>
    <row r="228" spans="4:4" x14ac:dyDescent="0.2">
      <c r="D228" s="24"/>
    </row>
    <row r="229" spans="4:4" x14ac:dyDescent="0.2">
      <c r="D229" s="24"/>
    </row>
    <row r="230" spans="4:4" x14ac:dyDescent="0.2">
      <c r="D230" s="24"/>
    </row>
    <row r="231" spans="4:4" x14ac:dyDescent="0.2">
      <c r="D231" s="24"/>
    </row>
    <row r="232" spans="4:4" x14ac:dyDescent="0.2">
      <c r="D232" s="24"/>
    </row>
    <row r="233" spans="4:4" x14ac:dyDescent="0.2">
      <c r="D233" s="24"/>
    </row>
    <row r="234" spans="4:4" x14ac:dyDescent="0.2">
      <c r="D234" s="24"/>
    </row>
    <row r="235" spans="4:4" x14ac:dyDescent="0.2">
      <c r="D235" s="24"/>
    </row>
    <row r="236" spans="4:4" x14ac:dyDescent="0.2">
      <c r="D236" s="24"/>
    </row>
    <row r="237" spans="4:4" x14ac:dyDescent="0.2">
      <c r="D237" s="24"/>
    </row>
    <row r="238" spans="4:4" x14ac:dyDescent="0.2">
      <c r="D238" s="24"/>
    </row>
    <row r="239" spans="4:4" x14ac:dyDescent="0.2">
      <c r="D239" s="24"/>
    </row>
    <row r="240" spans="4:4" x14ac:dyDescent="0.2">
      <c r="D240" s="24"/>
    </row>
    <row r="241" spans="4:4" x14ac:dyDescent="0.2">
      <c r="D241" s="24"/>
    </row>
    <row r="242" spans="4:4" x14ac:dyDescent="0.2">
      <c r="D242" s="24"/>
    </row>
    <row r="243" spans="4:4" x14ac:dyDescent="0.2">
      <c r="D243" s="24"/>
    </row>
    <row r="244" spans="4:4" x14ac:dyDescent="0.2">
      <c r="D244" s="24"/>
    </row>
    <row r="245" spans="4:4" x14ac:dyDescent="0.2">
      <c r="D245" s="24"/>
    </row>
    <row r="246" spans="4:4" x14ac:dyDescent="0.2">
      <c r="D246" s="24"/>
    </row>
    <row r="247" spans="4:4" x14ac:dyDescent="0.2">
      <c r="D247" s="24"/>
    </row>
    <row r="248" spans="4:4" x14ac:dyDescent="0.2">
      <c r="D248" s="24"/>
    </row>
    <row r="249" spans="4:4" x14ac:dyDescent="0.2">
      <c r="D249" s="24"/>
    </row>
    <row r="250" spans="4:4" x14ac:dyDescent="0.2">
      <c r="D250" s="24"/>
    </row>
    <row r="251" spans="4:4" x14ac:dyDescent="0.2">
      <c r="D251" s="24"/>
    </row>
    <row r="252" spans="4:4" x14ac:dyDescent="0.2">
      <c r="D252" s="24"/>
    </row>
    <row r="253" spans="4:4" x14ac:dyDescent="0.2">
      <c r="D253" s="24"/>
    </row>
    <row r="254" spans="4:4" x14ac:dyDescent="0.2">
      <c r="D254" s="24"/>
    </row>
    <row r="255" spans="4:4" x14ac:dyDescent="0.2">
      <c r="D255" s="24"/>
    </row>
    <row r="256" spans="4:4" x14ac:dyDescent="0.2">
      <c r="D256" s="24"/>
    </row>
    <row r="257" spans="4:4" x14ac:dyDescent="0.2">
      <c r="D257" s="24"/>
    </row>
    <row r="258" spans="4:4" x14ac:dyDescent="0.2">
      <c r="D258" s="24"/>
    </row>
    <row r="259" spans="4:4" x14ac:dyDescent="0.2">
      <c r="D259" s="24"/>
    </row>
    <row r="260" spans="4:4" x14ac:dyDescent="0.2">
      <c r="D260" s="24"/>
    </row>
    <row r="261" spans="4:4" x14ac:dyDescent="0.2">
      <c r="D261" s="24"/>
    </row>
    <row r="262" spans="4:4" x14ac:dyDescent="0.2">
      <c r="D262" s="24"/>
    </row>
    <row r="263" spans="4:4" x14ac:dyDescent="0.2">
      <c r="D263" s="24"/>
    </row>
    <row r="264" spans="4:4" x14ac:dyDescent="0.2">
      <c r="D264" s="24"/>
    </row>
    <row r="265" spans="4:4" x14ac:dyDescent="0.2">
      <c r="D265" s="24"/>
    </row>
    <row r="266" spans="4:4" x14ac:dyDescent="0.2">
      <c r="D266" s="24"/>
    </row>
    <row r="267" spans="4:4" x14ac:dyDescent="0.2">
      <c r="D267" s="24"/>
    </row>
    <row r="268" spans="4:4" x14ac:dyDescent="0.2">
      <c r="D268" s="24"/>
    </row>
    <row r="269" spans="4:4" x14ac:dyDescent="0.2">
      <c r="D269" s="24"/>
    </row>
    <row r="270" spans="4:4" x14ac:dyDescent="0.2">
      <c r="D270" s="24"/>
    </row>
    <row r="271" spans="4:4" x14ac:dyDescent="0.2">
      <c r="D271" s="24"/>
    </row>
    <row r="272" spans="4:4" x14ac:dyDescent="0.2">
      <c r="D272" s="24"/>
    </row>
    <row r="273" spans="4:4" x14ac:dyDescent="0.2">
      <c r="D273" s="24"/>
    </row>
    <row r="274" spans="4:4" x14ac:dyDescent="0.2">
      <c r="D274" s="24"/>
    </row>
    <row r="275" spans="4:4" x14ac:dyDescent="0.2">
      <c r="D275" s="24"/>
    </row>
    <row r="276" spans="4:4" x14ac:dyDescent="0.2">
      <c r="D276" s="24"/>
    </row>
    <row r="277" spans="4:4" x14ac:dyDescent="0.2">
      <c r="D277" s="24"/>
    </row>
    <row r="278" spans="4:4" x14ac:dyDescent="0.2">
      <c r="D278" s="24"/>
    </row>
    <row r="279" spans="4:4" x14ac:dyDescent="0.2">
      <c r="D279" s="24"/>
    </row>
    <row r="280" spans="4:4" x14ac:dyDescent="0.2">
      <c r="D280" s="24"/>
    </row>
    <row r="281" spans="4:4" x14ac:dyDescent="0.2">
      <c r="D281" s="24"/>
    </row>
    <row r="282" spans="4:4" x14ac:dyDescent="0.2">
      <c r="D282" s="24"/>
    </row>
    <row r="283" spans="4:4" x14ac:dyDescent="0.2">
      <c r="D283" s="24"/>
    </row>
    <row r="284" spans="4:4" x14ac:dyDescent="0.2">
      <c r="D284" s="24"/>
    </row>
    <row r="285" spans="4:4" x14ac:dyDescent="0.2">
      <c r="D285" s="24"/>
    </row>
    <row r="286" spans="4:4" x14ac:dyDescent="0.2">
      <c r="D286" s="24"/>
    </row>
    <row r="287" spans="4:4" x14ac:dyDescent="0.2">
      <c r="D287" s="24"/>
    </row>
    <row r="288" spans="4:4" x14ac:dyDescent="0.2">
      <c r="D288" s="24"/>
    </row>
    <row r="289" spans="4:4" x14ac:dyDescent="0.2">
      <c r="D289" s="24"/>
    </row>
    <row r="290" spans="4:4" x14ac:dyDescent="0.2">
      <c r="D290" s="24"/>
    </row>
    <row r="291" spans="4:4" x14ac:dyDescent="0.2">
      <c r="D291" s="24"/>
    </row>
    <row r="292" spans="4:4" x14ac:dyDescent="0.2">
      <c r="D292" s="24"/>
    </row>
    <row r="293" spans="4:4" x14ac:dyDescent="0.2">
      <c r="D293" s="24"/>
    </row>
    <row r="294" spans="4:4" x14ac:dyDescent="0.2">
      <c r="D294" s="24"/>
    </row>
    <row r="295" spans="4:4" x14ac:dyDescent="0.2">
      <c r="D295" s="24"/>
    </row>
    <row r="296" spans="4:4" x14ac:dyDescent="0.2">
      <c r="D296" s="24"/>
    </row>
    <row r="297" spans="4:4" x14ac:dyDescent="0.2">
      <c r="D297" s="24"/>
    </row>
    <row r="298" spans="4:4" x14ac:dyDescent="0.2">
      <c r="D298" s="24"/>
    </row>
    <row r="299" spans="4:4" x14ac:dyDescent="0.2">
      <c r="D299" s="24"/>
    </row>
    <row r="300" spans="4:4" x14ac:dyDescent="0.2">
      <c r="D300" s="24"/>
    </row>
    <row r="301" spans="4:4" x14ac:dyDescent="0.2">
      <c r="D301" s="24"/>
    </row>
    <row r="302" spans="4:4" x14ac:dyDescent="0.2">
      <c r="D302" s="24"/>
    </row>
    <row r="303" spans="4:4" x14ac:dyDescent="0.2">
      <c r="D303" s="24"/>
    </row>
    <row r="304" spans="4:4" x14ac:dyDescent="0.2">
      <c r="D304" s="24"/>
    </row>
    <row r="305" spans="4:4" x14ac:dyDescent="0.2">
      <c r="D305" s="24"/>
    </row>
    <row r="306" spans="4:4" x14ac:dyDescent="0.2">
      <c r="D306" s="24"/>
    </row>
    <row r="307" spans="4:4" x14ac:dyDescent="0.2">
      <c r="D307" s="24"/>
    </row>
    <row r="308" spans="4:4" x14ac:dyDescent="0.2">
      <c r="D308" s="24"/>
    </row>
    <row r="309" spans="4:4" x14ac:dyDescent="0.2">
      <c r="D309" s="24"/>
    </row>
    <row r="310" spans="4:4" x14ac:dyDescent="0.2">
      <c r="D310" s="24"/>
    </row>
    <row r="311" spans="4:4" x14ac:dyDescent="0.2">
      <c r="D311" s="24"/>
    </row>
    <row r="312" spans="4:4" x14ac:dyDescent="0.2">
      <c r="D312" s="24"/>
    </row>
    <row r="313" spans="4:4" x14ac:dyDescent="0.2">
      <c r="D313" s="24"/>
    </row>
    <row r="314" spans="4:4" x14ac:dyDescent="0.2">
      <c r="D314" s="24"/>
    </row>
    <row r="315" spans="4:4" x14ac:dyDescent="0.2">
      <c r="D315" s="24"/>
    </row>
    <row r="316" spans="4:4" x14ac:dyDescent="0.2">
      <c r="D316" s="24"/>
    </row>
    <row r="317" spans="4:4" x14ac:dyDescent="0.2">
      <c r="D317" s="24"/>
    </row>
    <row r="318" spans="4:4" x14ac:dyDescent="0.2">
      <c r="D318" s="24"/>
    </row>
    <row r="319" spans="4:4" x14ac:dyDescent="0.2">
      <c r="D319" s="24"/>
    </row>
    <row r="320" spans="4:4" x14ac:dyDescent="0.2">
      <c r="D320" s="24"/>
    </row>
    <row r="321" spans="4:4" x14ac:dyDescent="0.2">
      <c r="D321" s="24"/>
    </row>
    <row r="322" spans="4:4" x14ac:dyDescent="0.2">
      <c r="D322" s="24"/>
    </row>
    <row r="323" spans="4:4" x14ac:dyDescent="0.2">
      <c r="D323" s="24"/>
    </row>
    <row r="324" spans="4:4" x14ac:dyDescent="0.2">
      <c r="D324" s="24"/>
    </row>
    <row r="325" spans="4:4" x14ac:dyDescent="0.2">
      <c r="D325" s="24"/>
    </row>
    <row r="326" spans="4:4" x14ac:dyDescent="0.2">
      <c r="D326" s="24"/>
    </row>
    <row r="327" spans="4:4" x14ac:dyDescent="0.2">
      <c r="D327" s="24"/>
    </row>
    <row r="328" spans="4:4" x14ac:dyDescent="0.2">
      <c r="D328" s="24"/>
    </row>
    <row r="329" spans="4:4" x14ac:dyDescent="0.2">
      <c r="D329" s="24"/>
    </row>
    <row r="330" spans="4:4" x14ac:dyDescent="0.2">
      <c r="D330" s="24"/>
    </row>
    <row r="331" spans="4:4" x14ac:dyDescent="0.2">
      <c r="D331" s="24"/>
    </row>
    <row r="332" spans="4:4" x14ac:dyDescent="0.2">
      <c r="D332" s="24"/>
    </row>
    <row r="333" spans="4:4" x14ac:dyDescent="0.2">
      <c r="D333" s="24"/>
    </row>
    <row r="334" spans="4:4" x14ac:dyDescent="0.2">
      <c r="D334" s="24"/>
    </row>
    <row r="335" spans="4:4" x14ac:dyDescent="0.2">
      <c r="D335" s="24"/>
    </row>
    <row r="336" spans="4:4" x14ac:dyDescent="0.2">
      <c r="D336" s="24"/>
    </row>
    <row r="337" spans="4:4" x14ac:dyDescent="0.2">
      <c r="D337" s="24"/>
    </row>
    <row r="338" spans="4:4" x14ac:dyDescent="0.2">
      <c r="D338" s="24"/>
    </row>
    <row r="339" spans="4:4" x14ac:dyDescent="0.2">
      <c r="D339" s="24"/>
    </row>
    <row r="340" spans="4:4" x14ac:dyDescent="0.2">
      <c r="D340" s="24"/>
    </row>
    <row r="341" spans="4:4" x14ac:dyDescent="0.2">
      <c r="D341" s="24"/>
    </row>
    <row r="342" spans="4:4" x14ac:dyDescent="0.2">
      <c r="D342" s="24"/>
    </row>
    <row r="343" spans="4:4" x14ac:dyDescent="0.2">
      <c r="D343" s="24"/>
    </row>
    <row r="344" spans="4:4" x14ac:dyDescent="0.2">
      <c r="D344" s="24"/>
    </row>
    <row r="345" spans="4:4" x14ac:dyDescent="0.2">
      <c r="D345" s="24"/>
    </row>
    <row r="346" spans="4:4" x14ac:dyDescent="0.2">
      <c r="D346" s="24"/>
    </row>
    <row r="347" spans="4:4" x14ac:dyDescent="0.2">
      <c r="D347" s="24"/>
    </row>
    <row r="348" spans="4:4" x14ac:dyDescent="0.2">
      <c r="D348" s="24"/>
    </row>
    <row r="349" spans="4:4" x14ac:dyDescent="0.2">
      <c r="D349" s="24"/>
    </row>
    <row r="350" spans="4:4" x14ac:dyDescent="0.2">
      <c r="D350" s="24"/>
    </row>
    <row r="351" spans="4:4" x14ac:dyDescent="0.2">
      <c r="D351" s="24"/>
    </row>
    <row r="352" spans="4:4" x14ac:dyDescent="0.2">
      <c r="D352" s="24"/>
    </row>
    <row r="353" spans="4:4" x14ac:dyDescent="0.2">
      <c r="D353" s="24"/>
    </row>
    <row r="354" spans="4:4" x14ac:dyDescent="0.2">
      <c r="D354" s="24"/>
    </row>
    <row r="355" spans="4:4" x14ac:dyDescent="0.2">
      <c r="D355" s="24"/>
    </row>
    <row r="356" spans="4:4" x14ac:dyDescent="0.2">
      <c r="D356" s="24"/>
    </row>
    <row r="357" spans="4:4" x14ac:dyDescent="0.2">
      <c r="D357" s="24"/>
    </row>
    <row r="358" spans="4:4" x14ac:dyDescent="0.2">
      <c r="D358" s="24"/>
    </row>
    <row r="359" spans="4:4" x14ac:dyDescent="0.2">
      <c r="D359" s="24"/>
    </row>
    <row r="360" spans="4:4" x14ac:dyDescent="0.2">
      <c r="D360" s="24"/>
    </row>
    <row r="361" spans="4:4" x14ac:dyDescent="0.2">
      <c r="D361" s="24"/>
    </row>
    <row r="362" spans="4:4" x14ac:dyDescent="0.2">
      <c r="D362" s="24"/>
    </row>
    <row r="363" spans="4:4" x14ac:dyDescent="0.2">
      <c r="D363" s="24"/>
    </row>
    <row r="364" spans="4:4" x14ac:dyDescent="0.2">
      <c r="D364" s="24"/>
    </row>
    <row r="365" spans="4:4" x14ac:dyDescent="0.2">
      <c r="D365" s="24"/>
    </row>
    <row r="366" spans="4:4" x14ac:dyDescent="0.2">
      <c r="D366" s="24"/>
    </row>
    <row r="367" spans="4:4" x14ac:dyDescent="0.2">
      <c r="D367" s="24"/>
    </row>
    <row r="368" spans="4:4" x14ac:dyDescent="0.2">
      <c r="D368" s="24"/>
    </row>
    <row r="369" spans="4:4" x14ac:dyDescent="0.2">
      <c r="D369" s="24"/>
    </row>
    <row r="370" spans="4:4" x14ac:dyDescent="0.2">
      <c r="D370" s="24"/>
    </row>
    <row r="371" spans="4:4" x14ac:dyDescent="0.2">
      <c r="D371" s="24"/>
    </row>
    <row r="372" spans="4:4" x14ac:dyDescent="0.2">
      <c r="D372" s="24"/>
    </row>
    <row r="373" spans="4:4" x14ac:dyDescent="0.2">
      <c r="D373" s="24"/>
    </row>
    <row r="374" spans="4:4" x14ac:dyDescent="0.2">
      <c r="D374" s="24"/>
    </row>
    <row r="375" spans="4:4" x14ac:dyDescent="0.2">
      <c r="D375" s="24"/>
    </row>
    <row r="376" spans="4:4" x14ac:dyDescent="0.2">
      <c r="D376" s="24"/>
    </row>
    <row r="377" spans="4:4" x14ac:dyDescent="0.2">
      <c r="D377" s="24"/>
    </row>
    <row r="378" spans="4:4" x14ac:dyDescent="0.2">
      <c r="D378" s="24"/>
    </row>
    <row r="379" spans="4:4" x14ac:dyDescent="0.2">
      <c r="D379" s="24"/>
    </row>
    <row r="380" spans="4:4" x14ac:dyDescent="0.2">
      <c r="D380" s="24"/>
    </row>
    <row r="381" spans="4:4" x14ac:dyDescent="0.2">
      <c r="D381" s="24"/>
    </row>
    <row r="382" spans="4:4" x14ac:dyDescent="0.2">
      <c r="D382" s="24"/>
    </row>
    <row r="383" spans="4:4" x14ac:dyDescent="0.2">
      <c r="D383" s="24"/>
    </row>
    <row r="384" spans="4:4" x14ac:dyDescent="0.2">
      <c r="D384" s="24"/>
    </row>
    <row r="385" spans="4:4" x14ac:dyDescent="0.2">
      <c r="D385" s="24"/>
    </row>
    <row r="386" spans="4:4" x14ac:dyDescent="0.2">
      <c r="D386" s="24"/>
    </row>
    <row r="387" spans="4:4" x14ac:dyDescent="0.2">
      <c r="D387" s="24"/>
    </row>
    <row r="388" spans="4:4" x14ac:dyDescent="0.2">
      <c r="D388" s="24"/>
    </row>
    <row r="389" spans="4:4" x14ac:dyDescent="0.2">
      <c r="D389" s="24"/>
    </row>
    <row r="390" spans="4:4" x14ac:dyDescent="0.2">
      <c r="D390" s="24"/>
    </row>
    <row r="391" spans="4:4" x14ac:dyDescent="0.2">
      <c r="D391" s="24"/>
    </row>
    <row r="392" spans="4:4" x14ac:dyDescent="0.2">
      <c r="D392" s="24"/>
    </row>
    <row r="393" spans="4:4" x14ac:dyDescent="0.2">
      <c r="D393" s="24"/>
    </row>
    <row r="394" spans="4:4" x14ac:dyDescent="0.2">
      <c r="D394" s="24"/>
    </row>
    <row r="395" spans="4:4" x14ac:dyDescent="0.2">
      <c r="D395" s="24"/>
    </row>
    <row r="396" spans="4:4" x14ac:dyDescent="0.2">
      <c r="D396" s="24"/>
    </row>
    <row r="397" spans="4:4" x14ac:dyDescent="0.2">
      <c r="D397" s="24"/>
    </row>
    <row r="398" spans="4:4" x14ac:dyDescent="0.2">
      <c r="D398" s="24"/>
    </row>
    <row r="399" spans="4:4" x14ac:dyDescent="0.2">
      <c r="D399" s="24"/>
    </row>
  </sheetData>
  <mergeCells count="1">
    <mergeCell ref="B53:J61"/>
  </mergeCells>
  <conditionalFormatting sqref="B20 B25 B10:B14">
    <cfRule type="cellIs" dxfId="14" priority="11" stopIfTrue="1" operator="equal">
      <formula>"Title"</formula>
    </cfRule>
  </conditionalFormatting>
  <conditionalFormatting sqref="B8 B10:B15">
    <cfRule type="cellIs" dxfId="13" priority="12" stopIfTrue="1" operator="equal">
      <formula>"Adjustment to Income/Expense/Rate Base:"</formula>
    </cfRule>
  </conditionalFormatting>
  <conditionalFormatting sqref="J2">
    <cfRule type="cellIs" dxfId="12" priority="13" stopIfTrue="1" operator="equal">
      <formula>"x.x"</formula>
    </cfRule>
  </conditionalFormatting>
  <conditionalFormatting sqref="B34:B50">
    <cfRule type="cellIs" dxfId="11" priority="10" stopIfTrue="1" operator="equal">
      <formula>"Title"</formula>
    </cfRule>
  </conditionalFormatting>
  <conditionalFormatting sqref="B51">
    <cfRule type="cellIs" dxfId="10" priority="9" stopIfTrue="1" operator="equal">
      <formula>"Adjustment to Income/Expense/Rate Base:"</formula>
    </cfRule>
  </conditionalFormatting>
  <conditionalFormatting sqref="B51">
    <cfRule type="cellIs" dxfId="9" priority="8" stopIfTrue="1" operator="equal">
      <formula>"Title"</formula>
    </cfRule>
  </conditionalFormatting>
  <conditionalFormatting sqref="B27">
    <cfRule type="cellIs" dxfId="8" priority="3" stopIfTrue="1" operator="equal">
      <formula>"Title"</formula>
    </cfRule>
  </conditionalFormatting>
  <conditionalFormatting sqref="B33">
    <cfRule type="cellIs" dxfId="7" priority="7" stopIfTrue="1" operator="equal">
      <formula>"Title"</formula>
    </cfRule>
  </conditionalFormatting>
  <conditionalFormatting sqref="B32">
    <cfRule type="cellIs" dxfId="6" priority="5" stopIfTrue="1" operator="equal">
      <formula>"Title"</formula>
    </cfRule>
  </conditionalFormatting>
  <conditionalFormatting sqref="B26 B28:B31">
    <cfRule type="cellIs" dxfId="5" priority="4" stopIfTrue="1" operator="equal">
      <formula>"Title"</formula>
    </cfRule>
  </conditionalFormatting>
  <conditionalFormatting sqref="B32">
    <cfRule type="cellIs" dxfId="4" priority="6" stopIfTrue="1" operator="equal">
      <formula>"Title"</formula>
    </cfRule>
  </conditionalFormatting>
  <conditionalFormatting sqref="B19">
    <cfRule type="cellIs" dxfId="3" priority="2" stopIfTrue="1" operator="equal">
      <formula>"Title"</formula>
    </cfRule>
  </conditionalFormatting>
  <conditionalFormatting sqref="B21:B24">
    <cfRule type="cellIs" dxfId="2" priority="1" stopIfTrue="1" operator="equal">
      <formula>"Title"</formula>
    </cfRule>
  </conditionalFormatting>
  <dataValidations count="3">
    <dataValidation errorStyle="warning" allowBlank="1" showInputMessage="1" showErrorMessage="1" errorTitle="Factor" error="This factor is not included in the drop-down list. Is this the factor you want to use?" sqref="G29:G32" xr:uid="{03900B6D-85F3-46DE-A114-8DB958096B5C}"/>
    <dataValidation type="list" errorStyle="warning" allowBlank="1" showInputMessage="1" showErrorMessage="1" errorTitle="Factor" error="This factor is not included in the drop-down list. Is this the factor you want to use?" sqref="G33" xr:uid="{8EAAE2F2-697A-4D57-85A3-A00EF2ECB6A0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1:D24 D31:D33 D29" xr:uid="{2131CE2C-F549-41E1-9F7C-C9571004386A}">
      <formula1>$D$61:$D$395</formula1>
    </dataValidation>
  </dataValidations>
  <printOptions horizontalCentered="1"/>
  <pageMargins left="0.7" right="0.7" top="0.75" bottom="0.75" header="0.3" footer="0.3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7AED-C229-44F9-850C-A36716F18B2E}">
  <sheetPr codeName="Sheet13">
    <pageSetUpPr fitToPage="1"/>
  </sheetPr>
  <dimension ref="A1:I50"/>
  <sheetViews>
    <sheetView view="pageBreakPreview" zoomScale="85" zoomScaleNormal="80" zoomScaleSheetLayoutView="85" workbookViewId="0">
      <selection activeCell="I30" sqref="I30"/>
    </sheetView>
  </sheetViews>
  <sheetFormatPr defaultColWidth="8.75" defaultRowHeight="12.75" x14ac:dyDescent="0.2"/>
  <cols>
    <col min="1" max="1" width="40.5" style="3" customWidth="1"/>
    <col min="2" max="2" width="8.75" style="3" customWidth="1"/>
    <col min="3" max="3" width="8.375" style="1" customWidth="1"/>
    <col min="4" max="4" width="11" style="1" hidden="1" customWidth="1"/>
    <col min="5" max="5" width="14.875" style="3" bestFit="1" customWidth="1"/>
    <col min="6" max="6" width="9.875" style="3" bestFit="1" customWidth="1"/>
    <col min="7" max="7" width="11" style="3" customWidth="1"/>
    <col min="8" max="16384" width="8.75" style="1"/>
  </cols>
  <sheetData>
    <row r="1" spans="1:9" x14ac:dyDescent="0.2">
      <c r="A1" s="2" t="s">
        <v>32</v>
      </c>
      <c r="B1" s="1"/>
      <c r="C1" s="3"/>
      <c r="D1" s="3"/>
      <c r="E1" s="24"/>
      <c r="F1" s="24"/>
      <c r="G1" s="50"/>
    </row>
    <row r="2" spans="1:9" x14ac:dyDescent="0.2">
      <c r="A2" s="59" t="str">
        <f>'4.1'!B3</f>
        <v>Washington 2023 General Rate Case</v>
      </c>
      <c r="B2" s="59"/>
      <c r="C2" s="59"/>
      <c r="D2" s="26"/>
      <c r="E2" s="27"/>
      <c r="F2" s="27"/>
    </row>
    <row r="3" spans="1:9" x14ac:dyDescent="0.2">
      <c r="A3" s="59" t="s">
        <v>52</v>
      </c>
      <c r="B3" s="59"/>
      <c r="C3" s="59"/>
      <c r="D3" s="26"/>
      <c r="E3" s="27"/>
      <c r="F3" s="27"/>
    </row>
    <row r="4" spans="1:9" ht="11.25" customHeight="1" x14ac:dyDescent="0.2">
      <c r="A4" s="59" t="s">
        <v>55</v>
      </c>
      <c r="B4" s="59"/>
      <c r="C4" s="59"/>
      <c r="D4" s="26"/>
      <c r="E4" s="27"/>
      <c r="F4" s="27"/>
    </row>
    <row r="5" spans="1:9" ht="11.25" customHeight="1" x14ac:dyDescent="0.2">
      <c r="A5" s="26"/>
      <c r="B5" s="26"/>
      <c r="C5" s="26"/>
      <c r="D5" s="26"/>
      <c r="E5" s="27"/>
      <c r="F5" s="27"/>
    </row>
    <row r="6" spans="1:9" s="27" customFormat="1" ht="12" customHeight="1" x14ac:dyDescent="0.2">
      <c r="A6" s="28" t="s">
        <v>33</v>
      </c>
      <c r="B6" s="29" t="s">
        <v>34</v>
      </c>
      <c r="C6" s="29" t="s">
        <v>35</v>
      </c>
      <c r="D6" s="29"/>
      <c r="E6" s="29" t="s">
        <v>36</v>
      </c>
      <c r="F6" s="30"/>
      <c r="G6" s="31"/>
    </row>
    <row r="7" spans="1:9" s="27" customFormat="1" ht="12" customHeight="1" x14ac:dyDescent="0.2">
      <c r="A7" s="32" t="s">
        <v>37</v>
      </c>
      <c r="B7" s="30"/>
      <c r="C7" s="30"/>
      <c r="D7" s="30"/>
      <c r="E7" s="30"/>
      <c r="F7" s="30"/>
      <c r="G7" s="31"/>
    </row>
    <row r="8" spans="1:9" s="27" customFormat="1" ht="12" customHeight="1" x14ac:dyDescent="0.2">
      <c r="A8" s="5" t="s">
        <v>11</v>
      </c>
      <c r="B8" s="3">
        <v>421</v>
      </c>
      <c r="C8" s="33" t="s">
        <v>27</v>
      </c>
      <c r="D8" s="11" t="str">
        <f t="shared" ref="D8:D11" si="0">B8&amp;C8</f>
        <v>421UT</v>
      </c>
      <c r="E8" s="11">
        <v>-14699.04</v>
      </c>
      <c r="F8" s="34"/>
      <c r="G8" s="31"/>
    </row>
    <row r="9" spans="1:9" s="27" customFormat="1" ht="12" customHeight="1" x14ac:dyDescent="0.2">
      <c r="A9" s="5" t="s">
        <v>11</v>
      </c>
      <c r="B9" s="3">
        <v>421</v>
      </c>
      <c r="C9" s="33" t="s">
        <v>17</v>
      </c>
      <c r="D9" s="11" t="str">
        <f t="shared" si="0"/>
        <v>421SO</v>
      </c>
      <c r="E9" s="11">
        <v>2524306.9500000002</v>
      </c>
      <c r="F9" s="34"/>
      <c r="G9" s="31"/>
    </row>
    <row r="10" spans="1:9" s="27" customFormat="1" x14ac:dyDescent="0.2">
      <c r="A10" s="5" t="s">
        <v>11</v>
      </c>
      <c r="B10" s="3">
        <v>421</v>
      </c>
      <c r="C10" s="33" t="s">
        <v>20</v>
      </c>
      <c r="D10" s="11" t="str">
        <f t="shared" si="0"/>
        <v>421SG</v>
      </c>
      <c r="E10" s="11">
        <v>-1244532.2799999998</v>
      </c>
      <c r="G10" s="31"/>
    </row>
    <row r="11" spans="1:9" s="27" customFormat="1" x14ac:dyDescent="0.2">
      <c r="A11" s="5" t="s">
        <v>11</v>
      </c>
      <c r="B11" s="3">
        <v>421</v>
      </c>
      <c r="C11" s="33" t="s">
        <v>13</v>
      </c>
      <c r="D11" s="11" t="str">
        <f t="shared" si="0"/>
        <v>421NUTIL</v>
      </c>
      <c r="E11" s="11">
        <v>-1265075.6299999999</v>
      </c>
      <c r="G11" s="31"/>
    </row>
    <row r="12" spans="1:9" s="27" customFormat="1" ht="13.5" customHeight="1" thickBot="1" x14ac:dyDescent="0.25">
      <c r="A12" s="32"/>
      <c r="B12" s="35"/>
      <c r="C12" s="30"/>
      <c r="D12" s="30"/>
      <c r="E12" s="36">
        <f>SUM(E8:E11)</f>
        <v>0</v>
      </c>
      <c r="F12" s="37" t="s">
        <v>38</v>
      </c>
      <c r="G12" s="31"/>
      <c r="I12" s="38"/>
    </row>
    <row r="13" spans="1:9" s="27" customFormat="1" ht="13.5" thickTop="1" x14ac:dyDescent="0.2">
      <c r="A13" s="32" t="s">
        <v>39</v>
      </c>
      <c r="B13" s="30"/>
      <c r="C13" s="30"/>
      <c r="D13" s="30"/>
      <c r="E13" s="39"/>
      <c r="F13" s="39"/>
      <c r="G13" s="31"/>
    </row>
    <row r="14" spans="1:9" s="27" customFormat="1" x14ac:dyDescent="0.2">
      <c r="A14" s="5" t="s">
        <v>16</v>
      </c>
      <c r="B14" s="13">
        <v>920</v>
      </c>
      <c r="C14" s="13" t="s">
        <v>17</v>
      </c>
      <c r="D14" s="40" t="str">
        <f>B14&amp;C14</f>
        <v>920SO</v>
      </c>
      <c r="E14" s="39">
        <v>-5256.76</v>
      </c>
      <c r="F14" s="39"/>
      <c r="G14" s="31"/>
    </row>
    <row r="15" spans="1:9" s="27" customFormat="1" x14ac:dyDescent="0.2">
      <c r="A15" s="5" t="s">
        <v>18</v>
      </c>
      <c r="B15" s="13">
        <v>921</v>
      </c>
      <c r="C15" s="13" t="s">
        <v>17</v>
      </c>
      <c r="D15" s="40" t="str">
        <f>B15&amp;C15</f>
        <v>921SO</v>
      </c>
      <c r="E15" s="39">
        <v>-19126.669999999998</v>
      </c>
      <c r="G15" s="31"/>
    </row>
    <row r="16" spans="1:9" s="27" customFormat="1" ht="15" customHeight="1" thickBot="1" x14ac:dyDescent="0.25">
      <c r="A16" s="5"/>
      <c r="B16" s="13"/>
      <c r="C16" s="13"/>
      <c r="D16" s="13"/>
      <c r="E16" s="8">
        <f>SUM(E14:E15)</f>
        <v>-24383.43</v>
      </c>
      <c r="F16" s="39"/>
      <c r="G16" s="31"/>
    </row>
    <row r="17" spans="1:7" ht="13.5" thickTop="1" x14ac:dyDescent="0.2">
      <c r="A17" s="26" t="s">
        <v>40</v>
      </c>
      <c r="G17" s="31"/>
    </row>
    <row r="18" spans="1:7" x14ac:dyDescent="0.2">
      <c r="A18" s="5" t="s">
        <v>41</v>
      </c>
      <c r="B18" s="3">
        <v>921</v>
      </c>
      <c r="C18" s="11" t="s">
        <v>17</v>
      </c>
      <c r="D18" s="40" t="str">
        <f t="shared" ref="D18" si="1">B18&amp;C18</f>
        <v>921SO</v>
      </c>
      <c r="E18" s="41">
        <v>-9111.83</v>
      </c>
      <c r="F18" s="41"/>
      <c r="G18" s="31"/>
    </row>
    <row r="19" spans="1:7" x14ac:dyDescent="0.2">
      <c r="A19" s="5"/>
      <c r="C19" s="11"/>
      <c r="D19" s="11"/>
      <c r="E19" s="42">
        <f>SUM(E18:E18)</f>
        <v>-9111.83</v>
      </c>
      <c r="F19" s="41"/>
      <c r="G19" s="31"/>
    </row>
    <row r="20" spans="1:7" s="27" customFormat="1" ht="15" customHeight="1" x14ac:dyDescent="0.2">
      <c r="A20" s="32" t="s">
        <v>42</v>
      </c>
      <c r="B20" s="30"/>
      <c r="C20" s="30"/>
      <c r="D20" s="13"/>
      <c r="E20" s="39"/>
      <c r="F20" s="39"/>
      <c r="G20" s="31"/>
    </row>
    <row r="21" spans="1:7" s="27" customFormat="1" ht="15" customHeight="1" x14ac:dyDescent="0.2">
      <c r="A21" s="5" t="s">
        <v>43</v>
      </c>
      <c r="B21" s="13">
        <v>928</v>
      </c>
      <c r="C21" s="13" t="s">
        <v>21</v>
      </c>
      <c r="D21" s="40" t="str">
        <f t="shared" ref="D21:D22" si="2">B21&amp;C21</f>
        <v>928OR</v>
      </c>
      <c r="E21" s="39">
        <v>-22977.5</v>
      </c>
      <c r="F21" s="39"/>
      <c r="G21" s="31"/>
    </row>
    <row r="22" spans="1:7" s="27" customFormat="1" ht="15" customHeight="1" x14ac:dyDescent="0.2">
      <c r="A22" s="5" t="s">
        <v>43</v>
      </c>
      <c r="B22" s="13">
        <v>928</v>
      </c>
      <c r="C22" s="13" t="s">
        <v>20</v>
      </c>
      <c r="D22" s="40" t="str">
        <f t="shared" si="2"/>
        <v>928SG</v>
      </c>
      <c r="E22" s="39">
        <f>-E21</f>
        <v>22977.5</v>
      </c>
      <c r="F22" s="39"/>
      <c r="G22" s="31"/>
    </row>
    <row r="23" spans="1:7" s="27" customFormat="1" ht="15" customHeight="1" thickBot="1" x14ac:dyDescent="0.25">
      <c r="A23" s="43"/>
      <c r="B23" s="13"/>
      <c r="C23" s="13"/>
      <c r="D23" s="13"/>
      <c r="E23" s="8">
        <f>SUM(E21:E22)</f>
        <v>0</v>
      </c>
      <c r="F23" s="39"/>
      <c r="G23" s="31"/>
    </row>
    <row r="24" spans="1:7" s="27" customFormat="1" ht="15" customHeight="1" thickTop="1" x14ac:dyDescent="0.2">
      <c r="A24" s="32" t="s">
        <v>44</v>
      </c>
      <c r="B24" s="13"/>
      <c r="C24" s="13"/>
      <c r="D24" s="13"/>
      <c r="E24" s="39"/>
      <c r="F24" s="39"/>
      <c r="G24" s="31"/>
    </row>
    <row r="25" spans="1:7" s="27" customFormat="1" ht="15" customHeight="1" x14ac:dyDescent="0.2">
      <c r="A25" s="5" t="s">
        <v>45</v>
      </c>
      <c r="B25" s="13">
        <v>921</v>
      </c>
      <c r="C25" s="13" t="s">
        <v>17</v>
      </c>
      <c r="D25" s="40" t="str">
        <f>B25&amp;C25</f>
        <v>921SO</v>
      </c>
      <c r="E25" s="39">
        <v>1328816.6099999999</v>
      </c>
      <c r="F25" s="39"/>
      <c r="G25" s="31"/>
    </row>
    <row r="26" spans="1:7" s="27" customFormat="1" ht="15" customHeight="1" x14ac:dyDescent="0.2">
      <c r="A26" s="32"/>
      <c r="B26" s="30"/>
      <c r="C26" s="30"/>
      <c r="D26" s="30"/>
      <c r="E26" s="39"/>
      <c r="F26" s="39"/>
      <c r="G26" s="31"/>
    </row>
    <row r="27" spans="1:7" x14ac:dyDescent="0.2">
      <c r="A27" s="26" t="s">
        <v>46</v>
      </c>
      <c r="B27" s="44"/>
      <c r="C27" s="45"/>
      <c r="D27" s="45"/>
      <c r="E27" s="44"/>
      <c r="F27" s="44"/>
      <c r="G27" s="31"/>
    </row>
    <row r="28" spans="1:7" x14ac:dyDescent="0.2">
      <c r="A28" s="5" t="s">
        <v>47</v>
      </c>
      <c r="B28" s="3">
        <v>909</v>
      </c>
      <c r="C28" s="40" t="s">
        <v>25</v>
      </c>
      <c r="D28" s="11" t="str">
        <f t="shared" ref="D28:D43" si="3">B28&amp;C28</f>
        <v>909CN</v>
      </c>
      <c r="E28" s="11">
        <v>-24.1899999999996</v>
      </c>
      <c r="F28" s="11"/>
      <c r="G28" s="31"/>
    </row>
    <row r="29" spans="1:7" x14ac:dyDescent="0.2">
      <c r="A29" s="5" t="s">
        <v>47</v>
      </c>
      <c r="B29" s="3">
        <v>909</v>
      </c>
      <c r="C29" s="40" t="s">
        <v>21</v>
      </c>
      <c r="D29" s="11" t="str">
        <f t="shared" si="3"/>
        <v>909OR</v>
      </c>
      <c r="E29" s="11">
        <v>7864.3399999999992</v>
      </c>
      <c r="F29" s="11"/>
      <c r="G29" s="31"/>
    </row>
    <row r="30" spans="1:7" x14ac:dyDescent="0.2">
      <c r="A30" s="5" t="s">
        <v>47</v>
      </c>
      <c r="B30" s="3">
        <v>903</v>
      </c>
      <c r="C30" s="40" t="s">
        <v>21</v>
      </c>
      <c r="D30" s="11" t="str">
        <f t="shared" si="3"/>
        <v>903OR</v>
      </c>
      <c r="E30" s="11">
        <v>-10772</v>
      </c>
      <c r="F30" s="11"/>
      <c r="G30" s="31"/>
    </row>
    <row r="31" spans="1:7" x14ac:dyDescent="0.2">
      <c r="A31" s="5" t="s">
        <v>47</v>
      </c>
      <c r="B31" s="3">
        <v>929</v>
      </c>
      <c r="C31" s="40" t="s">
        <v>17</v>
      </c>
      <c r="D31" s="11" t="str">
        <f t="shared" si="3"/>
        <v>929SO</v>
      </c>
      <c r="E31" s="11">
        <v>2931.8499999999985</v>
      </c>
      <c r="F31" s="11"/>
      <c r="G31" s="31"/>
    </row>
    <row r="32" spans="1:7" x14ac:dyDescent="0.2">
      <c r="A32" s="5" t="s">
        <v>48</v>
      </c>
      <c r="B32" s="3">
        <v>909</v>
      </c>
      <c r="C32" s="40" t="s">
        <v>25</v>
      </c>
      <c r="D32" s="11" t="str">
        <f t="shared" si="3"/>
        <v>909CN</v>
      </c>
      <c r="E32" s="11">
        <v>0</v>
      </c>
      <c r="F32" s="11"/>
      <c r="G32" s="31"/>
    </row>
    <row r="33" spans="1:7" x14ac:dyDescent="0.2">
      <c r="A33" s="5" t="s">
        <v>49</v>
      </c>
      <c r="B33" s="3">
        <v>909</v>
      </c>
      <c r="C33" s="40" t="s">
        <v>25</v>
      </c>
      <c r="D33" s="11" t="str">
        <f t="shared" si="3"/>
        <v>909CN</v>
      </c>
      <c r="E33" s="11">
        <v>-20988.67</v>
      </c>
      <c r="F33" s="11"/>
      <c r="G33" s="31"/>
    </row>
    <row r="34" spans="1:7" x14ac:dyDescent="0.2">
      <c r="A34" s="5" t="s">
        <v>49</v>
      </c>
      <c r="B34" s="3">
        <v>909</v>
      </c>
      <c r="C34" s="40" t="s">
        <v>27</v>
      </c>
      <c r="D34" s="11" t="str">
        <f t="shared" si="3"/>
        <v>909UT</v>
      </c>
      <c r="E34" s="11">
        <v>-34.75</v>
      </c>
      <c r="F34" s="11"/>
      <c r="G34" s="31"/>
    </row>
    <row r="35" spans="1:7" x14ac:dyDescent="0.2">
      <c r="A35" s="5" t="s">
        <v>49</v>
      </c>
      <c r="B35" s="3">
        <v>909</v>
      </c>
      <c r="C35" s="40" t="s">
        <v>26</v>
      </c>
      <c r="D35" s="11" t="str">
        <f t="shared" si="3"/>
        <v>909ID</v>
      </c>
      <c r="E35" s="11">
        <v>-332.48</v>
      </c>
      <c r="F35" s="11"/>
      <c r="G35" s="31"/>
    </row>
    <row r="36" spans="1:7" x14ac:dyDescent="0.2">
      <c r="A36" s="5" t="s">
        <v>49</v>
      </c>
      <c r="B36" s="3">
        <v>909</v>
      </c>
      <c r="C36" s="40" t="s">
        <v>28</v>
      </c>
      <c r="D36" s="11" t="str">
        <f t="shared" si="3"/>
        <v>909WA</v>
      </c>
      <c r="E36" s="11">
        <v>-952.05</v>
      </c>
      <c r="F36" s="11"/>
      <c r="G36" s="31"/>
    </row>
    <row r="37" spans="1:7" x14ac:dyDescent="0.2">
      <c r="A37" s="5" t="s">
        <v>49</v>
      </c>
      <c r="B37" s="3">
        <v>909</v>
      </c>
      <c r="C37" s="40" t="s">
        <v>54</v>
      </c>
      <c r="D37" s="11" t="str">
        <f t="shared" si="3"/>
        <v>909WY-ALL</v>
      </c>
      <c r="E37" s="11">
        <v>-192</v>
      </c>
      <c r="F37" s="11"/>
      <c r="G37" s="31"/>
    </row>
    <row r="38" spans="1:7" x14ac:dyDescent="0.2">
      <c r="A38" s="5" t="s">
        <v>49</v>
      </c>
      <c r="B38" s="3">
        <v>909</v>
      </c>
      <c r="C38" s="40" t="s">
        <v>26</v>
      </c>
      <c r="D38" s="11" t="str">
        <f t="shared" si="3"/>
        <v>909ID</v>
      </c>
      <c r="E38" s="11">
        <v>34.75</v>
      </c>
      <c r="F38" s="11"/>
      <c r="G38" s="31"/>
    </row>
    <row r="39" spans="1:7" x14ac:dyDescent="0.2">
      <c r="A39" s="5" t="s">
        <v>49</v>
      </c>
      <c r="B39" s="3">
        <v>909</v>
      </c>
      <c r="C39" s="40" t="s">
        <v>27</v>
      </c>
      <c r="D39" s="11" t="str">
        <f t="shared" si="3"/>
        <v>909UT</v>
      </c>
      <c r="E39" s="11">
        <v>749.66</v>
      </c>
      <c r="F39" s="11"/>
      <c r="G39" s="31"/>
    </row>
    <row r="40" spans="1:7" x14ac:dyDescent="0.2">
      <c r="A40" s="5" t="s">
        <v>49</v>
      </c>
      <c r="B40" s="3">
        <v>909</v>
      </c>
      <c r="C40" s="40" t="s">
        <v>54</v>
      </c>
      <c r="D40" s="11" t="str">
        <f t="shared" si="3"/>
        <v>909WY-ALL</v>
      </c>
      <c r="E40" s="11">
        <v>277.39</v>
      </c>
      <c r="F40" s="11"/>
      <c r="G40" s="31"/>
    </row>
    <row r="41" spans="1:7" x14ac:dyDescent="0.2">
      <c r="A41" s="5" t="s">
        <v>49</v>
      </c>
      <c r="B41" s="3">
        <v>909</v>
      </c>
      <c r="C41" s="40" t="s">
        <v>28</v>
      </c>
      <c r="D41" s="11" t="str">
        <f t="shared" si="3"/>
        <v>909WA</v>
      </c>
      <c r="E41" s="11">
        <v>1860.37</v>
      </c>
      <c r="F41" s="11"/>
      <c r="G41" s="31"/>
    </row>
    <row r="42" spans="1:7" x14ac:dyDescent="0.2">
      <c r="A42" s="5" t="s">
        <v>49</v>
      </c>
      <c r="B42" s="3">
        <v>909</v>
      </c>
      <c r="C42" s="40" t="s">
        <v>29</v>
      </c>
      <c r="D42" s="11" t="str">
        <f t="shared" si="3"/>
        <v>909CA</v>
      </c>
      <c r="E42" s="11">
        <v>19574.669999999998</v>
      </c>
      <c r="F42" s="11"/>
      <c r="G42" s="31"/>
    </row>
    <row r="43" spans="1:7" x14ac:dyDescent="0.2">
      <c r="A43" s="5" t="s">
        <v>49</v>
      </c>
      <c r="B43" s="3">
        <v>909</v>
      </c>
      <c r="C43" s="40" t="s">
        <v>21</v>
      </c>
      <c r="D43" s="11" t="str">
        <f t="shared" si="3"/>
        <v>909OR</v>
      </c>
      <c r="E43" s="11">
        <v>3.11</v>
      </c>
      <c r="F43" s="11"/>
      <c r="G43" s="31"/>
    </row>
    <row r="44" spans="1:7" x14ac:dyDescent="0.2">
      <c r="A44" s="5"/>
      <c r="C44" s="40"/>
      <c r="D44" s="40"/>
      <c r="E44" s="46">
        <f>SUM(E28:E43)</f>
        <v>-5.8220095411343209E-13</v>
      </c>
      <c r="F44" s="11"/>
      <c r="G44" s="31"/>
    </row>
    <row r="45" spans="1:7" x14ac:dyDescent="0.2">
      <c r="A45" s="5"/>
      <c r="C45" s="3"/>
      <c r="D45" s="3"/>
      <c r="E45" s="11"/>
      <c r="F45" s="11"/>
      <c r="G45" s="38"/>
    </row>
    <row r="46" spans="1:7" ht="13.5" thickBot="1" x14ac:dyDescent="0.25">
      <c r="A46" s="26" t="s">
        <v>50</v>
      </c>
      <c r="E46" s="47">
        <f>E12+E16+E19+E44+E25+E23</f>
        <v>1295321.3499999999</v>
      </c>
      <c r="F46" s="37" t="s">
        <v>38</v>
      </c>
      <c r="G46" s="38"/>
    </row>
    <row r="47" spans="1:7" ht="13.5" thickTop="1" x14ac:dyDescent="0.2">
      <c r="A47" s="51"/>
      <c r="E47" s="48"/>
      <c r="F47" s="48"/>
      <c r="G47" s="38"/>
    </row>
    <row r="48" spans="1:7" x14ac:dyDescent="0.2">
      <c r="A48" s="51"/>
      <c r="E48" s="48"/>
      <c r="F48" s="48"/>
      <c r="G48" s="38"/>
    </row>
    <row r="49" spans="1:7" x14ac:dyDescent="0.2">
      <c r="A49" s="49"/>
      <c r="G49" s="38"/>
    </row>
    <row r="50" spans="1:7" x14ac:dyDescent="0.2">
      <c r="G50" s="38"/>
    </row>
  </sheetData>
  <conditionalFormatting sqref="A8:A11">
    <cfRule type="cellIs" dxfId="1" priority="2" stopIfTrue="1" operator="equal">
      <formula>"Adjustment to Income/Expense/Rate Base:"</formula>
    </cfRule>
  </conditionalFormatting>
  <conditionalFormatting sqref="A8:A11">
    <cfRule type="cellIs" dxfId="0" priority="1" stopIfTrue="1" operator="equal">
      <formula>"Title"</formula>
    </cfRule>
  </conditionalFormatting>
  <pageMargins left="0.7" right="0.7" top="0.75" bottom="0.75" header="0.3" footer="0.3"/>
  <pageSetup orientation="portrait" r:id="rId1"/>
  <headerFooter>
    <oddHeader>&amp;R&amp;"Arial,Regular"&amp;10Page 4.1.1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9CA953-0CE6-4487-88A5-15AC32E150BC}"/>
</file>

<file path=customXml/itemProps2.xml><?xml version="1.0" encoding="utf-8"?>
<ds:datastoreItem xmlns:ds="http://schemas.openxmlformats.org/officeDocument/2006/customXml" ds:itemID="{C21D81C7-1F0F-460B-9E3E-84D3B22E7EE3}"/>
</file>

<file path=customXml/itemProps3.xml><?xml version="1.0" encoding="utf-8"?>
<ds:datastoreItem xmlns:ds="http://schemas.openxmlformats.org/officeDocument/2006/customXml" ds:itemID="{1E295BFF-C55A-474D-9456-1D4FF4AB0F4C}"/>
</file>

<file path=customXml/itemProps4.xml><?xml version="1.0" encoding="utf-8"?>
<ds:datastoreItem xmlns:ds="http://schemas.openxmlformats.org/officeDocument/2006/customXml" ds:itemID="{A8084C2F-7FE3-4748-892C-BD054AB68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4.1</vt:lpstr>
      <vt:lpstr>4.1.1</vt:lpstr>
      <vt:lpstr>'4.1'!Print_Area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2023-03-02T19:12:46Z</dcterms:created>
  <dcterms:modified xsi:type="dcterms:W3CDTF">2023-03-06T19:31:44Z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