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8" yWindow="-72" windowWidth="15456" windowHeight="4620" tabRatio="744" firstSheet="12" activeTab="19"/>
  </bookViews>
  <sheets>
    <sheet name="SUMMARY JAN" sheetId="24" state="hidden" r:id="rId1"/>
    <sheet name="SUMMARY FEB" sheetId="23" state="hidden" r:id="rId2"/>
    <sheet name="SUMMARY MAR" sheetId="20" state="hidden" r:id="rId3"/>
    <sheet name="Q1" sheetId="30" state="hidden" r:id="rId4"/>
    <sheet name="SUMMARY APR" sheetId="31" state="hidden" r:id="rId5"/>
    <sheet name="SUMMARY MAY" sheetId="25" state="hidden" r:id="rId6"/>
    <sheet name="SUMMARY JUN" sheetId="26" state="hidden" r:id="rId7"/>
    <sheet name="Q2" sheetId="32" state="hidden" r:id="rId8"/>
    <sheet name="SUMMARY JULY" sheetId="27" state="hidden" r:id="rId9"/>
    <sheet name="AUG 2011" sheetId="28" state="hidden" r:id="rId10"/>
    <sheet name="SEP 11" sheetId="29" state="hidden" r:id="rId11"/>
    <sheet name="Q3" sheetId="33" state="hidden" r:id="rId12"/>
    <sheet name="SUMMARY OCT 11" sheetId="35" r:id="rId13"/>
    <sheet name="Q4" sheetId="36" state="hidden" r:id="rId14"/>
    <sheet name="YTD" sheetId="34" state="hidden" r:id="rId15"/>
    <sheet name="SUMMARY NOV 11" sheetId="38" state="hidden" r:id="rId16"/>
    <sheet name="SVC ACT - 5 BUS DAYS" sheetId="7" r:id="rId17"/>
    <sheet name="SVC ACT - 90 DAYS" sheetId="21" r:id="rId18"/>
    <sheet name="SVC ACT - 180 DAYS" sheetId="22" r:id="rId19"/>
    <sheet name="Trbl 100 AL" sheetId="16" r:id="rId20"/>
  </sheets>
  <definedNames>
    <definedName name="_xlnm.Print_Area" localSheetId="16">'SVC ACT - 5 BUS DAYS'!$A$1:$Z$49</definedName>
    <definedName name="_xlnm.Print_Titles" localSheetId="16">'SVC ACT - 5 BUS DAYS'!$1:$7</definedName>
  </definedNames>
  <calcPr calcId="125725" fullCalcOnLoad="1"/>
</workbook>
</file>

<file path=xl/calcChain.xml><?xml version="1.0" encoding="utf-8"?>
<calcChain xmlns="http://schemas.openxmlformats.org/spreadsheetml/2006/main">
  <c r="B38" i="38"/>
  <c r="D36"/>
  <c r="B33"/>
  <c r="D31"/>
  <c r="B29"/>
  <c r="B25"/>
  <c r="B21"/>
  <c r="B17"/>
  <c r="D11"/>
  <c r="D12"/>
  <c r="D7"/>
  <c r="D8"/>
  <c r="B33" i="35"/>
  <c r="B33" i="36"/>
  <c r="B29" i="35"/>
  <c r="B39" i="36"/>
  <c r="B37"/>
  <c r="B36"/>
  <c r="B34"/>
  <c r="B32"/>
  <c r="B31"/>
  <c r="B28"/>
  <c r="B27"/>
  <c r="B24"/>
  <c r="B23"/>
  <c r="B20"/>
  <c r="B19"/>
  <c r="B16"/>
  <c r="B15"/>
  <c r="B13"/>
  <c r="B12"/>
  <c r="B11"/>
  <c r="B9"/>
  <c r="B8"/>
  <c r="B7"/>
  <c r="B21" i="35"/>
  <c r="B38"/>
  <c r="B38" i="36"/>
  <c r="B25" i="35"/>
  <c r="B17"/>
  <c r="B39" i="33"/>
  <c r="B38"/>
  <c r="B37"/>
  <c r="B36"/>
  <c r="B34"/>
  <c r="B33"/>
  <c r="B32"/>
  <c r="B31"/>
  <c r="B28"/>
  <c r="B27"/>
  <c r="B24"/>
  <c r="B23"/>
  <c r="B20"/>
  <c r="B19"/>
  <c r="B16"/>
  <c r="B15"/>
  <c r="B17"/>
  <c r="B13"/>
  <c r="B12"/>
  <c r="B11"/>
  <c r="D11"/>
  <c r="D12" s="1"/>
  <c r="B8"/>
  <c r="B9"/>
  <c r="B7"/>
  <c r="D36" i="29"/>
  <c r="D31"/>
  <c r="D15"/>
  <c r="D16"/>
  <c r="D11"/>
  <c r="D12"/>
  <c r="D7"/>
  <c r="D8"/>
  <c r="D36" i="28"/>
  <c r="D31"/>
  <c r="D16"/>
  <c r="D15"/>
  <c r="D12"/>
  <c r="D11"/>
  <c r="D8"/>
  <c r="D7"/>
  <c r="B39" i="32"/>
  <c r="B38"/>
  <c r="B37"/>
  <c r="D36" s="1"/>
  <c r="B36"/>
  <c r="B34"/>
  <c r="B33"/>
  <c r="B32"/>
  <c r="B31"/>
  <c r="B28"/>
  <c r="B27"/>
  <c r="B24"/>
  <c r="B23"/>
  <c r="B20"/>
  <c r="B19"/>
  <c r="B16"/>
  <c r="B15"/>
  <c r="B13"/>
  <c r="B12"/>
  <c r="B11"/>
  <c r="B8"/>
  <c r="B9"/>
  <c r="B7"/>
  <c r="D11" i="31"/>
  <c r="B38"/>
  <c r="B33"/>
  <c r="D36"/>
  <c r="D31"/>
  <c r="B29"/>
  <c r="B25"/>
  <c r="B21"/>
  <c r="B17"/>
  <c r="D15"/>
  <c r="D16"/>
  <c r="D12"/>
  <c r="D7"/>
  <c r="D8"/>
  <c r="D36" i="27"/>
  <c r="D31"/>
  <c r="D15"/>
  <c r="D16"/>
  <c r="D11"/>
  <c r="D12"/>
  <c r="D7"/>
  <c r="D8"/>
  <c r="D36" i="26"/>
  <c r="D31"/>
  <c r="D16"/>
  <c r="D15"/>
  <c r="D11"/>
  <c r="D12"/>
  <c r="D8"/>
  <c r="D7"/>
  <c r="D36" i="25"/>
  <c r="D31"/>
  <c r="D15"/>
  <c r="D16"/>
  <c r="D11"/>
  <c r="D12"/>
  <c r="D7"/>
  <c r="D8"/>
  <c r="B39" i="30"/>
  <c r="B38"/>
  <c r="B37"/>
  <c r="B36"/>
  <c r="B34"/>
  <c r="B33"/>
  <c r="B32"/>
  <c r="B31"/>
  <c r="B28"/>
  <c r="B27"/>
  <c r="B24"/>
  <c r="B23"/>
  <c r="B20"/>
  <c r="B19"/>
  <c r="B16"/>
  <c r="B15"/>
  <c r="B13"/>
  <c r="B12"/>
  <c r="B11"/>
  <c r="D11" s="1"/>
  <c r="D12" s="1"/>
  <c r="B8"/>
  <c r="B9"/>
  <c r="B7"/>
  <c r="D36" i="20"/>
  <c r="D31"/>
  <c r="D16"/>
  <c r="D15"/>
  <c r="D11"/>
  <c r="D12"/>
  <c r="D8"/>
  <c r="D7"/>
  <c r="D36" i="23"/>
  <c r="D31"/>
  <c r="D15"/>
  <c r="D16"/>
  <c r="D11"/>
  <c r="D12"/>
  <c r="D7"/>
  <c r="D8"/>
  <c r="D36" i="24"/>
  <c r="D31"/>
  <c r="D16"/>
  <c r="D15"/>
  <c r="D12"/>
  <c r="D11"/>
  <c r="D8"/>
  <c r="D7"/>
  <c r="B38" i="29"/>
  <c r="B33"/>
  <c r="B29"/>
  <c r="B25"/>
  <c r="B21"/>
  <c r="B17"/>
  <c r="B29" i="28"/>
  <c r="B25"/>
  <c r="B21"/>
  <c r="B17"/>
  <c r="B29" i="27"/>
  <c r="B25"/>
  <c r="B21"/>
  <c r="B17"/>
  <c r="E9" i="16"/>
  <c r="H9"/>
  <c r="K9"/>
  <c r="N9"/>
  <c r="Q9"/>
  <c r="T9"/>
  <c r="W9"/>
  <c r="Z9"/>
  <c r="E10"/>
  <c r="H10"/>
  <c r="K10"/>
  <c r="N10"/>
  <c r="Q10"/>
  <c r="T10"/>
  <c r="W10"/>
  <c r="Z10"/>
  <c r="E11"/>
  <c r="H11"/>
  <c r="K11"/>
  <c r="N11"/>
  <c r="Q11"/>
  <c r="T11"/>
  <c r="W11"/>
  <c r="Z11"/>
  <c r="E12"/>
  <c r="H12"/>
  <c r="K12"/>
  <c r="N12"/>
  <c r="Q12"/>
  <c r="T12"/>
  <c r="W12"/>
  <c r="Z12"/>
  <c r="E13"/>
  <c r="H13"/>
  <c r="K13"/>
  <c r="N13"/>
  <c r="Q13"/>
  <c r="T13"/>
  <c r="W13"/>
  <c r="Z13"/>
  <c r="E14"/>
  <c r="H14"/>
  <c r="K14"/>
  <c r="N14"/>
  <c r="Q14"/>
  <c r="T14"/>
  <c r="W14"/>
  <c r="Z14"/>
  <c r="E15"/>
  <c r="H15"/>
  <c r="K15"/>
  <c r="N15"/>
  <c r="Q15"/>
  <c r="T15"/>
  <c r="W15"/>
  <c r="Z15"/>
  <c r="E16"/>
  <c r="H16"/>
  <c r="K16"/>
  <c r="N16"/>
  <c r="Q16"/>
  <c r="T16"/>
  <c r="W16"/>
  <c r="Z16"/>
  <c r="E17"/>
  <c r="H17"/>
  <c r="K17"/>
  <c r="N17"/>
  <c r="Q17"/>
  <c r="T17"/>
  <c r="W17"/>
  <c r="Z17"/>
  <c r="E18"/>
  <c r="H18"/>
  <c r="K18"/>
  <c r="N18"/>
  <c r="Q18"/>
  <c r="T18"/>
  <c r="W18"/>
  <c r="Z18"/>
  <c r="E19"/>
  <c r="H19"/>
  <c r="K19"/>
  <c r="N19"/>
  <c r="Q19"/>
  <c r="T19"/>
  <c r="W19"/>
  <c r="Z19"/>
  <c r="E20"/>
  <c r="H20"/>
  <c r="K20"/>
  <c r="N20"/>
  <c r="Q20"/>
  <c r="T20"/>
  <c r="W20"/>
  <c r="Z20"/>
  <c r="E21"/>
  <c r="H21"/>
  <c r="K21"/>
  <c r="N21"/>
  <c r="Q21"/>
  <c r="T21"/>
  <c r="W21"/>
  <c r="Z21"/>
  <c r="E22"/>
  <c r="H22"/>
  <c r="K22"/>
  <c r="N22"/>
  <c r="Q22"/>
  <c r="T22"/>
  <c r="W22"/>
  <c r="Z22"/>
  <c r="E23"/>
  <c r="H23"/>
  <c r="K23"/>
  <c r="N23"/>
  <c r="Q23"/>
  <c r="T23"/>
  <c r="W23"/>
  <c r="Z23"/>
  <c r="E24"/>
  <c r="H24"/>
  <c r="K24"/>
  <c r="N24"/>
  <c r="Q24"/>
  <c r="T24"/>
  <c r="W24"/>
  <c r="Z24"/>
  <c r="E25"/>
  <c r="H25"/>
  <c r="K25"/>
  <c r="N25"/>
  <c r="Q25"/>
  <c r="T25"/>
  <c r="W25"/>
  <c r="Z25"/>
  <c r="E26"/>
  <c r="H26"/>
  <c r="K26"/>
  <c r="N26"/>
  <c r="Q26"/>
  <c r="T26"/>
  <c r="W26"/>
  <c r="Z26"/>
  <c r="E27"/>
  <c r="H27"/>
  <c r="K27"/>
  <c r="N27"/>
  <c r="Q27"/>
  <c r="T27"/>
  <c r="W27"/>
  <c r="Z27"/>
  <c r="E28"/>
  <c r="H28"/>
  <c r="K28"/>
  <c r="N28"/>
  <c r="Q28"/>
  <c r="T28"/>
  <c r="W28"/>
  <c r="Z28"/>
  <c r="E29"/>
  <c r="H29"/>
  <c r="K29"/>
  <c r="N29"/>
  <c r="Q29"/>
  <c r="T29"/>
  <c r="W29"/>
  <c r="Z29"/>
  <c r="E30"/>
  <c r="H30"/>
  <c r="K30"/>
  <c r="N30"/>
  <c r="Q30"/>
  <c r="T30"/>
  <c r="W30"/>
  <c r="Z30"/>
  <c r="E31"/>
  <c r="H31"/>
  <c r="K31"/>
  <c r="N31"/>
  <c r="Q31"/>
  <c r="T31"/>
  <c r="W31"/>
  <c r="Z31"/>
  <c r="E32"/>
  <c r="H32"/>
  <c r="K32"/>
  <c r="N32"/>
  <c r="Q32"/>
  <c r="T32"/>
  <c r="W32"/>
  <c r="Z32"/>
  <c r="E33"/>
  <c r="H33"/>
  <c r="K33"/>
  <c r="N33"/>
  <c r="Q33"/>
  <c r="T33"/>
  <c r="W33"/>
  <c r="Z33"/>
  <c r="E34"/>
  <c r="H34"/>
  <c r="K34"/>
  <c r="N34"/>
  <c r="Q34"/>
  <c r="T34"/>
  <c r="W34"/>
  <c r="Z34"/>
  <c r="E35"/>
  <c r="H35"/>
  <c r="K35"/>
  <c r="N35"/>
  <c r="Q35"/>
  <c r="T35"/>
  <c r="W35"/>
  <c r="Z35"/>
  <c r="C36"/>
  <c r="D36"/>
  <c r="F36"/>
  <c r="H36"/>
  <c r="G36"/>
  <c r="I36"/>
  <c r="J36"/>
  <c r="L36"/>
  <c r="N36"/>
  <c r="M36"/>
  <c r="O36"/>
  <c r="Q36"/>
  <c r="P36"/>
  <c r="R36"/>
  <c r="S36"/>
  <c r="U36"/>
  <c r="W36"/>
  <c r="V36"/>
  <c r="X36"/>
  <c r="Y36"/>
  <c r="C35" i="22"/>
  <c r="D35"/>
  <c r="E35"/>
  <c r="F35"/>
  <c r="G35"/>
  <c r="H35"/>
  <c r="I35"/>
  <c r="J35"/>
  <c r="K35"/>
  <c r="L35"/>
  <c r="M35"/>
  <c r="N35"/>
  <c r="P36"/>
  <c r="O35"/>
  <c r="Q36"/>
  <c r="P35"/>
  <c r="Q35"/>
  <c r="R35"/>
  <c r="R36"/>
  <c r="C35" i="21"/>
  <c r="D35"/>
  <c r="E35"/>
  <c r="F35"/>
  <c r="G35"/>
  <c r="H35"/>
  <c r="J36"/>
  <c r="I35"/>
  <c r="J35"/>
  <c r="K35"/>
  <c r="L35"/>
  <c r="M35"/>
  <c r="N35"/>
  <c r="O35"/>
  <c r="P35"/>
  <c r="Q35"/>
  <c r="R35"/>
  <c r="C35" i="7"/>
  <c r="D35"/>
  <c r="E35"/>
  <c r="F36"/>
  <c r="F35"/>
  <c r="G35"/>
  <c r="H35"/>
  <c r="H36"/>
  <c r="I35"/>
  <c r="J35"/>
  <c r="K35"/>
  <c r="L35"/>
  <c r="M35"/>
  <c r="N35"/>
  <c r="O35"/>
  <c r="P35"/>
  <c r="Q35"/>
  <c r="R36"/>
  <c r="R35"/>
  <c r="J36"/>
  <c r="N36"/>
  <c r="B17" i="26"/>
  <c r="B21"/>
  <c r="B25"/>
  <c r="B29"/>
  <c r="B17" i="25"/>
  <c r="B21"/>
  <c r="B25"/>
  <c r="B29"/>
  <c r="B17" i="20"/>
  <c r="B21"/>
  <c r="B25"/>
  <c r="B29"/>
  <c r="B17" i="23"/>
  <c r="B21"/>
  <c r="B25"/>
  <c r="B29"/>
  <c r="B17" i="24"/>
  <c r="B21"/>
  <c r="B25"/>
  <c r="B29"/>
  <c r="R37" i="22"/>
  <c r="O36"/>
  <c r="P37"/>
  <c r="N36" i="21"/>
  <c r="L36"/>
  <c r="K36"/>
  <c r="L37"/>
  <c r="I36"/>
  <c r="O36"/>
  <c r="P37"/>
  <c r="P36"/>
  <c r="M36"/>
  <c r="Q36"/>
  <c r="J37"/>
  <c r="R36"/>
  <c r="R37"/>
  <c r="P36" i="7"/>
  <c r="L36"/>
  <c r="Z36" i="16"/>
  <c r="T36"/>
  <c r="K36"/>
  <c r="E36"/>
  <c r="N37" i="21"/>
  <c r="B7" i="34"/>
  <c r="D7" i="32"/>
  <c r="D8" s="1"/>
  <c r="B21"/>
  <c r="B25" i="33"/>
  <c r="D36"/>
  <c r="B11" i="34"/>
  <c r="D11" i="32"/>
  <c r="D12" s="1"/>
  <c r="B29" i="33"/>
  <c r="D7" i="36"/>
  <c r="D8" s="1"/>
  <c r="D7" i="30"/>
  <c r="D8" s="1"/>
  <c r="B21"/>
  <c r="B37" i="34"/>
  <c r="B25" i="30"/>
  <c r="B39" i="34"/>
  <c r="B23"/>
  <c r="B17" i="36"/>
  <c r="D36"/>
  <c r="D31"/>
  <c r="B8" i="34"/>
  <c r="D31" i="30"/>
  <c r="B21" i="33"/>
  <c r="D7"/>
  <c r="D8" s="1"/>
  <c r="B32" i="34"/>
  <c r="B29" i="36"/>
  <c r="B31" i="34"/>
  <c r="B13"/>
  <c r="B27"/>
  <c r="B12"/>
  <c r="D11" s="1"/>
  <c r="D12" s="1"/>
  <c r="B19"/>
  <c r="B24"/>
  <c r="B25" s="1"/>
  <c r="B38"/>
  <c r="B9"/>
  <c r="B28"/>
  <c r="B29" s="1"/>
  <c r="B36"/>
  <c r="B33"/>
  <c r="D7"/>
  <c r="D8" s="1"/>
  <c r="B25" i="36"/>
  <c r="B21"/>
  <c r="D36" i="34" l="1"/>
  <c r="B20"/>
  <c r="B21" s="1"/>
  <c r="D31"/>
  <c r="B17" i="32"/>
  <c r="B25"/>
  <c r="D31"/>
  <c r="D15" i="30"/>
  <c r="D16" s="1"/>
  <c r="B29"/>
  <c r="D36"/>
  <c r="B16" i="34"/>
  <c r="B29" i="32"/>
  <c r="B34" i="34"/>
  <c r="D31" i="33"/>
  <c r="D11" i="36"/>
  <c r="D12" s="1"/>
  <c r="B15" i="34"/>
  <c r="B17" s="1"/>
  <c r="B17" i="30"/>
  <c r="D15" i="32"/>
  <c r="D16" s="1"/>
</calcChain>
</file>

<file path=xl/sharedStrings.xml><?xml version="1.0" encoding="utf-8"?>
<sst xmlns="http://schemas.openxmlformats.org/spreadsheetml/2006/main" count="1174" uniqueCount="132">
  <si>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</si>
  <si>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</si>
  <si>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</si>
  <si>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</si>
  <si>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</si>
  <si>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</si>
  <si>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</si>
  <si>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</si>
  <si>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</si>
  <si>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</si>
  <si>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</si>
  <si>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</si>
  <si>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</si>
  <si>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</si>
  <si>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</si>
  <si>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</si>
  <si>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</si>
  <si>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</si>
  <si>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</si>
  <si>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</si>
  <si>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</si>
  <si>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</si>
  <si>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</si>
  <si>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</si>
  <si>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</si>
  <si>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</si>
  <si>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</si>
  <si>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</si>
  <si>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</si>
  <si>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</si>
  <si>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</si>
  <si>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</si>
  <si>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</si>
  <si>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</si>
  <si>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</si>
  <si>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</si>
  <si>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</si>
  <si>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</si>
  <si>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</si>
  <si>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</si>
  <si>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</si>
  <si>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</si>
  <si>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</si>
  <si>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</si>
  <si>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</si>
  <si>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</si>
  <si>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</si>
  <si>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</si>
  <si>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</si>
  <si>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</si>
  <si>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</si>
  <si>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</si>
  <si>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</si>
  <si>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</si>
  <si>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</si>
  <si>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</si>
  <si>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</si>
  <si>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</si>
  <si>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Trouble Per 100 A.L. = Trouble report per 100 access line ratio</t>
  </si>
  <si>
    <t>Total Access Lines = Total access lines in service</t>
  </si>
  <si>
    <t>5 Day Miss = Total New and To/Transfer service orders not completed within 5 business days. Total includes service orders not completed by customer requested due date</t>
  </si>
  <si>
    <t>Total Reports = Total regulated initial and repeat trouble reports received</t>
  </si>
  <si>
    <t>CLMA</t>
  </si>
  <si>
    <t>Columbia</t>
  </si>
  <si>
    <t>PTAG</t>
  </si>
  <si>
    <t>HDCL</t>
  </si>
  <si>
    <t>Hood Canal</t>
  </si>
  <si>
    <t>Port Angeles</t>
  </si>
  <si>
    <t>Toppenish (TPNS) and Zillah (ZLLH) will become Toppenish</t>
  </si>
  <si>
    <t>Mabton (MBTN) and Bickleton (BCTN) will become Mabton</t>
  </si>
  <si>
    <t>Brinnon (BRNN) and Quilcene (QLCN) will become Hood Canal (HDCL)</t>
  </si>
  <si>
    <t>Gardiner will become Port Angeles (PTAG)</t>
  </si>
  <si>
    <t>Dallesport (DLPT) and Wishram (WSHR) will become Dallesport</t>
  </si>
  <si>
    <t>Rate Center Consolidation February 19-20, 2005:</t>
  </si>
  <si>
    <t>Orders Taken = Total New and To/Transfer service orders completed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</si>
  <si>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</si>
  <si>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</si>
  <si>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</si>
  <si>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</si>
  <si>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</si>
  <si>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</si>
  <si>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</si>
  <si>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</si>
  <si>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</si>
  <si>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</si>
  <si>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</si>
  <si>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</si>
  <si>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</si>
  <si>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</si>
  <si>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</si>
  <si>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</si>
  <si>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</si>
  <si>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</si>
  <si>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</si>
  <si>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</si>
  <si>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</si>
  <si>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</si>
  <si>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</si>
  <si>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</si>
  <si>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</si>
  <si>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</si>
  <si>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</si>
  <si>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</si>
  <si>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</si>
  <si>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</si>
  <si>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</si>
  <si>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</si>
  <si>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</si>
  <si>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</si>
  <si>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</si>
  <si>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</si>
  <si>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</si>
  <si>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</si>
  <si>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</si>
  <si>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</si>
  <si>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 xml:space="preserve"> Sep 2010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</si>
  <si>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</si>
  <si>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</si>
  <si>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</si>
  <si>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</si>
  <si>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</si>
  <si>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</si>
  <si>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Monthly percentages completed within five days</t>
  </si>
  <si>
    <t>Monthly percentages completed within  90 days</t>
  </si>
  <si>
    <t>Monthly percentages completed within  180 days</t>
  </si>
  <si>
    <t>Q1</t>
  </si>
  <si>
    <t>Q2</t>
  </si>
  <si>
    <t>Q3</t>
  </si>
  <si>
    <t>YTD</t>
  </si>
  <si>
    <t>Q4</t>
  </si>
  <si>
    <t>CENTURYLINK</t>
  </si>
  <si>
    <t>United Telephone Company of the Northwest d/b/a CENTURYLINK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</si>
</sst>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5" formatCode="0.0%"/>
    <numFmt numFmtId="166" formatCode="mm/dd/yy"/>
    <numFmt numFmtId="168" formatCode="0.00_)"/>
    <numFmt numFmtId="169" formatCode="#,##0\)"/>
    <numFmt numFmtId="173" formatCode="[$-409]mmm\-yy;@"/>
    <numFmt numFmtId="174" formatCode="#,##0.0"/>
  </numFmts>
  <fonts count="4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Times New Roman"/>
      <family val="1"/>
    </font>
    <font>
      <sz val="9"/>
      <color theme="0"/>
      <name val="Arial"/>
      <family val="2"/>
    </font>
    <font>
      <sz val="9"/>
      <color theme="0" tint="-4.9989318521683403E-2"/>
      <name val="Arial"/>
      <family val="2"/>
    </font>
    <font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26">
    <xf numFmtId="0" fontId="0" fillId="0" borderId="0"/>
    <xf numFmtId="0" fontId="4" fillId="0" borderId="0">
      <alignment horizontal="center" wrapText="1"/>
      <protection locked="0"/>
    </xf>
    <xf numFmtId="169" fontId="1" fillId="0" borderId="0" applyFill="0" applyBorder="0" applyAlignment="0"/>
    <xf numFmtId="0" fontId="6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8" fontId="11" fillId="0" borderId="0"/>
    <xf numFmtId="38" fontId="7" fillId="0" borderId="0"/>
    <xf numFmtId="0" fontId="22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7" applyNumberFormat="0" applyFill="0" applyAlignment="0" applyProtection="0"/>
  </cellStyleXfs>
  <cellXfs count="262">
    <xf numFmtId="0" fontId="0" fillId="0" borderId="0" xfId="0"/>
    <xf numFmtId="3" fontId="16" fillId="0" borderId="8" xfId="0" applyNumberFormat="1" applyFont="1" applyBorder="1" applyAlignment="1">
      <alignment horizontal="center" vertical="top"/>
    </xf>
    <xf numFmtId="0" fontId="17" fillId="0" borderId="0" xfId="0" applyFont="1" applyFill="1"/>
    <xf numFmtId="0" fontId="17" fillId="0" borderId="0" xfId="0" applyFont="1" applyFill="1" applyBorder="1"/>
    <xf numFmtId="0" fontId="17" fillId="0" borderId="0" xfId="0" applyFont="1" applyFill="1" applyProtection="1">
      <protection locked="0"/>
    </xf>
    <xf numFmtId="0" fontId="17" fillId="0" borderId="9" xfId="0" applyFont="1" applyFill="1" applyBorder="1"/>
    <xf numFmtId="3" fontId="17" fillId="0" borderId="8" xfId="0" applyNumberFormat="1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3" fontId="20" fillId="0" borderId="8" xfId="0" applyNumberFormat="1" applyFont="1" applyBorder="1" applyAlignment="1">
      <alignment horizontal="center" vertical="top"/>
    </xf>
    <xf numFmtId="3" fontId="17" fillId="0" borderId="10" xfId="0" applyNumberFormat="1" applyFont="1" applyFill="1" applyBorder="1" applyAlignment="1" applyProtection="1">
      <alignment horizontal="center"/>
      <protection locked="0"/>
    </xf>
    <xf numFmtId="0" fontId="17" fillId="0" borderId="11" xfId="0" applyFont="1" applyFill="1" applyBorder="1"/>
    <xf numFmtId="0" fontId="17" fillId="0" borderId="9" xfId="0" applyFont="1" applyFill="1" applyBorder="1" applyProtection="1"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3" fontId="21" fillId="0" borderId="10" xfId="0" applyNumberFormat="1" applyFont="1" applyBorder="1" applyAlignment="1">
      <alignment horizontal="center" vertical="top"/>
    </xf>
    <xf numFmtId="0" fontId="17" fillId="0" borderId="12" xfId="0" quotePrefix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7" fillId="5" borderId="0" xfId="0" applyFont="1" applyFill="1" applyBorder="1" applyAlignment="1"/>
    <xf numFmtId="0" fontId="24" fillId="0" borderId="0" xfId="0" applyFont="1"/>
    <xf numFmtId="0" fontId="23" fillId="0" borderId="13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4" fillId="0" borderId="15" xfId="0" applyFont="1" applyBorder="1"/>
    <xf numFmtId="0" fontId="27" fillId="0" borderId="14" xfId="0" applyFont="1" applyBorder="1"/>
    <xf numFmtId="0" fontId="24" fillId="0" borderId="16" xfId="0" applyFont="1" applyBorder="1"/>
    <xf numFmtId="0" fontId="24" fillId="0" borderId="0" xfId="0" applyFont="1" applyBorder="1"/>
    <xf numFmtId="0" fontId="27" fillId="0" borderId="17" xfId="0" applyFont="1" applyBorder="1"/>
    <xf numFmtId="0" fontId="27" fillId="0" borderId="18" xfId="0" applyFont="1" applyBorder="1"/>
    <xf numFmtId="0" fontId="28" fillId="0" borderId="0" xfId="0" applyFont="1" applyFill="1"/>
    <xf numFmtId="0" fontId="24" fillId="0" borderId="0" xfId="0" applyFont="1" applyFill="1"/>
    <xf numFmtId="173" fontId="23" fillId="5" borderId="19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17" fontId="25" fillId="0" borderId="22" xfId="0" applyNumberFormat="1" applyFont="1" applyBorder="1" applyAlignment="1">
      <alignment horizontal="center"/>
    </xf>
    <xf numFmtId="0" fontId="24" fillId="0" borderId="23" xfId="0" applyFont="1" applyBorder="1"/>
    <xf numFmtId="3" fontId="24" fillId="0" borderId="24" xfId="0" applyNumberFormat="1" applyFont="1" applyFill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165" fontId="24" fillId="0" borderId="25" xfId="18" applyNumberFormat="1" applyFont="1" applyFill="1" applyBorder="1" applyAlignment="1">
      <alignment horizontal="center"/>
    </xf>
    <xf numFmtId="3" fontId="24" fillId="0" borderId="23" xfId="0" applyNumberFormat="1" applyFont="1" applyBorder="1"/>
    <xf numFmtId="0" fontId="24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173" fontId="23" fillId="5" borderId="28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29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30" xfId="0" applyNumberFormat="1" applyFont="1" applyFill="1" applyBorder="1" applyAlignment="1" applyProtection="1">
      <alignment horizontal="center" vertical="center" wrapText="1"/>
      <protection locked="0"/>
    </xf>
    <xf numFmtId="173" fontId="23" fillId="5" borderId="3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0" xfId="0" applyNumberFormat="1" applyFont="1" applyBorder="1" applyAlignment="1">
      <alignment horizontal="center" vertical="top"/>
    </xf>
    <xf numFmtId="1" fontId="20" fillId="0" borderId="0" xfId="0" applyNumberFormat="1" applyFont="1" applyBorder="1" applyAlignment="1">
      <alignment horizontal="center" vertical="top"/>
    </xf>
    <xf numFmtId="3" fontId="16" fillId="0" borderId="0" xfId="0" applyNumberFormat="1" applyFont="1" applyBorder="1" applyAlignment="1">
      <alignment horizontal="center" vertical="top"/>
    </xf>
    <xf numFmtId="3" fontId="24" fillId="0" borderId="0" xfId="0" applyNumberFormat="1" applyFont="1"/>
    <xf numFmtId="165" fontId="17" fillId="0" borderId="0" xfId="18" applyNumberFormat="1" applyFont="1" applyFill="1" applyAlignment="1" applyProtection="1">
      <alignment horizontal="center"/>
      <protection locked="0"/>
    </xf>
    <xf numFmtId="0" fontId="23" fillId="0" borderId="0" xfId="0" applyFont="1" applyAlignment="1">
      <alignment wrapText="1"/>
    </xf>
    <xf numFmtId="3" fontId="24" fillId="0" borderId="23" xfId="0" applyNumberFormat="1" applyFont="1" applyFill="1" applyBorder="1" applyAlignment="1">
      <alignment horizontal="center"/>
    </xf>
    <xf numFmtId="174" fontId="24" fillId="0" borderId="25" xfId="0" applyNumberFormat="1" applyFont="1" applyFill="1" applyBorder="1" applyAlignment="1">
      <alignment horizontal="center"/>
    </xf>
    <xf numFmtId="3" fontId="24" fillId="0" borderId="25" xfId="0" applyNumberFormat="1" applyFont="1" applyFill="1" applyBorder="1" applyAlignment="1">
      <alignment horizontal="center"/>
    </xf>
    <xf numFmtId="0" fontId="29" fillId="0" borderId="0" xfId="0" applyFont="1"/>
    <xf numFmtId="0" fontId="30" fillId="0" borderId="0" xfId="0" applyFont="1" applyFill="1"/>
    <xf numFmtId="0" fontId="30" fillId="0" borderId="0" xfId="0" applyFont="1" applyFill="1" applyBorder="1"/>
    <xf numFmtId="0" fontId="30" fillId="5" borderId="0" xfId="0" applyFont="1" applyFill="1" applyBorder="1" applyAlignment="1"/>
    <xf numFmtId="0" fontId="30" fillId="0" borderId="0" xfId="0" applyFont="1" applyFill="1" applyProtection="1">
      <protection locked="0"/>
    </xf>
    <xf numFmtId="0" fontId="30" fillId="0" borderId="0" xfId="0" applyFont="1" applyFill="1" applyBorder="1" applyProtection="1">
      <protection locked="0"/>
    </xf>
    <xf numFmtId="0" fontId="30" fillId="0" borderId="9" xfId="0" applyFont="1" applyFill="1" applyBorder="1"/>
    <xf numFmtId="0" fontId="30" fillId="0" borderId="12" xfId="0" applyFont="1" applyFill="1" applyBorder="1" applyAlignment="1" applyProtection="1">
      <alignment horizontal="center"/>
      <protection locked="0"/>
    </xf>
    <xf numFmtId="3" fontId="32" fillId="0" borderId="8" xfId="0" applyNumberFormat="1" applyFont="1" applyBorder="1" applyAlignment="1">
      <alignment horizontal="center" vertical="top"/>
    </xf>
    <xf numFmtId="3" fontId="30" fillId="0" borderId="0" xfId="0" applyNumberFormat="1" applyFont="1" applyFill="1" applyBorder="1" applyAlignment="1" applyProtection="1">
      <alignment horizontal="center"/>
      <protection locked="0"/>
    </xf>
    <xf numFmtId="3" fontId="30" fillId="0" borderId="8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>
      <alignment horizontal="center"/>
    </xf>
    <xf numFmtId="3" fontId="30" fillId="0" borderId="0" xfId="0" applyNumberFormat="1" applyFont="1" applyFill="1"/>
    <xf numFmtId="3" fontId="30" fillId="0" borderId="20" xfId="0" applyNumberFormat="1" applyFont="1" applyFill="1" applyBorder="1" applyAlignment="1" applyProtection="1">
      <alignment horizontal="center"/>
      <protection locked="0"/>
    </xf>
    <xf numFmtId="0" fontId="30" fillId="0" borderId="11" xfId="0" applyFont="1" applyFill="1" applyBorder="1"/>
    <xf numFmtId="0" fontId="30" fillId="0" borderId="9" xfId="0" applyFont="1" applyFill="1" applyBorder="1" applyProtection="1">
      <protection locked="0"/>
    </xf>
    <xf numFmtId="0" fontId="30" fillId="0" borderId="12" xfId="0" quotePrefix="1" applyFont="1" applyFill="1" applyBorder="1" applyAlignment="1" applyProtection="1">
      <alignment horizontal="center"/>
      <protection locked="0"/>
    </xf>
    <xf numFmtId="0" fontId="30" fillId="0" borderId="34" xfId="0" applyFont="1" applyFill="1" applyBorder="1"/>
    <xf numFmtId="3" fontId="30" fillId="0" borderId="32" xfId="0" applyNumberFormat="1" applyFont="1" applyFill="1" applyBorder="1" applyAlignment="1" applyProtection="1">
      <alignment horizontal="center"/>
      <protection locked="0"/>
    </xf>
    <xf numFmtId="3" fontId="30" fillId="0" borderId="35" xfId="0" applyNumberFormat="1" applyFont="1" applyFill="1" applyBorder="1" applyAlignment="1" applyProtection="1">
      <alignment horizontal="center"/>
      <protection locked="0"/>
    </xf>
    <xf numFmtId="0" fontId="30" fillId="0" borderId="32" xfId="0" applyFont="1" applyFill="1" applyBorder="1" applyAlignment="1">
      <alignment horizontal="center"/>
    </xf>
    <xf numFmtId="0" fontId="30" fillId="0" borderId="0" xfId="0" applyFont="1" applyFill="1" applyAlignment="1" applyProtection="1">
      <alignment horizontal="center"/>
      <protection locked="0"/>
    </xf>
    <xf numFmtId="165" fontId="30" fillId="0" borderId="0" xfId="18" applyNumberFormat="1" applyFont="1" applyFill="1" applyAlignment="1" applyProtection="1">
      <alignment horizontal="center"/>
      <protection locked="0"/>
    </xf>
    <xf numFmtId="165" fontId="30" fillId="0" borderId="0" xfId="18" applyNumberFormat="1" applyFont="1" applyFill="1" applyProtection="1">
      <protection locked="0"/>
    </xf>
    <xf numFmtId="0" fontId="23" fillId="5" borderId="36" xfId="0" applyFont="1" applyFill="1" applyBorder="1" applyProtection="1">
      <protection locked="0"/>
    </xf>
    <xf numFmtId="0" fontId="23" fillId="5" borderId="37" xfId="0" applyFont="1" applyFill="1" applyBorder="1" applyProtection="1">
      <protection locked="0"/>
    </xf>
    <xf numFmtId="0" fontId="23" fillId="5" borderId="11" xfId="0" applyFont="1" applyFill="1" applyBorder="1" applyProtection="1">
      <protection locked="0"/>
    </xf>
    <xf numFmtId="0" fontId="23" fillId="5" borderId="8" xfId="0" applyFont="1" applyFill="1" applyBorder="1" applyProtection="1">
      <protection locked="0"/>
    </xf>
    <xf numFmtId="0" fontId="23" fillId="0" borderId="38" xfId="0" applyFont="1" applyFill="1" applyBorder="1" applyAlignment="1" applyProtection="1">
      <alignment horizontal="center"/>
      <protection locked="0"/>
    </xf>
    <xf numFmtId="0" fontId="23" fillId="0" borderId="39" xfId="0" applyFont="1" applyFill="1" applyBorder="1" applyAlignment="1" applyProtection="1">
      <alignment horizontal="center"/>
      <protection locked="0"/>
    </xf>
    <xf numFmtId="0" fontId="30" fillId="0" borderId="12" xfId="0" applyFont="1" applyFill="1" applyBorder="1" applyProtection="1">
      <protection locked="0"/>
    </xf>
    <xf numFmtId="3" fontId="32" fillId="0" borderId="0" xfId="0" applyNumberFormat="1" applyFont="1" applyBorder="1" applyAlignment="1">
      <alignment horizontal="center" vertical="top"/>
    </xf>
    <xf numFmtId="0" fontId="32" fillId="0" borderId="6" xfId="16" applyFont="1" applyFill="1" applyBorder="1" applyAlignment="1">
      <alignment horizontal="center" wrapText="1"/>
    </xf>
    <xf numFmtId="2" fontId="30" fillId="0" borderId="10" xfId="0" applyNumberFormat="1" applyFont="1" applyFill="1" applyBorder="1" applyAlignment="1">
      <alignment horizontal="center"/>
    </xf>
    <xf numFmtId="0" fontId="30" fillId="0" borderId="12" xfId="0" applyFont="1" applyFill="1" applyBorder="1" applyAlignment="1" applyProtection="1">
      <alignment horizontal="left"/>
      <protection locked="0"/>
    </xf>
    <xf numFmtId="0" fontId="30" fillId="0" borderId="12" xfId="0" quotePrefix="1" applyFont="1" applyFill="1" applyBorder="1" applyProtection="1">
      <protection locked="0"/>
    </xf>
    <xf numFmtId="3" fontId="32" fillId="0" borderId="32" xfId="0" applyNumberFormat="1" applyFont="1" applyBorder="1" applyAlignment="1">
      <alignment horizontal="center" vertical="top"/>
    </xf>
    <xf numFmtId="2" fontId="30" fillId="0" borderId="40" xfId="0" applyNumberFormat="1" applyFont="1" applyFill="1" applyBorder="1" applyAlignment="1">
      <alignment horizontal="center"/>
    </xf>
    <xf numFmtId="3" fontId="24" fillId="0" borderId="23" xfId="0" applyNumberFormat="1" applyFont="1" applyFill="1" applyBorder="1"/>
    <xf numFmtId="0" fontId="23" fillId="0" borderId="41" xfId="0" applyFont="1" applyFill="1" applyBorder="1" applyAlignment="1" applyProtection="1">
      <alignment horizontal="center"/>
      <protection locked="0"/>
    </xf>
    <xf numFmtId="3" fontId="17" fillId="0" borderId="0" xfId="0" applyNumberFormat="1" applyFont="1" applyFill="1" applyProtection="1">
      <protection locked="0"/>
    </xf>
    <xf numFmtId="0" fontId="23" fillId="0" borderId="42" xfId="0" applyFont="1" applyFill="1" applyBorder="1" applyAlignment="1" applyProtection="1">
      <alignment horizontal="center"/>
      <protection locked="0"/>
    </xf>
    <xf numFmtId="2" fontId="30" fillId="0" borderId="32" xfId="0" applyNumberFormat="1" applyFont="1" applyFill="1" applyBorder="1" applyAlignment="1">
      <alignment horizontal="center"/>
    </xf>
    <xf numFmtId="17" fontId="25" fillId="0" borderId="22" xfId="0" applyNumberFormat="1" applyFont="1" applyFill="1" applyBorder="1" applyAlignment="1">
      <alignment horizontal="center"/>
    </xf>
    <xf numFmtId="0" fontId="24" fillId="0" borderId="23" xfId="0" applyFont="1" applyFill="1" applyBorder="1"/>
    <xf numFmtId="0" fontId="24" fillId="0" borderId="26" xfId="0" applyFont="1" applyFill="1" applyBorder="1" applyAlignment="1">
      <alignment horizontal="center"/>
    </xf>
    <xf numFmtId="0" fontId="24" fillId="0" borderId="27" xfId="0" applyFont="1" applyFill="1" applyBorder="1" applyAlignment="1">
      <alignment horizontal="center"/>
    </xf>
    <xf numFmtId="0" fontId="34" fillId="0" borderId="0" xfId="0" applyFont="1" applyFill="1"/>
    <xf numFmtId="1" fontId="30" fillId="0" borderId="0" xfId="0" applyNumberFormat="1" applyFont="1" applyFill="1"/>
    <xf numFmtId="0" fontId="32" fillId="0" borderId="46" xfId="16" applyFont="1" applyFill="1" applyBorder="1" applyAlignment="1">
      <alignment horizontal="center" wrapText="1"/>
    </xf>
    <xf numFmtId="0" fontId="36" fillId="0" borderId="0" xfId="0" applyFont="1" applyFill="1" applyBorder="1"/>
    <xf numFmtId="0" fontId="30" fillId="0" borderId="47" xfId="0" applyFont="1" applyFill="1" applyBorder="1" applyProtection="1">
      <protection locked="0"/>
    </xf>
    <xf numFmtId="0" fontId="32" fillId="0" borderId="48" xfId="16" applyFont="1" applyFill="1" applyBorder="1" applyAlignment="1">
      <alignment horizontal="center" wrapText="1"/>
    </xf>
    <xf numFmtId="3" fontId="32" fillId="0" borderId="35" xfId="0" applyNumberFormat="1" applyFont="1" applyBorder="1" applyAlignment="1">
      <alignment horizontal="center" vertical="top"/>
    </xf>
    <xf numFmtId="0" fontId="30" fillId="0" borderId="47" xfId="0" applyFont="1" applyFill="1" applyBorder="1" applyAlignment="1" applyProtection="1">
      <alignment horizontal="center"/>
      <protection locked="0"/>
    </xf>
    <xf numFmtId="3" fontId="30" fillId="0" borderId="51" xfId="0" applyNumberFormat="1" applyFont="1" applyFill="1" applyBorder="1" applyAlignment="1" applyProtection="1">
      <alignment horizontal="center"/>
      <protection locked="0"/>
    </xf>
    <xf numFmtId="3" fontId="37" fillId="0" borderId="0" xfId="0" applyNumberFormat="1" applyFont="1" applyFill="1" applyBorder="1" applyAlignment="1" applyProtection="1">
      <alignment horizontal="center"/>
      <protection locked="0"/>
    </xf>
    <xf numFmtId="0" fontId="37" fillId="0" borderId="0" xfId="0" applyFont="1" applyFill="1" applyBorder="1"/>
    <xf numFmtId="0" fontId="23" fillId="5" borderId="53" xfId="0" applyFont="1" applyFill="1" applyBorder="1" applyAlignment="1" applyProtection="1">
      <alignment horizontal="center"/>
      <protection locked="0"/>
    </xf>
    <xf numFmtId="0" fontId="23" fillId="5" borderId="54" xfId="0" applyFont="1" applyFill="1" applyBorder="1" applyAlignment="1" applyProtection="1">
      <alignment horizontal="left"/>
      <protection locked="0"/>
    </xf>
    <xf numFmtId="0" fontId="23" fillId="5" borderId="54" xfId="0" applyFont="1" applyFill="1" applyBorder="1" applyAlignment="1" applyProtection="1">
      <alignment horizontal="center"/>
      <protection locked="0"/>
    </xf>
    <xf numFmtId="0" fontId="23" fillId="5" borderId="54" xfId="0" quotePrefix="1" applyFont="1" applyFill="1" applyBorder="1" applyAlignment="1" applyProtection="1">
      <alignment horizontal="center"/>
      <protection locked="0"/>
    </xf>
    <xf numFmtId="0" fontId="23" fillId="5" borderId="55" xfId="0" applyFont="1" applyFill="1" applyBorder="1" applyAlignment="1" applyProtection="1">
      <alignment horizontal="center"/>
      <protection locked="0"/>
    </xf>
    <xf numFmtId="0" fontId="23" fillId="5" borderId="56" xfId="0" quotePrefix="1" applyFont="1" applyFill="1" applyBorder="1" applyAlignment="1" applyProtection="1">
      <alignment horizontal="center"/>
      <protection locked="0"/>
    </xf>
    <xf numFmtId="0" fontId="23" fillId="5" borderId="57" xfId="0" quotePrefix="1" applyFont="1" applyFill="1" applyBorder="1" applyAlignment="1" applyProtection="1">
      <alignment horizontal="center"/>
      <protection locked="0"/>
    </xf>
    <xf numFmtId="165" fontId="24" fillId="0" borderId="0" xfId="18" applyNumberFormat="1" applyFont="1"/>
    <xf numFmtId="0" fontId="34" fillId="0" borderId="0" xfId="0" applyFont="1"/>
    <xf numFmtId="0" fontId="35" fillId="0" borderId="0" xfId="0" applyFont="1" applyFill="1" applyProtection="1">
      <protection locked="0"/>
    </xf>
    <xf numFmtId="17" fontId="23" fillId="0" borderId="22" xfId="0" applyNumberFormat="1" applyFont="1" applyBorder="1" applyAlignment="1">
      <alignment horizontal="center"/>
    </xf>
    <xf numFmtId="17" fontId="25" fillId="6" borderId="22" xfId="0" applyNumberFormat="1" applyFont="1" applyFill="1" applyBorder="1" applyAlignment="1">
      <alignment horizontal="center"/>
    </xf>
    <xf numFmtId="0" fontId="24" fillId="6" borderId="23" xfId="0" applyFont="1" applyFill="1" applyBorder="1"/>
    <xf numFmtId="3" fontId="24" fillId="6" borderId="24" xfId="0" applyNumberFormat="1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165" fontId="24" fillId="6" borderId="25" xfId="18" applyNumberFormat="1" applyFont="1" applyFill="1" applyBorder="1" applyAlignment="1">
      <alignment horizontal="center"/>
    </xf>
    <xf numFmtId="3" fontId="24" fillId="6" borderId="23" xfId="0" applyNumberFormat="1" applyFont="1" applyFill="1" applyBorder="1" applyAlignment="1">
      <alignment horizontal="center"/>
    </xf>
    <xf numFmtId="3" fontId="24" fillId="6" borderId="23" xfId="0" applyNumberFormat="1" applyFont="1" applyFill="1" applyBorder="1"/>
    <xf numFmtId="174" fontId="24" fillId="6" borderId="25" xfId="0" applyNumberFormat="1" applyFont="1" applyFill="1" applyBorder="1" applyAlignment="1">
      <alignment horizontal="center"/>
    </xf>
    <xf numFmtId="3" fontId="24" fillId="6" borderId="25" xfId="0" applyNumberFormat="1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4" fillId="6" borderId="0" xfId="0" applyFont="1" applyFill="1"/>
    <xf numFmtId="0" fontId="28" fillId="6" borderId="0" xfId="0" applyFont="1" applyFill="1"/>
    <xf numFmtId="0" fontId="35" fillId="0" borderId="0" xfId="0" applyFont="1" applyFill="1"/>
    <xf numFmtId="0" fontId="38" fillId="0" borderId="0" xfId="0" applyFont="1" applyFill="1" applyBorder="1" applyProtection="1">
      <protection locked="0"/>
    </xf>
    <xf numFmtId="3" fontId="38" fillId="0" borderId="0" xfId="0" applyNumberFormat="1" applyFont="1" applyFill="1" applyBorder="1" applyAlignment="1" applyProtection="1">
      <alignment horizontal="center"/>
      <protection locked="0"/>
    </xf>
    <xf numFmtId="2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/>
    <xf numFmtId="0" fontId="37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Protection="1">
      <protection locked="0"/>
    </xf>
    <xf numFmtId="3" fontId="37" fillId="0" borderId="0" xfId="0" applyNumberFormat="1" applyFont="1" applyFill="1" applyAlignment="1" applyProtection="1">
      <alignment horizontal="center"/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39" fillId="0" borderId="65" xfId="0" applyFont="1" applyFill="1" applyBorder="1" applyAlignment="1" applyProtection="1">
      <alignment horizontal="center"/>
      <protection locked="0"/>
    </xf>
    <xf numFmtId="3" fontId="39" fillId="0" borderId="65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left"/>
    </xf>
    <xf numFmtId="0" fontId="23" fillId="5" borderId="58" xfId="0" applyFont="1" applyFill="1" applyBorder="1" applyAlignment="1">
      <alignment horizontal="center"/>
    </xf>
    <xf numFmtId="0" fontId="23" fillId="5" borderId="59" xfId="0" applyFont="1" applyFill="1" applyBorder="1" applyAlignment="1">
      <alignment horizontal="center"/>
    </xf>
    <xf numFmtId="0" fontId="23" fillId="5" borderId="60" xfId="0" applyFont="1" applyFill="1" applyBorder="1" applyAlignment="1">
      <alignment horizontal="center"/>
    </xf>
    <xf numFmtId="0" fontId="23" fillId="5" borderId="61" xfId="0" applyFont="1" applyFill="1" applyBorder="1" applyAlignment="1">
      <alignment horizontal="center"/>
    </xf>
    <xf numFmtId="0" fontId="24" fillId="0" borderId="62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173" fontId="23" fillId="5" borderId="67" xfId="0" applyNumberFormat="1" applyFont="1" applyFill="1" applyBorder="1" applyAlignment="1" applyProtection="1">
      <alignment horizontal="center"/>
      <protection locked="0"/>
    </xf>
    <xf numFmtId="173" fontId="23" fillId="5" borderId="75" xfId="0" applyNumberFormat="1" applyFont="1" applyFill="1" applyBorder="1" applyAlignment="1" applyProtection="1">
      <alignment horizontal="center"/>
      <protection locked="0"/>
    </xf>
    <xf numFmtId="0" fontId="18" fillId="5" borderId="64" xfId="0" applyFont="1" applyFill="1" applyBorder="1" applyAlignment="1">
      <alignment horizontal="center"/>
    </xf>
    <xf numFmtId="0" fontId="18" fillId="5" borderId="65" xfId="0" applyFont="1" applyFill="1" applyBorder="1" applyAlignment="1">
      <alignment horizontal="center"/>
    </xf>
    <xf numFmtId="0" fontId="18" fillId="5" borderId="66" xfId="0" applyFont="1" applyFill="1" applyBorder="1" applyAlignment="1">
      <alignment horizontal="center"/>
    </xf>
    <xf numFmtId="44" fontId="18" fillId="5" borderId="9" xfId="4" applyFont="1" applyFill="1" applyBorder="1" applyAlignment="1">
      <alignment horizontal="center"/>
    </xf>
    <xf numFmtId="44" fontId="18" fillId="5" borderId="0" xfId="4" applyFont="1" applyFill="1" applyBorder="1" applyAlignment="1">
      <alignment horizontal="center"/>
    </xf>
    <xf numFmtId="44" fontId="18" fillId="5" borderId="43" xfId="4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4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43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5" borderId="32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173" fontId="23" fillId="5" borderId="71" xfId="0" applyNumberFormat="1" applyFont="1" applyFill="1" applyBorder="1" applyAlignment="1" applyProtection="1">
      <alignment horizontal="center"/>
      <protection locked="0"/>
    </xf>
    <xf numFmtId="173" fontId="23" fillId="5" borderId="73" xfId="0" applyNumberFormat="1" applyFont="1" applyFill="1" applyBorder="1" applyAlignment="1" applyProtection="1">
      <alignment horizontal="center"/>
      <protection locked="0"/>
    </xf>
    <xf numFmtId="173" fontId="23" fillId="5" borderId="74" xfId="0" applyNumberFormat="1" applyFont="1" applyFill="1" applyBorder="1" applyAlignment="1" applyProtection="1">
      <alignment horizontal="center"/>
      <protection locked="0"/>
    </xf>
    <xf numFmtId="173" fontId="23" fillId="5" borderId="68" xfId="0" applyNumberFormat="1" applyFont="1" applyFill="1" applyBorder="1" applyAlignment="1" applyProtection="1">
      <alignment horizontal="center"/>
      <protection locked="0"/>
    </xf>
    <xf numFmtId="0" fontId="18" fillId="5" borderId="69" xfId="0" applyFont="1" applyFill="1" applyBorder="1" applyAlignment="1" applyProtection="1">
      <alignment horizontal="center" vertical="center"/>
      <protection locked="0"/>
    </xf>
    <xf numFmtId="0" fontId="18" fillId="5" borderId="70" xfId="0" applyFont="1" applyFill="1" applyBorder="1" applyAlignment="1" applyProtection="1">
      <alignment horizontal="center" vertical="center"/>
      <protection locked="0"/>
    </xf>
    <xf numFmtId="0" fontId="18" fillId="5" borderId="11" xfId="0" applyFont="1" applyFill="1" applyBorder="1" applyAlignment="1" applyProtection="1">
      <alignment horizontal="center" vertical="center"/>
      <protection locked="0"/>
    </xf>
    <xf numFmtId="0" fontId="18" fillId="5" borderId="53" xfId="0" applyFont="1" applyFill="1" applyBorder="1" applyAlignment="1" applyProtection="1">
      <alignment horizontal="center" vertical="center"/>
      <protection locked="0"/>
    </xf>
    <xf numFmtId="173" fontId="23" fillId="5" borderId="72" xfId="0" applyNumberFormat="1" applyFont="1" applyFill="1" applyBorder="1" applyAlignment="1" applyProtection="1">
      <alignment horizontal="center"/>
      <protection locked="0"/>
    </xf>
    <xf numFmtId="0" fontId="23" fillId="5" borderId="64" xfId="0" applyFont="1" applyFill="1" applyBorder="1" applyAlignment="1">
      <alignment horizontal="center"/>
    </xf>
    <xf numFmtId="0" fontId="23" fillId="5" borderId="65" xfId="0" applyFont="1" applyFill="1" applyBorder="1" applyAlignment="1">
      <alignment horizontal="center"/>
    </xf>
    <xf numFmtId="0" fontId="23" fillId="5" borderId="66" xfId="0" applyFont="1" applyFill="1" applyBorder="1" applyAlignment="1">
      <alignment horizontal="center"/>
    </xf>
    <xf numFmtId="0" fontId="23" fillId="5" borderId="9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23" fillId="5" borderId="43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center"/>
    </xf>
    <xf numFmtId="0" fontId="30" fillId="5" borderId="34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0" fontId="30" fillId="5" borderId="44" xfId="0" applyFont="1" applyFill="1" applyBorder="1" applyAlignment="1">
      <alignment horizontal="center"/>
    </xf>
    <xf numFmtId="0" fontId="23" fillId="5" borderId="11" xfId="0" applyFont="1" applyFill="1" applyBorder="1" applyAlignment="1" applyProtection="1">
      <alignment horizontal="center" vertical="center"/>
      <protection locked="0"/>
    </xf>
    <xf numFmtId="0" fontId="23" fillId="5" borderId="53" xfId="0" applyFont="1" applyFill="1" applyBorder="1" applyAlignment="1" applyProtection="1">
      <alignment horizontal="center" vertical="center"/>
      <protection locked="0"/>
    </xf>
    <xf numFmtId="0" fontId="23" fillId="5" borderId="69" xfId="0" applyFont="1" applyFill="1" applyBorder="1" applyAlignment="1" applyProtection="1">
      <alignment horizontal="center" vertical="center"/>
      <protection locked="0"/>
    </xf>
    <xf numFmtId="0" fontId="23" fillId="5" borderId="70" xfId="0" applyFont="1" applyFill="1" applyBorder="1" applyAlignment="1" applyProtection="1">
      <alignment horizontal="center" vertical="center"/>
      <protection locked="0"/>
    </xf>
    <xf numFmtId="173" fontId="23" fillId="5" borderId="76" xfId="0" applyNumberFormat="1" applyFont="1" applyFill="1" applyBorder="1" applyAlignment="1" applyProtection="1">
      <alignment horizontal="center"/>
      <protection locked="0"/>
    </xf>
    <xf numFmtId="173" fontId="23" fillId="5" borderId="37" xfId="0" applyNumberFormat="1" applyFont="1" applyFill="1" applyBorder="1" applyAlignment="1" applyProtection="1">
      <alignment horizontal="center"/>
      <protection locked="0"/>
    </xf>
    <xf numFmtId="173" fontId="23" fillId="5" borderId="79" xfId="0" applyNumberFormat="1" applyFont="1" applyFill="1" applyBorder="1" applyAlignment="1" applyProtection="1">
      <alignment horizontal="center"/>
      <protection locked="0"/>
    </xf>
    <xf numFmtId="0" fontId="30" fillId="0" borderId="34" xfId="0" applyFont="1" applyBorder="1" applyAlignment="1" applyProtection="1">
      <alignment horizontal="center"/>
      <protection locked="0"/>
    </xf>
    <xf numFmtId="0" fontId="30" fillId="0" borderId="32" xfId="0" applyFont="1" applyBorder="1" applyAlignment="1" applyProtection="1">
      <alignment horizontal="center"/>
      <protection locked="0"/>
    </xf>
    <xf numFmtId="0" fontId="30" fillId="0" borderId="44" xfId="0" applyFont="1" applyBorder="1" applyAlignment="1" applyProtection="1">
      <alignment horizontal="center"/>
      <protection locked="0"/>
    </xf>
    <xf numFmtId="173" fontId="23" fillId="5" borderId="77" xfId="0" applyNumberFormat="1" applyFont="1" applyFill="1" applyBorder="1" applyAlignment="1" applyProtection="1">
      <alignment horizontal="center"/>
      <protection locked="0"/>
    </xf>
    <xf numFmtId="173" fontId="23" fillId="5" borderId="78" xfId="0" applyNumberFormat="1" applyFont="1" applyFill="1" applyBorder="1" applyAlignment="1" applyProtection="1">
      <alignment horizontal="center"/>
      <protection locked="0"/>
    </xf>
    <xf numFmtId="3" fontId="17" fillId="7" borderId="8" xfId="0" applyNumberFormat="1" applyFont="1" applyFill="1" applyBorder="1" applyAlignment="1" applyProtection="1">
      <alignment horizontal="center"/>
      <protection locked="0"/>
    </xf>
    <xf numFmtId="3" fontId="17" fillId="7" borderId="10" xfId="0" applyNumberFormat="1" applyFont="1" applyFill="1" applyBorder="1" applyAlignment="1" applyProtection="1">
      <alignment horizontal="center"/>
      <protection locked="0"/>
    </xf>
    <xf numFmtId="3" fontId="17" fillId="7" borderId="0" xfId="0" applyNumberFormat="1" applyFont="1" applyFill="1" applyBorder="1" applyAlignment="1" applyProtection="1">
      <alignment horizontal="center"/>
      <protection locked="0"/>
    </xf>
    <xf numFmtId="3" fontId="17" fillId="7" borderId="20" xfId="0" applyNumberFormat="1" applyFont="1" applyFill="1" applyBorder="1" applyAlignment="1" applyProtection="1">
      <alignment horizontal="center"/>
      <protection locked="0"/>
    </xf>
    <xf numFmtId="3" fontId="17" fillId="7" borderId="8" xfId="0" applyNumberFormat="1" applyFont="1" applyFill="1" applyBorder="1" applyAlignment="1">
      <alignment horizontal="center"/>
    </xf>
    <xf numFmtId="3" fontId="17" fillId="7" borderId="0" xfId="0" applyNumberFormat="1" applyFont="1" applyFill="1" applyBorder="1" applyAlignment="1">
      <alignment horizontal="center"/>
    </xf>
    <xf numFmtId="1" fontId="17" fillId="7" borderId="8" xfId="0" applyNumberFormat="1" applyFont="1" applyFill="1" applyBorder="1" applyAlignment="1">
      <alignment horizontal="center"/>
    </xf>
    <xf numFmtId="1" fontId="17" fillId="7" borderId="0" xfId="0" applyNumberFormat="1" applyFont="1" applyFill="1" applyBorder="1" applyAlignment="1">
      <alignment horizontal="center"/>
    </xf>
    <xf numFmtId="1" fontId="17" fillId="7" borderId="43" xfId="0" applyNumberFormat="1" applyFont="1" applyFill="1" applyBorder="1" applyAlignment="1">
      <alignment horizontal="center"/>
    </xf>
    <xf numFmtId="3" fontId="17" fillId="7" borderId="43" xfId="0" applyNumberFormat="1" applyFont="1" applyFill="1" applyBorder="1" applyAlignment="1">
      <alignment horizontal="center"/>
    </xf>
    <xf numFmtId="3" fontId="17" fillId="7" borderId="35" xfId="0" applyNumberFormat="1" applyFont="1" applyFill="1" applyBorder="1" applyAlignment="1">
      <alignment horizontal="center"/>
    </xf>
    <xf numFmtId="3" fontId="17" fillId="7" borderId="44" xfId="0" applyNumberFormat="1" applyFont="1" applyFill="1" applyBorder="1" applyAlignment="1">
      <alignment horizontal="center"/>
    </xf>
    <xf numFmtId="3" fontId="39" fillId="7" borderId="65" xfId="0" applyNumberFormat="1" applyFont="1" applyFill="1" applyBorder="1" applyAlignment="1" applyProtection="1">
      <alignment horizontal="center"/>
      <protection locked="0"/>
    </xf>
    <xf numFmtId="3" fontId="30" fillId="7" borderId="8" xfId="0" applyNumberFormat="1" applyFont="1" applyFill="1" applyBorder="1" applyAlignment="1" applyProtection="1">
      <alignment horizontal="center"/>
      <protection locked="0"/>
    </xf>
    <xf numFmtId="3" fontId="30" fillId="7" borderId="0" xfId="0" applyNumberFormat="1" applyFont="1" applyFill="1" applyBorder="1" applyAlignment="1" applyProtection="1">
      <alignment horizontal="center"/>
      <protection locked="0"/>
    </xf>
    <xf numFmtId="3" fontId="30" fillId="7" borderId="33" xfId="0" applyNumberFormat="1" applyFont="1" applyFill="1" applyBorder="1" applyAlignment="1" applyProtection="1">
      <alignment horizontal="center"/>
      <protection locked="0"/>
    </xf>
    <xf numFmtId="3" fontId="30" fillId="7" borderId="10" xfId="0" applyNumberFormat="1" applyFont="1" applyFill="1" applyBorder="1" applyAlignment="1" applyProtection="1">
      <alignment horizontal="center"/>
      <protection locked="0"/>
    </xf>
    <xf numFmtId="3" fontId="17" fillId="7" borderId="33" xfId="0" applyNumberFormat="1" applyFont="1" applyFill="1" applyBorder="1" applyAlignment="1">
      <alignment horizontal="center"/>
    </xf>
    <xf numFmtId="3" fontId="30" fillId="7" borderId="43" xfId="0" applyNumberFormat="1" applyFont="1" applyFill="1" applyBorder="1" applyAlignment="1" applyProtection="1">
      <alignment horizontal="center"/>
      <protection locked="0"/>
    </xf>
    <xf numFmtId="3" fontId="30" fillId="7" borderId="35" xfId="0" applyNumberFormat="1" applyFont="1" applyFill="1" applyBorder="1" applyAlignment="1" applyProtection="1">
      <alignment horizontal="center"/>
      <protection locked="0"/>
    </xf>
    <xf numFmtId="3" fontId="30" fillId="7" borderId="32" xfId="0" applyNumberFormat="1" applyFont="1" applyFill="1" applyBorder="1" applyAlignment="1" applyProtection="1">
      <alignment horizontal="center"/>
      <protection locked="0"/>
    </xf>
    <xf numFmtId="3" fontId="30" fillId="7" borderId="52" xfId="0" applyNumberFormat="1" applyFont="1" applyFill="1" applyBorder="1" applyAlignment="1" applyProtection="1">
      <alignment horizontal="center"/>
      <protection locked="0"/>
    </xf>
    <xf numFmtId="3" fontId="30" fillId="7" borderId="40" xfId="0" applyNumberFormat="1" applyFont="1" applyFill="1" applyBorder="1" applyAlignment="1" applyProtection="1">
      <alignment horizontal="center"/>
      <protection locked="0"/>
    </xf>
    <xf numFmtId="3" fontId="17" fillId="7" borderId="32" xfId="0" applyNumberFormat="1" applyFont="1" applyFill="1" applyBorder="1" applyAlignment="1">
      <alignment horizontal="center"/>
    </xf>
    <xf numFmtId="3" fontId="17" fillId="7" borderId="52" xfId="0" applyNumberFormat="1" applyFont="1" applyFill="1" applyBorder="1" applyAlignment="1">
      <alignment horizontal="center"/>
    </xf>
    <xf numFmtId="3" fontId="30" fillId="7" borderId="44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Border="1" applyAlignment="1" applyProtection="1">
      <alignment horizontal="center"/>
      <protection locked="0"/>
    </xf>
    <xf numFmtId="3" fontId="37" fillId="7" borderId="0" xfId="0" applyNumberFormat="1" applyFont="1" applyFill="1" applyAlignment="1" applyProtection="1">
      <alignment horizontal="center"/>
      <protection locked="0"/>
    </xf>
    <xf numFmtId="0" fontId="30" fillId="7" borderId="0" xfId="0" applyFont="1" applyFill="1" applyAlignment="1" applyProtection="1">
      <alignment horizontal="center"/>
      <protection locked="0"/>
    </xf>
    <xf numFmtId="165" fontId="30" fillId="7" borderId="0" xfId="18" applyNumberFormat="1" applyFont="1" applyFill="1" applyAlignment="1" applyProtection="1">
      <alignment horizontal="center"/>
      <protection locked="0"/>
    </xf>
    <xf numFmtId="0" fontId="35" fillId="7" borderId="0" xfId="0" applyFont="1" applyFill="1" applyAlignment="1" applyProtection="1">
      <alignment horizontal="center"/>
      <protection locked="0"/>
    </xf>
    <xf numFmtId="165" fontId="24" fillId="7" borderId="0" xfId="18" applyNumberFormat="1" applyFont="1" applyFill="1" applyAlignment="1" applyProtection="1">
      <alignment horizontal="center"/>
      <protection locked="0"/>
    </xf>
    <xf numFmtId="0" fontId="30" fillId="7" borderId="0" xfId="0" applyFont="1" applyFill="1" applyProtection="1">
      <protection locked="0"/>
    </xf>
    <xf numFmtId="0" fontId="32" fillId="7" borderId="46" xfId="16" applyFont="1" applyFill="1" applyBorder="1" applyAlignment="1">
      <alignment horizontal="center" wrapText="1"/>
    </xf>
    <xf numFmtId="2" fontId="30" fillId="7" borderId="10" xfId="0" applyNumberFormat="1" applyFont="1" applyFill="1" applyBorder="1" applyAlignment="1">
      <alignment horizontal="center"/>
    </xf>
    <xf numFmtId="3" fontId="32" fillId="7" borderId="0" xfId="0" applyNumberFormat="1" applyFont="1" applyFill="1" applyBorder="1" applyAlignment="1">
      <alignment horizontal="center" vertical="top"/>
    </xf>
    <xf numFmtId="1" fontId="33" fillId="7" borderId="0" xfId="0" applyNumberFormat="1" applyFont="1" applyFill="1" applyBorder="1" applyAlignment="1">
      <alignment horizontal="center" vertical="top"/>
    </xf>
    <xf numFmtId="0" fontId="33" fillId="7" borderId="46" xfId="16" applyFont="1" applyFill="1" applyBorder="1" applyAlignment="1">
      <alignment horizontal="center" wrapText="1"/>
    </xf>
    <xf numFmtId="1" fontId="33" fillId="7" borderId="8" xfId="0" applyNumberFormat="1" applyFont="1" applyFill="1" applyBorder="1" applyAlignment="1">
      <alignment horizontal="center" vertical="top"/>
    </xf>
    <xf numFmtId="2" fontId="30" fillId="7" borderId="0" xfId="0" applyNumberFormat="1" applyFont="1" applyFill="1" applyBorder="1" applyAlignment="1">
      <alignment horizontal="center"/>
    </xf>
    <xf numFmtId="0" fontId="33" fillId="7" borderId="45" xfId="16" applyFont="1" applyFill="1" applyBorder="1" applyAlignment="1">
      <alignment horizontal="center" wrapText="1"/>
    </xf>
    <xf numFmtId="2" fontId="30" fillId="7" borderId="43" xfId="0" applyNumberFormat="1" applyFont="1" applyFill="1" applyBorder="1" applyAlignment="1">
      <alignment horizontal="center"/>
    </xf>
    <xf numFmtId="0" fontId="32" fillId="7" borderId="6" xfId="16" applyFont="1" applyFill="1" applyBorder="1" applyAlignment="1">
      <alignment horizontal="center" wrapText="1"/>
    </xf>
    <xf numFmtId="0" fontId="33" fillId="7" borderId="6" xfId="16" applyFont="1" applyFill="1" applyBorder="1" applyAlignment="1">
      <alignment horizontal="center" wrapText="1"/>
    </xf>
    <xf numFmtId="0" fontId="32" fillId="7" borderId="48" xfId="16" applyFont="1" applyFill="1" applyBorder="1" applyAlignment="1">
      <alignment horizontal="center" wrapText="1"/>
    </xf>
    <xf numFmtId="2" fontId="30" fillId="7" borderId="40" xfId="0" applyNumberFormat="1" applyFont="1" applyFill="1" applyBorder="1" applyAlignment="1">
      <alignment horizontal="center"/>
    </xf>
    <xf numFmtId="3" fontId="32" fillId="7" borderId="32" xfId="0" applyNumberFormat="1" applyFont="1" applyFill="1" applyBorder="1" applyAlignment="1">
      <alignment horizontal="center" vertical="top"/>
    </xf>
    <xf numFmtId="1" fontId="33" fillId="7" borderId="49" xfId="0" applyNumberFormat="1" applyFont="1" applyFill="1" applyBorder="1" applyAlignment="1">
      <alignment horizontal="center" vertical="top"/>
    </xf>
    <xf numFmtId="0" fontId="33" fillId="7" borderId="48" xfId="16" applyFont="1" applyFill="1" applyBorder="1" applyAlignment="1">
      <alignment horizontal="center" wrapText="1"/>
    </xf>
    <xf numFmtId="1" fontId="33" fillId="7" borderId="50" xfId="0" applyNumberFormat="1" applyFont="1" applyFill="1" applyBorder="1" applyAlignment="1">
      <alignment horizontal="center" vertical="top"/>
    </xf>
    <xf numFmtId="2" fontId="30" fillId="7" borderId="32" xfId="0" applyNumberFormat="1" applyFont="1" applyFill="1" applyBorder="1" applyAlignment="1">
      <alignment horizontal="center"/>
    </xf>
    <xf numFmtId="1" fontId="33" fillId="7" borderId="35" xfId="0" applyNumberFormat="1" applyFont="1" applyFill="1" applyBorder="1" applyAlignment="1">
      <alignment horizontal="center" vertical="top"/>
    </xf>
    <xf numFmtId="2" fontId="30" fillId="7" borderId="44" xfId="0" applyNumberFormat="1" applyFont="1" applyFill="1" applyBorder="1" applyAlignment="1">
      <alignment horizontal="center"/>
    </xf>
    <xf numFmtId="3" fontId="38" fillId="7" borderId="0" xfId="0" applyNumberFormat="1" applyFont="1" applyFill="1" applyBorder="1" applyAlignment="1" applyProtection="1">
      <alignment horizontal="center"/>
      <protection locked="0"/>
    </xf>
    <xf numFmtId="2" fontId="38" fillId="7" borderId="0" xfId="0" applyNumberFormat="1" applyFont="1" applyFill="1" applyBorder="1" applyAlignment="1">
      <alignment horizontal="center"/>
    </xf>
    <xf numFmtId="2" fontId="37" fillId="7" borderId="0" xfId="0" applyNumberFormat="1" applyFont="1" applyFill="1" applyBorder="1" applyAlignment="1">
      <alignment horizontal="center"/>
    </xf>
    <xf numFmtId="0" fontId="35" fillId="7" borderId="0" xfId="0" applyFont="1" applyFill="1" applyProtection="1">
      <protection locked="0"/>
    </xf>
    <xf numFmtId="0" fontId="35" fillId="7" borderId="0" xfId="0" applyFont="1" applyFill="1"/>
  </cellXfs>
  <cellStyles count="26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5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31">
        <v>40544</v>
      </c>
    </row>
    <row r="6" spans="1:4" ht="12">
      <c r="A6" s="19" t="s">
        <v>78</v>
      </c>
      <c r="B6" s="32"/>
    </row>
    <row r="7" spans="1:4">
      <c r="A7" s="20" t="s">
        <v>79</v>
      </c>
      <c r="B7" s="33">
        <v>515</v>
      </c>
      <c r="D7" s="46">
        <f>B7-B8</f>
        <v>501</v>
      </c>
    </row>
    <row r="8" spans="1:4">
      <c r="A8" s="20" t="s">
        <v>80</v>
      </c>
      <c r="B8" s="33">
        <v>14</v>
      </c>
      <c r="D8" s="117">
        <f>D7/B7</f>
        <v>0.97281553398058251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660</v>
      </c>
      <c r="D11" s="46">
        <f>B11-B12</f>
        <v>592</v>
      </c>
    </row>
    <row r="12" spans="1:4">
      <c r="A12" s="20" t="s">
        <v>84</v>
      </c>
      <c r="B12" s="33">
        <v>68</v>
      </c>
      <c r="D12" s="117">
        <f>D11/B11</f>
        <v>0.89696969696969697</v>
      </c>
    </row>
    <row r="13" spans="1:4" ht="12" thickBot="1">
      <c r="A13" s="20" t="s">
        <v>85</v>
      </c>
      <c r="B13" s="33">
        <v>14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515</v>
      </c>
      <c r="D15" s="46">
        <f>B15-B16</f>
        <v>501</v>
      </c>
    </row>
    <row r="16" spans="1:4" ht="12" customHeight="1">
      <c r="A16" s="20" t="s">
        <v>88</v>
      </c>
      <c r="B16" s="33">
        <v>14</v>
      </c>
      <c r="D16" s="117">
        <f>D15/B15</f>
        <v>0.97281553398058251</v>
      </c>
    </row>
    <row r="17" spans="1:4" ht="12.75" customHeight="1" thickBot="1">
      <c r="A17" s="22" t="s">
        <v>89</v>
      </c>
      <c r="B17" s="35">
        <f>SUM(B15-B16)/B15</f>
        <v>0.97281553398058251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v>1520</v>
      </c>
      <c r="D19" s="46"/>
    </row>
    <row r="20" spans="1:4">
      <c r="A20" s="20" t="s">
        <v>91</v>
      </c>
      <c r="B20" s="33">
        <v>0</v>
      </c>
      <c r="D20" s="117"/>
    </row>
    <row r="21" spans="1:4" s="23" customFormat="1" ht="12" thickBot="1">
      <c r="A21" s="20" t="s">
        <v>92</v>
      </c>
      <c r="B21" s="35">
        <f>SUM(B19-B20)/B19</f>
        <v>1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v>3056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0.99967277486910999</v>
      </c>
    </row>
    <row r="26" spans="1:4" ht="12">
      <c r="A26" s="21" t="s">
        <v>96</v>
      </c>
      <c r="B26" s="36"/>
    </row>
    <row r="27" spans="1:4" ht="12">
      <c r="A27" s="20" t="s">
        <v>97</v>
      </c>
      <c r="B27" s="33">
        <v>60880</v>
      </c>
      <c r="D27" s="52"/>
    </row>
    <row r="28" spans="1:4">
      <c r="A28" s="20" t="s">
        <v>98</v>
      </c>
      <c r="B28" s="33">
        <v>476</v>
      </c>
    </row>
    <row r="29" spans="1:4" ht="12" thickBot="1">
      <c r="A29" s="22" t="s">
        <v>99</v>
      </c>
      <c r="B29" s="50">
        <f>B28/B27*100</f>
        <v>0.78186596583442836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v>375</v>
      </c>
      <c r="D31" s="117">
        <f>B32/B31</f>
        <v>0.9946666666666667</v>
      </c>
    </row>
    <row r="32" spans="1:4">
      <c r="A32" s="20" t="s">
        <v>102</v>
      </c>
      <c r="B32" s="33">
        <v>373</v>
      </c>
      <c r="D32" s="117"/>
    </row>
    <row r="33" spans="1:4">
      <c r="A33" s="20" t="s">
        <v>103</v>
      </c>
      <c r="B33" s="33">
        <v>2</v>
      </c>
    </row>
    <row r="34" spans="1:4" ht="12" thickBot="1">
      <c r="A34" s="22" t="s">
        <v>104</v>
      </c>
      <c r="B34" s="51">
        <v>1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101</v>
      </c>
      <c r="D36" s="117">
        <f>B37/B36</f>
        <v>0.99009900990099009</v>
      </c>
    </row>
    <row r="37" spans="1:4">
      <c r="A37" s="20" t="s">
        <v>107</v>
      </c>
      <c r="B37" s="33">
        <v>100</v>
      </c>
    </row>
    <row r="38" spans="1:4">
      <c r="A38" s="20" t="s">
        <v>108</v>
      </c>
      <c r="B38" s="33">
        <v>1</v>
      </c>
    </row>
    <row r="39" spans="1:4" ht="12" thickBot="1">
      <c r="A39" s="22" t="s">
        <v>109</v>
      </c>
      <c r="B39" s="51">
        <v>1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95">
        <v>40756</v>
      </c>
    </row>
    <row r="6" spans="1:4" ht="12">
      <c r="A6" s="19" t="s">
        <v>78</v>
      </c>
      <c r="B6" s="96"/>
    </row>
    <row r="7" spans="1:4">
      <c r="A7" s="20" t="s">
        <v>79</v>
      </c>
      <c r="B7" s="33">
        <v>233</v>
      </c>
      <c r="D7" s="46">
        <f>B7-B8</f>
        <v>228</v>
      </c>
    </row>
    <row r="8" spans="1:4">
      <c r="A8" s="20" t="s">
        <v>80</v>
      </c>
      <c r="B8" s="33">
        <v>5</v>
      </c>
      <c r="D8" s="117">
        <f>D7/B7</f>
        <v>0.97854077253218885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881</v>
      </c>
      <c r="D11" s="46">
        <f>B11-B12</f>
        <v>830</v>
      </c>
    </row>
    <row r="12" spans="1:4">
      <c r="A12" s="20" t="s">
        <v>84</v>
      </c>
      <c r="B12" s="33">
        <v>51</v>
      </c>
      <c r="D12" s="117">
        <f>D11/B11</f>
        <v>0.94211123723042001</v>
      </c>
    </row>
    <row r="13" spans="1:4" ht="12" thickBot="1">
      <c r="A13" s="20" t="s">
        <v>85</v>
      </c>
      <c r="B13" s="33">
        <v>8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226</v>
      </c>
      <c r="D15" s="46">
        <f>B15-B16</f>
        <v>204</v>
      </c>
    </row>
    <row r="16" spans="1:4" ht="12" customHeight="1">
      <c r="A16" s="20" t="s">
        <v>88</v>
      </c>
      <c r="B16" s="33">
        <v>22</v>
      </c>
      <c r="D16" s="117">
        <f>D15/B15</f>
        <v>0.90265486725663713</v>
      </c>
    </row>
    <row r="17" spans="1:5" ht="12.75" customHeight="1" thickBot="1">
      <c r="A17" s="22" t="s">
        <v>89</v>
      </c>
      <c r="B17" s="35">
        <f>SUM(B15-B16)/B15</f>
        <v>0.90265486725663713</v>
      </c>
      <c r="D17" s="118"/>
    </row>
    <row r="18" spans="1:5" ht="12">
      <c r="A18" s="21" t="s">
        <v>90</v>
      </c>
      <c r="B18" s="49"/>
    </row>
    <row r="19" spans="1:5">
      <c r="A19" s="20" t="s">
        <v>87</v>
      </c>
      <c r="B19" s="33">
        <v>1049</v>
      </c>
      <c r="D19" s="46"/>
    </row>
    <row r="20" spans="1:5">
      <c r="A20" s="20" t="s">
        <v>91</v>
      </c>
      <c r="B20" s="33">
        <v>0</v>
      </c>
      <c r="D20" s="117"/>
    </row>
    <row r="21" spans="1:5" s="23" customFormat="1" ht="12" thickBot="1">
      <c r="A21" s="20" t="s">
        <v>92</v>
      </c>
      <c r="B21" s="35">
        <f>SUM(B19-B20)/B19</f>
        <v>1</v>
      </c>
    </row>
    <row r="22" spans="1:5" ht="12">
      <c r="A22" s="21" t="s">
        <v>93</v>
      </c>
      <c r="B22" s="49"/>
    </row>
    <row r="23" spans="1:5">
      <c r="A23" s="20" t="s">
        <v>87</v>
      </c>
      <c r="B23" s="33">
        <v>2711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0.99963113242346002</v>
      </c>
    </row>
    <row r="26" spans="1:5" ht="12">
      <c r="A26" s="21" t="s">
        <v>96</v>
      </c>
      <c r="B26" s="90"/>
    </row>
    <row r="27" spans="1:5" ht="12">
      <c r="A27" s="20" t="s">
        <v>97</v>
      </c>
      <c r="B27" s="33">
        <v>58082</v>
      </c>
      <c r="D27" s="52"/>
    </row>
    <row r="28" spans="1:5">
      <c r="A28" s="20" t="s">
        <v>98</v>
      </c>
      <c r="B28" s="33">
        <v>540</v>
      </c>
    </row>
    <row r="29" spans="1:5" ht="12" thickBot="1">
      <c r="A29" s="22" t="s">
        <v>99</v>
      </c>
      <c r="B29" s="50">
        <f>B28/B27*100</f>
        <v>0.92972005096243238</v>
      </c>
    </row>
    <row r="30" spans="1:5" ht="12">
      <c r="A30" s="21" t="s">
        <v>100</v>
      </c>
      <c r="B30" s="34"/>
      <c r="D30" s="46"/>
    </row>
    <row r="31" spans="1:5">
      <c r="A31" s="20" t="s">
        <v>101</v>
      </c>
      <c r="B31" s="33">
        <v>419</v>
      </c>
      <c r="D31" s="117">
        <f>B32/B31</f>
        <v>0.98090692124105017</v>
      </c>
    </row>
    <row r="32" spans="1:5">
      <c r="A32" s="20" t="s">
        <v>102</v>
      </c>
      <c r="B32" s="33">
        <v>411</v>
      </c>
      <c r="D32" s="117"/>
      <c r="E32" s="46"/>
    </row>
    <row r="33" spans="1:4">
      <c r="A33" s="20" t="s">
        <v>103</v>
      </c>
      <c r="B33" s="33">
        <v>8</v>
      </c>
    </row>
    <row r="34" spans="1:4" ht="12" thickBot="1">
      <c r="A34" s="22" t="s">
        <v>104</v>
      </c>
      <c r="B34" s="51">
        <v>246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121</v>
      </c>
      <c r="D36" s="117">
        <f>B37/B36</f>
        <v>0.90082644628099173</v>
      </c>
    </row>
    <row r="37" spans="1:4">
      <c r="A37" s="20" t="s">
        <v>107</v>
      </c>
      <c r="B37" s="33">
        <v>109</v>
      </c>
    </row>
    <row r="38" spans="1:4">
      <c r="A38" s="20" t="s">
        <v>108</v>
      </c>
      <c r="B38" s="33">
        <v>12</v>
      </c>
    </row>
    <row r="39" spans="1:4" ht="12" thickBot="1">
      <c r="A39" s="22" t="s">
        <v>109</v>
      </c>
      <c r="B39" s="51">
        <v>3</v>
      </c>
    </row>
    <row r="40" spans="1:4" ht="12.6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95">
        <v>40787</v>
      </c>
    </row>
    <row r="6" spans="1:4" ht="12">
      <c r="A6" s="19" t="s">
        <v>78</v>
      </c>
      <c r="B6" s="96"/>
    </row>
    <row r="7" spans="1:4">
      <c r="A7" s="20" t="s">
        <v>79</v>
      </c>
      <c r="B7" s="33">
        <v>258</v>
      </c>
      <c r="D7" s="46">
        <f>B7-B8</f>
        <v>252</v>
      </c>
    </row>
    <row r="8" spans="1:4">
      <c r="A8" s="20" t="s">
        <v>80</v>
      </c>
      <c r="B8" s="33">
        <v>6</v>
      </c>
      <c r="D8" s="117">
        <f>D7/B7</f>
        <v>0.97674418604651159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545</v>
      </c>
      <c r="D11" s="46">
        <f>B11-B12</f>
        <v>494</v>
      </c>
    </row>
    <row r="12" spans="1:4">
      <c r="A12" s="20" t="s">
        <v>84</v>
      </c>
      <c r="B12" s="33">
        <v>51</v>
      </c>
      <c r="D12" s="117">
        <f>D11/B11</f>
        <v>0.9064220183486239</v>
      </c>
    </row>
    <row r="13" spans="1:4" ht="12" thickBot="1">
      <c r="A13" s="20" t="s">
        <v>85</v>
      </c>
      <c r="B13" s="33">
        <v>6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250</v>
      </c>
      <c r="D15" s="46">
        <f>B15-B16</f>
        <v>233</v>
      </c>
    </row>
    <row r="16" spans="1:4" ht="12" customHeight="1">
      <c r="A16" s="20" t="s">
        <v>88</v>
      </c>
      <c r="B16" s="33">
        <v>17</v>
      </c>
      <c r="D16" s="117">
        <f>D15/B15</f>
        <v>0.93200000000000005</v>
      </c>
    </row>
    <row r="17" spans="1:5" ht="12.75" customHeight="1" thickBot="1">
      <c r="A17" s="22" t="s">
        <v>89</v>
      </c>
      <c r="B17" s="35">
        <f>SUM(B15-B16)/B15</f>
        <v>0.93200000000000005</v>
      </c>
      <c r="D17" s="118"/>
    </row>
    <row r="18" spans="1:5" ht="12">
      <c r="A18" s="21" t="s">
        <v>90</v>
      </c>
      <c r="B18" s="49"/>
    </row>
    <row r="19" spans="1:5">
      <c r="A19" s="20" t="s">
        <v>87</v>
      </c>
      <c r="B19" s="33">
        <v>787</v>
      </c>
      <c r="D19" s="46"/>
    </row>
    <row r="20" spans="1:5">
      <c r="A20" s="20" t="s">
        <v>91</v>
      </c>
      <c r="B20" s="33">
        <v>0</v>
      </c>
      <c r="D20" s="117"/>
    </row>
    <row r="21" spans="1:5" s="23" customFormat="1" ht="12" thickBot="1">
      <c r="A21" s="20" t="s">
        <v>92</v>
      </c>
      <c r="B21" s="35">
        <f>SUM(B19-B20)/B19</f>
        <v>1</v>
      </c>
    </row>
    <row r="22" spans="1:5" ht="12">
      <c r="A22" s="21" t="s">
        <v>93</v>
      </c>
      <c r="B22" s="49"/>
    </row>
    <row r="23" spans="1:5">
      <c r="A23" s="20" t="s">
        <v>87</v>
      </c>
      <c r="B23" s="33">
        <v>2343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0.9995731967562953</v>
      </c>
    </row>
    <row r="26" spans="1:5" ht="12">
      <c r="A26" s="21" t="s">
        <v>96</v>
      </c>
      <c r="B26" s="90"/>
    </row>
    <row r="27" spans="1:5" ht="12">
      <c r="A27" s="20" t="s">
        <v>97</v>
      </c>
      <c r="B27" s="33">
        <v>57683</v>
      </c>
      <c r="D27" s="52"/>
    </row>
    <row r="28" spans="1:5">
      <c r="A28" s="20" t="s">
        <v>98</v>
      </c>
      <c r="B28" s="33">
        <v>522</v>
      </c>
    </row>
    <row r="29" spans="1:5" ht="12" thickBot="1">
      <c r="A29" s="22" t="s">
        <v>99</v>
      </c>
      <c r="B29" s="50">
        <f>B28/B27*100</f>
        <v>0.90494599795433661</v>
      </c>
    </row>
    <row r="30" spans="1:5" ht="12">
      <c r="A30" s="21" t="s">
        <v>100</v>
      </c>
      <c r="B30" s="34"/>
      <c r="D30" s="46"/>
    </row>
    <row r="31" spans="1:5">
      <c r="A31" s="20" t="s">
        <v>101</v>
      </c>
      <c r="B31" s="33">
        <v>409</v>
      </c>
      <c r="D31" s="117">
        <f>B32/B31</f>
        <v>0.9853300733496333</v>
      </c>
    </row>
    <row r="32" spans="1:5">
      <c r="A32" s="20" t="s">
        <v>102</v>
      </c>
      <c r="B32" s="33">
        <v>403</v>
      </c>
      <c r="D32" s="117"/>
      <c r="E32" s="46"/>
    </row>
    <row r="33" spans="1:4">
      <c r="A33" s="20" t="s">
        <v>103</v>
      </c>
      <c r="B33" s="33">
        <f>B31-B32</f>
        <v>6</v>
      </c>
    </row>
    <row r="34" spans="1:4" ht="12" thickBot="1">
      <c r="A34" s="22" t="s">
        <v>104</v>
      </c>
      <c r="B34" s="51">
        <v>22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113</v>
      </c>
      <c r="D36" s="117">
        <f>B37/B36</f>
        <v>0.96460176991150437</v>
      </c>
    </row>
    <row r="37" spans="1:4">
      <c r="A37" s="20" t="s">
        <v>107</v>
      </c>
      <c r="B37" s="33">
        <v>109</v>
      </c>
    </row>
    <row r="38" spans="1:4">
      <c r="A38" s="20" t="s">
        <v>108</v>
      </c>
      <c r="B38" s="33">
        <f>B36-B37</f>
        <v>4</v>
      </c>
    </row>
    <row r="39" spans="1:4" ht="12" thickBot="1">
      <c r="A39" s="22" t="s">
        <v>109</v>
      </c>
      <c r="B39" s="51">
        <v>7</v>
      </c>
    </row>
    <row r="40" spans="1:4" ht="12.6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 t="s">
        <v>127</v>
      </c>
    </row>
    <row r="6" spans="1:4" ht="12">
      <c r="A6" s="19" t="s">
        <v>78</v>
      </c>
      <c r="B6" s="32"/>
    </row>
    <row r="7" spans="1:4">
      <c r="A7" s="20" t="s">
        <v>79</v>
      </c>
      <c r="B7" s="33">
        <f>'SUMMARY JULY'!B7+'AUG 2011'!B7+'SEP 11'!B7</f>
        <v>782</v>
      </c>
      <c r="D7" s="46">
        <f>B7-B8</f>
        <v>761</v>
      </c>
    </row>
    <row r="8" spans="1:4">
      <c r="A8" s="20" t="s">
        <v>80</v>
      </c>
      <c r="B8" s="33">
        <f>'SUMMARY JULY'!B8+'AUG 2011'!B8+'SEP 11'!B8</f>
        <v>21</v>
      </c>
      <c r="D8" s="117">
        <f>D7/B7</f>
        <v>0.97314578005115093</v>
      </c>
    </row>
    <row r="9" spans="1:4" ht="12" thickBot="1">
      <c r="A9" s="20" t="s">
        <v>81</v>
      </c>
      <c r="B9" s="33">
        <f>'SUMMARY JULY'!B9+'AUG 2011'!B9+'SEP 11'!B9</f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f>'SUMMARY JULY'!B11+'AUG 2011'!B11+'SEP 11'!B11</f>
        <v>2206</v>
      </c>
      <c r="D11" s="46">
        <f>B11-B12</f>
        <v>2064</v>
      </c>
    </row>
    <row r="12" spans="1:4">
      <c r="A12" s="20" t="s">
        <v>84</v>
      </c>
      <c r="B12" s="33">
        <f>'SUMMARY JULY'!B12+'AUG 2011'!B12+'SEP 11'!B12</f>
        <v>142</v>
      </c>
      <c r="D12" s="117">
        <f>D11/B11</f>
        <v>0.93563009972801447</v>
      </c>
    </row>
    <row r="13" spans="1:4" ht="12" thickBot="1">
      <c r="A13" s="20" t="s">
        <v>85</v>
      </c>
      <c r="B13" s="33">
        <f>'SUMMARY JULY'!B13+'AUG 2011'!B13+'SEP 11'!B13</f>
        <v>18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f>'SUMMARY JULY'!B15+'AUG 2011'!B15+'SEP 11'!B15</f>
        <v>767</v>
      </c>
      <c r="D15" s="46"/>
    </row>
    <row r="16" spans="1:4" ht="12" customHeight="1">
      <c r="A16" s="20" t="s">
        <v>88</v>
      </c>
      <c r="B16" s="33">
        <f>'SUMMARY JULY'!B16+'AUG 2011'!B16+'SEP 11'!B16</f>
        <v>45</v>
      </c>
      <c r="D16" s="117"/>
    </row>
    <row r="17" spans="1:4" ht="12.75" customHeight="1" thickBot="1">
      <c r="A17" s="22" t="s">
        <v>89</v>
      </c>
      <c r="B17" s="35">
        <f>SUM(B15-B16)/B15</f>
        <v>0.94132985658409385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f>'SUMMARY JULY'!B19+'AUG 2011'!B19+'SEP 11'!B19</f>
        <v>3164</v>
      </c>
      <c r="D19" s="46"/>
    </row>
    <row r="20" spans="1:4">
      <c r="A20" s="20" t="s">
        <v>91</v>
      </c>
      <c r="B20" s="33">
        <f>'SUMMARY JULY'!B20+'AUG 2011'!B20+'SEP 11'!B20</f>
        <v>0</v>
      </c>
      <c r="D20" s="117"/>
    </row>
    <row r="21" spans="1:4" s="23" customFormat="1" ht="12" thickBot="1">
      <c r="A21" s="20" t="s">
        <v>92</v>
      </c>
      <c r="B21" s="35">
        <f>SUM(B19-B20)/B19</f>
        <v>1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f>'SUMMARY JULY'!B23+'AUG 2011'!B23+'SEP 11'!B23</f>
        <v>8066</v>
      </c>
    </row>
    <row r="24" spans="1:4">
      <c r="A24" s="20" t="s">
        <v>94</v>
      </c>
      <c r="B24" s="33">
        <f>'SUMMARY JULY'!B24+'AUG 2011'!B24+'SEP 11'!B24</f>
        <v>4</v>
      </c>
    </row>
    <row r="25" spans="1:4" s="23" customFormat="1" ht="12" thickBot="1">
      <c r="A25" s="20" t="s">
        <v>95</v>
      </c>
      <c r="B25" s="35">
        <f>SUM(B23-B24)/B23</f>
        <v>0.99950409124721051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f>'SUMMARY JULY'!B27+'AUG 2011'!B27+'SEP 11'!B27</f>
        <v>174172</v>
      </c>
      <c r="D27" s="52"/>
    </row>
    <row r="28" spans="1:4">
      <c r="A28" s="20" t="s">
        <v>98</v>
      </c>
      <c r="B28" s="33">
        <f>'SUMMARY JULY'!B28+'AUG 2011'!B28+'SEP 11'!B28</f>
        <v>1768</v>
      </c>
    </row>
    <row r="29" spans="1:4" ht="12" thickBot="1">
      <c r="A29" s="22" t="s">
        <v>99</v>
      </c>
      <c r="B29" s="50">
        <f>B28/B27*100</f>
        <v>1.0150885331741037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f>'SUMMARY JULY'!B31+'AUG 2011'!B31+'SEP 11'!B31</f>
        <v>1289</v>
      </c>
      <c r="D31" s="117">
        <f>B32/B31</f>
        <v>0.98448409619860355</v>
      </c>
    </row>
    <row r="32" spans="1:4">
      <c r="A32" s="20" t="s">
        <v>102</v>
      </c>
      <c r="B32" s="33">
        <f>'SUMMARY JULY'!B32+'AUG 2011'!B32+'SEP 11'!B32</f>
        <v>1269</v>
      </c>
      <c r="D32" s="117"/>
    </row>
    <row r="33" spans="1:4">
      <c r="A33" s="20" t="s">
        <v>103</v>
      </c>
      <c r="B33" s="33">
        <f>'SUMMARY JULY'!B33+'AUG 2011'!B33+'SEP 11'!B33</f>
        <v>20</v>
      </c>
    </row>
    <row r="34" spans="1:4" ht="12" thickBot="1">
      <c r="A34" s="22" t="s">
        <v>104</v>
      </c>
      <c r="B34" s="33">
        <f>'SUMMARY JULY'!B34+'AUG 2011'!B34+'SEP 11'!B34</f>
        <v>268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f>'SUMMARY JULY'!B36+'AUG 2011'!B36+'SEP 11'!B36</f>
        <v>479</v>
      </c>
      <c r="D36" s="117">
        <f>B37/B36</f>
        <v>0.96659707724425892</v>
      </c>
    </row>
    <row r="37" spans="1:4">
      <c r="A37" s="20" t="s">
        <v>107</v>
      </c>
      <c r="B37" s="33">
        <f>'SUMMARY JULY'!B37+'AUG 2011'!B37+'SEP 11'!B37</f>
        <v>463</v>
      </c>
    </row>
    <row r="38" spans="1:4">
      <c r="A38" s="20" t="s">
        <v>108</v>
      </c>
      <c r="B38" s="33">
        <f>'SUMMARY JULY'!B38+'AUG 2011'!B38+'SEP 11'!B38</f>
        <v>16</v>
      </c>
    </row>
    <row r="39" spans="1:4" ht="12" thickBot="1">
      <c r="A39" s="22" t="s">
        <v>109</v>
      </c>
      <c r="B39" s="33">
        <f>'SUMMARY JULY'!B39+'AUG 2011'!B39+'SEP 11'!B39</f>
        <v>11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view="pageLayout" topLeftCell="A62" zoomScaleNormal="100" workbookViewId="0">
      <selection activeCell="A2" sqref="A2:B2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2" ht="13.5" customHeight="1">
      <c r="A1" s="148" t="s">
        <v>76</v>
      </c>
      <c r="B1" s="149"/>
    </row>
    <row r="2" spans="1:2" ht="12">
      <c r="A2" s="150" t="s">
        <v>130</v>
      </c>
      <c r="B2" s="151"/>
    </row>
    <row r="3" spans="1:2" ht="12">
      <c r="A3" s="150">
        <v>2011</v>
      </c>
      <c r="B3" s="151"/>
    </row>
    <row r="4" spans="1:2" ht="12" thickBot="1">
      <c r="A4" s="152"/>
      <c r="B4" s="153"/>
    </row>
    <row r="5" spans="1:2" ht="12.6" thickBot="1">
      <c r="A5" s="18" t="s">
        <v>77</v>
      </c>
      <c r="B5" s="120">
        <v>40817</v>
      </c>
    </row>
    <row r="6" spans="1:2" ht="12">
      <c r="A6" s="19" t="s">
        <v>78</v>
      </c>
      <c r="B6" s="32"/>
    </row>
    <row r="7" spans="1:2">
      <c r="A7" s="20" t="s">
        <v>79</v>
      </c>
      <c r="B7" s="33">
        <v>210</v>
      </c>
    </row>
    <row r="8" spans="1:2">
      <c r="A8" s="20" t="s">
        <v>80</v>
      </c>
      <c r="B8" s="33">
        <v>5</v>
      </c>
    </row>
    <row r="9" spans="1:2" ht="12" thickBot="1">
      <c r="A9" s="20" t="s">
        <v>81</v>
      </c>
      <c r="B9" s="33">
        <v>0</v>
      </c>
    </row>
    <row r="10" spans="1:2" ht="12">
      <c r="A10" s="19" t="s">
        <v>82</v>
      </c>
      <c r="B10" s="34"/>
    </row>
    <row r="11" spans="1:2">
      <c r="A11" s="20" t="s">
        <v>83</v>
      </c>
      <c r="B11" s="33">
        <v>472</v>
      </c>
    </row>
    <row r="12" spans="1:2">
      <c r="A12" s="20" t="s">
        <v>84</v>
      </c>
      <c r="B12" s="33">
        <v>36</v>
      </c>
    </row>
    <row r="13" spans="1:2" ht="12" thickBot="1">
      <c r="A13" s="20" t="s">
        <v>85</v>
      </c>
      <c r="B13" s="33">
        <v>3</v>
      </c>
    </row>
    <row r="14" spans="1:2" ht="12">
      <c r="A14" s="21" t="s">
        <v>86</v>
      </c>
      <c r="B14" s="34"/>
    </row>
    <row r="15" spans="1:2" ht="12" customHeight="1">
      <c r="A15" s="20" t="s">
        <v>87</v>
      </c>
      <c r="B15" s="33">
        <v>210</v>
      </c>
    </row>
    <row r="16" spans="1:2" ht="12" customHeight="1">
      <c r="A16" s="20" t="s">
        <v>88</v>
      </c>
      <c r="B16" s="33">
        <v>18</v>
      </c>
    </row>
    <row r="17" spans="1:5" ht="12.75" customHeight="1" thickBot="1">
      <c r="A17" s="22" t="s">
        <v>89</v>
      </c>
      <c r="B17" s="35">
        <f>SUM(B15-B16)/B15</f>
        <v>0.91428571428571426</v>
      </c>
    </row>
    <row r="18" spans="1:5" ht="12">
      <c r="A18" s="21" t="s">
        <v>90</v>
      </c>
      <c r="B18" s="49"/>
    </row>
    <row r="19" spans="1:5">
      <c r="A19" s="20" t="s">
        <v>87</v>
      </c>
      <c r="B19" s="33">
        <v>686</v>
      </c>
    </row>
    <row r="20" spans="1:5">
      <c r="A20" s="20" t="s">
        <v>91</v>
      </c>
      <c r="B20" s="33">
        <v>0</v>
      </c>
    </row>
    <row r="21" spans="1:5" s="23" customFormat="1" ht="12" thickBot="1">
      <c r="A21" s="20" t="s">
        <v>92</v>
      </c>
      <c r="B21" s="35">
        <f>SUM(B19-B20)/B19</f>
        <v>1</v>
      </c>
    </row>
    <row r="22" spans="1:5" ht="12">
      <c r="A22" s="21" t="s">
        <v>93</v>
      </c>
      <c r="B22" s="49"/>
    </row>
    <row r="23" spans="1:5">
      <c r="A23" s="20" t="s">
        <v>87</v>
      </c>
      <c r="B23" s="33">
        <v>2014</v>
      </c>
    </row>
    <row r="24" spans="1:5">
      <c r="A24" s="20" t="s">
        <v>94</v>
      </c>
      <c r="B24" s="33">
        <v>1</v>
      </c>
    </row>
    <row r="25" spans="1:5" s="23" customFormat="1" ht="12" thickBot="1">
      <c r="A25" s="20" t="s">
        <v>95</v>
      </c>
      <c r="B25" s="35">
        <f>SUM(B23-B24)/B23</f>
        <v>0.99950347567030784</v>
      </c>
    </row>
    <row r="26" spans="1:5" ht="12">
      <c r="A26" s="21" t="s">
        <v>96</v>
      </c>
      <c r="B26" s="90"/>
    </row>
    <row r="27" spans="1:5">
      <c r="A27" s="20" t="s">
        <v>97</v>
      </c>
      <c r="B27" s="33">
        <v>57414</v>
      </c>
    </row>
    <row r="28" spans="1:5">
      <c r="A28" s="20" t="s">
        <v>98</v>
      </c>
      <c r="B28" s="33">
        <v>443</v>
      </c>
    </row>
    <row r="29" spans="1:5" ht="12" thickBot="1">
      <c r="A29" s="22" t="s">
        <v>99</v>
      </c>
      <c r="B29" s="50">
        <f>B28/B27*100</f>
        <v>0.77158881109137145</v>
      </c>
    </row>
    <row r="30" spans="1:5" ht="12">
      <c r="A30" s="21" t="s">
        <v>100</v>
      </c>
      <c r="B30" s="34"/>
    </row>
    <row r="31" spans="1:5">
      <c r="A31" s="20" t="s">
        <v>101</v>
      </c>
      <c r="B31" s="33">
        <v>323</v>
      </c>
    </row>
    <row r="32" spans="1:5">
      <c r="A32" s="20" t="s">
        <v>102</v>
      </c>
      <c r="B32" s="33">
        <v>317</v>
      </c>
      <c r="E32" s="46"/>
    </row>
    <row r="33" spans="1:2">
      <c r="A33" s="20" t="s">
        <v>103</v>
      </c>
      <c r="B33" s="33">
        <f>B31-B32</f>
        <v>6</v>
      </c>
    </row>
    <row r="34" spans="1:2" ht="12" thickBot="1">
      <c r="A34" s="22" t="s">
        <v>104</v>
      </c>
      <c r="B34" s="33">
        <v>27</v>
      </c>
    </row>
    <row r="35" spans="1:2" ht="12">
      <c r="A35" s="21" t="s">
        <v>105</v>
      </c>
      <c r="B35" s="49"/>
    </row>
    <row r="36" spans="1:2">
      <c r="A36" s="20" t="s">
        <v>106</v>
      </c>
      <c r="B36" s="33">
        <v>120</v>
      </c>
    </row>
    <row r="37" spans="1:2">
      <c r="A37" s="20" t="s">
        <v>107</v>
      </c>
      <c r="B37" s="33">
        <v>117</v>
      </c>
    </row>
    <row r="38" spans="1:2">
      <c r="A38" s="20" t="s">
        <v>108</v>
      </c>
      <c r="B38" s="33">
        <f>B36-B37</f>
        <v>3</v>
      </c>
    </row>
    <row r="39" spans="1:2" ht="12" thickBot="1">
      <c r="A39" s="22" t="s">
        <v>109</v>
      </c>
      <c r="B39" s="33">
        <v>4</v>
      </c>
    </row>
    <row r="40" spans="1:2" ht="12.6" thickBot="1">
      <c r="A40" s="24" t="s">
        <v>110</v>
      </c>
      <c r="B40" s="37" t="s">
        <v>111</v>
      </c>
    </row>
    <row r="41" spans="1:2" ht="13.5" customHeight="1" thickBot="1">
      <c r="A41" s="25" t="s">
        <v>120</v>
      </c>
      <c r="B41" s="38" t="s">
        <v>111</v>
      </c>
    </row>
    <row r="42" spans="1:2" ht="12" thickTop="1"/>
    <row r="44" spans="1:2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
REDACTED
CONFIDENTIAL PURSUANT TO WAC 480-07-160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 t="s">
        <v>129</v>
      </c>
    </row>
    <row r="6" spans="1:4" ht="12">
      <c r="A6" s="19" t="s">
        <v>78</v>
      </c>
      <c r="B6" s="32"/>
    </row>
    <row r="7" spans="1:4">
      <c r="A7" s="20" t="s">
        <v>79</v>
      </c>
      <c r="B7" s="33">
        <f>'SUMMARY OCT 11'!B7</f>
        <v>210</v>
      </c>
      <c r="D7" s="46">
        <f>B7-B8</f>
        <v>205</v>
      </c>
    </row>
    <row r="8" spans="1:4">
      <c r="A8" s="20" t="s">
        <v>80</v>
      </c>
      <c r="B8" s="33">
        <f>'SUMMARY OCT 11'!B8</f>
        <v>5</v>
      </c>
      <c r="D8" s="117">
        <f>D7/B7</f>
        <v>0.97619047619047616</v>
      </c>
    </row>
    <row r="9" spans="1:4" ht="12" thickBot="1">
      <c r="A9" s="20" t="s">
        <v>81</v>
      </c>
      <c r="B9" s="33">
        <f>'SUMMARY OCT 11'!B9</f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f>'SUMMARY OCT 11'!B11</f>
        <v>472</v>
      </c>
      <c r="D11" s="46">
        <f>B11-B12</f>
        <v>436</v>
      </c>
    </row>
    <row r="12" spans="1:4">
      <c r="A12" s="20" t="s">
        <v>84</v>
      </c>
      <c r="B12" s="33">
        <f>'SUMMARY OCT 11'!B12</f>
        <v>36</v>
      </c>
      <c r="D12" s="117">
        <f>D11/B11</f>
        <v>0.92372881355932202</v>
      </c>
    </row>
    <row r="13" spans="1:4" ht="12" thickBot="1">
      <c r="A13" s="20" t="s">
        <v>85</v>
      </c>
      <c r="B13" s="33">
        <f>'SUMMARY OCT 11'!B13</f>
        <v>3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f>'SUMMARY OCT 11'!B15</f>
        <v>210</v>
      </c>
      <c r="D15" s="46"/>
    </row>
    <row r="16" spans="1:4" ht="12" customHeight="1">
      <c r="A16" s="20" t="s">
        <v>88</v>
      </c>
      <c r="B16" s="33">
        <f>'SUMMARY OCT 11'!B16</f>
        <v>18</v>
      </c>
      <c r="D16" s="117"/>
    </row>
    <row r="17" spans="1:4" ht="12.75" customHeight="1" thickBot="1">
      <c r="A17" s="22" t="s">
        <v>89</v>
      </c>
      <c r="B17" s="35">
        <f>SUM(B15-B16)/B15</f>
        <v>0.91428571428571426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f>'SUMMARY OCT 11'!B19</f>
        <v>686</v>
      </c>
      <c r="D19" s="46"/>
    </row>
    <row r="20" spans="1:4">
      <c r="A20" s="20" t="s">
        <v>91</v>
      </c>
      <c r="B20" s="33">
        <f>'SUMMARY OCT 11'!B20</f>
        <v>0</v>
      </c>
      <c r="D20" s="117"/>
    </row>
    <row r="21" spans="1:4" s="23" customFormat="1" ht="12" thickBot="1">
      <c r="A21" s="20" t="s">
        <v>92</v>
      </c>
      <c r="B21" s="35">
        <f>SUM(B19-B20)/B19</f>
        <v>1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f>'SUMMARY OCT 11'!B23</f>
        <v>2014</v>
      </c>
    </row>
    <row r="24" spans="1:4">
      <c r="A24" s="20" t="s">
        <v>94</v>
      </c>
      <c r="B24" s="33">
        <f>'SUMMARY OCT 11'!B24</f>
        <v>1</v>
      </c>
    </row>
    <row r="25" spans="1:4" s="23" customFormat="1" ht="12" thickBot="1">
      <c r="A25" s="20" t="s">
        <v>95</v>
      </c>
      <c r="B25" s="35">
        <f>SUM(B23-B24)/B23</f>
        <v>0.99950347567030784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f>'SUMMARY OCT 11'!B27</f>
        <v>57414</v>
      </c>
      <c r="D27" s="52"/>
    </row>
    <row r="28" spans="1:4">
      <c r="A28" s="20" t="s">
        <v>98</v>
      </c>
      <c r="B28" s="33">
        <f>'SUMMARY OCT 11'!B28</f>
        <v>443</v>
      </c>
    </row>
    <row r="29" spans="1:4" ht="12" thickBot="1">
      <c r="A29" s="22" t="s">
        <v>99</v>
      </c>
      <c r="B29" s="50">
        <f>B28/B27*100</f>
        <v>0.77158881109137145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f>'SUMMARY OCT 11'!B31</f>
        <v>323</v>
      </c>
      <c r="D31" s="117">
        <f>B32/B31</f>
        <v>0.98142414860681115</v>
      </c>
    </row>
    <row r="32" spans="1:4">
      <c r="A32" s="20" t="s">
        <v>102</v>
      </c>
      <c r="B32" s="33">
        <f>'SUMMARY OCT 11'!B32</f>
        <v>317</v>
      </c>
      <c r="D32" s="117"/>
    </row>
    <row r="33" spans="1:4">
      <c r="A33" s="20" t="s">
        <v>103</v>
      </c>
      <c r="B33" s="33">
        <f>'SUMMARY OCT 11'!B33</f>
        <v>6</v>
      </c>
    </row>
    <row r="34" spans="1:4" ht="12" thickBot="1">
      <c r="A34" s="22" t="s">
        <v>104</v>
      </c>
      <c r="B34" s="33">
        <f>'SUMMARY OCT 11'!B34</f>
        <v>27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f>'SUMMARY OCT 11'!B36</f>
        <v>120</v>
      </c>
      <c r="D36" s="117">
        <f>B37/B36</f>
        <v>0.97499999999999998</v>
      </c>
    </row>
    <row r="37" spans="1:4">
      <c r="A37" s="20" t="s">
        <v>107</v>
      </c>
      <c r="B37" s="33">
        <f>'SUMMARY OCT 11'!B37</f>
        <v>117</v>
      </c>
    </row>
    <row r="38" spans="1:4">
      <c r="A38" s="20" t="s">
        <v>108</v>
      </c>
      <c r="B38" s="33">
        <f>'SUMMARY OCT 11'!B38</f>
        <v>3</v>
      </c>
    </row>
    <row r="39" spans="1:4" ht="12" thickBot="1">
      <c r="A39" s="22" t="s">
        <v>109</v>
      </c>
      <c r="B39" s="33">
        <f>'SUMMARY OCT 11'!B39</f>
        <v>4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 t="s">
        <v>128</v>
      </c>
    </row>
    <row r="6" spans="1:4" ht="12">
      <c r="A6" s="19" t="s">
        <v>78</v>
      </c>
      <c r="B6" s="32"/>
    </row>
    <row r="7" spans="1:4">
      <c r="A7" s="20" t="s">
        <v>79</v>
      </c>
      <c r="B7" s="33">
        <f>'Q3'!B7+'Q2'!B7+'Q1'!B7+'Q4'!B7</f>
        <v>4230</v>
      </c>
      <c r="D7" s="46">
        <f>B7-B8</f>
        <v>4105</v>
      </c>
    </row>
    <row r="8" spans="1:4">
      <c r="A8" s="20" t="s">
        <v>80</v>
      </c>
      <c r="B8" s="33">
        <f>'Q3'!B8+'Q2'!B8+'Q1'!B8+'Q4'!B8</f>
        <v>125</v>
      </c>
      <c r="D8" s="117">
        <f>D7/B7</f>
        <v>0.97044917257683216</v>
      </c>
    </row>
    <row r="9" spans="1:4" ht="12" thickBot="1">
      <c r="A9" s="20" t="s">
        <v>81</v>
      </c>
      <c r="B9" s="33">
        <f>'Q3'!B9+'Q2'!B9+'Q1'!B9+'Q4'!B9</f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f>'Q3'!B11+'Q2'!B11+'Q1'!B11+'Q4'!B11</f>
        <v>5741</v>
      </c>
      <c r="D11" s="46">
        <f>B11-B12</f>
        <v>5305</v>
      </c>
    </row>
    <row r="12" spans="1:4">
      <c r="A12" s="20" t="s">
        <v>84</v>
      </c>
      <c r="B12" s="33">
        <f>'Q3'!B12+'Q2'!B12+'Q1'!B12+'Q4'!B12</f>
        <v>436</v>
      </c>
      <c r="D12" s="117">
        <f>D11/B11</f>
        <v>0.9240550426754921</v>
      </c>
    </row>
    <row r="13" spans="1:4" ht="12" thickBot="1">
      <c r="A13" s="20" t="s">
        <v>85</v>
      </c>
      <c r="B13" s="33">
        <f>'Q3'!B13+'Q2'!B13+'Q1'!B13+'Q4'!B13</f>
        <v>81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f>'Q3'!B15+'Q2'!B15+'Q1'!B15+'Q4'!B15</f>
        <v>4213</v>
      </c>
      <c r="D15" s="46"/>
    </row>
    <row r="16" spans="1:4" ht="12" customHeight="1">
      <c r="A16" s="20" t="s">
        <v>88</v>
      </c>
      <c r="B16" s="33">
        <f>'Q3'!B16+'Q2'!B16+'Q1'!B16+'Q4'!B16</f>
        <v>128</v>
      </c>
      <c r="D16" s="117"/>
    </row>
    <row r="17" spans="1:4" ht="12.75" customHeight="1" thickBot="1">
      <c r="A17" s="22" t="s">
        <v>89</v>
      </c>
      <c r="B17" s="35">
        <f>SUM(B15-B16)/B15</f>
        <v>0.9696178495134109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f>'Q3'!B19+'Q2'!B19+'Q1'!B19+'Q4'!B19</f>
        <v>13463</v>
      </c>
      <c r="D19" s="46"/>
    </row>
    <row r="20" spans="1:4">
      <c r="A20" s="20" t="s">
        <v>91</v>
      </c>
      <c r="B20" s="33">
        <f>'Q3'!B20+'Q2'!B20+'Q1'!B20+'Q4'!B20</f>
        <v>6</v>
      </c>
      <c r="D20" s="117"/>
    </row>
    <row r="21" spans="1:4" s="23" customFormat="1" ht="12" thickBot="1">
      <c r="A21" s="20" t="s">
        <v>92</v>
      </c>
      <c r="B21" s="35">
        <f>SUM(B19-B20)/B19</f>
        <v>0.99955433410086902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f>'Q3'!B23+'Q2'!B23+'Q1'!B23+'Q4'!B23</f>
        <v>29010</v>
      </c>
    </row>
    <row r="24" spans="1:4">
      <c r="A24" s="20" t="s">
        <v>94</v>
      </c>
      <c r="B24" s="33">
        <f>'Q3'!B24+'Q2'!B24+'Q1'!B24+'Q4'!B24</f>
        <v>15</v>
      </c>
    </row>
    <row r="25" spans="1:4" s="23" customFormat="1" ht="12" thickBot="1">
      <c r="A25" s="20" t="s">
        <v>95</v>
      </c>
      <c r="B25" s="35">
        <f>SUM(B23-B24)/B23</f>
        <v>0.99948293691830403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f>'Q3'!B27+'Q2'!B27+'Q1'!B27+'Q4'!B27</f>
        <v>596985</v>
      </c>
      <c r="D27" s="52"/>
    </row>
    <row r="28" spans="1:4">
      <c r="A28" s="20" t="s">
        <v>98</v>
      </c>
      <c r="B28" s="33">
        <f>'Q3'!B28+'Q2'!B28+'Q1'!B28+'Q4'!B28</f>
        <v>4542</v>
      </c>
    </row>
    <row r="29" spans="1:4" ht="12" thickBot="1">
      <c r="A29" s="22" t="s">
        <v>99</v>
      </c>
      <c r="B29" s="50">
        <f>B28/B27*100</f>
        <v>0.7608231362597051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f>'Q3'!B31+'Q2'!B31+'Q1'!B31+'Q4'!B31</f>
        <v>3388</v>
      </c>
      <c r="D31" s="117">
        <f>B32/B31</f>
        <v>0.98671782762691851</v>
      </c>
    </row>
    <row r="32" spans="1:4">
      <c r="A32" s="20" t="s">
        <v>102</v>
      </c>
      <c r="B32" s="33">
        <f>'Q3'!B32+'Q2'!B32+'Q1'!B32+'Q4'!B32</f>
        <v>3343</v>
      </c>
      <c r="D32" s="117"/>
    </row>
    <row r="33" spans="1:4">
      <c r="A33" s="20" t="s">
        <v>103</v>
      </c>
      <c r="B33" s="33">
        <f>'Q3'!B33+'Q2'!B33+'Q1'!B33+'Q4'!B33</f>
        <v>45</v>
      </c>
    </row>
    <row r="34" spans="1:4" ht="12" thickBot="1">
      <c r="A34" s="22" t="s">
        <v>104</v>
      </c>
      <c r="B34" s="33">
        <f>'Q3'!B34+'Q2'!B34+'Q1'!B34+'Q4'!B34</f>
        <v>300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f>'Q3'!B36+'Q2'!B36+'Q1'!B36+'Q4'!B36</f>
        <v>1154</v>
      </c>
      <c r="D36" s="117">
        <f>B37/B36</f>
        <v>0.96880415944540732</v>
      </c>
    </row>
    <row r="37" spans="1:4">
      <c r="A37" s="20" t="s">
        <v>107</v>
      </c>
      <c r="B37" s="33">
        <f>'Q3'!B37+'Q2'!B37+'Q1'!B37+'Q4'!B37</f>
        <v>1118</v>
      </c>
    </row>
    <row r="38" spans="1:4">
      <c r="A38" s="20" t="s">
        <v>108</v>
      </c>
      <c r="B38" s="33">
        <f>'Q3'!B38+'Q2'!B38+'Q1'!B38+'Q4'!B38</f>
        <v>36</v>
      </c>
    </row>
    <row r="39" spans="1:4" ht="12" thickBot="1">
      <c r="A39" s="22" t="s">
        <v>109</v>
      </c>
      <c r="B39" s="33">
        <f>'Q3'!B39+'Q2'!B39+'Q1'!B39+'Q4'!B39</f>
        <v>27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>
        <v>40848</v>
      </c>
    </row>
    <row r="6" spans="1:4" ht="12">
      <c r="A6" s="19" t="s">
        <v>78</v>
      </c>
      <c r="B6" s="32"/>
    </row>
    <row r="7" spans="1:4">
      <c r="A7" s="20" t="s">
        <v>79</v>
      </c>
      <c r="B7" s="33"/>
      <c r="D7" s="46">
        <f>B7-B8</f>
        <v>0</v>
      </c>
    </row>
    <row r="8" spans="1:4">
      <c r="A8" s="20" t="s">
        <v>80</v>
      </c>
      <c r="B8" s="33"/>
      <c r="D8" s="117" t="e">
        <f>D7/B7</f>
        <v>#DIV/0!</v>
      </c>
    </row>
    <row r="9" spans="1:4" ht="12" thickBot="1">
      <c r="A9" s="20" t="s">
        <v>81</v>
      </c>
      <c r="B9" s="33"/>
    </row>
    <row r="10" spans="1:4" ht="12">
      <c r="A10" s="19" t="s">
        <v>82</v>
      </c>
      <c r="B10" s="34"/>
    </row>
    <row r="11" spans="1:4">
      <c r="A11" s="20" t="s">
        <v>83</v>
      </c>
      <c r="B11" s="33"/>
      <c r="D11" s="46">
        <f>B11-B12</f>
        <v>0</v>
      </c>
    </row>
    <row r="12" spans="1:4">
      <c r="A12" s="20" t="s">
        <v>84</v>
      </c>
      <c r="B12" s="33"/>
      <c r="D12" s="117" t="e">
        <f>D11/B11</f>
        <v>#DIV/0!</v>
      </c>
    </row>
    <row r="13" spans="1:4" ht="12" thickBot="1">
      <c r="A13" s="20" t="s">
        <v>85</v>
      </c>
      <c r="B13" s="33"/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/>
      <c r="D15" s="46"/>
    </row>
    <row r="16" spans="1:4" ht="12" customHeight="1">
      <c r="A16" s="20" t="s">
        <v>88</v>
      </c>
      <c r="B16" s="33"/>
      <c r="D16" s="117"/>
    </row>
    <row r="17" spans="1:6" ht="12.75" customHeight="1" thickBot="1">
      <c r="A17" s="22" t="s">
        <v>89</v>
      </c>
      <c r="B17" s="35" t="e">
        <f>SUM(B15-B16)/B15</f>
        <v>#DIV/0!</v>
      </c>
      <c r="D17" s="118"/>
    </row>
    <row r="18" spans="1:6" ht="12">
      <c r="A18" s="21" t="s">
        <v>90</v>
      </c>
      <c r="B18" s="49"/>
    </row>
    <row r="19" spans="1:6">
      <c r="A19" s="20" t="s">
        <v>87</v>
      </c>
      <c r="B19" s="33"/>
      <c r="D19" s="46"/>
    </row>
    <row r="20" spans="1:6">
      <c r="A20" s="20" t="s">
        <v>91</v>
      </c>
      <c r="B20" s="33"/>
      <c r="D20" s="117"/>
    </row>
    <row r="21" spans="1:6" s="23" customFormat="1" ht="12" thickBot="1">
      <c r="A21" s="20" t="s">
        <v>92</v>
      </c>
      <c r="B21" s="35" t="e">
        <f>SUM(B19-B20)/B19</f>
        <v>#DIV/0!</v>
      </c>
    </row>
    <row r="22" spans="1:6" ht="12">
      <c r="A22" s="21" t="s">
        <v>93</v>
      </c>
      <c r="B22" s="49"/>
    </row>
    <row r="23" spans="1:6">
      <c r="A23" s="20" t="s">
        <v>87</v>
      </c>
      <c r="B23" s="33"/>
    </row>
    <row r="24" spans="1:6">
      <c r="A24" s="20" t="s">
        <v>94</v>
      </c>
      <c r="B24" s="33"/>
    </row>
    <row r="25" spans="1:6" s="23" customFormat="1" ht="12" thickBot="1">
      <c r="A25" s="20" t="s">
        <v>95</v>
      </c>
      <c r="B25" s="35" t="e">
        <f>SUM(B23-B24)/B23</f>
        <v>#DIV/0!</v>
      </c>
    </row>
    <row r="26" spans="1:6" ht="12">
      <c r="A26" s="21" t="s">
        <v>96</v>
      </c>
      <c r="B26" s="90"/>
    </row>
    <row r="27" spans="1:6" ht="12">
      <c r="A27" s="20" t="s">
        <v>97</v>
      </c>
      <c r="B27" s="33"/>
      <c r="D27" s="52"/>
    </row>
    <row r="28" spans="1:6">
      <c r="A28" s="20" t="s">
        <v>98</v>
      </c>
      <c r="B28" s="33"/>
    </row>
    <row r="29" spans="1:6" ht="12" thickBot="1">
      <c r="A29" s="22" t="s">
        <v>99</v>
      </c>
      <c r="B29" s="50" t="e">
        <f>B28/B27*100</f>
        <v>#DIV/0!</v>
      </c>
    </row>
    <row r="30" spans="1:6" ht="12">
      <c r="A30" s="21" t="s">
        <v>100</v>
      </c>
      <c r="B30" s="34"/>
      <c r="D30" s="46"/>
    </row>
    <row r="31" spans="1:6">
      <c r="A31" s="20" t="s">
        <v>101</v>
      </c>
      <c r="B31" s="33"/>
      <c r="D31" s="117" t="e">
        <f>B32/B31</f>
        <v>#DIV/0!</v>
      </c>
    </row>
    <row r="32" spans="1:6">
      <c r="A32" s="20" t="s">
        <v>102</v>
      </c>
      <c r="B32" s="33"/>
      <c r="D32" s="117"/>
      <c r="F32" s="46"/>
    </row>
    <row r="33" spans="1:4">
      <c r="A33" s="20" t="s">
        <v>103</v>
      </c>
      <c r="B33" s="33">
        <f>B31-B32</f>
        <v>0</v>
      </c>
    </row>
    <row r="34" spans="1:4" ht="12" thickBot="1">
      <c r="A34" s="22" t="s">
        <v>104</v>
      </c>
      <c r="B34" s="33"/>
    </row>
    <row r="35" spans="1:4" ht="12">
      <c r="A35" s="21" t="s">
        <v>105</v>
      </c>
      <c r="B35" s="49"/>
    </row>
    <row r="36" spans="1:4">
      <c r="A36" s="20" t="s">
        <v>106</v>
      </c>
      <c r="B36" s="33"/>
      <c r="D36" s="117" t="e">
        <f>B37/B36</f>
        <v>#DIV/0!</v>
      </c>
    </row>
    <row r="37" spans="1:4">
      <c r="A37" s="20" t="s">
        <v>107</v>
      </c>
      <c r="B37" s="33"/>
    </row>
    <row r="38" spans="1:4">
      <c r="A38" s="20" t="s">
        <v>108</v>
      </c>
      <c r="B38" s="33">
        <f>B36-B37</f>
        <v>0</v>
      </c>
    </row>
    <row r="39" spans="1:4" ht="12" thickBot="1">
      <c r="A39" s="22" t="s">
        <v>109</v>
      </c>
      <c r="B39" s="33"/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Q65"/>
  <sheetViews>
    <sheetView view="pageLayout" topLeftCell="A97" zoomScaleNormal="90" workbookViewId="0">
      <selection activeCell="T8" sqref="T8"/>
    </sheetView>
  </sheetViews>
  <sheetFormatPr defaultColWidth="9.109375" defaultRowHeight="13.2"/>
  <cols>
    <col min="1" max="1" width="18.109375" style="4" customWidth="1"/>
    <col min="2" max="2" width="7.44140625" style="4" bestFit="1" customWidth="1"/>
    <col min="3" max="3" width="9.33203125" style="4" hidden="1" customWidth="1"/>
    <col min="4" max="4" width="7.88671875" style="4" hidden="1" customWidth="1"/>
    <col min="5" max="5" width="0" style="4" hidden="1" customWidth="1"/>
    <col min="6" max="6" width="8.109375" style="4" hidden="1" customWidth="1"/>
    <col min="7" max="7" width="7.6640625" style="4" hidden="1" customWidth="1"/>
    <col min="8" max="8" width="8.109375" style="4" hidden="1" customWidth="1"/>
    <col min="9" max="9" width="7.6640625" style="4" hidden="1" customWidth="1"/>
    <col min="10" max="10" width="8.109375" style="4" hidden="1" customWidth="1"/>
    <col min="11" max="11" width="7.6640625" style="4" hidden="1" customWidth="1"/>
    <col min="12" max="12" width="8.109375" style="4" hidden="1" customWidth="1"/>
    <col min="13" max="13" width="7.6640625" style="4" hidden="1" customWidth="1"/>
    <col min="14" max="14" width="8.109375" style="4" hidden="1" customWidth="1"/>
    <col min="15" max="15" width="7.6640625" style="4" hidden="1" customWidth="1"/>
    <col min="16" max="16" width="8.109375" style="4" hidden="1" customWidth="1"/>
    <col min="17" max="18" width="7.6640625" style="4" hidden="1" customWidth="1"/>
    <col min="19" max="42" width="7.6640625" style="4" customWidth="1"/>
    <col min="43" max="16384" width="9.109375" style="3"/>
  </cols>
  <sheetData>
    <row r="1" spans="1:43" ht="13.8" thickTop="1">
      <c r="A1" s="156" t="s">
        <v>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8"/>
    </row>
    <row r="2" spans="1:43">
      <c r="A2" s="159" t="s">
        <v>121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1"/>
    </row>
    <row r="3" spans="1:43">
      <c r="A3" s="162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4"/>
    </row>
    <row r="4" spans="1:43">
      <c r="A4" s="165">
        <v>2011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7"/>
    </row>
    <row r="5" spans="1:43" s="16" customFormat="1" ht="13.8" thickBot="1">
      <c r="A5" s="168" t="s">
        <v>75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70"/>
    </row>
    <row r="6" spans="1:43" s="30" customFormat="1" ht="13.8" thickTop="1">
      <c r="A6" s="177" t="s">
        <v>51</v>
      </c>
      <c r="B6" s="175" t="s">
        <v>25</v>
      </c>
      <c r="C6" s="171">
        <v>40238</v>
      </c>
      <c r="D6" s="171"/>
      <c r="E6" s="171">
        <v>40269</v>
      </c>
      <c r="F6" s="171"/>
      <c r="G6" s="171">
        <v>40299</v>
      </c>
      <c r="H6" s="171"/>
      <c r="I6" s="171">
        <v>40330</v>
      </c>
      <c r="J6" s="171"/>
      <c r="K6" s="171">
        <v>40360</v>
      </c>
      <c r="L6" s="171"/>
      <c r="M6" s="171">
        <v>40391</v>
      </c>
      <c r="N6" s="171"/>
      <c r="O6" s="171" t="s">
        <v>115</v>
      </c>
      <c r="P6" s="171"/>
      <c r="Q6" s="171">
        <v>40452</v>
      </c>
      <c r="R6" s="171"/>
      <c r="S6" s="171">
        <v>40483</v>
      </c>
      <c r="T6" s="171"/>
      <c r="U6" s="171">
        <v>40513</v>
      </c>
      <c r="V6" s="171"/>
      <c r="W6" s="171">
        <v>40544</v>
      </c>
      <c r="X6" s="171"/>
      <c r="Y6" s="173">
        <v>40575</v>
      </c>
      <c r="Z6" s="172"/>
      <c r="AA6" s="154">
        <v>40603</v>
      </c>
      <c r="AB6" s="172"/>
      <c r="AC6" s="154">
        <v>40634</v>
      </c>
      <c r="AD6" s="172"/>
      <c r="AE6" s="179">
        <v>40664</v>
      </c>
      <c r="AF6" s="174"/>
      <c r="AG6" s="154">
        <v>40695</v>
      </c>
      <c r="AH6" s="174"/>
      <c r="AI6" s="154">
        <v>40725</v>
      </c>
      <c r="AJ6" s="174"/>
      <c r="AK6" s="154">
        <v>40756</v>
      </c>
      <c r="AL6" s="174"/>
      <c r="AM6" s="154">
        <v>40787</v>
      </c>
      <c r="AN6" s="174"/>
      <c r="AO6" s="154">
        <v>40817</v>
      </c>
      <c r="AP6" s="155"/>
    </row>
    <row r="7" spans="1:43" s="30" customFormat="1" ht="42" customHeight="1">
      <c r="A7" s="178"/>
      <c r="B7" s="176"/>
      <c r="C7" s="28" t="s">
        <v>113</v>
      </c>
      <c r="D7" s="28" t="s">
        <v>114</v>
      </c>
      <c r="E7" s="28" t="s">
        <v>113</v>
      </c>
      <c r="F7" s="28" t="s">
        <v>114</v>
      </c>
      <c r="G7" s="28" t="s">
        <v>113</v>
      </c>
      <c r="H7" s="28" t="s">
        <v>114</v>
      </c>
      <c r="I7" s="28" t="s">
        <v>113</v>
      </c>
      <c r="J7" s="28" t="s">
        <v>114</v>
      </c>
      <c r="K7" s="28" t="s">
        <v>113</v>
      </c>
      <c r="L7" s="28" t="s">
        <v>114</v>
      </c>
      <c r="M7" s="28" t="s">
        <v>113</v>
      </c>
      <c r="N7" s="28" t="s">
        <v>114</v>
      </c>
      <c r="O7" s="28" t="s">
        <v>113</v>
      </c>
      <c r="P7" s="28" t="s">
        <v>114</v>
      </c>
      <c r="Q7" s="28" t="s">
        <v>113</v>
      </c>
      <c r="R7" s="28" t="s">
        <v>114</v>
      </c>
      <c r="S7" s="28" t="s">
        <v>113</v>
      </c>
      <c r="T7" s="28" t="s">
        <v>114</v>
      </c>
      <c r="U7" s="28" t="s">
        <v>113</v>
      </c>
      <c r="V7" s="28" t="s">
        <v>114</v>
      </c>
      <c r="W7" s="28" t="s">
        <v>113</v>
      </c>
      <c r="X7" s="28" t="s">
        <v>114</v>
      </c>
      <c r="Y7" s="28" t="s">
        <v>113</v>
      </c>
      <c r="Z7" s="40" t="s">
        <v>114</v>
      </c>
      <c r="AA7" s="42" t="s">
        <v>113</v>
      </c>
      <c r="AB7" s="40" t="s">
        <v>114</v>
      </c>
      <c r="AC7" s="42" t="s">
        <v>113</v>
      </c>
      <c r="AD7" s="40" t="s">
        <v>114</v>
      </c>
      <c r="AE7" s="39" t="s">
        <v>113</v>
      </c>
      <c r="AF7" s="41" t="s">
        <v>114</v>
      </c>
      <c r="AG7" s="42" t="s">
        <v>113</v>
      </c>
      <c r="AH7" s="41" t="s">
        <v>114</v>
      </c>
      <c r="AI7" s="42" t="s">
        <v>113</v>
      </c>
      <c r="AJ7" s="41" t="s">
        <v>114</v>
      </c>
      <c r="AK7" s="42" t="s">
        <v>113</v>
      </c>
      <c r="AL7" s="41" t="s">
        <v>114</v>
      </c>
      <c r="AM7" s="42" t="s">
        <v>113</v>
      </c>
      <c r="AN7" s="41" t="s">
        <v>114</v>
      </c>
      <c r="AO7" s="42" t="s">
        <v>113</v>
      </c>
      <c r="AP7" s="29" t="s">
        <v>114</v>
      </c>
    </row>
    <row r="8" spans="1:43">
      <c r="A8" s="147" t="s">
        <v>30</v>
      </c>
      <c r="B8" s="12" t="s">
        <v>23</v>
      </c>
      <c r="C8" s="8">
        <v>7</v>
      </c>
      <c r="D8" s="43">
        <v>0</v>
      </c>
      <c r="E8" s="6">
        <v>5</v>
      </c>
      <c r="F8" s="44">
        <v>0</v>
      </c>
      <c r="G8" s="6">
        <v>5</v>
      </c>
      <c r="H8" s="9">
        <v>0</v>
      </c>
      <c r="I8" s="6">
        <v>6</v>
      </c>
      <c r="J8" s="7">
        <v>0</v>
      </c>
      <c r="K8" s="8">
        <v>5</v>
      </c>
      <c r="L8" s="13">
        <v>0</v>
      </c>
      <c r="M8" s="15">
        <v>4</v>
      </c>
      <c r="N8" s="15">
        <v>0</v>
      </c>
      <c r="O8" s="1">
        <v>7</v>
      </c>
      <c r="P8" s="45">
        <v>0</v>
      </c>
      <c r="Q8" s="6">
        <v>8</v>
      </c>
      <c r="R8" s="9">
        <v>0</v>
      </c>
      <c r="S8" s="204"/>
      <c r="T8" s="205"/>
      <c r="U8" s="206"/>
      <c r="V8" s="207"/>
      <c r="W8" s="204"/>
      <c r="X8" s="206"/>
      <c r="Y8" s="204"/>
      <c r="Z8" s="205"/>
      <c r="AA8" s="208"/>
      <c r="AB8" s="205"/>
      <c r="AC8" s="208"/>
      <c r="AD8" s="205"/>
      <c r="AE8" s="209"/>
      <c r="AF8" s="209"/>
      <c r="AG8" s="208"/>
      <c r="AH8" s="209"/>
      <c r="AI8" s="208"/>
      <c r="AJ8" s="209"/>
      <c r="AK8" s="208"/>
      <c r="AL8" s="209"/>
      <c r="AM8" s="210"/>
      <c r="AN8" s="211"/>
      <c r="AO8" s="210"/>
      <c r="AP8" s="212"/>
    </row>
    <row r="9" spans="1:43">
      <c r="A9" s="5" t="s">
        <v>63</v>
      </c>
      <c r="B9" s="12" t="s">
        <v>62</v>
      </c>
      <c r="C9" s="8">
        <v>0</v>
      </c>
      <c r="D9" s="43">
        <v>0</v>
      </c>
      <c r="E9" s="6">
        <v>0</v>
      </c>
      <c r="F9" s="44">
        <v>0</v>
      </c>
      <c r="G9" s="6">
        <v>0</v>
      </c>
      <c r="H9" s="9">
        <v>0</v>
      </c>
      <c r="I9" s="6">
        <v>0</v>
      </c>
      <c r="J9" s="7">
        <v>0</v>
      </c>
      <c r="K9" s="8">
        <v>0</v>
      </c>
      <c r="L9" s="13">
        <v>0</v>
      </c>
      <c r="M9" s="15">
        <v>0</v>
      </c>
      <c r="N9" s="15">
        <v>0</v>
      </c>
      <c r="O9" s="1">
        <v>1</v>
      </c>
      <c r="P9" s="45">
        <v>0</v>
      </c>
      <c r="Q9" s="6">
        <v>1</v>
      </c>
      <c r="R9" s="9">
        <v>0</v>
      </c>
      <c r="S9" s="204"/>
      <c r="T9" s="205"/>
      <c r="U9" s="206"/>
      <c r="V9" s="207"/>
      <c r="W9" s="204"/>
      <c r="X9" s="206"/>
      <c r="Y9" s="204"/>
      <c r="Z9" s="205"/>
      <c r="AA9" s="208"/>
      <c r="AB9" s="205"/>
      <c r="AC9" s="208"/>
      <c r="AD9" s="205"/>
      <c r="AE9" s="209"/>
      <c r="AF9" s="209"/>
      <c r="AG9" s="208"/>
      <c r="AH9" s="209"/>
      <c r="AI9" s="208"/>
      <c r="AJ9" s="209"/>
      <c r="AK9" s="208"/>
      <c r="AL9" s="209"/>
      <c r="AM9" s="210"/>
      <c r="AN9" s="211"/>
      <c r="AO9" s="210"/>
      <c r="AP9" s="212"/>
      <c r="AQ9" s="102"/>
    </row>
    <row r="10" spans="1:43">
      <c r="A10" s="5" t="s">
        <v>31</v>
      </c>
      <c r="B10" s="12" t="s">
        <v>14</v>
      </c>
      <c r="C10" s="8">
        <v>5</v>
      </c>
      <c r="D10" s="43">
        <v>0</v>
      </c>
      <c r="E10" s="6">
        <v>4</v>
      </c>
      <c r="F10" s="44">
        <v>0</v>
      </c>
      <c r="G10" s="6">
        <v>2</v>
      </c>
      <c r="H10" s="9">
        <v>0</v>
      </c>
      <c r="I10" s="6">
        <v>3</v>
      </c>
      <c r="J10" s="7">
        <v>0</v>
      </c>
      <c r="K10" s="8">
        <v>3</v>
      </c>
      <c r="L10" s="13">
        <v>0</v>
      </c>
      <c r="M10" s="15">
        <v>2</v>
      </c>
      <c r="N10" s="15">
        <v>0</v>
      </c>
      <c r="O10" s="1">
        <v>5</v>
      </c>
      <c r="P10" s="45">
        <v>0</v>
      </c>
      <c r="Q10" s="6">
        <v>5</v>
      </c>
      <c r="R10" s="9">
        <v>0</v>
      </c>
      <c r="S10" s="204"/>
      <c r="T10" s="205"/>
      <c r="U10" s="206"/>
      <c r="V10" s="207"/>
      <c r="W10" s="204"/>
      <c r="X10" s="206"/>
      <c r="Y10" s="204"/>
      <c r="Z10" s="205"/>
      <c r="AA10" s="208"/>
      <c r="AB10" s="205"/>
      <c r="AC10" s="208"/>
      <c r="AD10" s="205"/>
      <c r="AE10" s="209"/>
      <c r="AF10" s="209"/>
      <c r="AG10" s="208"/>
      <c r="AH10" s="209"/>
      <c r="AI10" s="208"/>
      <c r="AJ10" s="209"/>
      <c r="AK10" s="208"/>
      <c r="AL10" s="209"/>
      <c r="AM10" s="208"/>
      <c r="AN10" s="209"/>
      <c r="AO10" s="208"/>
      <c r="AP10" s="213"/>
      <c r="AQ10" s="102"/>
    </row>
    <row r="11" spans="1:43">
      <c r="A11" s="5" t="s">
        <v>33</v>
      </c>
      <c r="B11" s="12" t="s">
        <v>2</v>
      </c>
      <c r="C11" s="8">
        <v>61</v>
      </c>
      <c r="D11" s="43">
        <v>1</v>
      </c>
      <c r="E11" s="6">
        <v>54</v>
      </c>
      <c r="F11" s="44">
        <v>0</v>
      </c>
      <c r="G11" s="6">
        <v>46</v>
      </c>
      <c r="H11" s="9">
        <v>0</v>
      </c>
      <c r="I11" s="6">
        <v>34</v>
      </c>
      <c r="J11" s="7">
        <v>0</v>
      </c>
      <c r="K11" s="8">
        <v>41</v>
      </c>
      <c r="L11" s="13">
        <v>0</v>
      </c>
      <c r="M11" s="15">
        <v>37</v>
      </c>
      <c r="N11" s="15">
        <v>1</v>
      </c>
      <c r="O11" s="1">
        <v>44</v>
      </c>
      <c r="P11" s="45">
        <v>1</v>
      </c>
      <c r="Q11" s="6">
        <v>33</v>
      </c>
      <c r="R11" s="9">
        <v>0</v>
      </c>
      <c r="S11" s="204"/>
      <c r="T11" s="205"/>
      <c r="U11" s="206"/>
      <c r="V11" s="207"/>
      <c r="W11" s="204"/>
      <c r="X11" s="206"/>
      <c r="Y11" s="204"/>
      <c r="Z11" s="205"/>
      <c r="AA11" s="208"/>
      <c r="AB11" s="205"/>
      <c r="AC11" s="208"/>
      <c r="AD11" s="205"/>
      <c r="AE11" s="209"/>
      <c r="AF11" s="209"/>
      <c r="AG11" s="208"/>
      <c r="AH11" s="209"/>
      <c r="AI11" s="208"/>
      <c r="AJ11" s="209"/>
      <c r="AK11" s="208"/>
      <c r="AL11" s="209"/>
      <c r="AM11" s="208"/>
      <c r="AN11" s="209"/>
      <c r="AO11" s="208"/>
      <c r="AP11" s="213"/>
      <c r="AQ11" s="102"/>
    </row>
    <row r="12" spans="1:43">
      <c r="A12" s="5" t="s">
        <v>26</v>
      </c>
      <c r="B12" s="12" t="s">
        <v>15</v>
      </c>
      <c r="C12" s="8">
        <v>32</v>
      </c>
      <c r="D12" s="43">
        <v>0</v>
      </c>
      <c r="E12" s="6">
        <v>34</v>
      </c>
      <c r="F12" s="44">
        <v>0</v>
      </c>
      <c r="G12" s="6">
        <v>24</v>
      </c>
      <c r="H12" s="9">
        <v>0</v>
      </c>
      <c r="I12" s="6">
        <v>41</v>
      </c>
      <c r="J12" s="7">
        <v>1</v>
      </c>
      <c r="K12" s="8">
        <v>35</v>
      </c>
      <c r="L12" s="13">
        <v>0</v>
      </c>
      <c r="M12" s="15">
        <v>29</v>
      </c>
      <c r="N12" s="15">
        <v>0</v>
      </c>
      <c r="O12" s="1">
        <v>35</v>
      </c>
      <c r="P12" s="45">
        <v>0</v>
      </c>
      <c r="Q12" s="6">
        <v>44</v>
      </c>
      <c r="R12" s="9">
        <v>0</v>
      </c>
      <c r="S12" s="204"/>
      <c r="T12" s="205"/>
      <c r="U12" s="206"/>
      <c r="V12" s="207"/>
      <c r="W12" s="204"/>
      <c r="X12" s="206"/>
      <c r="Y12" s="204"/>
      <c r="Z12" s="205"/>
      <c r="AA12" s="208"/>
      <c r="AB12" s="205"/>
      <c r="AC12" s="208"/>
      <c r="AD12" s="205"/>
      <c r="AE12" s="209"/>
      <c r="AF12" s="209"/>
      <c r="AG12" s="208"/>
      <c r="AH12" s="209"/>
      <c r="AI12" s="208"/>
      <c r="AJ12" s="209"/>
      <c r="AK12" s="208"/>
      <c r="AL12" s="209"/>
      <c r="AM12" s="208"/>
      <c r="AN12" s="209"/>
      <c r="AO12" s="208"/>
      <c r="AP12" s="213"/>
      <c r="AQ12" s="102"/>
    </row>
    <row r="13" spans="1:43">
      <c r="A13" s="5" t="s">
        <v>32</v>
      </c>
      <c r="B13" s="12" t="s">
        <v>16</v>
      </c>
      <c r="C13" s="8">
        <v>2</v>
      </c>
      <c r="D13" s="43">
        <v>0</v>
      </c>
      <c r="E13" s="6">
        <v>1</v>
      </c>
      <c r="F13" s="44">
        <v>0</v>
      </c>
      <c r="G13" s="6">
        <v>1</v>
      </c>
      <c r="H13" s="9">
        <v>1</v>
      </c>
      <c r="I13" s="6">
        <v>1</v>
      </c>
      <c r="J13" s="7">
        <v>0</v>
      </c>
      <c r="K13" s="8">
        <v>1</v>
      </c>
      <c r="L13" s="13">
        <v>0</v>
      </c>
      <c r="M13" s="15">
        <v>4</v>
      </c>
      <c r="N13" s="15">
        <v>0</v>
      </c>
      <c r="O13" s="1">
        <v>3</v>
      </c>
      <c r="P13" s="45">
        <v>0</v>
      </c>
      <c r="Q13" s="6">
        <v>1</v>
      </c>
      <c r="R13" s="9">
        <v>0</v>
      </c>
      <c r="S13" s="204"/>
      <c r="T13" s="205"/>
      <c r="U13" s="206"/>
      <c r="V13" s="207"/>
      <c r="W13" s="204"/>
      <c r="X13" s="206"/>
      <c r="Y13" s="204"/>
      <c r="Z13" s="205"/>
      <c r="AA13" s="208"/>
      <c r="AB13" s="205"/>
      <c r="AC13" s="208"/>
      <c r="AD13" s="205"/>
      <c r="AE13" s="209"/>
      <c r="AF13" s="209"/>
      <c r="AG13" s="208"/>
      <c r="AH13" s="209"/>
      <c r="AI13" s="208"/>
      <c r="AJ13" s="209"/>
      <c r="AK13" s="208"/>
      <c r="AL13" s="209"/>
      <c r="AM13" s="208"/>
      <c r="AN13" s="209"/>
      <c r="AO13" s="208"/>
      <c r="AP13" s="213"/>
      <c r="AQ13" s="102"/>
    </row>
    <row r="14" spans="1:43">
      <c r="A14" s="5" t="s">
        <v>34</v>
      </c>
      <c r="B14" s="12" t="s">
        <v>3</v>
      </c>
      <c r="C14" s="8">
        <v>17</v>
      </c>
      <c r="D14" s="43">
        <v>0</v>
      </c>
      <c r="E14" s="6">
        <v>22</v>
      </c>
      <c r="F14" s="44">
        <v>1</v>
      </c>
      <c r="G14" s="6">
        <v>18</v>
      </c>
      <c r="H14" s="9">
        <v>0</v>
      </c>
      <c r="I14" s="6">
        <v>14</v>
      </c>
      <c r="J14" s="7">
        <v>0</v>
      </c>
      <c r="K14" s="8">
        <v>13</v>
      </c>
      <c r="L14" s="13">
        <v>0</v>
      </c>
      <c r="M14" s="15">
        <v>22</v>
      </c>
      <c r="N14" s="15">
        <v>1</v>
      </c>
      <c r="O14" s="1">
        <v>10</v>
      </c>
      <c r="P14" s="45">
        <v>1</v>
      </c>
      <c r="Q14" s="6">
        <v>21</v>
      </c>
      <c r="R14" s="9">
        <v>1</v>
      </c>
      <c r="S14" s="204"/>
      <c r="T14" s="205"/>
      <c r="U14" s="206"/>
      <c r="V14" s="207"/>
      <c r="W14" s="204"/>
      <c r="X14" s="206"/>
      <c r="Y14" s="204"/>
      <c r="Z14" s="205"/>
      <c r="AA14" s="208"/>
      <c r="AB14" s="205"/>
      <c r="AC14" s="208"/>
      <c r="AD14" s="205"/>
      <c r="AE14" s="209"/>
      <c r="AF14" s="209"/>
      <c r="AG14" s="208"/>
      <c r="AH14" s="209"/>
      <c r="AI14" s="208"/>
      <c r="AJ14" s="209"/>
      <c r="AK14" s="208"/>
      <c r="AL14" s="209"/>
      <c r="AM14" s="208"/>
      <c r="AN14" s="209"/>
      <c r="AO14" s="208"/>
      <c r="AP14" s="213"/>
    </row>
    <row r="15" spans="1:43">
      <c r="A15" s="5" t="s">
        <v>66</v>
      </c>
      <c r="B15" s="12" t="s">
        <v>65</v>
      </c>
      <c r="C15" s="8">
        <v>19</v>
      </c>
      <c r="D15" s="43">
        <v>0</v>
      </c>
      <c r="E15" s="6">
        <v>15</v>
      </c>
      <c r="F15" s="44">
        <v>0</v>
      </c>
      <c r="G15" s="6">
        <v>16</v>
      </c>
      <c r="H15" s="9">
        <v>0</v>
      </c>
      <c r="I15" s="6">
        <v>19</v>
      </c>
      <c r="J15" s="7">
        <v>0</v>
      </c>
      <c r="K15" s="8">
        <v>11</v>
      </c>
      <c r="L15" s="13">
        <v>1</v>
      </c>
      <c r="M15" s="15">
        <v>9</v>
      </c>
      <c r="N15" s="15">
        <v>0</v>
      </c>
      <c r="O15" s="1">
        <v>8</v>
      </c>
      <c r="P15" s="45">
        <v>0</v>
      </c>
      <c r="Q15" s="6">
        <v>16</v>
      </c>
      <c r="R15" s="9">
        <v>1</v>
      </c>
      <c r="S15" s="204"/>
      <c r="T15" s="205"/>
      <c r="U15" s="206"/>
      <c r="V15" s="207"/>
      <c r="W15" s="204"/>
      <c r="X15" s="206"/>
      <c r="Y15" s="204"/>
      <c r="Z15" s="205"/>
      <c r="AA15" s="208"/>
      <c r="AB15" s="205"/>
      <c r="AC15" s="208"/>
      <c r="AD15" s="205"/>
      <c r="AE15" s="209"/>
      <c r="AF15" s="209"/>
      <c r="AG15" s="208"/>
      <c r="AH15" s="209"/>
      <c r="AI15" s="208"/>
      <c r="AJ15" s="209"/>
      <c r="AK15" s="208"/>
      <c r="AL15" s="209"/>
      <c r="AM15" s="208"/>
      <c r="AN15" s="209"/>
      <c r="AO15" s="208"/>
      <c r="AP15" s="213"/>
    </row>
    <row r="16" spans="1:43">
      <c r="A16" s="10" t="s">
        <v>35</v>
      </c>
      <c r="B16" s="12" t="s">
        <v>4</v>
      </c>
      <c r="C16" s="8">
        <v>19</v>
      </c>
      <c r="D16" s="43">
        <v>1</v>
      </c>
      <c r="E16" s="6">
        <v>12</v>
      </c>
      <c r="F16" s="44">
        <v>0</v>
      </c>
      <c r="G16" s="6">
        <v>16</v>
      </c>
      <c r="H16" s="9">
        <v>0</v>
      </c>
      <c r="I16" s="6">
        <v>10</v>
      </c>
      <c r="J16" s="7">
        <v>0</v>
      </c>
      <c r="K16" s="8">
        <v>12</v>
      </c>
      <c r="L16" s="13">
        <v>0</v>
      </c>
      <c r="M16" s="15">
        <v>8</v>
      </c>
      <c r="N16" s="15">
        <v>0</v>
      </c>
      <c r="O16" s="1">
        <v>15</v>
      </c>
      <c r="P16" s="45">
        <v>0</v>
      </c>
      <c r="Q16" s="6">
        <v>10</v>
      </c>
      <c r="R16" s="9">
        <v>0</v>
      </c>
      <c r="S16" s="204"/>
      <c r="T16" s="205"/>
      <c r="U16" s="206"/>
      <c r="V16" s="207"/>
      <c r="W16" s="204"/>
      <c r="X16" s="206"/>
      <c r="Y16" s="204"/>
      <c r="Z16" s="205"/>
      <c r="AA16" s="208"/>
      <c r="AB16" s="205"/>
      <c r="AC16" s="208"/>
      <c r="AD16" s="205"/>
      <c r="AE16" s="209"/>
      <c r="AF16" s="209"/>
      <c r="AG16" s="208"/>
      <c r="AH16" s="209"/>
      <c r="AI16" s="208"/>
      <c r="AJ16" s="209"/>
      <c r="AK16" s="208"/>
      <c r="AL16" s="209"/>
      <c r="AM16" s="208"/>
      <c r="AN16" s="209"/>
      <c r="AO16" s="208"/>
      <c r="AP16" s="213"/>
    </row>
    <row r="17" spans="1:42">
      <c r="A17" s="11" t="s">
        <v>36</v>
      </c>
      <c r="B17" s="12" t="s">
        <v>17</v>
      </c>
      <c r="C17" s="8">
        <v>7</v>
      </c>
      <c r="D17" s="43">
        <v>0</v>
      </c>
      <c r="E17" s="6">
        <v>5</v>
      </c>
      <c r="F17" s="44">
        <v>0</v>
      </c>
      <c r="G17" s="6">
        <v>4</v>
      </c>
      <c r="H17" s="9">
        <v>0</v>
      </c>
      <c r="I17" s="6">
        <v>1</v>
      </c>
      <c r="J17" s="7">
        <v>0</v>
      </c>
      <c r="K17" s="8">
        <v>5</v>
      </c>
      <c r="L17" s="13">
        <v>0</v>
      </c>
      <c r="M17" s="15">
        <v>5</v>
      </c>
      <c r="N17" s="15">
        <v>0</v>
      </c>
      <c r="O17" s="1">
        <v>1</v>
      </c>
      <c r="P17" s="45">
        <v>0</v>
      </c>
      <c r="Q17" s="6">
        <v>3</v>
      </c>
      <c r="R17" s="9">
        <v>0</v>
      </c>
      <c r="S17" s="204"/>
      <c r="T17" s="205"/>
      <c r="U17" s="206"/>
      <c r="V17" s="207"/>
      <c r="W17" s="204"/>
      <c r="X17" s="206"/>
      <c r="Y17" s="204"/>
      <c r="Z17" s="205"/>
      <c r="AA17" s="208"/>
      <c r="AB17" s="205"/>
      <c r="AC17" s="208"/>
      <c r="AD17" s="205"/>
      <c r="AE17" s="209"/>
      <c r="AF17" s="209"/>
      <c r="AG17" s="208"/>
      <c r="AH17" s="209"/>
      <c r="AI17" s="208"/>
      <c r="AJ17" s="209"/>
      <c r="AK17" s="208"/>
      <c r="AL17" s="209"/>
      <c r="AM17" s="208"/>
      <c r="AN17" s="209"/>
      <c r="AO17" s="208"/>
      <c r="AP17" s="213"/>
    </row>
    <row r="18" spans="1:42">
      <c r="A18" s="5" t="s">
        <v>37</v>
      </c>
      <c r="B18" s="12" t="s">
        <v>1</v>
      </c>
      <c r="C18" s="8">
        <v>12</v>
      </c>
      <c r="D18" s="43">
        <v>0</v>
      </c>
      <c r="E18" s="6">
        <v>4</v>
      </c>
      <c r="F18" s="44">
        <v>0</v>
      </c>
      <c r="G18" s="6">
        <v>12</v>
      </c>
      <c r="H18" s="9">
        <v>0</v>
      </c>
      <c r="I18" s="6">
        <v>8</v>
      </c>
      <c r="J18" s="7">
        <v>0</v>
      </c>
      <c r="K18" s="8">
        <v>9</v>
      </c>
      <c r="L18" s="13">
        <v>0</v>
      </c>
      <c r="M18" s="15">
        <v>7</v>
      </c>
      <c r="N18" s="15">
        <v>0</v>
      </c>
      <c r="O18" s="1">
        <v>6</v>
      </c>
      <c r="P18" s="45">
        <v>0</v>
      </c>
      <c r="Q18" s="6">
        <v>6</v>
      </c>
      <c r="R18" s="9">
        <v>0</v>
      </c>
      <c r="S18" s="204"/>
      <c r="T18" s="205"/>
      <c r="U18" s="206"/>
      <c r="V18" s="207"/>
      <c r="W18" s="204"/>
      <c r="X18" s="206"/>
      <c r="Y18" s="204"/>
      <c r="Z18" s="205"/>
      <c r="AA18" s="208"/>
      <c r="AB18" s="205"/>
      <c r="AC18" s="208"/>
      <c r="AD18" s="205"/>
      <c r="AE18" s="209"/>
      <c r="AF18" s="209"/>
      <c r="AG18" s="208"/>
      <c r="AH18" s="209"/>
      <c r="AI18" s="208"/>
      <c r="AJ18" s="209"/>
      <c r="AK18" s="208"/>
      <c r="AL18" s="209"/>
      <c r="AM18" s="208"/>
      <c r="AN18" s="209"/>
      <c r="AO18" s="208"/>
      <c r="AP18" s="213"/>
    </row>
    <row r="19" spans="1:42">
      <c r="A19" s="5" t="s">
        <v>38</v>
      </c>
      <c r="B19" s="12" t="s">
        <v>5</v>
      </c>
      <c r="C19" s="8">
        <v>10</v>
      </c>
      <c r="D19" s="43">
        <v>1</v>
      </c>
      <c r="E19" s="6">
        <v>10</v>
      </c>
      <c r="F19" s="44">
        <v>0</v>
      </c>
      <c r="G19" s="6">
        <v>10</v>
      </c>
      <c r="H19" s="9">
        <v>0</v>
      </c>
      <c r="I19" s="6">
        <v>18</v>
      </c>
      <c r="J19" s="7">
        <v>0</v>
      </c>
      <c r="K19" s="8">
        <v>12</v>
      </c>
      <c r="L19" s="13">
        <v>0</v>
      </c>
      <c r="M19" s="15">
        <v>9</v>
      </c>
      <c r="N19" s="15">
        <v>0</v>
      </c>
      <c r="O19" s="1">
        <v>10</v>
      </c>
      <c r="P19" s="45">
        <v>1</v>
      </c>
      <c r="Q19" s="6">
        <v>9</v>
      </c>
      <c r="R19" s="9">
        <v>0</v>
      </c>
      <c r="S19" s="204"/>
      <c r="T19" s="205"/>
      <c r="U19" s="206"/>
      <c r="V19" s="207"/>
      <c r="W19" s="204"/>
      <c r="X19" s="206"/>
      <c r="Y19" s="204"/>
      <c r="Z19" s="205"/>
      <c r="AA19" s="208"/>
      <c r="AB19" s="205"/>
      <c r="AC19" s="208"/>
      <c r="AD19" s="205"/>
      <c r="AE19" s="209"/>
      <c r="AF19" s="209"/>
      <c r="AG19" s="208"/>
      <c r="AH19" s="209"/>
      <c r="AI19" s="208"/>
      <c r="AJ19" s="209"/>
      <c r="AK19" s="208"/>
      <c r="AL19" s="209"/>
      <c r="AM19" s="208"/>
      <c r="AN19" s="209"/>
      <c r="AO19" s="208"/>
      <c r="AP19" s="213"/>
    </row>
    <row r="20" spans="1:42">
      <c r="A20" s="5" t="s">
        <v>39</v>
      </c>
      <c r="B20" s="12" t="s">
        <v>6</v>
      </c>
      <c r="C20" s="8">
        <v>32</v>
      </c>
      <c r="D20" s="43">
        <v>0</v>
      </c>
      <c r="E20" s="6">
        <v>38</v>
      </c>
      <c r="F20" s="44">
        <v>0</v>
      </c>
      <c r="G20" s="6">
        <v>47</v>
      </c>
      <c r="H20" s="9">
        <v>0</v>
      </c>
      <c r="I20" s="6">
        <v>34</v>
      </c>
      <c r="J20" s="7">
        <v>1</v>
      </c>
      <c r="K20" s="8">
        <v>33</v>
      </c>
      <c r="L20" s="13">
        <v>0</v>
      </c>
      <c r="M20" s="15">
        <v>32</v>
      </c>
      <c r="N20" s="15">
        <v>0</v>
      </c>
      <c r="O20" s="1">
        <v>19</v>
      </c>
      <c r="P20" s="45">
        <v>0</v>
      </c>
      <c r="Q20" s="6">
        <v>20</v>
      </c>
      <c r="R20" s="9">
        <v>1</v>
      </c>
      <c r="S20" s="204"/>
      <c r="T20" s="205"/>
      <c r="U20" s="206"/>
      <c r="V20" s="207"/>
      <c r="W20" s="204"/>
      <c r="X20" s="206"/>
      <c r="Y20" s="204"/>
      <c r="Z20" s="205"/>
      <c r="AA20" s="208"/>
      <c r="AB20" s="205"/>
      <c r="AC20" s="208"/>
      <c r="AD20" s="205"/>
      <c r="AE20" s="209"/>
      <c r="AF20" s="209"/>
      <c r="AG20" s="208"/>
      <c r="AH20" s="209"/>
      <c r="AI20" s="208"/>
      <c r="AJ20" s="209"/>
      <c r="AK20" s="208"/>
      <c r="AL20" s="209"/>
      <c r="AM20" s="208"/>
      <c r="AN20" s="209"/>
      <c r="AO20" s="208"/>
      <c r="AP20" s="213"/>
    </row>
    <row r="21" spans="1:42">
      <c r="A21" s="5" t="s">
        <v>40</v>
      </c>
      <c r="B21" s="12" t="s">
        <v>7</v>
      </c>
      <c r="C21" s="8">
        <v>1</v>
      </c>
      <c r="D21" s="43">
        <v>0</v>
      </c>
      <c r="E21" s="6">
        <v>0</v>
      </c>
      <c r="F21" s="44">
        <v>0</v>
      </c>
      <c r="G21" s="6">
        <v>2</v>
      </c>
      <c r="H21" s="9">
        <v>0</v>
      </c>
      <c r="I21" s="6">
        <v>1</v>
      </c>
      <c r="J21" s="7">
        <v>1</v>
      </c>
      <c r="K21" s="8">
        <v>1</v>
      </c>
      <c r="L21" s="13">
        <v>0</v>
      </c>
      <c r="M21" s="15">
        <v>1</v>
      </c>
      <c r="N21" s="15">
        <v>0</v>
      </c>
      <c r="O21" s="1">
        <v>0</v>
      </c>
      <c r="P21" s="45">
        <v>0</v>
      </c>
      <c r="Q21" s="6">
        <v>0</v>
      </c>
      <c r="R21" s="9">
        <v>0</v>
      </c>
      <c r="S21" s="204"/>
      <c r="T21" s="205"/>
      <c r="U21" s="206"/>
      <c r="V21" s="207"/>
      <c r="W21" s="204"/>
      <c r="X21" s="206"/>
      <c r="Y21" s="204"/>
      <c r="Z21" s="205"/>
      <c r="AA21" s="208"/>
      <c r="AB21" s="205"/>
      <c r="AC21" s="208"/>
      <c r="AD21" s="205"/>
      <c r="AE21" s="209"/>
      <c r="AF21" s="209"/>
      <c r="AG21" s="208"/>
      <c r="AH21" s="209"/>
      <c r="AI21" s="208"/>
      <c r="AJ21" s="209"/>
      <c r="AK21" s="208"/>
      <c r="AL21" s="209"/>
      <c r="AM21" s="208"/>
      <c r="AN21" s="209"/>
      <c r="AO21" s="208"/>
      <c r="AP21" s="213"/>
    </row>
    <row r="22" spans="1:42">
      <c r="A22" s="10" t="s">
        <v>27</v>
      </c>
      <c r="B22" s="12" t="s">
        <v>24</v>
      </c>
      <c r="C22" s="8">
        <v>71</v>
      </c>
      <c r="D22" s="43">
        <v>2</v>
      </c>
      <c r="E22" s="6">
        <v>86</v>
      </c>
      <c r="F22" s="44">
        <v>3</v>
      </c>
      <c r="G22" s="6">
        <v>66</v>
      </c>
      <c r="H22" s="9">
        <v>1</v>
      </c>
      <c r="I22" s="6">
        <v>78</v>
      </c>
      <c r="J22" s="7">
        <v>3</v>
      </c>
      <c r="K22" s="8">
        <v>79</v>
      </c>
      <c r="L22" s="13">
        <v>1</v>
      </c>
      <c r="M22" s="15">
        <v>88</v>
      </c>
      <c r="N22" s="15">
        <v>2</v>
      </c>
      <c r="O22" s="1">
        <v>82</v>
      </c>
      <c r="P22" s="45">
        <v>0</v>
      </c>
      <c r="Q22" s="6">
        <v>84</v>
      </c>
      <c r="R22" s="9">
        <v>1</v>
      </c>
      <c r="S22" s="204"/>
      <c r="T22" s="205"/>
      <c r="U22" s="206"/>
      <c r="V22" s="207"/>
      <c r="W22" s="204"/>
      <c r="X22" s="206"/>
      <c r="Y22" s="204"/>
      <c r="Z22" s="205"/>
      <c r="AA22" s="208"/>
      <c r="AB22" s="205"/>
      <c r="AC22" s="208"/>
      <c r="AD22" s="205"/>
      <c r="AE22" s="209"/>
      <c r="AF22" s="209"/>
      <c r="AG22" s="208"/>
      <c r="AH22" s="209"/>
      <c r="AI22" s="208"/>
      <c r="AJ22" s="209"/>
      <c r="AK22" s="208"/>
      <c r="AL22" s="209"/>
      <c r="AM22" s="208"/>
      <c r="AN22" s="209"/>
      <c r="AO22" s="208"/>
      <c r="AP22" s="213"/>
    </row>
    <row r="23" spans="1:42">
      <c r="A23" s="5" t="s">
        <v>41</v>
      </c>
      <c r="B23" s="12" t="s">
        <v>8</v>
      </c>
      <c r="C23" s="8">
        <v>25</v>
      </c>
      <c r="D23" s="43">
        <v>0</v>
      </c>
      <c r="E23" s="6">
        <v>30</v>
      </c>
      <c r="F23" s="44">
        <v>1</v>
      </c>
      <c r="G23" s="6">
        <v>21</v>
      </c>
      <c r="H23" s="9">
        <v>0</v>
      </c>
      <c r="I23" s="6">
        <v>28</v>
      </c>
      <c r="J23" s="7">
        <v>0</v>
      </c>
      <c r="K23" s="8">
        <v>24</v>
      </c>
      <c r="L23" s="13">
        <v>1</v>
      </c>
      <c r="M23" s="15">
        <v>24</v>
      </c>
      <c r="N23" s="15">
        <v>0</v>
      </c>
      <c r="O23" s="1">
        <v>26</v>
      </c>
      <c r="P23" s="45">
        <v>0</v>
      </c>
      <c r="Q23" s="6">
        <v>30</v>
      </c>
      <c r="R23" s="9">
        <v>0</v>
      </c>
      <c r="S23" s="204"/>
      <c r="T23" s="205"/>
      <c r="U23" s="206"/>
      <c r="V23" s="207"/>
      <c r="W23" s="204"/>
      <c r="X23" s="206"/>
      <c r="Y23" s="204"/>
      <c r="Z23" s="205"/>
      <c r="AA23" s="208"/>
      <c r="AB23" s="205"/>
      <c r="AC23" s="208"/>
      <c r="AD23" s="205"/>
      <c r="AE23" s="209"/>
      <c r="AF23" s="209"/>
      <c r="AG23" s="208"/>
      <c r="AH23" s="209"/>
      <c r="AI23" s="208"/>
      <c r="AJ23" s="209"/>
      <c r="AK23" s="208"/>
      <c r="AL23" s="209"/>
      <c r="AM23" s="208"/>
      <c r="AN23" s="209"/>
      <c r="AO23" s="208"/>
      <c r="AP23" s="213"/>
    </row>
    <row r="24" spans="1:42">
      <c r="A24" s="5" t="s">
        <v>67</v>
      </c>
      <c r="B24" s="12" t="s">
        <v>64</v>
      </c>
      <c r="C24" s="8">
        <v>2</v>
      </c>
      <c r="D24" s="43">
        <v>0</v>
      </c>
      <c r="E24" s="6">
        <v>1</v>
      </c>
      <c r="F24" s="44">
        <v>0</v>
      </c>
      <c r="G24" s="6">
        <v>1</v>
      </c>
      <c r="H24" s="9">
        <v>0</v>
      </c>
      <c r="I24" s="6">
        <v>3</v>
      </c>
      <c r="J24" s="7">
        <v>1</v>
      </c>
      <c r="K24" s="8">
        <v>2</v>
      </c>
      <c r="L24" s="13">
        <v>0</v>
      </c>
      <c r="M24" s="15">
        <v>1</v>
      </c>
      <c r="N24" s="15">
        <v>0</v>
      </c>
      <c r="O24" s="1">
        <v>1</v>
      </c>
      <c r="P24" s="45">
        <v>0</v>
      </c>
      <c r="Q24" s="6">
        <v>2</v>
      </c>
      <c r="R24" s="9">
        <v>0</v>
      </c>
      <c r="S24" s="204"/>
      <c r="T24" s="205"/>
      <c r="U24" s="206"/>
      <c r="V24" s="207"/>
      <c r="W24" s="204"/>
      <c r="X24" s="206"/>
      <c r="Y24" s="204"/>
      <c r="Z24" s="205"/>
      <c r="AA24" s="208"/>
      <c r="AB24" s="205"/>
      <c r="AC24" s="208"/>
      <c r="AD24" s="205"/>
      <c r="AE24" s="209"/>
      <c r="AF24" s="209"/>
      <c r="AG24" s="208"/>
      <c r="AH24" s="209"/>
      <c r="AI24" s="208"/>
      <c r="AJ24" s="209"/>
      <c r="AK24" s="208"/>
      <c r="AL24" s="209"/>
      <c r="AM24" s="208"/>
      <c r="AN24" s="209"/>
      <c r="AO24" s="208"/>
      <c r="AP24" s="213"/>
    </row>
    <row r="25" spans="1:42">
      <c r="A25" s="5" t="s">
        <v>28</v>
      </c>
      <c r="B25" s="14" t="s">
        <v>18</v>
      </c>
      <c r="C25" s="8">
        <v>2</v>
      </c>
      <c r="D25" s="43">
        <v>0</v>
      </c>
      <c r="E25" s="6">
        <v>0</v>
      </c>
      <c r="F25" s="44">
        <v>0</v>
      </c>
      <c r="G25" s="6">
        <v>2</v>
      </c>
      <c r="H25" s="9">
        <v>0</v>
      </c>
      <c r="I25" s="6">
        <v>0</v>
      </c>
      <c r="J25" s="7">
        <v>0</v>
      </c>
      <c r="K25" s="8">
        <v>1</v>
      </c>
      <c r="L25" s="13">
        <v>0</v>
      </c>
      <c r="M25" s="15">
        <v>0</v>
      </c>
      <c r="N25" s="15">
        <v>0</v>
      </c>
      <c r="O25" s="1">
        <v>1</v>
      </c>
      <c r="P25" s="45">
        <v>0</v>
      </c>
      <c r="Q25" s="6">
        <v>0</v>
      </c>
      <c r="R25" s="9">
        <v>0</v>
      </c>
      <c r="S25" s="204"/>
      <c r="T25" s="205"/>
      <c r="U25" s="206"/>
      <c r="V25" s="207"/>
      <c r="W25" s="204"/>
      <c r="X25" s="206"/>
      <c r="Y25" s="204"/>
      <c r="Z25" s="205"/>
      <c r="AA25" s="208"/>
      <c r="AB25" s="205"/>
      <c r="AC25" s="208"/>
      <c r="AD25" s="205"/>
      <c r="AE25" s="209"/>
      <c r="AF25" s="209"/>
      <c r="AG25" s="208"/>
      <c r="AH25" s="209"/>
      <c r="AI25" s="208"/>
      <c r="AJ25" s="209"/>
      <c r="AK25" s="208"/>
      <c r="AL25" s="209"/>
      <c r="AM25" s="208"/>
      <c r="AN25" s="209"/>
      <c r="AO25" s="208"/>
      <c r="AP25" s="213"/>
    </row>
    <row r="26" spans="1:42">
      <c r="A26" s="5" t="s">
        <v>43</v>
      </c>
      <c r="B26" s="12" t="s">
        <v>9</v>
      </c>
      <c r="C26" s="8">
        <v>107</v>
      </c>
      <c r="D26" s="43">
        <v>2</v>
      </c>
      <c r="E26" s="6">
        <v>84</v>
      </c>
      <c r="F26" s="44">
        <v>1</v>
      </c>
      <c r="G26" s="6">
        <v>85</v>
      </c>
      <c r="H26" s="9">
        <v>1</v>
      </c>
      <c r="I26" s="6">
        <v>88</v>
      </c>
      <c r="J26" s="7">
        <v>0</v>
      </c>
      <c r="K26" s="8">
        <v>72</v>
      </c>
      <c r="L26" s="13">
        <v>1</v>
      </c>
      <c r="M26" s="15">
        <v>67</v>
      </c>
      <c r="N26" s="15">
        <v>0</v>
      </c>
      <c r="O26" s="1">
        <v>61</v>
      </c>
      <c r="P26" s="45">
        <v>0</v>
      </c>
      <c r="Q26" s="6">
        <v>74</v>
      </c>
      <c r="R26" s="9">
        <v>2</v>
      </c>
      <c r="S26" s="204"/>
      <c r="T26" s="205"/>
      <c r="U26" s="206"/>
      <c r="V26" s="207"/>
      <c r="W26" s="204"/>
      <c r="X26" s="206"/>
      <c r="Y26" s="204"/>
      <c r="Z26" s="205"/>
      <c r="AA26" s="208"/>
      <c r="AB26" s="205"/>
      <c r="AC26" s="208"/>
      <c r="AD26" s="205"/>
      <c r="AE26" s="209"/>
      <c r="AF26" s="209"/>
      <c r="AG26" s="208"/>
      <c r="AH26" s="209"/>
      <c r="AI26" s="208"/>
      <c r="AJ26" s="209"/>
      <c r="AK26" s="208"/>
      <c r="AL26" s="209"/>
      <c r="AM26" s="208"/>
      <c r="AN26" s="209"/>
      <c r="AO26" s="208"/>
      <c r="AP26" s="213"/>
    </row>
    <row r="27" spans="1:42">
      <c r="A27" s="5" t="s">
        <v>42</v>
      </c>
      <c r="B27" s="12" t="s">
        <v>19</v>
      </c>
      <c r="C27" s="8">
        <v>30</v>
      </c>
      <c r="D27" s="43">
        <v>2</v>
      </c>
      <c r="E27" s="6">
        <v>43</v>
      </c>
      <c r="F27" s="44">
        <v>0</v>
      </c>
      <c r="G27" s="6">
        <v>47</v>
      </c>
      <c r="H27" s="9">
        <v>0</v>
      </c>
      <c r="I27" s="6">
        <v>45</v>
      </c>
      <c r="J27" s="7">
        <v>1</v>
      </c>
      <c r="K27" s="8">
        <v>28</v>
      </c>
      <c r="L27" s="13">
        <v>1</v>
      </c>
      <c r="M27" s="15">
        <v>44</v>
      </c>
      <c r="N27" s="15">
        <v>0</v>
      </c>
      <c r="O27" s="1">
        <v>36</v>
      </c>
      <c r="P27" s="45">
        <v>1</v>
      </c>
      <c r="Q27" s="6">
        <v>34</v>
      </c>
      <c r="R27" s="9">
        <v>1</v>
      </c>
      <c r="S27" s="204"/>
      <c r="T27" s="205"/>
      <c r="U27" s="206"/>
      <c r="V27" s="207"/>
      <c r="W27" s="204"/>
      <c r="X27" s="206"/>
      <c r="Y27" s="204"/>
      <c r="Z27" s="205"/>
      <c r="AA27" s="208"/>
      <c r="AB27" s="205"/>
      <c r="AC27" s="208"/>
      <c r="AD27" s="205"/>
      <c r="AE27" s="209"/>
      <c r="AF27" s="209"/>
      <c r="AG27" s="208"/>
      <c r="AH27" s="209"/>
      <c r="AI27" s="208"/>
      <c r="AJ27" s="209"/>
      <c r="AK27" s="208"/>
      <c r="AL27" s="209"/>
      <c r="AM27" s="208"/>
      <c r="AN27" s="209"/>
      <c r="AO27" s="208"/>
      <c r="AP27" s="213"/>
    </row>
    <row r="28" spans="1:42">
      <c r="A28" s="5" t="s">
        <v>44</v>
      </c>
      <c r="B28" s="12" t="s">
        <v>10</v>
      </c>
      <c r="C28" s="8">
        <v>79</v>
      </c>
      <c r="D28" s="43">
        <v>1</v>
      </c>
      <c r="E28" s="6">
        <v>66</v>
      </c>
      <c r="F28" s="44">
        <v>1</v>
      </c>
      <c r="G28" s="6">
        <v>51</v>
      </c>
      <c r="H28" s="9">
        <v>2</v>
      </c>
      <c r="I28" s="6">
        <v>56</v>
      </c>
      <c r="J28" s="7">
        <v>0</v>
      </c>
      <c r="K28" s="8">
        <v>50</v>
      </c>
      <c r="L28" s="13">
        <v>0</v>
      </c>
      <c r="M28" s="15">
        <v>49</v>
      </c>
      <c r="N28" s="15">
        <v>0</v>
      </c>
      <c r="O28" s="1">
        <v>45</v>
      </c>
      <c r="P28" s="45">
        <v>1</v>
      </c>
      <c r="Q28" s="6">
        <v>51</v>
      </c>
      <c r="R28" s="9">
        <v>4</v>
      </c>
      <c r="S28" s="204"/>
      <c r="T28" s="205"/>
      <c r="U28" s="206"/>
      <c r="V28" s="207"/>
      <c r="W28" s="204"/>
      <c r="X28" s="206"/>
      <c r="Y28" s="204"/>
      <c r="Z28" s="205"/>
      <c r="AA28" s="208"/>
      <c r="AB28" s="205"/>
      <c r="AC28" s="208"/>
      <c r="AD28" s="205"/>
      <c r="AE28" s="209"/>
      <c r="AF28" s="209"/>
      <c r="AG28" s="208"/>
      <c r="AH28" s="209"/>
      <c r="AI28" s="208"/>
      <c r="AJ28" s="209"/>
      <c r="AK28" s="208"/>
      <c r="AL28" s="209"/>
      <c r="AM28" s="208"/>
      <c r="AN28" s="209"/>
      <c r="AO28" s="208"/>
      <c r="AP28" s="213"/>
    </row>
    <row r="29" spans="1:42">
      <c r="A29" s="5" t="s">
        <v>45</v>
      </c>
      <c r="B29" s="12" t="s">
        <v>20</v>
      </c>
      <c r="C29" s="8">
        <v>3</v>
      </c>
      <c r="D29" s="43">
        <v>0</v>
      </c>
      <c r="E29" s="6">
        <v>7</v>
      </c>
      <c r="F29" s="44">
        <v>0</v>
      </c>
      <c r="G29" s="6">
        <v>8</v>
      </c>
      <c r="H29" s="9">
        <v>0</v>
      </c>
      <c r="I29" s="6">
        <v>9</v>
      </c>
      <c r="J29" s="7">
        <v>0</v>
      </c>
      <c r="K29" s="8">
        <v>1</v>
      </c>
      <c r="L29" s="13">
        <v>0</v>
      </c>
      <c r="M29" s="15">
        <v>8</v>
      </c>
      <c r="N29" s="15">
        <v>0</v>
      </c>
      <c r="O29" s="1">
        <v>3</v>
      </c>
      <c r="P29" s="45">
        <v>0</v>
      </c>
      <c r="Q29" s="6">
        <v>3</v>
      </c>
      <c r="R29" s="9">
        <v>0</v>
      </c>
      <c r="S29" s="204"/>
      <c r="T29" s="205"/>
      <c r="U29" s="206"/>
      <c r="V29" s="207"/>
      <c r="W29" s="204"/>
      <c r="X29" s="206"/>
      <c r="Y29" s="204"/>
      <c r="Z29" s="205"/>
      <c r="AA29" s="208"/>
      <c r="AB29" s="205"/>
      <c r="AC29" s="208"/>
      <c r="AD29" s="205"/>
      <c r="AE29" s="209"/>
      <c r="AF29" s="209"/>
      <c r="AG29" s="208"/>
      <c r="AH29" s="209"/>
      <c r="AI29" s="208"/>
      <c r="AJ29" s="209"/>
      <c r="AK29" s="208"/>
      <c r="AL29" s="209"/>
      <c r="AM29" s="208"/>
      <c r="AN29" s="209"/>
      <c r="AO29" s="208"/>
      <c r="AP29" s="213"/>
    </row>
    <row r="30" spans="1:42">
      <c r="A30" s="5" t="s">
        <v>47</v>
      </c>
      <c r="B30" s="12" t="s">
        <v>21</v>
      </c>
      <c r="C30" s="8">
        <v>34</v>
      </c>
      <c r="D30" s="43">
        <v>1</v>
      </c>
      <c r="E30" s="6">
        <v>35</v>
      </c>
      <c r="F30" s="44">
        <v>0</v>
      </c>
      <c r="G30" s="6">
        <v>37</v>
      </c>
      <c r="H30" s="9">
        <v>0</v>
      </c>
      <c r="I30" s="6">
        <v>38</v>
      </c>
      <c r="J30" s="7">
        <v>2</v>
      </c>
      <c r="K30" s="8">
        <v>25</v>
      </c>
      <c r="L30" s="13">
        <v>1</v>
      </c>
      <c r="M30" s="15">
        <v>30</v>
      </c>
      <c r="N30" s="15">
        <v>0</v>
      </c>
      <c r="O30" s="1">
        <v>22</v>
      </c>
      <c r="P30" s="45">
        <v>0</v>
      </c>
      <c r="Q30" s="6">
        <v>31</v>
      </c>
      <c r="R30" s="9">
        <v>0</v>
      </c>
      <c r="S30" s="204"/>
      <c r="T30" s="205"/>
      <c r="U30" s="206"/>
      <c r="V30" s="207"/>
      <c r="W30" s="204"/>
      <c r="X30" s="206"/>
      <c r="Y30" s="204"/>
      <c r="Z30" s="205"/>
      <c r="AA30" s="208"/>
      <c r="AB30" s="205"/>
      <c r="AC30" s="208"/>
      <c r="AD30" s="205"/>
      <c r="AE30" s="209"/>
      <c r="AF30" s="209"/>
      <c r="AG30" s="208"/>
      <c r="AH30" s="209"/>
      <c r="AI30" s="208"/>
      <c r="AJ30" s="209"/>
      <c r="AK30" s="208"/>
      <c r="AL30" s="209"/>
      <c r="AM30" s="208"/>
      <c r="AN30" s="209"/>
      <c r="AO30" s="208"/>
      <c r="AP30" s="213"/>
    </row>
    <row r="31" spans="1:42">
      <c r="A31" s="5" t="s">
        <v>48</v>
      </c>
      <c r="B31" s="12" t="s">
        <v>11</v>
      </c>
      <c r="C31" s="8">
        <v>5</v>
      </c>
      <c r="D31" s="43">
        <v>1</v>
      </c>
      <c r="E31" s="6">
        <v>8</v>
      </c>
      <c r="F31" s="44">
        <v>0</v>
      </c>
      <c r="G31" s="6">
        <v>5</v>
      </c>
      <c r="H31" s="9">
        <v>0</v>
      </c>
      <c r="I31" s="6">
        <v>5</v>
      </c>
      <c r="J31" s="7">
        <v>0</v>
      </c>
      <c r="K31" s="8">
        <v>6</v>
      </c>
      <c r="L31" s="13">
        <v>0</v>
      </c>
      <c r="M31" s="15">
        <v>5</v>
      </c>
      <c r="N31" s="15">
        <v>0</v>
      </c>
      <c r="O31" s="1">
        <v>8</v>
      </c>
      <c r="P31" s="45">
        <v>1</v>
      </c>
      <c r="Q31" s="6">
        <v>7</v>
      </c>
      <c r="R31" s="9">
        <v>0</v>
      </c>
      <c r="S31" s="204"/>
      <c r="T31" s="205"/>
      <c r="U31" s="206"/>
      <c r="V31" s="207"/>
      <c r="W31" s="204"/>
      <c r="X31" s="206"/>
      <c r="Y31" s="204"/>
      <c r="Z31" s="205"/>
      <c r="AA31" s="208"/>
      <c r="AB31" s="205"/>
      <c r="AC31" s="208"/>
      <c r="AD31" s="205"/>
      <c r="AE31" s="209"/>
      <c r="AF31" s="209"/>
      <c r="AG31" s="208"/>
      <c r="AH31" s="209"/>
      <c r="AI31" s="208"/>
      <c r="AJ31" s="209"/>
      <c r="AK31" s="208"/>
      <c r="AL31" s="209"/>
      <c r="AM31" s="208"/>
      <c r="AN31" s="209"/>
      <c r="AO31" s="208"/>
      <c r="AP31" s="213"/>
    </row>
    <row r="32" spans="1:42">
      <c r="A32" s="5" t="s">
        <v>49</v>
      </c>
      <c r="B32" s="12" t="s">
        <v>12</v>
      </c>
      <c r="C32" s="8">
        <v>8</v>
      </c>
      <c r="D32" s="43">
        <v>0</v>
      </c>
      <c r="E32" s="6">
        <v>3</v>
      </c>
      <c r="F32" s="44">
        <v>0</v>
      </c>
      <c r="G32" s="6">
        <v>4</v>
      </c>
      <c r="H32" s="9">
        <v>0</v>
      </c>
      <c r="I32" s="6">
        <v>4</v>
      </c>
      <c r="J32" s="7">
        <v>0</v>
      </c>
      <c r="K32" s="8">
        <v>3</v>
      </c>
      <c r="L32" s="13">
        <v>1</v>
      </c>
      <c r="M32" s="15">
        <v>3</v>
      </c>
      <c r="N32" s="15">
        <v>0</v>
      </c>
      <c r="O32" s="1">
        <v>3</v>
      </c>
      <c r="P32" s="45">
        <v>0</v>
      </c>
      <c r="Q32" s="6">
        <v>3</v>
      </c>
      <c r="R32" s="9">
        <v>0</v>
      </c>
      <c r="S32" s="204"/>
      <c r="T32" s="205"/>
      <c r="U32" s="206"/>
      <c r="V32" s="207"/>
      <c r="W32" s="204"/>
      <c r="X32" s="206"/>
      <c r="Y32" s="204"/>
      <c r="Z32" s="205"/>
      <c r="AA32" s="208"/>
      <c r="AB32" s="205"/>
      <c r="AC32" s="208"/>
      <c r="AD32" s="205"/>
      <c r="AE32" s="209"/>
      <c r="AF32" s="209"/>
      <c r="AG32" s="208"/>
      <c r="AH32" s="209"/>
      <c r="AI32" s="208"/>
      <c r="AJ32" s="209"/>
      <c r="AK32" s="208"/>
      <c r="AL32" s="209"/>
      <c r="AM32" s="208"/>
      <c r="AN32" s="209"/>
      <c r="AO32" s="208"/>
      <c r="AP32" s="213"/>
    </row>
    <row r="33" spans="1:42">
      <c r="A33" s="5" t="s">
        <v>50</v>
      </c>
      <c r="B33" s="12" t="s">
        <v>22</v>
      </c>
      <c r="C33" s="8">
        <v>1</v>
      </c>
      <c r="D33" s="43">
        <v>0</v>
      </c>
      <c r="E33" s="6">
        <v>2</v>
      </c>
      <c r="F33" s="44">
        <v>0</v>
      </c>
      <c r="G33" s="6">
        <v>1</v>
      </c>
      <c r="H33" s="9">
        <v>0</v>
      </c>
      <c r="I33" s="6">
        <v>1</v>
      </c>
      <c r="J33" s="7">
        <v>0</v>
      </c>
      <c r="K33" s="8">
        <v>1</v>
      </c>
      <c r="L33" s="13">
        <v>0</v>
      </c>
      <c r="M33" s="15">
        <v>1</v>
      </c>
      <c r="N33" s="15">
        <v>0</v>
      </c>
      <c r="O33" s="1">
        <v>3</v>
      </c>
      <c r="P33" s="45">
        <v>0</v>
      </c>
      <c r="Q33" s="6">
        <v>2</v>
      </c>
      <c r="R33" s="9">
        <v>0</v>
      </c>
      <c r="S33" s="204"/>
      <c r="T33" s="205"/>
      <c r="U33" s="206"/>
      <c r="V33" s="207"/>
      <c r="W33" s="204"/>
      <c r="X33" s="206"/>
      <c r="Y33" s="204"/>
      <c r="Z33" s="205"/>
      <c r="AA33" s="208"/>
      <c r="AB33" s="205"/>
      <c r="AC33" s="208"/>
      <c r="AD33" s="205"/>
      <c r="AE33" s="209"/>
      <c r="AF33" s="209"/>
      <c r="AG33" s="208"/>
      <c r="AH33" s="209"/>
      <c r="AI33" s="208"/>
      <c r="AJ33" s="209"/>
      <c r="AK33" s="208"/>
      <c r="AL33" s="209"/>
      <c r="AM33" s="208"/>
      <c r="AN33" s="209"/>
      <c r="AO33" s="208"/>
      <c r="AP33" s="213"/>
    </row>
    <row r="34" spans="1:42" ht="13.8" thickBot="1">
      <c r="A34" s="5" t="s">
        <v>46</v>
      </c>
      <c r="B34" s="12" t="s">
        <v>13</v>
      </c>
      <c r="C34" s="8">
        <v>58</v>
      </c>
      <c r="D34" s="43">
        <v>0</v>
      </c>
      <c r="E34" s="6">
        <v>47</v>
      </c>
      <c r="F34" s="44">
        <v>0</v>
      </c>
      <c r="G34" s="6">
        <v>38</v>
      </c>
      <c r="H34" s="9">
        <v>0</v>
      </c>
      <c r="I34" s="6">
        <v>39</v>
      </c>
      <c r="J34" s="7">
        <v>1</v>
      </c>
      <c r="K34" s="8">
        <v>37</v>
      </c>
      <c r="L34" s="13">
        <v>0</v>
      </c>
      <c r="M34" s="15">
        <v>33</v>
      </c>
      <c r="N34" s="15">
        <v>0</v>
      </c>
      <c r="O34" s="1">
        <v>24</v>
      </c>
      <c r="P34" s="45">
        <v>0</v>
      </c>
      <c r="Q34" s="6">
        <v>37</v>
      </c>
      <c r="R34" s="9">
        <v>2</v>
      </c>
      <c r="S34" s="204"/>
      <c r="T34" s="205"/>
      <c r="U34" s="206"/>
      <c r="V34" s="207"/>
      <c r="W34" s="204"/>
      <c r="X34" s="206"/>
      <c r="Y34" s="204"/>
      <c r="Z34" s="205"/>
      <c r="AA34" s="208"/>
      <c r="AB34" s="205"/>
      <c r="AC34" s="208"/>
      <c r="AD34" s="205"/>
      <c r="AE34" s="209"/>
      <c r="AF34" s="209"/>
      <c r="AG34" s="208"/>
      <c r="AH34" s="209"/>
      <c r="AI34" s="208"/>
      <c r="AJ34" s="209"/>
      <c r="AK34" s="208"/>
      <c r="AL34" s="209"/>
      <c r="AM34" s="208"/>
      <c r="AN34" s="209"/>
      <c r="AO34" s="214"/>
      <c r="AP34" s="215"/>
    </row>
    <row r="35" spans="1:42" s="146" customFormat="1" ht="13.8" thickTop="1">
      <c r="A35" s="144"/>
      <c r="B35" s="144"/>
      <c r="C35" s="145">
        <f t="shared" ref="C35:AB35" si="0">SUM(C8:C34)</f>
        <v>649</v>
      </c>
      <c r="D35" s="145">
        <f t="shared" si="0"/>
        <v>12</v>
      </c>
      <c r="E35" s="145">
        <f t="shared" si="0"/>
        <v>616</v>
      </c>
      <c r="F35" s="145">
        <f t="shared" si="0"/>
        <v>7</v>
      </c>
      <c r="G35" s="145">
        <f t="shared" si="0"/>
        <v>569</v>
      </c>
      <c r="H35" s="145">
        <f t="shared" si="0"/>
        <v>5</v>
      </c>
      <c r="I35" s="145">
        <f t="shared" si="0"/>
        <v>584</v>
      </c>
      <c r="J35" s="145">
        <f t="shared" si="0"/>
        <v>11</v>
      </c>
      <c r="K35" s="145">
        <f t="shared" si="0"/>
        <v>510</v>
      </c>
      <c r="L35" s="145">
        <f t="shared" si="0"/>
        <v>7</v>
      </c>
      <c r="M35" s="145">
        <f t="shared" si="0"/>
        <v>522</v>
      </c>
      <c r="N35" s="145">
        <f t="shared" si="0"/>
        <v>4</v>
      </c>
      <c r="O35" s="145">
        <f t="shared" si="0"/>
        <v>479</v>
      </c>
      <c r="P35" s="145">
        <f t="shared" si="0"/>
        <v>6</v>
      </c>
      <c r="Q35" s="145">
        <f t="shared" si="0"/>
        <v>535</v>
      </c>
      <c r="R35" s="145">
        <f t="shared" si="0"/>
        <v>13</v>
      </c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</row>
    <row r="36" spans="1:42" ht="45" customHeight="1">
      <c r="A36" s="48" t="s">
        <v>122</v>
      </c>
      <c r="F36" s="47">
        <f>SUM(E35-F35)/E35</f>
        <v>0.98863636363636365</v>
      </c>
      <c r="H36" s="47">
        <f>SUM(G35-H35)/G35</f>
        <v>0.99121265377855883</v>
      </c>
      <c r="J36" s="47">
        <f>SUM(I35-J35)/I35</f>
        <v>0.98116438356164382</v>
      </c>
      <c r="L36" s="47">
        <f>SUM(K35-L35)/K35</f>
        <v>0.98627450980392162</v>
      </c>
      <c r="N36" s="47">
        <f>SUM(M35-N35)/M35</f>
        <v>0.9923371647509579</v>
      </c>
      <c r="P36" s="47">
        <f>SUM(O35-P35)/O35</f>
        <v>0.98747390396659707</v>
      </c>
      <c r="R36" s="47">
        <f>SUM(Q35-R35)/Q35</f>
        <v>0.97570093457943929</v>
      </c>
      <c r="T36" s="47"/>
      <c r="V36" s="47"/>
      <c r="X36" s="47"/>
      <c r="Z36" s="47"/>
      <c r="AB36" s="47"/>
      <c r="AD36" s="47"/>
      <c r="AF36" s="47"/>
      <c r="AH36" s="47"/>
      <c r="AJ36" s="47"/>
      <c r="AL36" s="47"/>
      <c r="AN36" s="47"/>
      <c r="AP36" s="47"/>
    </row>
    <row r="39" spans="1:42"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</row>
    <row r="40" spans="1:42"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</row>
    <row r="41" spans="1:42"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</row>
    <row r="42" spans="1:42"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</row>
    <row r="43" spans="1:42"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</row>
    <row r="44" spans="1:42"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</row>
    <row r="45" spans="1:42"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</row>
    <row r="46" spans="1:42"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</row>
    <row r="47" spans="1:42"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</row>
    <row r="48" spans="1:42">
      <c r="A48" s="4" t="s">
        <v>74</v>
      </c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</row>
    <row r="49" spans="1:42">
      <c r="A49" s="4" t="s">
        <v>60</v>
      </c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</row>
    <row r="50" spans="1:42">
      <c r="A50" s="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</row>
    <row r="51" spans="1:42">
      <c r="A51" s="2" t="s">
        <v>73</v>
      </c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</row>
    <row r="52" spans="1:42">
      <c r="A52" s="2" t="s">
        <v>68</v>
      </c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</row>
    <row r="53" spans="1:42">
      <c r="A53" s="2" t="s">
        <v>69</v>
      </c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</row>
    <row r="54" spans="1:42">
      <c r="A54" s="2" t="s">
        <v>70</v>
      </c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</row>
    <row r="55" spans="1:42">
      <c r="A55" s="2" t="s">
        <v>71</v>
      </c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</row>
    <row r="56" spans="1:42">
      <c r="A56" s="2" t="s">
        <v>72</v>
      </c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</row>
    <row r="57" spans="1:42"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</row>
    <row r="58" spans="1:42"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</row>
    <row r="59" spans="1:42"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</row>
    <row r="60" spans="1:42"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</row>
    <row r="61" spans="1:42"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</row>
    <row r="62" spans="1:42"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</row>
    <row r="63" spans="1:42"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</row>
    <row r="64" spans="1:42"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</row>
    <row r="65" spans="31:42"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</row>
  </sheetData>
  <sheetProtection selectLockedCells="1" selectUnlockedCells="1"/>
  <mergeCells count="27">
    <mergeCell ref="A6:A7"/>
    <mergeCell ref="M6:N6"/>
    <mergeCell ref="O6:P6"/>
    <mergeCell ref="AE6:AF6"/>
    <mergeCell ref="AM6:AN6"/>
    <mergeCell ref="AK6:AL6"/>
    <mergeCell ref="AG6:AH6"/>
    <mergeCell ref="AA6:AB6"/>
    <mergeCell ref="AI6:AJ6"/>
    <mergeCell ref="B6:B7"/>
    <mergeCell ref="S6:T6"/>
    <mergeCell ref="K6:L6"/>
    <mergeCell ref="I6:J6"/>
    <mergeCell ref="AC6:AD6"/>
    <mergeCell ref="U6:V6"/>
    <mergeCell ref="W6:X6"/>
    <mergeCell ref="Y6:Z6"/>
    <mergeCell ref="AO6:AP6"/>
    <mergeCell ref="A1:AP1"/>
    <mergeCell ref="A2:AP2"/>
    <mergeCell ref="A3:AP3"/>
    <mergeCell ref="A4:AP4"/>
    <mergeCell ref="A5:AP5"/>
    <mergeCell ref="E6:F6"/>
    <mergeCell ref="G6:H6"/>
    <mergeCell ref="C6:D6"/>
    <mergeCell ref="Q6:R6"/>
  </mergeCells>
  <phoneticPr fontId="5" type="noConversion"/>
  <printOptions horizontalCentered="1"/>
  <pageMargins left="0" right="0" top="1" bottom="0.5" header="0.5" footer="0.25"/>
  <pageSetup scale="67" orientation="landscape" r:id="rId1"/>
  <headerFooter alignWithMargins="0">
    <oddFooter>&amp;CREDACTED
CONFIDENTIAL PURSUANT TO WAC 480-07-160&amp;R&amp;A</oddFooter>
  </headerFooter>
  <colBreaks count="1" manualBreakCount="1">
    <brk id="33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AP54"/>
  <sheetViews>
    <sheetView view="pageLayout" topLeftCell="A103" zoomScaleNormal="90" workbookViewId="0">
      <selection activeCell="W37" sqref="W37"/>
    </sheetView>
  </sheetViews>
  <sheetFormatPr defaultColWidth="9.109375" defaultRowHeight="11.4"/>
  <cols>
    <col min="1" max="1" width="14.88671875" style="56" customWidth="1"/>
    <col min="2" max="2" width="6.88671875" style="56" bestFit="1" customWidth="1"/>
    <col min="3" max="3" width="9.33203125" style="56" hidden="1" customWidth="1"/>
    <col min="4" max="4" width="7.88671875" style="56" hidden="1" customWidth="1"/>
    <col min="5" max="5" width="0" style="56" hidden="1" customWidth="1"/>
    <col min="6" max="6" width="7.5546875" style="56" hidden="1" customWidth="1"/>
    <col min="7" max="7" width="7.6640625" style="56" hidden="1" customWidth="1"/>
    <col min="8" max="8" width="7.5546875" style="56" hidden="1" customWidth="1"/>
    <col min="9" max="9" width="7.6640625" style="56" hidden="1" customWidth="1"/>
    <col min="10" max="10" width="8.109375" style="56" hidden="1" customWidth="1"/>
    <col min="11" max="11" width="7.6640625" style="56" hidden="1" customWidth="1"/>
    <col min="12" max="12" width="8.109375" style="56" hidden="1" customWidth="1"/>
    <col min="13" max="13" width="7.6640625" style="56" hidden="1" customWidth="1"/>
    <col min="14" max="14" width="8.109375" style="56" hidden="1" customWidth="1"/>
    <col min="15" max="15" width="7.6640625" style="56" hidden="1" customWidth="1"/>
    <col min="16" max="16" width="8.109375" style="56" hidden="1" customWidth="1"/>
    <col min="17" max="18" width="7.6640625" style="56" hidden="1" customWidth="1"/>
    <col min="19" max="42" width="7.6640625" style="56" customWidth="1"/>
    <col min="43" max="16384" width="9.109375" style="54"/>
  </cols>
  <sheetData>
    <row r="1" spans="1:42" ht="13.5" customHeight="1" thickTop="1">
      <c r="A1" s="180" t="s">
        <v>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2"/>
    </row>
    <row r="2" spans="1:42" ht="12">
      <c r="A2" s="183" t="s">
        <v>117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5"/>
    </row>
    <row r="3" spans="1:42" ht="12">
      <c r="A3" s="186" t="s">
        <v>131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8"/>
    </row>
    <row r="4" spans="1:42" ht="12">
      <c r="A4" s="183">
        <v>2011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5"/>
    </row>
    <row r="5" spans="1:42" s="55" customFormat="1" ht="13.5" customHeight="1" thickBot="1">
      <c r="A5" s="189" t="s">
        <v>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1"/>
    </row>
    <row r="6" spans="1:42" s="57" customFormat="1" ht="12.6" thickTop="1">
      <c r="A6" s="192" t="s">
        <v>51</v>
      </c>
      <c r="B6" s="194" t="s">
        <v>25</v>
      </c>
      <c r="C6" s="171">
        <v>40238</v>
      </c>
      <c r="D6" s="171"/>
      <c r="E6" s="171">
        <v>40269</v>
      </c>
      <c r="F6" s="171"/>
      <c r="G6" s="171">
        <v>40299</v>
      </c>
      <c r="H6" s="171"/>
      <c r="I6" s="171">
        <v>40330</v>
      </c>
      <c r="J6" s="171"/>
      <c r="K6" s="171">
        <v>40360</v>
      </c>
      <c r="L6" s="171"/>
      <c r="M6" s="171">
        <v>40391</v>
      </c>
      <c r="N6" s="171"/>
      <c r="O6" s="171" t="s">
        <v>115</v>
      </c>
      <c r="P6" s="171"/>
      <c r="Q6" s="171">
        <v>40452</v>
      </c>
      <c r="R6" s="171"/>
      <c r="S6" s="171">
        <v>40483</v>
      </c>
      <c r="T6" s="171"/>
      <c r="U6" s="171">
        <v>40513</v>
      </c>
      <c r="V6" s="171"/>
      <c r="W6" s="171">
        <v>40544</v>
      </c>
      <c r="X6" s="196"/>
      <c r="Y6" s="154">
        <v>40575</v>
      </c>
      <c r="Z6" s="172"/>
      <c r="AA6" s="154">
        <v>40603</v>
      </c>
      <c r="AB6" s="172"/>
      <c r="AC6" s="179">
        <v>40634</v>
      </c>
      <c r="AD6" s="174"/>
      <c r="AE6" s="154">
        <v>40664</v>
      </c>
      <c r="AF6" s="174"/>
      <c r="AG6" s="154">
        <v>40695</v>
      </c>
      <c r="AH6" s="174"/>
      <c r="AI6" s="154">
        <v>40725</v>
      </c>
      <c r="AJ6" s="174"/>
      <c r="AK6" s="154">
        <v>40756</v>
      </c>
      <c r="AL6" s="174"/>
      <c r="AM6" s="154">
        <v>40787</v>
      </c>
      <c r="AN6" s="174"/>
      <c r="AO6" s="154">
        <v>40817</v>
      </c>
      <c r="AP6" s="155"/>
    </row>
    <row r="7" spans="1:42" s="57" customFormat="1" ht="42" customHeight="1">
      <c r="A7" s="193"/>
      <c r="B7" s="195"/>
      <c r="C7" s="28" t="s">
        <v>113</v>
      </c>
      <c r="D7" s="28" t="s">
        <v>116</v>
      </c>
      <c r="E7" s="28" t="s">
        <v>113</v>
      </c>
      <c r="F7" s="28" t="s">
        <v>116</v>
      </c>
      <c r="G7" s="28" t="s">
        <v>113</v>
      </c>
      <c r="H7" s="28" t="s">
        <v>116</v>
      </c>
      <c r="I7" s="28" t="s">
        <v>113</v>
      </c>
      <c r="J7" s="28" t="s">
        <v>116</v>
      </c>
      <c r="K7" s="28" t="s">
        <v>113</v>
      </c>
      <c r="L7" s="28" t="s">
        <v>116</v>
      </c>
      <c r="M7" s="28" t="s">
        <v>113</v>
      </c>
      <c r="N7" s="28" t="s">
        <v>116</v>
      </c>
      <c r="O7" s="28" t="s">
        <v>113</v>
      </c>
      <c r="P7" s="28" t="s">
        <v>116</v>
      </c>
      <c r="Q7" s="28" t="s">
        <v>113</v>
      </c>
      <c r="R7" s="28" t="s">
        <v>116</v>
      </c>
      <c r="S7" s="28" t="s">
        <v>113</v>
      </c>
      <c r="T7" s="28" t="s">
        <v>116</v>
      </c>
      <c r="U7" s="28" t="s">
        <v>113</v>
      </c>
      <c r="V7" s="28" t="s">
        <v>116</v>
      </c>
      <c r="W7" s="28" t="s">
        <v>113</v>
      </c>
      <c r="X7" s="41" t="s">
        <v>116</v>
      </c>
      <c r="Y7" s="42" t="s">
        <v>113</v>
      </c>
      <c r="Z7" s="40" t="s">
        <v>116</v>
      </c>
      <c r="AA7" s="42" t="s">
        <v>113</v>
      </c>
      <c r="AB7" s="40" t="s">
        <v>116</v>
      </c>
      <c r="AC7" s="39" t="s">
        <v>113</v>
      </c>
      <c r="AD7" s="41" t="s">
        <v>116</v>
      </c>
      <c r="AE7" s="42" t="s">
        <v>113</v>
      </c>
      <c r="AF7" s="41" t="s">
        <v>116</v>
      </c>
      <c r="AG7" s="42" t="s">
        <v>113</v>
      </c>
      <c r="AH7" s="41" t="s">
        <v>116</v>
      </c>
      <c r="AI7" s="42" t="s">
        <v>113</v>
      </c>
      <c r="AJ7" s="41" t="s">
        <v>116</v>
      </c>
      <c r="AK7" s="42" t="s">
        <v>113</v>
      </c>
      <c r="AL7" s="41" t="s">
        <v>116</v>
      </c>
      <c r="AM7" s="42" t="s">
        <v>113</v>
      </c>
      <c r="AN7" s="41" t="s">
        <v>116</v>
      </c>
      <c r="AO7" s="42" t="s">
        <v>113</v>
      </c>
      <c r="AP7" s="29" t="s">
        <v>116</v>
      </c>
    </row>
    <row r="8" spans="1:42" ht="13.2">
      <c r="A8" s="58" t="s">
        <v>30</v>
      </c>
      <c r="B8" s="59" t="s">
        <v>23</v>
      </c>
      <c r="C8" s="60">
        <v>7</v>
      </c>
      <c r="D8" s="61">
        <v>0</v>
      </c>
      <c r="E8" s="62">
        <v>5</v>
      </c>
      <c r="F8" s="61">
        <v>0</v>
      </c>
      <c r="G8" s="62">
        <v>5</v>
      </c>
      <c r="H8" s="61">
        <v>0</v>
      </c>
      <c r="I8" s="62">
        <v>6</v>
      </c>
      <c r="J8" s="61">
        <v>0</v>
      </c>
      <c r="K8" s="60">
        <v>5</v>
      </c>
      <c r="L8" s="65">
        <v>0</v>
      </c>
      <c r="M8" s="63">
        <v>4</v>
      </c>
      <c r="N8" s="61">
        <v>0</v>
      </c>
      <c r="O8" s="60">
        <v>7</v>
      </c>
      <c r="P8" s="61">
        <v>0</v>
      </c>
      <c r="Q8" s="62">
        <v>8</v>
      </c>
      <c r="R8" s="61">
        <v>0</v>
      </c>
      <c r="S8" s="217"/>
      <c r="T8" s="218"/>
      <c r="U8" s="219"/>
      <c r="V8" s="218"/>
      <c r="W8" s="217"/>
      <c r="X8" s="218"/>
      <c r="Y8" s="217"/>
      <c r="Z8" s="220"/>
      <c r="AA8" s="217"/>
      <c r="AB8" s="220"/>
      <c r="AC8" s="209"/>
      <c r="AD8" s="218"/>
      <c r="AE8" s="221"/>
      <c r="AF8" s="218"/>
      <c r="AG8" s="208"/>
      <c r="AH8" s="218"/>
      <c r="AI8" s="208"/>
      <c r="AJ8" s="218"/>
      <c r="AK8" s="208"/>
      <c r="AL8" s="218"/>
      <c r="AM8" s="210"/>
      <c r="AN8" s="218"/>
      <c r="AO8" s="210"/>
      <c r="AP8" s="222"/>
    </row>
    <row r="9" spans="1:42" ht="13.2">
      <c r="A9" s="58" t="s">
        <v>63</v>
      </c>
      <c r="B9" s="59" t="s">
        <v>62</v>
      </c>
      <c r="C9" s="60">
        <v>0</v>
      </c>
      <c r="D9" s="61">
        <v>0</v>
      </c>
      <c r="E9" s="62">
        <v>0</v>
      </c>
      <c r="F9" s="61">
        <v>0</v>
      </c>
      <c r="G9" s="62">
        <v>0</v>
      </c>
      <c r="H9" s="61">
        <v>0</v>
      </c>
      <c r="I9" s="62">
        <v>0</v>
      </c>
      <c r="J9" s="61">
        <v>0</v>
      </c>
      <c r="K9" s="60">
        <v>0</v>
      </c>
      <c r="L9" s="65">
        <v>0</v>
      </c>
      <c r="M9" s="63">
        <v>0</v>
      </c>
      <c r="N9" s="61">
        <v>0</v>
      </c>
      <c r="O9" s="60">
        <v>1</v>
      </c>
      <c r="P9" s="61">
        <v>0</v>
      </c>
      <c r="Q9" s="62">
        <v>1</v>
      </c>
      <c r="R9" s="61">
        <v>0</v>
      </c>
      <c r="S9" s="217"/>
      <c r="T9" s="218"/>
      <c r="U9" s="219"/>
      <c r="V9" s="218"/>
      <c r="W9" s="217"/>
      <c r="X9" s="218"/>
      <c r="Y9" s="217"/>
      <c r="Z9" s="220"/>
      <c r="AA9" s="217"/>
      <c r="AB9" s="220"/>
      <c r="AC9" s="209"/>
      <c r="AD9" s="218"/>
      <c r="AE9" s="221"/>
      <c r="AF9" s="218"/>
      <c r="AG9" s="208"/>
      <c r="AH9" s="218"/>
      <c r="AI9" s="208"/>
      <c r="AJ9" s="218"/>
      <c r="AK9" s="208"/>
      <c r="AL9" s="218"/>
      <c r="AM9" s="210"/>
      <c r="AN9" s="218"/>
      <c r="AO9" s="210"/>
      <c r="AP9" s="222"/>
    </row>
    <row r="10" spans="1:42" ht="13.2">
      <c r="A10" s="58" t="s">
        <v>31</v>
      </c>
      <c r="B10" s="59" t="s">
        <v>14</v>
      </c>
      <c r="C10" s="60">
        <v>5</v>
      </c>
      <c r="D10" s="61">
        <v>0</v>
      </c>
      <c r="E10" s="62">
        <v>4</v>
      </c>
      <c r="F10" s="61">
        <v>0</v>
      </c>
      <c r="G10" s="62">
        <v>2</v>
      </c>
      <c r="H10" s="61">
        <v>0</v>
      </c>
      <c r="I10" s="62">
        <v>3</v>
      </c>
      <c r="J10" s="61">
        <v>0</v>
      </c>
      <c r="K10" s="60">
        <v>3</v>
      </c>
      <c r="L10" s="65">
        <v>0</v>
      </c>
      <c r="M10" s="63">
        <v>2</v>
      </c>
      <c r="N10" s="61">
        <v>0</v>
      </c>
      <c r="O10" s="60">
        <v>5</v>
      </c>
      <c r="P10" s="61">
        <v>0</v>
      </c>
      <c r="Q10" s="62">
        <v>5</v>
      </c>
      <c r="R10" s="61">
        <v>0</v>
      </c>
      <c r="S10" s="217"/>
      <c r="T10" s="218"/>
      <c r="U10" s="219"/>
      <c r="V10" s="218"/>
      <c r="W10" s="217"/>
      <c r="X10" s="218"/>
      <c r="Y10" s="217"/>
      <c r="Z10" s="220"/>
      <c r="AA10" s="217"/>
      <c r="AB10" s="220"/>
      <c r="AC10" s="209"/>
      <c r="AD10" s="218"/>
      <c r="AE10" s="221"/>
      <c r="AF10" s="218"/>
      <c r="AG10" s="208"/>
      <c r="AH10" s="218"/>
      <c r="AI10" s="208"/>
      <c r="AJ10" s="218"/>
      <c r="AK10" s="208"/>
      <c r="AL10" s="218"/>
      <c r="AM10" s="208"/>
      <c r="AN10" s="218"/>
      <c r="AO10" s="208"/>
      <c r="AP10" s="222"/>
    </row>
    <row r="11" spans="1:42" ht="13.2">
      <c r="A11" s="58" t="s">
        <v>33</v>
      </c>
      <c r="B11" s="59" t="s">
        <v>2</v>
      </c>
      <c r="C11" s="60">
        <v>61</v>
      </c>
      <c r="D11" s="61">
        <v>0</v>
      </c>
      <c r="E11" s="62">
        <v>54</v>
      </c>
      <c r="F11" s="61">
        <v>0</v>
      </c>
      <c r="G11" s="62">
        <v>46</v>
      </c>
      <c r="H11" s="61">
        <v>0</v>
      </c>
      <c r="I11" s="62">
        <v>34</v>
      </c>
      <c r="J11" s="61">
        <v>0</v>
      </c>
      <c r="K11" s="60">
        <v>41</v>
      </c>
      <c r="L11" s="65">
        <v>0</v>
      </c>
      <c r="M11" s="63">
        <v>37</v>
      </c>
      <c r="N11" s="61">
        <v>0</v>
      </c>
      <c r="O11" s="60">
        <v>44</v>
      </c>
      <c r="P11" s="61">
        <v>0</v>
      </c>
      <c r="Q11" s="62">
        <v>33</v>
      </c>
      <c r="R11" s="61">
        <v>0</v>
      </c>
      <c r="S11" s="217"/>
      <c r="T11" s="218"/>
      <c r="U11" s="219"/>
      <c r="V11" s="218"/>
      <c r="W11" s="217"/>
      <c r="X11" s="218"/>
      <c r="Y11" s="217"/>
      <c r="Z11" s="220"/>
      <c r="AA11" s="217"/>
      <c r="AB11" s="220"/>
      <c r="AC11" s="209"/>
      <c r="AD11" s="218"/>
      <c r="AE11" s="221"/>
      <c r="AF11" s="218"/>
      <c r="AG11" s="208"/>
      <c r="AH11" s="218"/>
      <c r="AI11" s="208"/>
      <c r="AJ11" s="218"/>
      <c r="AK11" s="208"/>
      <c r="AL11" s="218"/>
      <c r="AM11" s="208"/>
      <c r="AN11" s="218"/>
      <c r="AO11" s="208"/>
      <c r="AP11" s="222"/>
    </row>
    <row r="12" spans="1:42" ht="13.2">
      <c r="A12" s="58" t="s">
        <v>26</v>
      </c>
      <c r="B12" s="59" t="s">
        <v>15</v>
      </c>
      <c r="C12" s="60">
        <v>32</v>
      </c>
      <c r="D12" s="61">
        <v>0</v>
      </c>
      <c r="E12" s="62">
        <v>34</v>
      </c>
      <c r="F12" s="61">
        <v>0</v>
      </c>
      <c r="G12" s="62">
        <v>24</v>
      </c>
      <c r="H12" s="61">
        <v>0</v>
      </c>
      <c r="I12" s="62">
        <v>41</v>
      </c>
      <c r="J12" s="61">
        <v>0</v>
      </c>
      <c r="K12" s="60">
        <v>35</v>
      </c>
      <c r="L12" s="65">
        <v>0</v>
      </c>
      <c r="M12" s="63">
        <v>29</v>
      </c>
      <c r="N12" s="61">
        <v>0</v>
      </c>
      <c r="O12" s="60">
        <v>35</v>
      </c>
      <c r="P12" s="61">
        <v>0</v>
      </c>
      <c r="Q12" s="62">
        <v>44</v>
      </c>
      <c r="R12" s="61">
        <v>0</v>
      </c>
      <c r="S12" s="217"/>
      <c r="T12" s="218"/>
      <c r="U12" s="219"/>
      <c r="V12" s="218"/>
      <c r="W12" s="217"/>
      <c r="X12" s="218"/>
      <c r="Y12" s="217"/>
      <c r="Z12" s="220"/>
      <c r="AA12" s="217"/>
      <c r="AB12" s="220"/>
      <c r="AC12" s="209"/>
      <c r="AD12" s="218"/>
      <c r="AE12" s="221"/>
      <c r="AF12" s="218"/>
      <c r="AG12" s="208"/>
      <c r="AH12" s="218"/>
      <c r="AI12" s="208"/>
      <c r="AJ12" s="218"/>
      <c r="AK12" s="208"/>
      <c r="AL12" s="218"/>
      <c r="AM12" s="208"/>
      <c r="AN12" s="218"/>
      <c r="AO12" s="208"/>
      <c r="AP12" s="222"/>
    </row>
    <row r="13" spans="1:42" ht="13.2">
      <c r="A13" s="58" t="s">
        <v>32</v>
      </c>
      <c r="B13" s="59" t="s">
        <v>16</v>
      </c>
      <c r="C13" s="60">
        <v>2</v>
      </c>
      <c r="D13" s="61">
        <v>0</v>
      </c>
      <c r="E13" s="62">
        <v>1</v>
      </c>
      <c r="F13" s="61">
        <v>0</v>
      </c>
      <c r="G13" s="62">
        <v>1</v>
      </c>
      <c r="H13" s="61">
        <v>0</v>
      </c>
      <c r="I13" s="62">
        <v>1</v>
      </c>
      <c r="J13" s="61">
        <v>0</v>
      </c>
      <c r="K13" s="60">
        <v>1</v>
      </c>
      <c r="L13" s="65">
        <v>0</v>
      </c>
      <c r="M13" s="63">
        <v>4</v>
      </c>
      <c r="N13" s="61">
        <v>0</v>
      </c>
      <c r="O13" s="60">
        <v>3</v>
      </c>
      <c r="P13" s="61">
        <v>0</v>
      </c>
      <c r="Q13" s="62">
        <v>1</v>
      </c>
      <c r="R13" s="61">
        <v>0</v>
      </c>
      <c r="S13" s="217"/>
      <c r="T13" s="218"/>
      <c r="U13" s="219"/>
      <c r="V13" s="218"/>
      <c r="W13" s="217"/>
      <c r="X13" s="218"/>
      <c r="Y13" s="217"/>
      <c r="Z13" s="220"/>
      <c r="AA13" s="217"/>
      <c r="AB13" s="220"/>
      <c r="AC13" s="209"/>
      <c r="AD13" s="218"/>
      <c r="AE13" s="221"/>
      <c r="AF13" s="218"/>
      <c r="AG13" s="208"/>
      <c r="AH13" s="218"/>
      <c r="AI13" s="208"/>
      <c r="AJ13" s="218"/>
      <c r="AK13" s="208"/>
      <c r="AL13" s="218"/>
      <c r="AM13" s="208"/>
      <c r="AN13" s="218"/>
      <c r="AO13" s="208"/>
      <c r="AP13" s="222"/>
    </row>
    <row r="14" spans="1:42" ht="13.2">
      <c r="A14" s="58" t="s">
        <v>34</v>
      </c>
      <c r="B14" s="59" t="s">
        <v>3</v>
      </c>
      <c r="C14" s="60">
        <v>17</v>
      </c>
      <c r="D14" s="61">
        <v>0</v>
      </c>
      <c r="E14" s="62">
        <v>22</v>
      </c>
      <c r="F14" s="61">
        <v>0</v>
      </c>
      <c r="G14" s="62">
        <v>18</v>
      </c>
      <c r="H14" s="61">
        <v>0</v>
      </c>
      <c r="I14" s="62">
        <v>14</v>
      </c>
      <c r="J14" s="61">
        <v>0</v>
      </c>
      <c r="K14" s="60">
        <v>13</v>
      </c>
      <c r="L14" s="65">
        <v>0</v>
      </c>
      <c r="M14" s="63">
        <v>22</v>
      </c>
      <c r="N14" s="61">
        <v>0</v>
      </c>
      <c r="O14" s="60">
        <v>10</v>
      </c>
      <c r="P14" s="61">
        <v>0</v>
      </c>
      <c r="Q14" s="62">
        <v>21</v>
      </c>
      <c r="R14" s="61">
        <v>0</v>
      </c>
      <c r="S14" s="217"/>
      <c r="T14" s="218"/>
      <c r="U14" s="219"/>
      <c r="V14" s="218"/>
      <c r="W14" s="217"/>
      <c r="X14" s="218"/>
      <c r="Y14" s="217"/>
      <c r="Z14" s="220"/>
      <c r="AA14" s="217"/>
      <c r="AB14" s="220"/>
      <c r="AC14" s="209"/>
      <c r="AD14" s="218"/>
      <c r="AE14" s="221"/>
      <c r="AF14" s="218"/>
      <c r="AG14" s="208"/>
      <c r="AH14" s="218"/>
      <c r="AI14" s="208"/>
      <c r="AJ14" s="218"/>
      <c r="AK14" s="208"/>
      <c r="AL14" s="218"/>
      <c r="AM14" s="208"/>
      <c r="AN14" s="218"/>
      <c r="AO14" s="208"/>
      <c r="AP14" s="222"/>
    </row>
    <row r="15" spans="1:42" ht="13.2">
      <c r="A15" s="58" t="s">
        <v>66</v>
      </c>
      <c r="B15" s="59" t="s">
        <v>65</v>
      </c>
      <c r="C15" s="60">
        <v>19</v>
      </c>
      <c r="D15" s="61">
        <v>0</v>
      </c>
      <c r="E15" s="62">
        <v>15</v>
      </c>
      <c r="F15" s="61">
        <v>0</v>
      </c>
      <c r="G15" s="62">
        <v>16</v>
      </c>
      <c r="H15" s="61">
        <v>0</v>
      </c>
      <c r="I15" s="62">
        <v>19</v>
      </c>
      <c r="J15" s="61">
        <v>0</v>
      </c>
      <c r="K15" s="60">
        <v>11</v>
      </c>
      <c r="L15" s="65">
        <v>0</v>
      </c>
      <c r="M15" s="63">
        <v>9</v>
      </c>
      <c r="N15" s="61">
        <v>0</v>
      </c>
      <c r="O15" s="60">
        <v>8</v>
      </c>
      <c r="P15" s="61">
        <v>0</v>
      </c>
      <c r="Q15" s="62">
        <v>16</v>
      </c>
      <c r="R15" s="61">
        <v>0</v>
      </c>
      <c r="S15" s="217"/>
      <c r="T15" s="218"/>
      <c r="U15" s="219"/>
      <c r="V15" s="218"/>
      <c r="W15" s="217"/>
      <c r="X15" s="218"/>
      <c r="Y15" s="217"/>
      <c r="Z15" s="220"/>
      <c r="AA15" s="217"/>
      <c r="AB15" s="220"/>
      <c r="AC15" s="209"/>
      <c r="AD15" s="218"/>
      <c r="AE15" s="221"/>
      <c r="AF15" s="218"/>
      <c r="AG15" s="208"/>
      <c r="AH15" s="218"/>
      <c r="AI15" s="208"/>
      <c r="AJ15" s="218"/>
      <c r="AK15" s="208"/>
      <c r="AL15" s="218"/>
      <c r="AM15" s="208"/>
      <c r="AN15" s="218"/>
      <c r="AO15" s="208"/>
      <c r="AP15" s="222"/>
    </row>
    <row r="16" spans="1:42" ht="13.2">
      <c r="A16" s="66" t="s">
        <v>35</v>
      </c>
      <c r="B16" s="59" t="s">
        <v>4</v>
      </c>
      <c r="C16" s="60">
        <v>19</v>
      </c>
      <c r="D16" s="61">
        <v>0</v>
      </c>
      <c r="E16" s="62">
        <v>12</v>
      </c>
      <c r="F16" s="61">
        <v>0</v>
      </c>
      <c r="G16" s="62">
        <v>16</v>
      </c>
      <c r="H16" s="61">
        <v>0</v>
      </c>
      <c r="I16" s="62">
        <v>10</v>
      </c>
      <c r="J16" s="61">
        <v>0</v>
      </c>
      <c r="K16" s="60">
        <v>12</v>
      </c>
      <c r="L16" s="65">
        <v>0</v>
      </c>
      <c r="M16" s="63">
        <v>8</v>
      </c>
      <c r="N16" s="61">
        <v>0</v>
      </c>
      <c r="O16" s="60">
        <v>15</v>
      </c>
      <c r="P16" s="61">
        <v>0</v>
      </c>
      <c r="Q16" s="62">
        <v>10</v>
      </c>
      <c r="R16" s="61">
        <v>0</v>
      </c>
      <c r="S16" s="217"/>
      <c r="T16" s="218"/>
      <c r="U16" s="219"/>
      <c r="V16" s="218"/>
      <c r="W16" s="217"/>
      <c r="X16" s="218"/>
      <c r="Y16" s="217"/>
      <c r="Z16" s="220"/>
      <c r="AA16" s="217"/>
      <c r="AB16" s="220"/>
      <c r="AC16" s="209"/>
      <c r="AD16" s="218"/>
      <c r="AE16" s="221"/>
      <c r="AF16" s="218"/>
      <c r="AG16" s="208"/>
      <c r="AH16" s="218"/>
      <c r="AI16" s="208"/>
      <c r="AJ16" s="218"/>
      <c r="AK16" s="208"/>
      <c r="AL16" s="218"/>
      <c r="AM16" s="208"/>
      <c r="AN16" s="218"/>
      <c r="AO16" s="208"/>
      <c r="AP16" s="222"/>
    </row>
    <row r="17" spans="1:42" ht="13.2">
      <c r="A17" s="67" t="s">
        <v>36</v>
      </c>
      <c r="B17" s="59" t="s">
        <v>17</v>
      </c>
      <c r="C17" s="60">
        <v>7</v>
      </c>
      <c r="D17" s="61">
        <v>0</v>
      </c>
      <c r="E17" s="62">
        <v>5</v>
      </c>
      <c r="F17" s="61">
        <v>0</v>
      </c>
      <c r="G17" s="62">
        <v>4</v>
      </c>
      <c r="H17" s="61">
        <v>0</v>
      </c>
      <c r="I17" s="62">
        <v>1</v>
      </c>
      <c r="J17" s="61">
        <v>0</v>
      </c>
      <c r="K17" s="60">
        <v>5</v>
      </c>
      <c r="L17" s="65">
        <v>0</v>
      </c>
      <c r="M17" s="63">
        <v>5</v>
      </c>
      <c r="N17" s="61">
        <v>0</v>
      </c>
      <c r="O17" s="60">
        <v>1</v>
      </c>
      <c r="P17" s="61">
        <v>0</v>
      </c>
      <c r="Q17" s="62">
        <v>3</v>
      </c>
      <c r="R17" s="61">
        <v>0</v>
      </c>
      <c r="S17" s="217"/>
      <c r="T17" s="218"/>
      <c r="U17" s="219"/>
      <c r="V17" s="218"/>
      <c r="W17" s="217"/>
      <c r="X17" s="218"/>
      <c r="Y17" s="217"/>
      <c r="Z17" s="220"/>
      <c r="AA17" s="217"/>
      <c r="AB17" s="220"/>
      <c r="AC17" s="209"/>
      <c r="AD17" s="218"/>
      <c r="AE17" s="221"/>
      <c r="AF17" s="218"/>
      <c r="AG17" s="208"/>
      <c r="AH17" s="218"/>
      <c r="AI17" s="208"/>
      <c r="AJ17" s="218"/>
      <c r="AK17" s="208"/>
      <c r="AL17" s="218"/>
      <c r="AM17" s="208"/>
      <c r="AN17" s="218"/>
      <c r="AO17" s="208"/>
      <c r="AP17" s="222"/>
    </row>
    <row r="18" spans="1:42" ht="13.2">
      <c r="A18" s="58" t="s">
        <v>37</v>
      </c>
      <c r="B18" s="59" t="s">
        <v>1</v>
      </c>
      <c r="C18" s="60">
        <v>12</v>
      </c>
      <c r="D18" s="61">
        <v>0</v>
      </c>
      <c r="E18" s="62">
        <v>4</v>
      </c>
      <c r="F18" s="61">
        <v>0</v>
      </c>
      <c r="G18" s="62">
        <v>12</v>
      </c>
      <c r="H18" s="61">
        <v>0</v>
      </c>
      <c r="I18" s="62">
        <v>8</v>
      </c>
      <c r="J18" s="61">
        <v>0</v>
      </c>
      <c r="K18" s="60">
        <v>9</v>
      </c>
      <c r="L18" s="65">
        <v>0</v>
      </c>
      <c r="M18" s="63">
        <v>7</v>
      </c>
      <c r="N18" s="61">
        <v>0</v>
      </c>
      <c r="O18" s="60">
        <v>6</v>
      </c>
      <c r="P18" s="61">
        <v>0</v>
      </c>
      <c r="Q18" s="62">
        <v>6</v>
      </c>
      <c r="R18" s="61">
        <v>0</v>
      </c>
      <c r="S18" s="217"/>
      <c r="T18" s="218"/>
      <c r="U18" s="219"/>
      <c r="V18" s="218"/>
      <c r="W18" s="217"/>
      <c r="X18" s="218"/>
      <c r="Y18" s="217"/>
      <c r="Z18" s="220"/>
      <c r="AA18" s="217"/>
      <c r="AB18" s="220"/>
      <c r="AC18" s="209"/>
      <c r="AD18" s="218"/>
      <c r="AE18" s="221"/>
      <c r="AF18" s="218"/>
      <c r="AG18" s="208"/>
      <c r="AH18" s="218"/>
      <c r="AI18" s="208"/>
      <c r="AJ18" s="218"/>
      <c r="AK18" s="208"/>
      <c r="AL18" s="218"/>
      <c r="AM18" s="208"/>
      <c r="AN18" s="218"/>
      <c r="AO18" s="208"/>
      <c r="AP18" s="222"/>
    </row>
    <row r="19" spans="1:42" ht="13.2">
      <c r="A19" s="58" t="s">
        <v>38</v>
      </c>
      <c r="B19" s="59" t="s">
        <v>5</v>
      </c>
      <c r="C19" s="60">
        <v>10</v>
      </c>
      <c r="D19" s="61">
        <v>0</v>
      </c>
      <c r="E19" s="62">
        <v>10</v>
      </c>
      <c r="F19" s="61">
        <v>0</v>
      </c>
      <c r="G19" s="62">
        <v>10</v>
      </c>
      <c r="H19" s="61">
        <v>0</v>
      </c>
      <c r="I19" s="62">
        <v>18</v>
      </c>
      <c r="J19" s="61">
        <v>0</v>
      </c>
      <c r="K19" s="60">
        <v>12</v>
      </c>
      <c r="L19" s="65">
        <v>0</v>
      </c>
      <c r="M19" s="63">
        <v>9</v>
      </c>
      <c r="N19" s="61">
        <v>0</v>
      </c>
      <c r="O19" s="60">
        <v>10</v>
      </c>
      <c r="P19" s="61">
        <v>0</v>
      </c>
      <c r="Q19" s="62">
        <v>9</v>
      </c>
      <c r="R19" s="61">
        <v>0</v>
      </c>
      <c r="S19" s="217"/>
      <c r="T19" s="218"/>
      <c r="U19" s="219"/>
      <c r="V19" s="218"/>
      <c r="W19" s="217"/>
      <c r="X19" s="218"/>
      <c r="Y19" s="217"/>
      <c r="Z19" s="220"/>
      <c r="AA19" s="217"/>
      <c r="AB19" s="220"/>
      <c r="AC19" s="209"/>
      <c r="AD19" s="218"/>
      <c r="AE19" s="221"/>
      <c r="AF19" s="218"/>
      <c r="AG19" s="208"/>
      <c r="AH19" s="218"/>
      <c r="AI19" s="208"/>
      <c r="AJ19" s="218"/>
      <c r="AK19" s="208"/>
      <c r="AL19" s="218"/>
      <c r="AM19" s="208"/>
      <c r="AN19" s="218"/>
      <c r="AO19" s="208"/>
      <c r="AP19" s="222"/>
    </row>
    <row r="20" spans="1:42" ht="13.2">
      <c r="A20" s="58" t="s">
        <v>39</v>
      </c>
      <c r="B20" s="59" t="s">
        <v>6</v>
      </c>
      <c r="C20" s="60">
        <v>32</v>
      </c>
      <c r="D20" s="61">
        <v>0</v>
      </c>
      <c r="E20" s="62">
        <v>38</v>
      </c>
      <c r="F20" s="61">
        <v>0</v>
      </c>
      <c r="G20" s="62">
        <v>47</v>
      </c>
      <c r="H20" s="61">
        <v>0</v>
      </c>
      <c r="I20" s="62">
        <v>34</v>
      </c>
      <c r="J20" s="61">
        <v>0</v>
      </c>
      <c r="K20" s="60">
        <v>33</v>
      </c>
      <c r="L20" s="65">
        <v>0</v>
      </c>
      <c r="M20" s="63">
        <v>32</v>
      </c>
      <c r="N20" s="61">
        <v>0</v>
      </c>
      <c r="O20" s="60">
        <v>19</v>
      </c>
      <c r="P20" s="61">
        <v>0</v>
      </c>
      <c r="Q20" s="62">
        <v>20</v>
      </c>
      <c r="R20" s="61">
        <v>0</v>
      </c>
      <c r="S20" s="217"/>
      <c r="T20" s="218"/>
      <c r="U20" s="219"/>
      <c r="V20" s="218"/>
      <c r="W20" s="217"/>
      <c r="X20" s="218"/>
      <c r="Y20" s="217"/>
      <c r="Z20" s="220"/>
      <c r="AA20" s="217"/>
      <c r="AB20" s="220"/>
      <c r="AC20" s="209"/>
      <c r="AD20" s="218"/>
      <c r="AE20" s="221"/>
      <c r="AF20" s="218"/>
      <c r="AG20" s="208"/>
      <c r="AH20" s="218"/>
      <c r="AI20" s="208"/>
      <c r="AJ20" s="218"/>
      <c r="AK20" s="208"/>
      <c r="AL20" s="218"/>
      <c r="AM20" s="208"/>
      <c r="AN20" s="218"/>
      <c r="AO20" s="208"/>
      <c r="AP20" s="222"/>
    </row>
    <row r="21" spans="1:42" ht="13.2">
      <c r="A21" s="58" t="s">
        <v>40</v>
      </c>
      <c r="B21" s="59" t="s">
        <v>7</v>
      </c>
      <c r="C21" s="60">
        <v>1</v>
      </c>
      <c r="D21" s="61">
        <v>0</v>
      </c>
      <c r="E21" s="62">
        <v>0</v>
      </c>
      <c r="F21" s="61">
        <v>0</v>
      </c>
      <c r="G21" s="62">
        <v>2</v>
      </c>
      <c r="H21" s="61">
        <v>0</v>
      </c>
      <c r="I21" s="62">
        <v>1</v>
      </c>
      <c r="J21" s="61">
        <v>0</v>
      </c>
      <c r="K21" s="60">
        <v>1</v>
      </c>
      <c r="L21" s="65">
        <v>0</v>
      </c>
      <c r="M21" s="63">
        <v>1</v>
      </c>
      <c r="N21" s="61">
        <v>0</v>
      </c>
      <c r="O21" s="60">
        <v>0</v>
      </c>
      <c r="P21" s="61">
        <v>0</v>
      </c>
      <c r="Q21" s="62">
        <v>0</v>
      </c>
      <c r="R21" s="61">
        <v>0</v>
      </c>
      <c r="S21" s="217"/>
      <c r="T21" s="218"/>
      <c r="U21" s="219"/>
      <c r="V21" s="218"/>
      <c r="W21" s="217"/>
      <c r="X21" s="218"/>
      <c r="Y21" s="217"/>
      <c r="Z21" s="220"/>
      <c r="AA21" s="217"/>
      <c r="AB21" s="220"/>
      <c r="AC21" s="209"/>
      <c r="AD21" s="218"/>
      <c r="AE21" s="221"/>
      <c r="AF21" s="218"/>
      <c r="AG21" s="208"/>
      <c r="AH21" s="218"/>
      <c r="AI21" s="208"/>
      <c r="AJ21" s="218"/>
      <c r="AK21" s="208"/>
      <c r="AL21" s="218"/>
      <c r="AM21" s="208"/>
      <c r="AN21" s="218"/>
      <c r="AO21" s="208"/>
      <c r="AP21" s="222"/>
    </row>
    <row r="22" spans="1:42" ht="13.2">
      <c r="A22" s="66" t="s">
        <v>27</v>
      </c>
      <c r="B22" s="59" t="s">
        <v>24</v>
      </c>
      <c r="C22" s="60">
        <v>71</v>
      </c>
      <c r="D22" s="61">
        <v>0</v>
      </c>
      <c r="E22" s="62">
        <v>86</v>
      </c>
      <c r="F22" s="61">
        <v>0</v>
      </c>
      <c r="G22" s="62">
        <v>66</v>
      </c>
      <c r="H22" s="61">
        <v>0</v>
      </c>
      <c r="I22" s="62">
        <v>78</v>
      </c>
      <c r="J22" s="61">
        <v>0</v>
      </c>
      <c r="K22" s="60">
        <v>79</v>
      </c>
      <c r="L22" s="65">
        <v>0</v>
      </c>
      <c r="M22" s="63">
        <v>88</v>
      </c>
      <c r="N22" s="61">
        <v>0</v>
      </c>
      <c r="O22" s="60">
        <v>82</v>
      </c>
      <c r="P22" s="61">
        <v>0</v>
      </c>
      <c r="Q22" s="62">
        <v>84</v>
      </c>
      <c r="R22" s="61">
        <v>0</v>
      </c>
      <c r="S22" s="217"/>
      <c r="T22" s="218"/>
      <c r="U22" s="219"/>
      <c r="V22" s="218"/>
      <c r="W22" s="217"/>
      <c r="X22" s="218"/>
      <c r="Y22" s="217"/>
      <c r="Z22" s="220"/>
      <c r="AA22" s="217"/>
      <c r="AB22" s="220"/>
      <c r="AC22" s="209"/>
      <c r="AD22" s="218"/>
      <c r="AE22" s="221"/>
      <c r="AF22" s="218"/>
      <c r="AG22" s="208"/>
      <c r="AH22" s="218"/>
      <c r="AI22" s="208"/>
      <c r="AJ22" s="218"/>
      <c r="AK22" s="208"/>
      <c r="AL22" s="218"/>
      <c r="AM22" s="208"/>
      <c r="AN22" s="218"/>
      <c r="AO22" s="208"/>
      <c r="AP22" s="222"/>
    </row>
    <row r="23" spans="1:42" ht="13.2">
      <c r="A23" s="58" t="s">
        <v>41</v>
      </c>
      <c r="B23" s="59" t="s">
        <v>8</v>
      </c>
      <c r="C23" s="60">
        <v>25</v>
      </c>
      <c r="D23" s="61">
        <v>0</v>
      </c>
      <c r="E23" s="62">
        <v>30</v>
      </c>
      <c r="F23" s="61">
        <v>0</v>
      </c>
      <c r="G23" s="62">
        <v>21</v>
      </c>
      <c r="H23" s="61">
        <v>0</v>
      </c>
      <c r="I23" s="62">
        <v>28</v>
      </c>
      <c r="J23" s="61">
        <v>0</v>
      </c>
      <c r="K23" s="60">
        <v>24</v>
      </c>
      <c r="L23" s="65">
        <v>0</v>
      </c>
      <c r="M23" s="63">
        <v>24</v>
      </c>
      <c r="N23" s="61">
        <v>0</v>
      </c>
      <c r="O23" s="60">
        <v>26</v>
      </c>
      <c r="P23" s="61">
        <v>0</v>
      </c>
      <c r="Q23" s="62">
        <v>30</v>
      </c>
      <c r="R23" s="61">
        <v>0</v>
      </c>
      <c r="S23" s="217"/>
      <c r="T23" s="218"/>
      <c r="U23" s="219"/>
      <c r="V23" s="218"/>
      <c r="W23" s="217"/>
      <c r="X23" s="218"/>
      <c r="Y23" s="217"/>
      <c r="Z23" s="220"/>
      <c r="AA23" s="217"/>
      <c r="AB23" s="220"/>
      <c r="AC23" s="209"/>
      <c r="AD23" s="218"/>
      <c r="AE23" s="221"/>
      <c r="AF23" s="218"/>
      <c r="AG23" s="208"/>
      <c r="AH23" s="218"/>
      <c r="AI23" s="208"/>
      <c r="AJ23" s="218"/>
      <c r="AK23" s="208"/>
      <c r="AL23" s="218"/>
      <c r="AM23" s="208"/>
      <c r="AN23" s="218"/>
      <c r="AO23" s="208"/>
      <c r="AP23" s="222"/>
    </row>
    <row r="24" spans="1:42" ht="13.2">
      <c r="A24" s="58" t="s">
        <v>67</v>
      </c>
      <c r="B24" s="59" t="s">
        <v>64</v>
      </c>
      <c r="C24" s="60">
        <v>2</v>
      </c>
      <c r="D24" s="61">
        <v>0</v>
      </c>
      <c r="E24" s="62">
        <v>1</v>
      </c>
      <c r="F24" s="61">
        <v>0</v>
      </c>
      <c r="G24" s="62">
        <v>1</v>
      </c>
      <c r="H24" s="61">
        <v>0</v>
      </c>
      <c r="I24" s="62">
        <v>3</v>
      </c>
      <c r="J24" s="61">
        <v>0</v>
      </c>
      <c r="K24" s="60">
        <v>2</v>
      </c>
      <c r="L24" s="65">
        <v>0</v>
      </c>
      <c r="M24" s="63">
        <v>1</v>
      </c>
      <c r="N24" s="61">
        <v>0</v>
      </c>
      <c r="O24" s="60">
        <v>1</v>
      </c>
      <c r="P24" s="61">
        <v>0</v>
      </c>
      <c r="Q24" s="62">
        <v>2</v>
      </c>
      <c r="R24" s="61">
        <v>0</v>
      </c>
      <c r="S24" s="217"/>
      <c r="T24" s="218"/>
      <c r="U24" s="219"/>
      <c r="V24" s="218"/>
      <c r="W24" s="217"/>
      <c r="X24" s="218"/>
      <c r="Y24" s="217"/>
      <c r="Z24" s="220"/>
      <c r="AA24" s="217"/>
      <c r="AB24" s="220"/>
      <c r="AC24" s="209"/>
      <c r="AD24" s="218"/>
      <c r="AE24" s="221"/>
      <c r="AF24" s="218"/>
      <c r="AG24" s="208"/>
      <c r="AH24" s="218"/>
      <c r="AI24" s="208"/>
      <c r="AJ24" s="218"/>
      <c r="AK24" s="208"/>
      <c r="AL24" s="218"/>
      <c r="AM24" s="208"/>
      <c r="AN24" s="218"/>
      <c r="AO24" s="208"/>
      <c r="AP24" s="222"/>
    </row>
    <row r="25" spans="1:42" ht="13.2">
      <c r="A25" s="58" t="s">
        <v>28</v>
      </c>
      <c r="B25" s="68" t="s">
        <v>18</v>
      </c>
      <c r="C25" s="60">
        <v>2</v>
      </c>
      <c r="D25" s="61">
        <v>0</v>
      </c>
      <c r="E25" s="62">
        <v>0</v>
      </c>
      <c r="F25" s="61">
        <v>0</v>
      </c>
      <c r="G25" s="62">
        <v>2</v>
      </c>
      <c r="H25" s="61">
        <v>0</v>
      </c>
      <c r="I25" s="62">
        <v>0</v>
      </c>
      <c r="J25" s="61">
        <v>0</v>
      </c>
      <c r="K25" s="60">
        <v>1</v>
      </c>
      <c r="L25" s="65">
        <v>0</v>
      </c>
      <c r="M25" s="63">
        <v>0</v>
      </c>
      <c r="N25" s="61">
        <v>0</v>
      </c>
      <c r="O25" s="60">
        <v>1</v>
      </c>
      <c r="P25" s="61">
        <v>0</v>
      </c>
      <c r="Q25" s="62">
        <v>0</v>
      </c>
      <c r="R25" s="61">
        <v>0</v>
      </c>
      <c r="S25" s="217"/>
      <c r="T25" s="218"/>
      <c r="U25" s="219"/>
      <c r="V25" s="218"/>
      <c r="W25" s="217"/>
      <c r="X25" s="218"/>
      <c r="Y25" s="217"/>
      <c r="Z25" s="220"/>
      <c r="AA25" s="217"/>
      <c r="AB25" s="220"/>
      <c r="AC25" s="209"/>
      <c r="AD25" s="218"/>
      <c r="AE25" s="221"/>
      <c r="AF25" s="218"/>
      <c r="AG25" s="208"/>
      <c r="AH25" s="218"/>
      <c r="AI25" s="208"/>
      <c r="AJ25" s="218"/>
      <c r="AK25" s="208"/>
      <c r="AL25" s="218"/>
      <c r="AM25" s="208"/>
      <c r="AN25" s="218"/>
      <c r="AO25" s="208"/>
      <c r="AP25" s="222"/>
    </row>
    <row r="26" spans="1:42" ht="13.2">
      <c r="A26" s="58" t="s">
        <v>43</v>
      </c>
      <c r="B26" s="59" t="s">
        <v>9</v>
      </c>
      <c r="C26" s="60">
        <v>107</v>
      </c>
      <c r="D26" s="61">
        <v>0</v>
      </c>
      <c r="E26" s="62">
        <v>84</v>
      </c>
      <c r="F26" s="61">
        <v>0</v>
      </c>
      <c r="G26" s="62">
        <v>85</v>
      </c>
      <c r="H26" s="61">
        <v>0</v>
      </c>
      <c r="I26" s="62">
        <v>88</v>
      </c>
      <c r="J26" s="61">
        <v>0</v>
      </c>
      <c r="K26" s="60">
        <v>72</v>
      </c>
      <c r="L26" s="65">
        <v>0</v>
      </c>
      <c r="M26" s="63">
        <v>67</v>
      </c>
      <c r="N26" s="61">
        <v>0</v>
      </c>
      <c r="O26" s="60">
        <v>61</v>
      </c>
      <c r="P26" s="61">
        <v>0</v>
      </c>
      <c r="Q26" s="62">
        <v>74</v>
      </c>
      <c r="R26" s="61">
        <v>0</v>
      </c>
      <c r="S26" s="217"/>
      <c r="T26" s="218"/>
      <c r="U26" s="219"/>
      <c r="V26" s="218"/>
      <c r="W26" s="217"/>
      <c r="X26" s="218"/>
      <c r="Y26" s="217"/>
      <c r="Z26" s="220"/>
      <c r="AA26" s="217"/>
      <c r="AB26" s="220"/>
      <c r="AC26" s="209"/>
      <c r="AD26" s="218"/>
      <c r="AE26" s="221"/>
      <c r="AF26" s="218"/>
      <c r="AG26" s="208"/>
      <c r="AH26" s="218"/>
      <c r="AI26" s="208"/>
      <c r="AJ26" s="218"/>
      <c r="AK26" s="208"/>
      <c r="AL26" s="218"/>
      <c r="AM26" s="208"/>
      <c r="AN26" s="218"/>
      <c r="AO26" s="208"/>
      <c r="AP26" s="222"/>
    </row>
    <row r="27" spans="1:42" ht="13.2">
      <c r="A27" s="58" t="s">
        <v>42</v>
      </c>
      <c r="B27" s="59" t="s">
        <v>19</v>
      </c>
      <c r="C27" s="60">
        <v>30</v>
      </c>
      <c r="D27" s="61">
        <v>0</v>
      </c>
      <c r="E27" s="62">
        <v>43</v>
      </c>
      <c r="F27" s="61">
        <v>0</v>
      </c>
      <c r="G27" s="62">
        <v>47</v>
      </c>
      <c r="H27" s="61">
        <v>0</v>
      </c>
      <c r="I27" s="62">
        <v>45</v>
      </c>
      <c r="J27" s="61">
        <v>0</v>
      </c>
      <c r="K27" s="60">
        <v>28</v>
      </c>
      <c r="L27" s="65">
        <v>0</v>
      </c>
      <c r="M27" s="63">
        <v>44</v>
      </c>
      <c r="N27" s="61">
        <v>0</v>
      </c>
      <c r="O27" s="60">
        <v>36</v>
      </c>
      <c r="P27" s="61">
        <v>0</v>
      </c>
      <c r="Q27" s="62">
        <v>34</v>
      </c>
      <c r="R27" s="61">
        <v>0</v>
      </c>
      <c r="S27" s="217"/>
      <c r="T27" s="218"/>
      <c r="U27" s="219"/>
      <c r="V27" s="218"/>
      <c r="W27" s="217"/>
      <c r="X27" s="218"/>
      <c r="Y27" s="217"/>
      <c r="Z27" s="220"/>
      <c r="AA27" s="217"/>
      <c r="AB27" s="220"/>
      <c r="AC27" s="209"/>
      <c r="AD27" s="218"/>
      <c r="AE27" s="221"/>
      <c r="AF27" s="218"/>
      <c r="AG27" s="208"/>
      <c r="AH27" s="218"/>
      <c r="AI27" s="208"/>
      <c r="AJ27" s="218"/>
      <c r="AK27" s="208"/>
      <c r="AL27" s="218"/>
      <c r="AM27" s="208"/>
      <c r="AN27" s="218"/>
      <c r="AO27" s="208"/>
      <c r="AP27" s="222"/>
    </row>
    <row r="28" spans="1:42" ht="13.2">
      <c r="A28" s="58" t="s">
        <v>44</v>
      </c>
      <c r="B28" s="59" t="s">
        <v>10</v>
      </c>
      <c r="C28" s="60">
        <v>79</v>
      </c>
      <c r="D28" s="61">
        <v>0</v>
      </c>
      <c r="E28" s="62">
        <v>66</v>
      </c>
      <c r="F28" s="61">
        <v>0</v>
      </c>
      <c r="G28" s="62">
        <v>51</v>
      </c>
      <c r="H28" s="61">
        <v>0</v>
      </c>
      <c r="I28" s="62">
        <v>56</v>
      </c>
      <c r="J28" s="61">
        <v>0</v>
      </c>
      <c r="K28" s="60">
        <v>50</v>
      </c>
      <c r="L28" s="65">
        <v>0</v>
      </c>
      <c r="M28" s="63">
        <v>49</v>
      </c>
      <c r="N28" s="61">
        <v>0</v>
      </c>
      <c r="O28" s="60">
        <v>45</v>
      </c>
      <c r="P28" s="61">
        <v>0</v>
      </c>
      <c r="Q28" s="62">
        <v>51</v>
      </c>
      <c r="R28" s="61">
        <v>0</v>
      </c>
      <c r="S28" s="217"/>
      <c r="T28" s="218"/>
      <c r="U28" s="219"/>
      <c r="V28" s="218"/>
      <c r="W28" s="217"/>
      <c r="X28" s="218"/>
      <c r="Y28" s="217"/>
      <c r="Z28" s="220"/>
      <c r="AA28" s="217"/>
      <c r="AB28" s="220"/>
      <c r="AC28" s="209"/>
      <c r="AD28" s="218"/>
      <c r="AE28" s="221"/>
      <c r="AF28" s="218"/>
      <c r="AG28" s="208"/>
      <c r="AH28" s="218"/>
      <c r="AI28" s="208"/>
      <c r="AJ28" s="218"/>
      <c r="AK28" s="208"/>
      <c r="AL28" s="218"/>
      <c r="AM28" s="208"/>
      <c r="AN28" s="218"/>
      <c r="AO28" s="208"/>
      <c r="AP28" s="222"/>
    </row>
    <row r="29" spans="1:42" ht="13.2">
      <c r="A29" s="58" t="s">
        <v>45</v>
      </c>
      <c r="B29" s="59" t="s">
        <v>20</v>
      </c>
      <c r="C29" s="60">
        <v>3</v>
      </c>
      <c r="D29" s="61">
        <v>0</v>
      </c>
      <c r="E29" s="62">
        <v>7</v>
      </c>
      <c r="F29" s="61">
        <v>0</v>
      </c>
      <c r="G29" s="62">
        <v>8</v>
      </c>
      <c r="H29" s="61">
        <v>0</v>
      </c>
      <c r="I29" s="62">
        <v>9</v>
      </c>
      <c r="J29" s="61">
        <v>0</v>
      </c>
      <c r="K29" s="60">
        <v>1</v>
      </c>
      <c r="L29" s="65">
        <v>0</v>
      </c>
      <c r="M29" s="63">
        <v>8</v>
      </c>
      <c r="N29" s="61">
        <v>0</v>
      </c>
      <c r="O29" s="60">
        <v>3</v>
      </c>
      <c r="P29" s="61">
        <v>0</v>
      </c>
      <c r="Q29" s="62">
        <v>3</v>
      </c>
      <c r="R29" s="61">
        <v>0</v>
      </c>
      <c r="S29" s="217"/>
      <c r="T29" s="218"/>
      <c r="U29" s="219"/>
      <c r="V29" s="218"/>
      <c r="W29" s="217"/>
      <c r="X29" s="218"/>
      <c r="Y29" s="217"/>
      <c r="Z29" s="220"/>
      <c r="AA29" s="217"/>
      <c r="AB29" s="220"/>
      <c r="AC29" s="209"/>
      <c r="AD29" s="218"/>
      <c r="AE29" s="221"/>
      <c r="AF29" s="218"/>
      <c r="AG29" s="208"/>
      <c r="AH29" s="218"/>
      <c r="AI29" s="208"/>
      <c r="AJ29" s="218"/>
      <c r="AK29" s="208"/>
      <c r="AL29" s="218"/>
      <c r="AM29" s="208"/>
      <c r="AN29" s="218"/>
      <c r="AO29" s="208"/>
      <c r="AP29" s="222"/>
    </row>
    <row r="30" spans="1:42" ht="13.2">
      <c r="A30" s="58" t="s">
        <v>47</v>
      </c>
      <c r="B30" s="59" t="s">
        <v>21</v>
      </c>
      <c r="C30" s="60">
        <v>34</v>
      </c>
      <c r="D30" s="61">
        <v>0</v>
      </c>
      <c r="E30" s="62">
        <v>35</v>
      </c>
      <c r="F30" s="61">
        <v>0</v>
      </c>
      <c r="G30" s="62">
        <v>37</v>
      </c>
      <c r="H30" s="61">
        <v>0</v>
      </c>
      <c r="I30" s="62">
        <v>38</v>
      </c>
      <c r="J30" s="61">
        <v>0</v>
      </c>
      <c r="K30" s="60">
        <v>25</v>
      </c>
      <c r="L30" s="65">
        <v>0</v>
      </c>
      <c r="M30" s="63">
        <v>30</v>
      </c>
      <c r="N30" s="61">
        <v>0</v>
      </c>
      <c r="O30" s="60">
        <v>22</v>
      </c>
      <c r="P30" s="61">
        <v>0</v>
      </c>
      <c r="Q30" s="62">
        <v>31</v>
      </c>
      <c r="R30" s="61">
        <v>0</v>
      </c>
      <c r="S30" s="217"/>
      <c r="T30" s="218"/>
      <c r="U30" s="219"/>
      <c r="V30" s="218"/>
      <c r="W30" s="217"/>
      <c r="X30" s="218"/>
      <c r="Y30" s="217"/>
      <c r="Z30" s="220"/>
      <c r="AA30" s="217"/>
      <c r="AB30" s="220"/>
      <c r="AC30" s="209"/>
      <c r="AD30" s="218"/>
      <c r="AE30" s="221"/>
      <c r="AF30" s="218"/>
      <c r="AG30" s="208"/>
      <c r="AH30" s="218"/>
      <c r="AI30" s="208"/>
      <c r="AJ30" s="218"/>
      <c r="AK30" s="208"/>
      <c r="AL30" s="218"/>
      <c r="AM30" s="208"/>
      <c r="AN30" s="218"/>
      <c r="AO30" s="208"/>
      <c r="AP30" s="222"/>
    </row>
    <row r="31" spans="1:42" ht="13.2">
      <c r="A31" s="58" t="s">
        <v>48</v>
      </c>
      <c r="B31" s="59" t="s">
        <v>11</v>
      </c>
      <c r="C31" s="60">
        <v>5</v>
      </c>
      <c r="D31" s="61">
        <v>0</v>
      </c>
      <c r="E31" s="62">
        <v>8</v>
      </c>
      <c r="F31" s="61">
        <v>0</v>
      </c>
      <c r="G31" s="62">
        <v>5</v>
      </c>
      <c r="H31" s="61">
        <v>0</v>
      </c>
      <c r="I31" s="62">
        <v>5</v>
      </c>
      <c r="J31" s="61">
        <v>0</v>
      </c>
      <c r="K31" s="60">
        <v>6</v>
      </c>
      <c r="L31" s="65">
        <v>0</v>
      </c>
      <c r="M31" s="63">
        <v>5</v>
      </c>
      <c r="N31" s="61">
        <v>0</v>
      </c>
      <c r="O31" s="60">
        <v>8</v>
      </c>
      <c r="P31" s="61">
        <v>0</v>
      </c>
      <c r="Q31" s="62">
        <v>7</v>
      </c>
      <c r="R31" s="61">
        <v>0</v>
      </c>
      <c r="S31" s="217"/>
      <c r="T31" s="218"/>
      <c r="U31" s="219"/>
      <c r="V31" s="218"/>
      <c r="W31" s="217"/>
      <c r="X31" s="218"/>
      <c r="Y31" s="217"/>
      <c r="Z31" s="220"/>
      <c r="AA31" s="217"/>
      <c r="AB31" s="220"/>
      <c r="AC31" s="209"/>
      <c r="AD31" s="218"/>
      <c r="AE31" s="221"/>
      <c r="AF31" s="218"/>
      <c r="AG31" s="208"/>
      <c r="AH31" s="218"/>
      <c r="AI31" s="208"/>
      <c r="AJ31" s="218"/>
      <c r="AK31" s="208"/>
      <c r="AL31" s="218"/>
      <c r="AM31" s="208"/>
      <c r="AN31" s="218"/>
      <c r="AO31" s="208"/>
      <c r="AP31" s="222"/>
    </row>
    <row r="32" spans="1:42" ht="13.2">
      <c r="A32" s="58" t="s">
        <v>49</v>
      </c>
      <c r="B32" s="59" t="s">
        <v>12</v>
      </c>
      <c r="C32" s="60">
        <v>8</v>
      </c>
      <c r="D32" s="61">
        <v>0</v>
      </c>
      <c r="E32" s="62">
        <v>3</v>
      </c>
      <c r="F32" s="61">
        <v>0</v>
      </c>
      <c r="G32" s="62">
        <v>4</v>
      </c>
      <c r="H32" s="61">
        <v>0</v>
      </c>
      <c r="I32" s="62">
        <v>4</v>
      </c>
      <c r="J32" s="61">
        <v>0</v>
      </c>
      <c r="K32" s="60">
        <v>3</v>
      </c>
      <c r="L32" s="65">
        <v>0</v>
      </c>
      <c r="M32" s="63">
        <v>3</v>
      </c>
      <c r="N32" s="61">
        <v>0</v>
      </c>
      <c r="O32" s="60">
        <v>3</v>
      </c>
      <c r="P32" s="61">
        <v>0</v>
      </c>
      <c r="Q32" s="62">
        <v>3</v>
      </c>
      <c r="R32" s="61">
        <v>0</v>
      </c>
      <c r="S32" s="217"/>
      <c r="T32" s="218"/>
      <c r="U32" s="219"/>
      <c r="V32" s="218"/>
      <c r="W32" s="217"/>
      <c r="X32" s="218"/>
      <c r="Y32" s="217"/>
      <c r="Z32" s="220"/>
      <c r="AA32" s="217"/>
      <c r="AB32" s="220"/>
      <c r="AC32" s="209"/>
      <c r="AD32" s="218"/>
      <c r="AE32" s="221"/>
      <c r="AF32" s="218"/>
      <c r="AG32" s="208"/>
      <c r="AH32" s="218"/>
      <c r="AI32" s="208"/>
      <c r="AJ32" s="218"/>
      <c r="AK32" s="208"/>
      <c r="AL32" s="218"/>
      <c r="AM32" s="208"/>
      <c r="AN32" s="218"/>
      <c r="AO32" s="208"/>
      <c r="AP32" s="222"/>
    </row>
    <row r="33" spans="1:42" ht="13.2">
      <c r="A33" s="58" t="s">
        <v>50</v>
      </c>
      <c r="B33" s="59" t="s">
        <v>22</v>
      </c>
      <c r="C33" s="60">
        <v>1</v>
      </c>
      <c r="D33" s="61">
        <v>0</v>
      </c>
      <c r="E33" s="62">
        <v>2</v>
      </c>
      <c r="F33" s="61">
        <v>0</v>
      </c>
      <c r="G33" s="62">
        <v>1</v>
      </c>
      <c r="H33" s="61">
        <v>0</v>
      </c>
      <c r="I33" s="62">
        <v>1</v>
      </c>
      <c r="J33" s="61">
        <v>0</v>
      </c>
      <c r="K33" s="60">
        <v>1</v>
      </c>
      <c r="L33" s="65">
        <v>0</v>
      </c>
      <c r="M33" s="63">
        <v>1</v>
      </c>
      <c r="N33" s="61">
        <v>0</v>
      </c>
      <c r="O33" s="60">
        <v>3</v>
      </c>
      <c r="P33" s="61">
        <v>0</v>
      </c>
      <c r="Q33" s="62">
        <v>2</v>
      </c>
      <c r="R33" s="61">
        <v>0</v>
      </c>
      <c r="S33" s="217"/>
      <c r="T33" s="218"/>
      <c r="U33" s="219"/>
      <c r="V33" s="218"/>
      <c r="W33" s="217"/>
      <c r="X33" s="218"/>
      <c r="Y33" s="217"/>
      <c r="Z33" s="220"/>
      <c r="AA33" s="217"/>
      <c r="AB33" s="220"/>
      <c r="AC33" s="209"/>
      <c r="AD33" s="218"/>
      <c r="AE33" s="221"/>
      <c r="AF33" s="218"/>
      <c r="AG33" s="208"/>
      <c r="AH33" s="218"/>
      <c r="AI33" s="208"/>
      <c r="AJ33" s="218"/>
      <c r="AK33" s="208"/>
      <c r="AL33" s="218"/>
      <c r="AM33" s="208"/>
      <c r="AN33" s="218"/>
      <c r="AO33" s="208"/>
      <c r="AP33" s="222"/>
    </row>
    <row r="34" spans="1:42" ht="13.8" thickBot="1">
      <c r="A34" s="69" t="s">
        <v>46</v>
      </c>
      <c r="B34" s="106" t="s">
        <v>13</v>
      </c>
      <c r="C34" s="105">
        <v>58</v>
      </c>
      <c r="D34" s="70">
        <v>0</v>
      </c>
      <c r="E34" s="71">
        <v>47</v>
      </c>
      <c r="F34" s="70">
        <v>0</v>
      </c>
      <c r="G34" s="71">
        <v>38</v>
      </c>
      <c r="H34" s="70">
        <v>0</v>
      </c>
      <c r="I34" s="71">
        <v>39</v>
      </c>
      <c r="J34" s="70">
        <v>0</v>
      </c>
      <c r="K34" s="105">
        <v>37</v>
      </c>
      <c r="L34" s="107">
        <v>0</v>
      </c>
      <c r="M34" s="72">
        <v>33</v>
      </c>
      <c r="N34" s="70">
        <v>0</v>
      </c>
      <c r="O34" s="105">
        <v>24</v>
      </c>
      <c r="P34" s="70">
        <v>0</v>
      </c>
      <c r="Q34" s="71">
        <v>37</v>
      </c>
      <c r="R34" s="70">
        <v>0</v>
      </c>
      <c r="S34" s="223"/>
      <c r="T34" s="224"/>
      <c r="U34" s="225"/>
      <c r="V34" s="224"/>
      <c r="W34" s="223"/>
      <c r="X34" s="224"/>
      <c r="Y34" s="223"/>
      <c r="Z34" s="226"/>
      <c r="AA34" s="223"/>
      <c r="AB34" s="226"/>
      <c r="AC34" s="227"/>
      <c r="AD34" s="224"/>
      <c r="AE34" s="228"/>
      <c r="AF34" s="224"/>
      <c r="AG34" s="214"/>
      <c r="AH34" s="224"/>
      <c r="AI34" s="214"/>
      <c r="AJ34" s="224"/>
      <c r="AK34" s="214"/>
      <c r="AL34" s="224"/>
      <c r="AM34" s="214"/>
      <c r="AN34" s="224"/>
      <c r="AO34" s="214"/>
      <c r="AP34" s="229"/>
    </row>
    <row r="35" spans="1:42" s="140" customFormat="1" ht="12" thickTop="1">
      <c r="A35" s="139"/>
      <c r="B35" s="139"/>
      <c r="C35" s="108">
        <f t="shared" ref="C35:AB35" si="0">SUM(C8:C34)</f>
        <v>649</v>
      </c>
      <c r="D35" s="108">
        <f t="shared" si="0"/>
        <v>0</v>
      </c>
      <c r="E35" s="108">
        <f t="shared" si="0"/>
        <v>616</v>
      </c>
      <c r="F35" s="108">
        <f t="shared" si="0"/>
        <v>0</v>
      </c>
      <c r="G35" s="108">
        <f t="shared" si="0"/>
        <v>569</v>
      </c>
      <c r="H35" s="108">
        <f t="shared" si="0"/>
        <v>0</v>
      </c>
      <c r="I35" s="108">
        <f t="shared" si="0"/>
        <v>584</v>
      </c>
      <c r="J35" s="108">
        <f t="shared" si="0"/>
        <v>0</v>
      </c>
      <c r="K35" s="108">
        <f t="shared" si="0"/>
        <v>510</v>
      </c>
      <c r="L35" s="108">
        <f t="shared" si="0"/>
        <v>0</v>
      </c>
      <c r="M35" s="108">
        <f t="shared" si="0"/>
        <v>522</v>
      </c>
      <c r="N35" s="108">
        <f t="shared" si="0"/>
        <v>0</v>
      </c>
      <c r="O35" s="108">
        <f t="shared" si="0"/>
        <v>479</v>
      </c>
      <c r="P35" s="108">
        <f t="shared" si="0"/>
        <v>0</v>
      </c>
      <c r="Q35" s="108">
        <f t="shared" si="0"/>
        <v>535</v>
      </c>
      <c r="R35" s="108">
        <f t="shared" si="0"/>
        <v>0</v>
      </c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</row>
    <row r="36" spans="1:42" s="140" customFormat="1">
      <c r="A36" s="143"/>
      <c r="B36" s="143"/>
      <c r="C36" s="143"/>
      <c r="D36" s="143"/>
      <c r="E36" s="143"/>
      <c r="F36" s="143"/>
      <c r="G36" s="143"/>
      <c r="H36" s="143"/>
      <c r="I36" s="142">
        <f t="shared" ref="I36:AB36" si="1">E35+G35+I35</f>
        <v>1769</v>
      </c>
      <c r="J36" s="142">
        <f t="shared" si="1"/>
        <v>0</v>
      </c>
      <c r="K36" s="142">
        <f t="shared" si="1"/>
        <v>1663</v>
      </c>
      <c r="L36" s="142">
        <f t="shared" si="1"/>
        <v>0</v>
      </c>
      <c r="M36" s="142">
        <f t="shared" si="1"/>
        <v>1616</v>
      </c>
      <c r="N36" s="142">
        <f t="shared" si="1"/>
        <v>0</v>
      </c>
      <c r="O36" s="142">
        <f t="shared" si="1"/>
        <v>1511</v>
      </c>
      <c r="P36" s="142">
        <f t="shared" si="1"/>
        <v>0</v>
      </c>
      <c r="Q36" s="142">
        <f t="shared" si="1"/>
        <v>1536</v>
      </c>
      <c r="R36" s="142">
        <f t="shared" si="1"/>
        <v>0</v>
      </c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</row>
    <row r="37" spans="1:42" s="63" customFormat="1" ht="48">
      <c r="A37" s="48" t="s">
        <v>123</v>
      </c>
      <c r="B37" s="73"/>
      <c r="C37" s="73"/>
      <c r="D37" s="73"/>
      <c r="E37" s="73"/>
      <c r="F37" s="74">
        <v>1</v>
      </c>
      <c r="G37" s="74"/>
      <c r="H37" s="74">
        <v>1</v>
      </c>
      <c r="I37" s="73"/>
      <c r="J37" s="74">
        <f>SUM(I36-J36)/I36</f>
        <v>1</v>
      </c>
      <c r="K37" s="73"/>
      <c r="L37" s="74">
        <f>SUM(K36-L36)/K36</f>
        <v>1</v>
      </c>
      <c r="M37" s="73"/>
      <c r="N37" s="74">
        <f>SUM(M36-N36)/M36</f>
        <v>1</v>
      </c>
      <c r="O37" s="73"/>
      <c r="P37" s="74">
        <f>SUM(O36-P36)/O36</f>
        <v>1</v>
      </c>
      <c r="Q37" s="73"/>
      <c r="R37" s="74">
        <f>SUM(Q36-R36)/Q36</f>
        <v>1</v>
      </c>
      <c r="S37" s="232"/>
      <c r="T37" s="233"/>
      <c r="U37" s="232"/>
      <c r="V37" s="233"/>
      <c r="W37" s="232"/>
      <c r="X37" s="233"/>
      <c r="Y37" s="232"/>
      <c r="Z37" s="233"/>
      <c r="AA37" s="232"/>
      <c r="AB37" s="233"/>
      <c r="AC37" s="232"/>
      <c r="AD37" s="233"/>
      <c r="AE37" s="232"/>
      <c r="AF37" s="233"/>
      <c r="AG37" s="232"/>
      <c r="AH37" s="233"/>
      <c r="AI37" s="232"/>
      <c r="AJ37" s="233"/>
      <c r="AK37" s="232"/>
      <c r="AL37" s="233"/>
      <c r="AM37" s="234"/>
      <c r="AN37" s="235"/>
      <c r="AO37" s="234"/>
      <c r="AP37" s="235"/>
    </row>
    <row r="38" spans="1:42" s="63" customFormat="1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</row>
    <row r="46" spans="1:42">
      <c r="A46" s="56" t="s">
        <v>74</v>
      </c>
    </row>
    <row r="47" spans="1:42">
      <c r="A47" s="56" t="s">
        <v>60</v>
      </c>
    </row>
    <row r="48" spans="1:42">
      <c r="A48" s="53"/>
    </row>
    <row r="49" spans="1:1">
      <c r="A49" s="53" t="s">
        <v>73</v>
      </c>
    </row>
    <row r="50" spans="1:1">
      <c r="A50" s="53" t="s">
        <v>68</v>
      </c>
    </row>
    <row r="51" spans="1:1">
      <c r="A51" s="53" t="s">
        <v>69</v>
      </c>
    </row>
    <row r="52" spans="1:1">
      <c r="A52" s="53" t="s">
        <v>70</v>
      </c>
    </row>
    <row r="53" spans="1:1">
      <c r="A53" s="53" t="s">
        <v>71</v>
      </c>
    </row>
    <row r="54" spans="1:1">
      <c r="A54" s="53" t="s">
        <v>72</v>
      </c>
    </row>
  </sheetData>
  <sheetProtection selectLockedCells="1" selectUnlockedCells="1"/>
  <mergeCells count="27">
    <mergeCell ref="S6:T6"/>
    <mergeCell ref="AI6:AJ6"/>
    <mergeCell ref="AC6:AD6"/>
    <mergeCell ref="AA6:AB6"/>
    <mergeCell ref="A6:A7"/>
    <mergeCell ref="B6:B7"/>
    <mergeCell ref="W6:X6"/>
    <mergeCell ref="U6:V6"/>
    <mergeCell ref="Q6:R6"/>
    <mergeCell ref="K6:L6"/>
    <mergeCell ref="M6:N6"/>
    <mergeCell ref="O6:P6"/>
    <mergeCell ref="AM6:AN6"/>
    <mergeCell ref="AK6:AL6"/>
    <mergeCell ref="AG6:AH6"/>
    <mergeCell ref="AE6:AF6"/>
    <mergeCell ref="Y6:Z6"/>
    <mergeCell ref="AO6:AP6"/>
    <mergeCell ref="A1:AP1"/>
    <mergeCell ref="A2:AP2"/>
    <mergeCell ref="A3:AP3"/>
    <mergeCell ref="A4:AP4"/>
    <mergeCell ref="A5:AP5"/>
    <mergeCell ref="C6:D6"/>
    <mergeCell ref="E6:F6"/>
    <mergeCell ref="G6:H6"/>
    <mergeCell ref="I6:J6"/>
  </mergeCells>
  <phoneticPr fontId="5" type="noConversion"/>
  <pageMargins left="0.75" right="0.75" top="1" bottom="1" header="0.5" footer="0.5"/>
  <pageSetup orientation="portrait" r:id="rId1"/>
  <headerFooter alignWithMargins="0">
    <oddFooter>&amp;CREDACTED
CONFIDENTIAL PURSUANT TO WAC 480-07-160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AP56"/>
  <sheetViews>
    <sheetView view="pageLayout" topLeftCell="A103" zoomScaleNormal="90" workbookViewId="0">
      <selection activeCell="S8" sqref="S8:AP37"/>
    </sheetView>
  </sheetViews>
  <sheetFormatPr defaultColWidth="9.109375" defaultRowHeight="11.4"/>
  <cols>
    <col min="1" max="1" width="14.88671875" style="56" customWidth="1"/>
    <col min="2" max="2" width="6.88671875" style="56" bestFit="1" customWidth="1"/>
    <col min="3" max="3" width="7.6640625" style="56" hidden="1" customWidth="1"/>
    <col min="4" max="4" width="7.88671875" style="56" hidden="1" customWidth="1"/>
    <col min="5" max="5" width="0" style="56" hidden="1" customWidth="1"/>
    <col min="6" max="6" width="9.33203125" style="56" hidden="1" customWidth="1"/>
    <col min="7" max="7" width="7.6640625" style="56" hidden="1" customWidth="1"/>
    <col min="8" max="8" width="9.33203125" style="56" hidden="1" customWidth="1"/>
    <col min="9" max="9" width="7.6640625" style="56" hidden="1" customWidth="1"/>
    <col min="10" max="10" width="9.33203125" style="56" hidden="1" customWidth="1"/>
    <col min="11" max="11" width="7.6640625" style="56" hidden="1" customWidth="1"/>
    <col min="12" max="12" width="9.33203125" style="56" hidden="1" customWidth="1"/>
    <col min="13" max="13" width="7.6640625" style="56" hidden="1" customWidth="1"/>
    <col min="14" max="14" width="9.33203125" style="56" hidden="1" customWidth="1"/>
    <col min="15" max="15" width="7.6640625" style="56" hidden="1" customWidth="1"/>
    <col min="16" max="16" width="8.109375" style="56" hidden="1" customWidth="1"/>
    <col min="17" max="18" width="7.6640625" style="56" hidden="1" customWidth="1"/>
    <col min="19" max="42" width="7.6640625" style="56" customWidth="1"/>
    <col min="43" max="16384" width="9.109375" style="54"/>
  </cols>
  <sheetData>
    <row r="1" spans="1:42" ht="13.5" customHeight="1" thickTop="1">
      <c r="A1" s="180" t="s">
        <v>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2"/>
    </row>
    <row r="2" spans="1:42" ht="12">
      <c r="A2" s="183" t="s">
        <v>119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5"/>
    </row>
    <row r="3" spans="1:42" ht="12">
      <c r="A3" s="186" t="s">
        <v>131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8"/>
    </row>
    <row r="4" spans="1:42" ht="12">
      <c r="A4" s="183">
        <v>2011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5"/>
    </row>
    <row r="5" spans="1:42" s="55" customFormat="1" ht="13.5" customHeight="1" thickBot="1">
      <c r="A5" s="189" t="s">
        <v>75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1"/>
    </row>
    <row r="6" spans="1:42" s="57" customFormat="1" ht="12.6" thickTop="1">
      <c r="A6" s="192" t="s">
        <v>51</v>
      </c>
      <c r="B6" s="194" t="s">
        <v>25</v>
      </c>
      <c r="C6" s="171">
        <v>40238</v>
      </c>
      <c r="D6" s="171"/>
      <c r="E6" s="171">
        <v>40269</v>
      </c>
      <c r="F6" s="171"/>
      <c r="G6" s="171">
        <v>40299</v>
      </c>
      <c r="H6" s="171"/>
      <c r="I6" s="171">
        <v>40330</v>
      </c>
      <c r="J6" s="171"/>
      <c r="K6" s="171">
        <v>40360</v>
      </c>
      <c r="L6" s="171"/>
      <c r="M6" s="171">
        <v>40391</v>
      </c>
      <c r="N6" s="171"/>
      <c r="O6" s="171" t="s">
        <v>115</v>
      </c>
      <c r="P6" s="171"/>
      <c r="Q6" s="171">
        <v>40452</v>
      </c>
      <c r="R6" s="171"/>
      <c r="S6" s="171">
        <v>40483</v>
      </c>
      <c r="T6" s="171"/>
      <c r="U6" s="171">
        <v>40513</v>
      </c>
      <c r="V6" s="171"/>
      <c r="W6" s="171">
        <v>40544</v>
      </c>
      <c r="X6" s="196"/>
      <c r="Y6" s="154">
        <v>40575</v>
      </c>
      <c r="Z6" s="172"/>
      <c r="AA6" s="154">
        <v>40603</v>
      </c>
      <c r="AB6" s="172"/>
      <c r="AC6" s="179">
        <v>40634</v>
      </c>
      <c r="AD6" s="174"/>
      <c r="AE6" s="154">
        <v>40664</v>
      </c>
      <c r="AF6" s="174"/>
      <c r="AG6" s="154">
        <v>40695</v>
      </c>
      <c r="AH6" s="174"/>
      <c r="AI6" s="154">
        <v>40725</v>
      </c>
      <c r="AJ6" s="174"/>
      <c r="AK6" s="154">
        <v>40756</v>
      </c>
      <c r="AL6" s="174"/>
      <c r="AM6" s="154">
        <v>40787</v>
      </c>
      <c r="AN6" s="174"/>
      <c r="AO6" s="154">
        <v>40817</v>
      </c>
      <c r="AP6" s="155"/>
    </row>
    <row r="7" spans="1:42" s="57" customFormat="1" ht="42" customHeight="1">
      <c r="A7" s="193"/>
      <c r="B7" s="195"/>
      <c r="C7" s="28" t="s">
        <v>113</v>
      </c>
      <c r="D7" s="28" t="s">
        <v>118</v>
      </c>
      <c r="E7" s="28" t="s">
        <v>113</v>
      </c>
      <c r="F7" s="28" t="s">
        <v>118</v>
      </c>
      <c r="G7" s="28" t="s">
        <v>113</v>
      </c>
      <c r="H7" s="28" t="s">
        <v>118</v>
      </c>
      <c r="I7" s="28" t="s">
        <v>113</v>
      </c>
      <c r="J7" s="28" t="s">
        <v>118</v>
      </c>
      <c r="K7" s="28" t="s">
        <v>113</v>
      </c>
      <c r="L7" s="28" t="s">
        <v>118</v>
      </c>
      <c r="M7" s="28" t="s">
        <v>113</v>
      </c>
      <c r="N7" s="28" t="s">
        <v>118</v>
      </c>
      <c r="O7" s="28" t="s">
        <v>113</v>
      </c>
      <c r="P7" s="28" t="s">
        <v>118</v>
      </c>
      <c r="Q7" s="28" t="s">
        <v>113</v>
      </c>
      <c r="R7" s="28" t="s">
        <v>118</v>
      </c>
      <c r="S7" s="28" t="s">
        <v>113</v>
      </c>
      <c r="T7" s="28" t="s">
        <v>118</v>
      </c>
      <c r="U7" s="28" t="s">
        <v>113</v>
      </c>
      <c r="V7" s="28" t="s">
        <v>118</v>
      </c>
      <c r="W7" s="28" t="s">
        <v>113</v>
      </c>
      <c r="X7" s="41" t="s">
        <v>118</v>
      </c>
      <c r="Y7" s="42" t="s">
        <v>113</v>
      </c>
      <c r="Z7" s="40" t="s">
        <v>118</v>
      </c>
      <c r="AA7" s="42" t="s">
        <v>113</v>
      </c>
      <c r="AB7" s="40" t="s">
        <v>118</v>
      </c>
      <c r="AC7" s="39" t="s">
        <v>113</v>
      </c>
      <c r="AD7" s="41" t="s">
        <v>118</v>
      </c>
      <c r="AE7" s="42" t="s">
        <v>113</v>
      </c>
      <c r="AF7" s="41" t="s">
        <v>118</v>
      </c>
      <c r="AG7" s="42" t="s">
        <v>113</v>
      </c>
      <c r="AH7" s="41" t="s">
        <v>118</v>
      </c>
      <c r="AI7" s="42" t="s">
        <v>113</v>
      </c>
      <c r="AJ7" s="41" t="s">
        <v>118</v>
      </c>
      <c r="AK7" s="42" t="s">
        <v>113</v>
      </c>
      <c r="AL7" s="41" t="s">
        <v>118</v>
      </c>
      <c r="AM7" s="42" t="s">
        <v>113</v>
      </c>
      <c r="AN7" s="41" t="s">
        <v>118</v>
      </c>
      <c r="AO7" s="42" t="s">
        <v>113</v>
      </c>
      <c r="AP7" s="29" t="s">
        <v>118</v>
      </c>
    </row>
    <row r="8" spans="1:42" ht="13.2">
      <c r="A8" s="58" t="s">
        <v>30</v>
      </c>
      <c r="B8" s="59" t="s">
        <v>23</v>
      </c>
      <c r="C8" s="60">
        <v>7</v>
      </c>
      <c r="D8" s="61">
        <v>0</v>
      </c>
      <c r="E8" s="62">
        <v>5</v>
      </c>
      <c r="F8" s="61">
        <v>0</v>
      </c>
      <c r="G8" s="62">
        <v>5</v>
      </c>
      <c r="H8" s="61">
        <v>0</v>
      </c>
      <c r="I8" s="62">
        <v>6</v>
      </c>
      <c r="J8" s="61">
        <v>0</v>
      </c>
      <c r="K8" s="60">
        <v>5</v>
      </c>
      <c r="L8" s="65">
        <v>0</v>
      </c>
      <c r="M8" s="63">
        <v>4</v>
      </c>
      <c r="N8" s="61">
        <v>0</v>
      </c>
      <c r="O8" s="60">
        <v>7</v>
      </c>
      <c r="P8" s="61">
        <v>0</v>
      </c>
      <c r="Q8" s="62">
        <v>8</v>
      </c>
      <c r="R8" s="61">
        <v>0</v>
      </c>
      <c r="S8" s="217"/>
      <c r="T8" s="218"/>
      <c r="U8" s="219"/>
      <c r="V8" s="218"/>
      <c r="W8" s="217"/>
      <c r="X8" s="218"/>
      <c r="Y8" s="217"/>
      <c r="Z8" s="220"/>
      <c r="AA8" s="217"/>
      <c r="AB8" s="220"/>
      <c r="AC8" s="209"/>
      <c r="AD8" s="218"/>
      <c r="AE8" s="221"/>
      <c r="AF8" s="218"/>
      <c r="AG8" s="208"/>
      <c r="AH8" s="218"/>
      <c r="AI8" s="208"/>
      <c r="AJ8" s="218"/>
      <c r="AK8" s="208"/>
      <c r="AL8" s="218"/>
      <c r="AM8" s="210"/>
      <c r="AN8" s="218"/>
      <c r="AO8" s="210"/>
      <c r="AP8" s="222"/>
    </row>
    <row r="9" spans="1:42" ht="13.2">
      <c r="A9" s="58" t="s">
        <v>63</v>
      </c>
      <c r="B9" s="59" t="s">
        <v>62</v>
      </c>
      <c r="C9" s="60">
        <v>0</v>
      </c>
      <c r="D9" s="61">
        <v>0</v>
      </c>
      <c r="E9" s="62">
        <v>0</v>
      </c>
      <c r="F9" s="61">
        <v>0</v>
      </c>
      <c r="G9" s="62">
        <v>0</v>
      </c>
      <c r="H9" s="61">
        <v>0</v>
      </c>
      <c r="I9" s="62">
        <v>0</v>
      </c>
      <c r="J9" s="61">
        <v>0</v>
      </c>
      <c r="K9" s="60">
        <v>0</v>
      </c>
      <c r="L9" s="65">
        <v>0</v>
      </c>
      <c r="M9" s="63">
        <v>0</v>
      </c>
      <c r="N9" s="61">
        <v>0</v>
      </c>
      <c r="O9" s="60">
        <v>1</v>
      </c>
      <c r="P9" s="61">
        <v>0</v>
      </c>
      <c r="Q9" s="62">
        <v>1</v>
      </c>
      <c r="R9" s="61">
        <v>0</v>
      </c>
      <c r="S9" s="217"/>
      <c r="T9" s="218"/>
      <c r="U9" s="219"/>
      <c r="V9" s="218"/>
      <c r="W9" s="217"/>
      <c r="X9" s="218"/>
      <c r="Y9" s="217"/>
      <c r="Z9" s="220"/>
      <c r="AA9" s="217"/>
      <c r="AB9" s="220"/>
      <c r="AC9" s="209"/>
      <c r="AD9" s="218"/>
      <c r="AE9" s="221"/>
      <c r="AF9" s="218"/>
      <c r="AG9" s="208"/>
      <c r="AH9" s="218"/>
      <c r="AI9" s="208"/>
      <c r="AJ9" s="218"/>
      <c r="AK9" s="208"/>
      <c r="AL9" s="218"/>
      <c r="AM9" s="210"/>
      <c r="AN9" s="218"/>
      <c r="AO9" s="210"/>
      <c r="AP9" s="222"/>
    </row>
    <row r="10" spans="1:42" ht="13.2">
      <c r="A10" s="58" t="s">
        <v>31</v>
      </c>
      <c r="B10" s="59" t="s">
        <v>14</v>
      </c>
      <c r="C10" s="60">
        <v>5</v>
      </c>
      <c r="D10" s="61">
        <v>0</v>
      </c>
      <c r="E10" s="62">
        <v>4</v>
      </c>
      <c r="F10" s="61">
        <v>0</v>
      </c>
      <c r="G10" s="62">
        <v>2</v>
      </c>
      <c r="H10" s="61">
        <v>0</v>
      </c>
      <c r="I10" s="62">
        <v>3</v>
      </c>
      <c r="J10" s="61">
        <v>0</v>
      </c>
      <c r="K10" s="60">
        <v>3</v>
      </c>
      <c r="L10" s="65">
        <v>0</v>
      </c>
      <c r="M10" s="63">
        <v>2</v>
      </c>
      <c r="N10" s="61">
        <v>0</v>
      </c>
      <c r="O10" s="60">
        <v>5</v>
      </c>
      <c r="P10" s="61">
        <v>0</v>
      </c>
      <c r="Q10" s="62">
        <v>5</v>
      </c>
      <c r="R10" s="61">
        <v>0</v>
      </c>
      <c r="S10" s="217"/>
      <c r="T10" s="218"/>
      <c r="U10" s="219"/>
      <c r="V10" s="218"/>
      <c r="W10" s="217"/>
      <c r="X10" s="218"/>
      <c r="Y10" s="217"/>
      <c r="Z10" s="220"/>
      <c r="AA10" s="217"/>
      <c r="AB10" s="220"/>
      <c r="AC10" s="209"/>
      <c r="AD10" s="218"/>
      <c r="AE10" s="221"/>
      <c r="AF10" s="218"/>
      <c r="AG10" s="208"/>
      <c r="AH10" s="218"/>
      <c r="AI10" s="208"/>
      <c r="AJ10" s="218"/>
      <c r="AK10" s="208"/>
      <c r="AL10" s="218"/>
      <c r="AM10" s="208"/>
      <c r="AN10" s="218"/>
      <c r="AO10" s="208"/>
      <c r="AP10" s="222"/>
    </row>
    <row r="11" spans="1:42" ht="13.2">
      <c r="A11" s="58" t="s">
        <v>33</v>
      </c>
      <c r="B11" s="59" t="s">
        <v>2</v>
      </c>
      <c r="C11" s="60">
        <v>61</v>
      </c>
      <c r="D11" s="61">
        <v>0</v>
      </c>
      <c r="E11" s="62">
        <v>54</v>
      </c>
      <c r="F11" s="61">
        <v>0</v>
      </c>
      <c r="G11" s="62">
        <v>46</v>
      </c>
      <c r="H11" s="61">
        <v>0</v>
      </c>
      <c r="I11" s="62">
        <v>34</v>
      </c>
      <c r="J11" s="61">
        <v>0</v>
      </c>
      <c r="K11" s="60">
        <v>41</v>
      </c>
      <c r="L11" s="65">
        <v>0</v>
      </c>
      <c r="M11" s="63">
        <v>37</v>
      </c>
      <c r="N11" s="61">
        <v>0</v>
      </c>
      <c r="O11" s="60">
        <v>44</v>
      </c>
      <c r="P11" s="61">
        <v>0</v>
      </c>
      <c r="Q11" s="62">
        <v>33</v>
      </c>
      <c r="R11" s="61">
        <v>0</v>
      </c>
      <c r="S11" s="217"/>
      <c r="T11" s="218"/>
      <c r="U11" s="219"/>
      <c r="V11" s="218"/>
      <c r="W11" s="217"/>
      <c r="X11" s="218"/>
      <c r="Y11" s="217"/>
      <c r="Z11" s="220"/>
      <c r="AA11" s="217"/>
      <c r="AB11" s="220"/>
      <c r="AC11" s="209"/>
      <c r="AD11" s="218"/>
      <c r="AE11" s="221"/>
      <c r="AF11" s="218"/>
      <c r="AG11" s="208"/>
      <c r="AH11" s="218"/>
      <c r="AI11" s="208"/>
      <c r="AJ11" s="218"/>
      <c r="AK11" s="208"/>
      <c r="AL11" s="218"/>
      <c r="AM11" s="208"/>
      <c r="AN11" s="218"/>
      <c r="AO11" s="208"/>
      <c r="AP11" s="222"/>
    </row>
    <row r="12" spans="1:42" ht="13.2">
      <c r="A12" s="58" t="s">
        <v>26</v>
      </c>
      <c r="B12" s="59" t="s">
        <v>15</v>
      </c>
      <c r="C12" s="60">
        <v>32</v>
      </c>
      <c r="D12" s="61">
        <v>0</v>
      </c>
      <c r="E12" s="62">
        <v>34</v>
      </c>
      <c r="F12" s="61">
        <v>0</v>
      </c>
      <c r="G12" s="62">
        <v>24</v>
      </c>
      <c r="H12" s="61">
        <v>0</v>
      </c>
      <c r="I12" s="62">
        <v>41</v>
      </c>
      <c r="J12" s="61">
        <v>0</v>
      </c>
      <c r="K12" s="60">
        <v>35</v>
      </c>
      <c r="L12" s="65">
        <v>0</v>
      </c>
      <c r="M12" s="63">
        <v>29</v>
      </c>
      <c r="N12" s="61">
        <v>0</v>
      </c>
      <c r="O12" s="60">
        <v>35</v>
      </c>
      <c r="P12" s="61">
        <v>0</v>
      </c>
      <c r="Q12" s="62">
        <v>44</v>
      </c>
      <c r="R12" s="61">
        <v>0</v>
      </c>
      <c r="S12" s="217"/>
      <c r="T12" s="218"/>
      <c r="U12" s="219"/>
      <c r="V12" s="218"/>
      <c r="W12" s="217"/>
      <c r="X12" s="218"/>
      <c r="Y12" s="217"/>
      <c r="Z12" s="220"/>
      <c r="AA12" s="217"/>
      <c r="AB12" s="220"/>
      <c r="AC12" s="209"/>
      <c r="AD12" s="218"/>
      <c r="AE12" s="221"/>
      <c r="AF12" s="218"/>
      <c r="AG12" s="208"/>
      <c r="AH12" s="218"/>
      <c r="AI12" s="208"/>
      <c r="AJ12" s="218"/>
      <c r="AK12" s="208"/>
      <c r="AL12" s="218"/>
      <c r="AM12" s="208"/>
      <c r="AN12" s="218"/>
      <c r="AO12" s="208"/>
      <c r="AP12" s="222"/>
    </row>
    <row r="13" spans="1:42" ht="13.2">
      <c r="A13" s="58" t="s">
        <v>32</v>
      </c>
      <c r="B13" s="59" t="s">
        <v>16</v>
      </c>
      <c r="C13" s="60">
        <v>2</v>
      </c>
      <c r="D13" s="61">
        <v>0</v>
      </c>
      <c r="E13" s="62">
        <v>1</v>
      </c>
      <c r="F13" s="61">
        <v>0</v>
      </c>
      <c r="G13" s="62">
        <v>1</v>
      </c>
      <c r="H13" s="61">
        <v>0</v>
      </c>
      <c r="I13" s="62">
        <v>1</v>
      </c>
      <c r="J13" s="61">
        <v>0</v>
      </c>
      <c r="K13" s="60">
        <v>1</v>
      </c>
      <c r="L13" s="65">
        <v>0</v>
      </c>
      <c r="M13" s="63">
        <v>4</v>
      </c>
      <c r="N13" s="61">
        <v>0</v>
      </c>
      <c r="O13" s="60">
        <v>3</v>
      </c>
      <c r="P13" s="61">
        <v>0</v>
      </c>
      <c r="Q13" s="62">
        <v>1</v>
      </c>
      <c r="R13" s="61">
        <v>0</v>
      </c>
      <c r="S13" s="217"/>
      <c r="T13" s="218"/>
      <c r="U13" s="219"/>
      <c r="V13" s="218"/>
      <c r="W13" s="217"/>
      <c r="X13" s="218"/>
      <c r="Y13" s="217"/>
      <c r="Z13" s="220"/>
      <c r="AA13" s="217"/>
      <c r="AB13" s="220"/>
      <c r="AC13" s="209"/>
      <c r="AD13" s="218"/>
      <c r="AE13" s="221"/>
      <c r="AF13" s="218"/>
      <c r="AG13" s="208"/>
      <c r="AH13" s="218"/>
      <c r="AI13" s="208"/>
      <c r="AJ13" s="218"/>
      <c r="AK13" s="208"/>
      <c r="AL13" s="218"/>
      <c r="AM13" s="208"/>
      <c r="AN13" s="218"/>
      <c r="AO13" s="208"/>
      <c r="AP13" s="222"/>
    </row>
    <row r="14" spans="1:42" ht="13.2">
      <c r="A14" s="58" t="s">
        <v>34</v>
      </c>
      <c r="B14" s="59" t="s">
        <v>3</v>
      </c>
      <c r="C14" s="60">
        <v>17</v>
      </c>
      <c r="D14" s="61">
        <v>0</v>
      </c>
      <c r="E14" s="62">
        <v>22</v>
      </c>
      <c r="F14" s="61">
        <v>0</v>
      </c>
      <c r="G14" s="62">
        <v>18</v>
      </c>
      <c r="H14" s="61">
        <v>0</v>
      </c>
      <c r="I14" s="62">
        <v>14</v>
      </c>
      <c r="J14" s="61">
        <v>0</v>
      </c>
      <c r="K14" s="60">
        <v>13</v>
      </c>
      <c r="L14" s="65">
        <v>0</v>
      </c>
      <c r="M14" s="63">
        <v>22</v>
      </c>
      <c r="N14" s="61">
        <v>0</v>
      </c>
      <c r="O14" s="60">
        <v>10</v>
      </c>
      <c r="P14" s="61">
        <v>0</v>
      </c>
      <c r="Q14" s="62">
        <v>21</v>
      </c>
      <c r="R14" s="61">
        <v>0</v>
      </c>
      <c r="S14" s="217"/>
      <c r="T14" s="218"/>
      <c r="U14" s="219"/>
      <c r="V14" s="218"/>
      <c r="W14" s="217"/>
      <c r="X14" s="218"/>
      <c r="Y14" s="217"/>
      <c r="Z14" s="220"/>
      <c r="AA14" s="217"/>
      <c r="AB14" s="220"/>
      <c r="AC14" s="209"/>
      <c r="AD14" s="218"/>
      <c r="AE14" s="221"/>
      <c r="AF14" s="218"/>
      <c r="AG14" s="208"/>
      <c r="AH14" s="218"/>
      <c r="AI14" s="208"/>
      <c r="AJ14" s="218"/>
      <c r="AK14" s="208"/>
      <c r="AL14" s="218"/>
      <c r="AM14" s="208"/>
      <c r="AN14" s="218"/>
      <c r="AO14" s="208"/>
      <c r="AP14" s="222"/>
    </row>
    <row r="15" spans="1:42" ht="13.2">
      <c r="A15" s="58" t="s">
        <v>66</v>
      </c>
      <c r="B15" s="59" t="s">
        <v>65</v>
      </c>
      <c r="C15" s="60">
        <v>19</v>
      </c>
      <c r="D15" s="61">
        <v>0</v>
      </c>
      <c r="E15" s="62">
        <v>15</v>
      </c>
      <c r="F15" s="61">
        <v>0</v>
      </c>
      <c r="G15" s="62">
        <v>16</v>
      </c>
      <c r="H15" s="61">
        <v>0</v>
      </c>
      <c r="I15" s="62">
        <v>19</v>
      </c>
      <c r="J15" s="61">
        <v>0</v>
      </c>
      <c r="K15" s="60">
        <v>11</v>
      </c>
      <c r="L15" s="65">
        <v>0</v>
      </c>
      <c r="M15" s="63">
        <v>9</v>
      </c>
      <c r="N15" s="61">
        <v>0</v>
      </c>
      <c r="O15" s="60">
        <v>8</v>
      </c>
      <c r="P15" s="61">
        <v>0</v>
      </c>
      <c r="Q15" s="62">
        <v>16</v>
      </c>
      <c r="R15" s="61">
        <v>0</v>
      </c>
      <c r="S15" s="217"/>
      <c r="T15" s="218"/>
      <c r="U15" s="219"/>
      <c r="V15" s="218"/>
      <c r="W15" s="217"/>
      <c r="X15" s="218"/>
      <c r="Y15" s="217"/>
      <c r="Z15" s="220"/>
      <c r="AA15" s="217"/>
      <c r="AB15" s="220"/>
      <c r="AC15" s="209"/>
      <c r="AD15" s="218"/>
      <c r="AE15" s="221"/>
      <c r="AF15" s="218"/>
      <c r="AG15" s="208"/>
      <c r="AH15" s="218"/>
      <c r="AI15" s="208"/>
      <c r="AJ15" s="218"/>
      <c r="AK15" s="208"/>
      <c r="AL15" s="218"/>
      <c r="AM15" s="208"/>
      <c r="AN15" s="218"/>
      <c r="AO15" s="208"/>
      <c r="AP15" s="222"/>
    </row>
    <row r="16" spans="1:42" ht="13.2">
      <c r="A16" s="66" t="s">
        <v>35</v>
      </c>
      <c r="B16" s="59" t="s">
        <v>4</v>
      </c>
      <c r="C16" s="60">
        <v>19</v>
      </c>
      <c r="D16" s="61">
        <v>0</v>
      </c>
      <c r="E16" s="62">
        <v>12</v>
      </c>
      <c r="F16" s="61">
        <v>0</v>
      </c>
      <c r="G16" s="62">
        <v>16</v>
      </c>
      <c r="H16" s="61">
        <v>0</v>
      </c>
      <c r="I16" s="62">
        <v>10</v>
      </c>
      <c r="J16" s="61">
        <v>0</v>
      </c>
      <c r="K16" s="60">
        <v>12</v>
      </c>
      <c r="L16" s="65">
        <v>0</v>
      </c>
      <c r="M16" s="63">
        <v>8</v>
      </c>
      <c r="N16" s="61">
        <v>0</v>
      </c>
      <c r="O16" s="60">
        <v>15</v>
      </c>
      <c r="P16" s="61">
        <v>0</v>
      </c>
      <c r="Q16" s="62">
        <v>10</v>
      </c>
      <c r="R16" s="61">
        <v>0</v>
      </c>
      <c r="S16" s="217"/>
      <c r="T16" s="218"/>
      <c r="U16" s="219"/>
      <c r="V16" s="218"/>
      <c r="W16" s="217"/>
      <c r="X16" s="218"/>
      <c r="Y16" s="217"/>
      <c r="Z16" s="220"/>
      <c r="AA16" s="217"/>
      <c r="AB16" s="220"/>
      <c r="AC16" s="209"/>
      <c r="AD16" s="218"/>
      <c r="AE16" s="221"/>
      <c r="AF16" s="218"/>
      <c r="AG16" s="208"/>
      <c r="AH16" s="218"/>
      <c r="AI16" s="208"/>
      <c r="AJ16" s="218"/>
      <c r="AK16" s="208"/>
      <c r="AL16" s="218"/>
      <c r="AM16" s="208"/>
      <c r="AN16" s="218"/>
      <c r="AO16" s="208"/>
      <c r="AP16" s="222"/>
    </row>
    <row r="17" spans="1:42" ht="13.2">
      <c r="A17" s="67" t="s">
        <v>36</v>
      </c>
      <c r="B17" s="59" t="s">
        <v>17</v>
      </c>
      <c r="C17" s="60">
        <v>7</v>
      </c>
      <c r="D17" s="61">
        <v>0</v>
      </c>
      <c r="E17" s="62">
        <v>5</v>
      </c>
      <c r="F17" s="61">
        <v>0</v>
      </c>
      <c r="G17" s="62">
        <v>4</v>
      </c>
      <c r="H17" s="61">
        <v>0</v>
      </c>
      <c r="I17" s="62">
        <v>1</v>
      </c>
      <c r="J17" s="61">
        <v>0</v>
      </c>
      <c r="K17" s="60">
        <v>5</v>
      </c>
      <c r="L17" s="65">
        <v>0</v>
      </c>
      <c r="M17" s="63">
        <v>5</v>
      </c>
      <c r="N17" s="61">
        <v>0</v>
      </c>
      <c r="O17" s="60">
        <v>1</v>
      </c>
      <c r="P17" s="61">
        <v>0</v>
      </c>
      <c r="Q17" s="62">
        <v>3</v>
      </c>
      <c r="R17" s="61">
        <v>0</v>
      </c>
      <c r="S17" s="217"/>
      <c r="T17" s="218"/>
      <c r="U17" s="219"/>
      <c r="V17" s="218"/>
      <c r="W17" s="217"/>
      <c r="X17" s="218"/>
      <c r="Y17" s="217"/>
      <c r="Z17" s="220"/>
      <c r="AA17" s="217"/>
      <c r="AB17" s="220"/>
      <c r="AC17" s="209"/>
      <c r="AD17" s="218"/>
      <c r="AE17" s="221"/>
      <c r="AF17" s="218"/>
      <c r="AG17" s="208"/>
      <c r="AH17" s="218"/>
      <c r="AI17" s="208"/>
      <c r="AJ17" s="218"/>
      <c r="AK17" s="208"/>
      <c r="AL17" s="218"/>
      <c r="AM17" s="208"/>
      <c r="AN17" s="218"/>
      <c r="AO17" s="208"/>
      <c r="AP17" s="222"/>
    </row>
    <row r="18" spans="1:42" ht="13.2">
      <c r="A18" s="58" t="s">
        <v>37</v>
      </c>
      <c r="B18" s="59" t="s">
        <v>1</v>
      </c>
      <c r="C18" s="60">
        <v>12</v>
      </c>
      <c r="D18" s="61">
        <v>0</v>
      </c>
      <c r="E18" s="62">
        <v>4</v>
      </c>
      <c r="F18" s="61">
        <v>0</v>
      </c>
      <c r="G18" s="62">
        <v>12</v>
      </c>
      <c r="H18" s="61">
        <v>0</v>
      </c>
      <c r="I18" s="62">
        <v>8</v>
      </c>
      <c r="J18" s="61">
        <v>0</v>
      </c>
      <c r="K18" s="60">
        <v>9</v>
      </c>
      <c r="L18" s="65">
        <v>0</v>
      </c>
      <c r="M18" s="63">
        <v>7</v>
      </c>
      <c r="N18" s="61">
        <v>0</v>
      </c>
      <c r="O18" s="60">
        <v>6</v>
      </c>
      <c r="P18" s="61">
        <v>0</v>
      </c>
      <c r="Q18" s="62">
        <v>6</v>
      </c>
      <c r="R18" s="61">
        <v>0</v>
      </c>
      <c r="S18" s="217"/>
      <c r="T18" s="218"/>
      <c r="U18" s="219"/>
      <c r="V18" s="218"/>
      <c r="W18" s="217"/>
      <c r="X18" s="218"/>
      <c r="Y18" s="217"/>
      <c r="Z18" s="220"/>
      <c r="AA18" s="217"/>
      <c r="AB18" s="220"/>
      <c r="AC18" s="209"/>
      <c r="AD18" s="218"/>
      <c r="AE18" s="221"/>
      <c r="AF18" s="218"/>
      <c r="AG18" s="208"/>
      <c r="AH18" s="218"/>
      <c r="AI18" s="208"/>
      <c r="AJ18" s="218"/>
      <c r="AK18" s="208"/>
      <c r="AL18" s="218"/>
      <c r="AM18" s="208"/>
      <c r="AN18" s="218"/>
      <c r="AO18" s="208"/>
      <c r="AP18" s="222"/>
    </row>
    <row r="19" spans="1:42" ht="13.2">
      <c r="A19" s="58" t="s">
        <v>38</v>
      </c>
      <c r="B19" s="59" t="s">
        <v>5</v>
      </c>
      <c r="C19" s="60">
        <v>10</v>
      </c>
      <c r="D19" s="61">
        <v>0</v>
      </c>
      <c r="E19" s="62">
        <v>10</v>
      </c>
      <c r="F19" s="61">
        <v>0</v>
      </c>
      <c r="G19" s="62">
        <v>10</v>
      </c>
      <c r="H19" s="61">
        <v>0</v>
      </c>
      <c r="I19" s="62">
        <v>18</v>
      </c>
      <c r="J19" s="61">
        <v>0</v>
      </c>
      <c r="K19" s="60">
        <v>12</v>
      </c>
      <c r="L19" s="65">
        <v>0</v>
      </c>
      <c r="M19" s="63">
        <v>9</v>
      </c>
      <c r="N19" s="61">
        <v>0</v>
      </c>
      <c r="O19" s="60">
        <v>10</v>
      </c>
      <c r="P19" s="61">
        <v>0</v>
      </c>
      <c r="Q19" s="62">
        <v>9</v>
      </c>
      <c r="R19" s="61">
        <v>0</v>
      </c>
      <c r="S19" s="217"/>
      <c r="T19" s="218"/>
      <c r="U19" s="219"/>
      <c r="V19" s="218"/>
      <c r="W19" s="217"/>
      <c r="X19" s="218"/>
      <c r="Y19" s="217"/>
      <c r="Z19" s="220"/>
      <c r="AA19" s="217"/>
      <c r="AB19" s="220"/>
      <c r="AC19" s="209"/>
      <c r="AD19" s="218"/>
      <c r="AE19" s="221"/>
      <c r="AF19" s="218"/>
      <c r="AG19" s="208"/>
      <c r="AH19" s="218"/>
      <c r="AI19" s="208"/>
      <c r="AJ19" s="218"/>
      <c r="AK19" s="208"/>
      <c r="AL19" s="218"/>
      <c r="AM19" s="208"/>
      <c r="AN19" s="218"/>
      <c r="AO19" s="208"/>
      <c r="AP19" s="222"/>
    </row>
    <row r="20" spans="1:42" ht="13.2">
      <c r="A20" s="58" t="s">
        <v>39</v>
      </c>
      <c r="B20" s="59" t="s">
        <v>6</v>
      </c>
      <c r="C20" s="60">
        <v>32</v>
      </c>
      <c r="D20" s="61">
        <v>0</v>
      </c>
      <c r="E20" s="62">
        <v>38</v>
      </c>
      <c r="F20" s="61">
        <v>0</v>
      </c>
      <c r="G20" s="62">
        <v>47</v>
      </c>
      <c r="H20" s="61">
        <v>0</v>
      </c>
      <c r="I20" s="62">
        <v>34</v>
      </c>
      <c r="J20" s="61">
        <v>0</v>
      </c>
      <c r="K20" s="60">
        <v>33</v>
      </c>
      <c r="L20" s="65">
        <v>0</v>
      </c>
      <c r="M20" s="63">
        <v>32</v>
      </c>
      <c r="N20" s="61">
        <v>0</v>
      </c>
      <c r="O20" s="60">
        <v>19</v>
      </c>
      <c r="P20" s="61">
        <v>0</v>
      </c>
      <c r="Q20" s="62">
        <v>20</v>
      </c>
      <c r="R20" s="61">
        <v>0</v>
      </c>
      <c r="S20" s="217"/>
      <c r="T20" s="218"/>
      <c r="U20" s="219"/>
      <c r="V20" s="218"/>
      <c r="W20" s="217"/>
      <c r="X20" s="218"/>
      <c r="Y20" s="217"/>
      <c r="Z20" s="220"/>
      <c r="AA20" s="217"/>
      <c r="AB20" s="220"/>
      <c r="AC20" s="209"/>
      <c r="AD20" s="218"/>
      <c r="AE20" s="221"/>
      <c r="AF20" s="218"/>
      <c r="AG20" s="208"/>
      <c r="AH20" s="218"/>
      <c r="AI20" s="208"/>
      <c r="AJ20" s="218"/>
      <c r="AK20" s="208"/>
      <c r="AL20" s="218"/>
      <c r="AM20" s="208"/>
      <c r="AN20" s="218"/>
      <c r="AO20" s="208"/>
      <c r="AP20" s="222"/>
    </row>
    <row r="21" spans="1:42" ht="13.2">
      <c r="A21" s="58" t="s">
        <v>40</v>
      </c>
      <c r="B21" s="59" t="s">
        <v>7</v>
      </c>
      <c r="C21" s="60">
        <v>1</v>
      </c>
      <c r="D21" s="61">
        <v>0</v>
      </c>
      <c r="E21" s="62">
        <v>0</v>
      </c>
      <c r="F21" s="61">
        <v>0</v>
      </c>
      <c r="G21" s="62">
        <v>2</v>
      </c>
      <c r="H21" s="61">
        <v>0</v>
      </c>
      <c r="I21" s="62">
        <v>1</v>
      </c>
      <c r="J21" s="61">
        <v>0</v>
      </c>
      <c r="K21" s="60">
        <v>1</v>
      </c>
      <c r="L21" s="65">
        <v>0</v>
      </c>
      <c r="M21" s="63">
        <v>1</v>
      </c>
      <c r="N21" s="61">
        <v>0</v>
      </c>
      <c r="O21" s="60">
        <v>0</v>
      </c>
      <c r="P21" s="61">
        <v>0</v>
      </c>
      <c r="Q21" s="62">
        <v>0</v>
      </c>
      <c r="R21" s="61">
        <v>0</v>
      </c>
      <c r="S21" s="217"/>
      <c r="T21" s="218"/>
      <c r="U21" s="219"/>
      <c r="V21" s="218"/>
      <c r="W21" s="217"/>
      <c r="X21" s="218"/>
      <c r="Y21" s="217"/>
      <c r="Z21" s="220"/>
      <c r="AA21" s="217"/>
      <c r="AB21" s="220"/>
      <c r="AC21" s="209"/>
      <c r="AD21" s="218"/>
      <c r="AE21" s="221"/>
      <c r="AF21" s="218"/>
      <c r="AG21" s="208"/>
      <c r="AH21" s="218"/>
      <c r="AI21" s="208"/>
      <c r="AJ21" s="218"/>
      <c r="AK21" s="208"/>
      <c r="AL21" s="218"/>
      <c r="AM21" s="208"/>
      <c r="AN21" s="218"/>
      <c r="AO21" s="208"/>
      <c r="AP21" s="222"/>
    </row>
    <row r="22" spans="1:42" ht="13.2">
      <c r="A22" s="66" t="s">
        <v>27</v>
      </c>
      <c r="B22" s="59" t="s">
        <v>24</v>
      </c>
      <c r="C22" s="60">
        <v>71</v>
      </c>
      <c r="D22" s="61">
        <v>0</v>
      </c>
      <c r="E22" s="62">
        <v>86</v>
      </c>
      <c r="F22" s="61">
        <v>0</v>
      </c>
      <c r="G22" s="62">
        <v>66</v>
      </c>
      <c r="H22" s="61">
        <v>0</v>
      </c>
      <c r="I22" s="62">
        <v>78</v>
      </c>
      <c r="J22" s="61">
        <v>0</v>
      </c>
      <c r="K22" s="60">
        <v>79</v>
      </c>
      <c r="L22" s="65">
        <v>0</v>
      </c>
      <c r="M22" s="63">
        <v>88</v>
      </c>
      <c r="N22" s="61">
        <v>0</v>
      </c>
      <c r="O22" s="60">
        <v>82</v>
      </c>
      <c r="P22" s="61">
        <v>0</v>
      </c>
      <c r="Q22" s="62">
        <v>84</v>
      </c>
      <c r="R22" s="61">
        <v>0</v>
      </c>
      <c r="S22" s="217"/>
      <c r="T22" s="218"/>
      <c r="U22" s="219"/>
      <c r="V22" s="218"/>
      <c r="W22" s="217"/>
      <c r="X22" s="218"/>
      <c r="Y22" s="217"/>
      <c r="Z22" s="220"/>
      <c r="AA22" s="217"/>
      <c r="AB22" s="220"/>
      <c r="AC22" s="209"/>
      <c r="AD22" s="218"/>
      <c r="AE22" s="221"/>
      <c r="AF22" s="218"/>
      <c r="AG22" s="208"/>
      <c r="AH22" s="218"/>
      <c r="AI22" s="208"/>
      <c r="AJ22" s="218"/>
      <c r="AK22" s="208"/>
      <c r="AL22" s="218"/>
      <c r="AM22" s="208"/>
      <c r="AN22" s="218"/>
      <c r="AO22" s="208"/>
      <c r="AP22" s="222"/>
    </row>
    <row r="23" spans="1:42" ht="13.2">
      <c r="A23" s="58" t="s">
        <v>41</v>
      </c>
      <c r="B23" s="59" t="s">
        <v>8</v>
      </c>
      <c r="C23" s="60">
        <v>25</v>
      </c>
      <c r="D23" s="61">
        <v>0</v>
      </c>
      <c r="E23" s="62">
        <v>30</v>
      </c>
      <c r="F23" s="61">
        <v>0</v>
      </c>
      <c r="G23" s="62">
        <v>21</v>
      </c>
      <c r="H23" s="61">
        <v>0</v>
      </c>
      <c r="I23" s="62">
        <v>28</v>
      </c>
      <c r="J23" s="61">
        <v>0</v>
      </c>
      <c r="K23" s="60">
        <v>24</v>
      </c>
      <c r="L23" s="65">
        <v>0</v>
      </c>
      <c r="M23" s="63">
        <v>24</v>
      </c>
      <c r="N23" s="61">
        <v>0</v>
      </c>
      <c r="O23" s="60">
        <v>26</v>
      </c>
      <c r="P23" s="61">
        <v>0</v>
      </c>
      <c r="Q23" s="62">
        <v>30</v>
      </c>
      <c r="R23" s="61">
        <v>0</v>
      </c>
      <c r="S23" s="217"/>
      <c r="T23" s="218"/>
      <c r="U23" s="219"/>
      <c r="V23" s="218"/>
      <c r="W23" s="217"/>
      <c r="X23" s="218"/>
      <c r="Y23" s="217"/>
      <c r="Z23" s="220"/>
      <c r="AA23" s="217"/>
      <c r="AB23" s="220"/>
      <c r="AC23" s="209"/>
      <c r="AD23" s="218"/>
      <c r="AE23" s="221"/>
      <c r="AF23" s="218"/>
      <c r="AG23" s="208"/>
      <c r="AH23" s="218"/>
      <c r="AI23" s="208"/>
      <c r="AJ23" s="218"/>
      <c r="AK23" s="208"/>
      <c r="AL23" s="218"/>
      <c r="AM23" s="208"/>
      <c r="AN23" s="218"/>
      <c r="AO23" s="208"/>
      <c r="AP23" s="222"/>
    </row>
    <row r="24" spans="1:42" ht="13.2">
      <c r="A24" s="58" t="s">
        <v>67</v>
      </c>
      <c r="B24" s="59" t="s">
        <v>64</v>
      </c>
      <c r="C24" s="60">
        <v>2</v>
      </c>
      <c r="D24" s="61">
        <v>0</v>
      </c>
      <c r="E24" s="62">
        <v>1</v>
      </c>
      <c r="F24" s="61">
        <v>0</v>
      </c>
      <c r="G24" s="62">
        <v>1</v>
      </c>
      <c r="H24" s="61">
        <v>0</v>
      </c>
      <c r="I24" s="62">
        <v>3</v>
      </c>
      <c r="J24" s="61">
        <v>0</v>
      </c>
      <c r="K24" s="60">
        <v>2</v>
      </c>
      <c r="L24" s="65">
        <v>0</v>
      </c>
      <c r="M24" s="63">
        <v>1</v>
      </c>
      <c r="N24" s="61">
        <v>0</v>
      </c>
      <c r="O24" s="60">
        <v>1</v>
      </c>
      <c r="P24" s="61">
        <v>0</v>
      </c>
      <c r="Q24" s="62">
        <v>2</v>
      </c>
      <c r="R24" s="61">
        <v>0</v>
      </c>
      <c r="S24" s="217"/>
      <c r="T24" s="218"/>
      <c r="U24" s="219"/>
      <c r="V24" s="218"/>
      <c r="W24" s="217"/>
      <c r="X24" s="218"/>
      <c r="Y24" s="217"/>
      <c r="Z24" s="220"/>
      <c r="AA24" s="217"/>
      <c r="AB24" s="220"/>
      <c r="AC24" s="209"/>
      <c r="AD24" s="218"/>
      <c r="AE24" s="221"/>
      <c r="AF24" s="218"/>
      <c r="AG24" s="208"/>
      <c r="AH24" s="218"/>
      <c r="AI24" s="208"/>
      <c r="AJ24" s="218"/>
      <c r="AK24" s="208"/>
      <c r="AL24" s="218"/>
      <c r="AM24" s="208"/>
      <c r="AN24" s="218"/>
      <c r="AO24" s="208"/>
      <c r="AP24" s="222"/>
    </row>
    <row r="25" spans="1:42" ht="13.2">
      <c r="A25" s="58" t="s">
        <v>28</v>
      </c>
      <c r="B25" s="68" t="s">
        <v>18</v>
      </c>
      <c r="C25" s="60">
        <v>2</v>
      </c>
      <c r="D25" s="61">
        <v>0</v>
      </c>
      <c r="E25" s="62">
        <v>0</v>
      </c>
      <c r="F25" s="61">
        <v>0</v>
      </c>
      <c r="G25" s="62">
        <v>2</v>
      </c>
      <c r="H25" s="61">
        <v>0</v>
      </c>
      <c r="I25" s="62">
        <v>0</v>
      </c>
      <c r="J25" s="61">
        <v>0</v>
      </c>
      <c r="K25" s="60">
        <v>1</v>
      </c>
      <c r="L25" s="65">
        <v>0</v>
      </c>
      <c r="M25" s="63">
        <v>0</v>
      </c>
      <c r="N25" s="61">
        <v>0</v>
      </c>
      <c r="O25" s="60">
        <v>1</v>
      </c>
      <c r="P25" s="61">
        <v>0</v>
      </c>
      <c r="Q25" s="62">
        <v>0</v>
      </c>
      <c r="R25" s="61">
        <v>0</v>
      </c>
      <c r="S25" s="217"/>
      <c r="T25" s="218"/>
      <c r="U25" s="219"/>
      <c r="V25" s="218"/>
      <c r="W25" s="217"/>
      <c r="X25" s="218"/>
      <c r="Y25" s="217"/>
      <c r="Z25" s="220"/>
      <c r="AA25" s="217"/>
      <c r="AB25" s="220"/>
      <c r="AC25" s="209"/>
      <c r="AD25" s="218"/>
      <c r="AE25" s="221"/>
      <c r="AF25" s="218"/>
      <c r="AG25" s="208"/>
      <c r="AH25" s="218"/>
      <c r="AI25" s="208"/>
      <c r="AJ25" s="218"/>
      <c r="AK25" s="208"/>
      <c r="AL25" s="218"/>
      <c r="AM25" s="208"/>
      <c r="AN25" s="218"/>
      <c r="AO25" s="208"/>
      <c r="AP25" s="222"/>
    </row>
    <row r="26" spans="1:42" ht="13.2">
      <c r="A26" s="58" t="s">
        <v>43</v>
      </c>
      <c r="B26" s="59" t="s">
        <v>9</v>
      </c>
      <c r="C26" s="60">
        <v>107</v>
      </c>
      <c r="D26" s="61">
        <v>0</v>
      </c>
      <c r="E26" s="62">
        <v>84</v>
      </c>
      <c r="F26" s="61">
        <v>0</v>
      </c>
      <c r="G26" s="62">
        <v>85</v>
      </c>
      <c r="H26" s="61">
        <v>0</v>
      </c>
      <c r="I26" s="62">
        <v>88</v>
      </c>
      <c r="J26" s="61">
        <v>0</v>
      </c>
      <c r="K26" s="60">
        <v>72</v>
      </c>
      <c r="L26" s="65">
        <v>0</v>
      </c>
      <c r="M26" s="63">
        <v>67</v>
      </c>
      <c r="N26" s="61">
        <v>0</v>
      </c>
      <c r="O26" s="60">
        <v>61</v>
      </c>
      <c r="P26" s="61">
        <v>0</v>
      </c>
      <c r="Q26" s="62">
        <v>74</v>
      </c>
      <c r="R26" s="61">
        <v>0</v>
      </c>
      <c r="S26" s="217"/>
      <c r="T26" s="218"/>
      <c r="U26" s="219"/>
      <c r="V26" s="218"/>
      <c r="W26" s="217"/>
      <c r="X26" s="218"/>
      <c r="Y26" s="217"/>
      <c r="Z26" s="220"/>
      <c r="AA26" s="217"/>
      <c r="AB26" s="220"/>
      <c r="AC26" s="209"/>
      <c r="AD26" s="218"/>
      <c r="AE26" s="221"/>
      <c r="AF26" s="218"/>
      <c r="AG26" s="208"/>
      <c r="AH26" s="218"/>
      <c r="AI26" s="208"/>
      <c r="AJ26" s="218"/>
      <c r="AK26" s="208"/>
      <c r="AL26" s="218"/>
      <c r="AM26" s="208"/>
      <c r="AN26" s="218"/>
      <c r="AO26" s="208"/>
      <c r="AP26" s="222"/>
    </row>
    <row r="27" spans="1:42" ht="13.2">
      <c r="A27" s="58" t="s">
        <v>42</v>
      </c>
      <c r="B27" s="59" t="s">
        <v>19</v>
      </c>
      <c r="C27" s="60">
        <v>30</v>
      </c>
      <c r="D27" s="61">
        <v>0</v>
      </c>
      <c r="E27" s="62">
        <v>43</v>
      </c>
      <c r="F27" s="61">
        <v>0</v>
      </c>
      <c r="G27" s="62">
        <v>47</v>
      </c>
      <c r="H27" s="61">
        <v>0</v>
      </c>
      <c r="I27" s="62">
        <v>45</v>
      </c>
      <c r="J27" s="61">
        <v>0</v>
      </c>
      <c r="K27" s="60">
        <v>28</v>
      </c>
      <c r="L27" s="65">
        <v>0</v>
      </c>
      <c r="M27" s="63">
        <v>44</v>
      </c>
      <c r="N27" s="61">
        <v>0</v>
      </c>
      <c r="O27" s="60">
        <v>36</v>
      </c>
      <c r="P27" s="61">
        <v>0</v>
      </c>
      <c r="Q27" s="62">
        <v>34</v>
      </c>
      <c r="R27" s="61">
        <v>0</v>
      </c>
      <c r="S27" s="217"/>
      <c r="T27" s="218"/>
      <c r="U27" s="219"/>
      <c r="V27" s="218"/>
      <c r="W27" s="217"/>
      <c r="X27" s="218"/>
      <c r="Y27" s="217"/>
      <c r="Z27" s="220"/>
      <c r="AA27" s="217"/>
      <c r="AB27" s="220"/>
      <c r="AC27" s="209"/>
      <c r="AD27" s="218"/>
      <c r="AE27" s="221"/>
      <c r="AF27" s="218"/>
      <c r="AG27" s="208"/>
      <c r="AH27" s="218"/>
      <c r="AI27" s="208"/>
      <c r="AJ27" s="218"/>
      <c r="AK27" s="208"/>
      <c r="AL27" s="218"/>
      <c r="AM27" s="208"/>
      <c r="AN27" s="218"/>
      <c r="AO27" s="208"/>
      <c r="AP27" s="222"/>
    </row>
    <row r="28" spans="1:42" ht="13.2">
      <c r="A28" s="58" t="s">
        <v>44</v>
      </c>
      <c r="B28" s="59" t="s">
        <v>10</v>
      </c>
      <c r="C28" s="60">
        <v>79</v>
      </c>
      <c r="D28" s="61">
        <v>0</v>
      </c>
      <c r="E28" s="62">
        <v>66</v>
      </c>
      <c r="F28" s="61">
        <v>0</v>
      </c>
      <c r="G28" s="62">
        <v>51</v>
      </c>
      <c r="H28" s="61">
        <v>0</v>
      </c>
      <c r="I28" s="62">
        <v>56</v>
      </c>
      <c r="J28" s="61">
        <v>0</v>
      </c>
      <c r="K28" s="60">
        <v>50</v>
      </c>
      <c r="L28" s="65">
        <v>0</v>
      </c>
      <c r="M28" s="63">
        <v>49</v>
      </c>
      <c r="N28" s="61">
        <v>0</v>
      </c>
      <c r="O28" s="60">
        <v>45</v>
      </c>
      <c r="P28" s="61">
        <v>0</v>
      </c>
      <c r="Q28" s="62">
        <v>51</v>
      </c>
      <c r="R28" s="61">
        <v>0</v>
      </c>
      <c r="S28" s="217"/>
      <c r="T28" s="218"/>
      <c r="U28" s="219"/>
      <c r="V28" s="218"/>
      <c r="W28" s="217"/>
      <c r="X28" s="218"/>
      <c r="Y28" s="217"/>
      <c r="Z28" s="220"/>
      <c r="AA28" s="217"/>
      <c r="AB28" s="220"/>
      <c r="AC28" s="209"/>
      <c r="AD28" s="218"/>
      <c r="AE28" s="221"/>
      <c r="AF28" s="218"/>
      <c r="AG28" s="208"/>
      <c r="AH28" s="218"/>
      <c r="AI28" s="208"/>
      <c r="AJ28" s="218"/>
      <c r="AK28" s="208"/>
      <c r="AL28" s="218"/>
      <c r="AM28" s="208"/>
      <c r="AN28" s="218"/>
      <c r="AO28" s="208"/>
      <c r="AP28" s="222"/>
    </row>
    <row r="29" spans="1:42" ht="13.2">
      <c r="A29" s="58" t="s">
        <v>45</v>
      </c>
      <c r="B29" s="59" t="s">
        <v>20</v>
      </c>
      <c r="C29" s="60">
        <v>3</v>
      </c>
      <c r="D29" s="61">
        <v>0</v>
      </c>
      <c r="E29" s="62">
        <v>7</v>
      </c>
      <c r="F29" s="61">
        <v>0</v>
      </c>
      <c r="G29" s="62">
        <v>8</v>
      </c>
      <c r="H29" s="61">
        <v>0</v>
      </c>
      <c r="I29" s="62">
        <v>9</v>
      </c>
      <c r="J29" s="61">
        <v>0</v>
      </c>
      <c r="K29" s="60">
        <v>1</v>
      </c>
      <c r="L29" s="65">
        <v>0</v>
      </c>
      <c r="M29" s="63">
        <v>8</v>
      </c>
      <c r="N29" s="61">
        <v>0</v>
      </c>
      <c r="O29" s="60">
        <v>3</v>
      </c>
      <c r="P29" s="61">
        <v>0</v>
      </c>
      <c r="Q29" s="62">
        <v>3</v>
      </c>
      <c r="R29" s="61">
        <v>0</v>
      </c>
      <c r="S29" s="217"/>
      <c r="T29" s="218"/>
      <c r="U29" s="219"/>
      <c r="V29" s="218"/>
      <c r="W29" s="217"/>
      <c r="X29" s="218"/>
      <c r="Y29" s="217"/>
      <c r="Z29" s="220"/>
      <c r="AA29" s="217"/>
      <c r="AB29" s="220"/>
      <c r="AC29" s="209"/>
      <c r="AD29" s="218"/>
      <c r="AE29" s="221"/>
      <c r="AF29" s="218"/>
      <c r="AG29" s="208"/>
      <c r="AH29" s="218"/>
      <c r="AI29" s="208"/>
      <c r="AJ29" s="218"/>
      <c r="AK29" s="208"/>
      <c r="AL29" s="218"/>
      <c r="AM29" s="208"/>
      <c r="AN29" s="218"/>
      <c r="AO29" s="208"/>
      <c r="AP29" s="222"/>
    </row>
    <row r="30" spans="1:42" ht="13.2">
      <c r="A30" s="58" t="s">
        <v>47</v>
      </c>
      <c r="B30" s="59" t="s">
        <v>21</v>
      </c>
      <c r="C30" s="60">
        <v>34</v>
      </c>
      <c r="D30" s="61">
        <v>0</v>
      </c>
      <c r="E30" s="62">
        <v>35</v>
      </c>
      <c r="F30" s="61">
        <v>0</v>
      </c>
      <c r="G30" s="62">
        <v>37</v>
      </c>
      <c r="H30" s="61">
        <v>0</v>
      </c>
      <c r="I30" s="62">
        <v>38</v>
      </c>
      <c r="J30" s="61">
        <v>0</v>
      </c>
      <c r="K30" s="60">
        <v>25</v>
      </c>
      <c r="L30" s="65">
        <v>0</v>
      </c>
      <c r="M30" s="63">
        <v>30</v>
      </c>
      <c r="N30" s="61">
        <v>0</v>
      </c>
      <c r="O30" s="60">
        <v>22</v>
      </c>
      <c r="P30" s="61">
        <v>0</v>
      </c>
      <c r="Q30" s="62">
        <v>31</v>
      </c>
      <c r="R30" s="61">
        <v>0</v>
      </c>
      <c r="S30" s="217"/>
      <c r="T30" s="218"/>
      <c r="U30" s="219"/>
      <c r="V30" s="218"/>
      <c r="W30" s="217"/>
      <c r="X30" s="218"/>
      <c r="Y30" s="217"/>
      <c r="Z30" s="220"/>
      <c r="AA30" s="217"/>
      <c r="AB30" s="220"/>
      <c r="AC30" s="209"/>
      <c r="AD30" s="218"/>
      <c r="AE30" s="221"/>
      <c r="AF30" s="218"/>
      <c r="AG30" s="208"/>
      <c r="AH30" s="218"/>
      <c r="AI30" s="208"/>
      <c r="AJ30" s="218"/>
      <c r="AK30" s="208"/>
      <c r="AL30" s="218"/>
      <c r="AM30" s="208"/>
      <c r="AN30" s="218"/>
      <c r="AO30" s="208"/>
      <c r="AP30" s="222"/>
    </row>
    <row r="31" spans="1:42" ht="13.2">
      <c r="A31" s="58" t="s">
        <v>48</v>
      </c>
      <c r="B31" s="59" t="s">
        <v>11</v>
      </c>
      <c r="C31" s="60">
        <v>5</v>
      </c>
      <c r="D31" s="61">
        <v>0</v>
      </c>
      <c r="E31" s="62">
        <v>8</v>
      </c>
      <c r="F31" s="61">
        <v>0</v>
      </c>
      <c r="G31" s="62">
        <v>5</v>
      </c>
      <c r="H31" s="61">
        <v>0</v>
      </c>
      <c r="I31" s="62">
        <v>5</v>
      </c>
      <c r="J31" s="61">
        <v>0</v>
      </c>
      <c r="K31" s="60">
        <v>6</v>
      </c>
      <c r="L31" s="65">
        <v>0</v>
      </c>
      <c r="M31" s="63">
        <v>5</v>
      </c>
      <c r="N31" s="61">
        <v>0</v>
      </c>
      <c r="O31" s="60">
        <v>8</v>
      </c>
      <c r="P31" s="61">
        <v>0</v>
      </c>
      <c r="Q31" s="62">
        <v>7</v>
      </c>
      <c r="R31" s="61">
        <v>0</v>
      </c>
      <c r="S31" s="217"/>
      <c r="T31" s="218"/>
      <c r="U31" s="219"/>
      <c r="V31" s="218"/>
      <c r="W31" s="217"/>
      <c r="X31" s="218"/>
      <c r="Y31" s="217"/>
      <c r="Z31" s="220"/>
      <c r="AA31" s="217"/>
      <c r="AB31" s="220"/>
      <c r="AC31" s="209"/>
      <c r="AD31" s="218"/>
      <c r="AE31" s="221"/>
      <c r="AF31" s="218"/>
      <c r="AG31" s="208"/>
      <c r="AH31" s="218"/>
      <c r="AI31" s="208"/>
      <c r="AJ31" s="218"/>
      <c r="AK31" s="208"/>
      <c r="AL31" s="218"/>
      <c r="AM31" s="208"/>
      <c r="AN31" s="218"/>
      <c r="AO31" s="208"/>
      <c r="AP31" s="222"/>
    </row>
    <row r="32" spans="1:42" ht="13.2">
      <c r="A32" s="58" t="s">
        <v>49</v>
      </c>
      <c r="B32" s="59" t="s">
        <v>12</v>
      </c>
      <c r="C32" s="60">
        <v>8</v>
      </c>
      <c r="D32" s="61">
        <v>0</v>
      </c>
      <c r="E32" s="62">
        <v>3</v>
      </c>
      <c r="F32" s="61">
        <v>0</v>
      </c>
      <c r="G32" s="62">
        <v>4</v>
      </c>
      <c r="H32" s="61">
        <v>0</v>
      </c>
      <c r="I32" s="62">
        <v>4</v>
      </c>
      <c r="J32" s="61">
        <v>0</v>
      </c>
      <c r="K32" s="60">
        <v>3</v>
      </c>
      <c r="L32" s="65">
        <v>0</v>
      </c>
      <c r="M32" s="63">
        <v>3</v>
      </c>
      <c r="N32" s="61">
        <v>0</v>
      </c>
      <c r="O32" s="60">
        <v>3</v>
      </c>
      <c r="P32" s="61">
        <v>0</v>
      </c>
      <c r="Q32" s="62">
        <v>3</v>
      </c>
      <c r="R32" s="61">
        <v>0</v>
      </c>
      <c r="S32" s="217"/>
      <c r="T32" s="218"/>
      <c r="U32" s="219"/>
      <c r="V32" s="218"/>
      <c r="W32" s="217"/>
      <c r="X32" s="218"/>
      <c r="Y32" s="217"/>
      <c r="Z32" s="220"/>
      <c r="AA32" s="217"/>
      <c r="AB32" s="220"/>
      <c r="AC32" s="209"/>
      <c r="AD32" s="218"/>
      <c r="AE32" s="221"/>
      <c r="AF32" s="218"/>
      <c r="AG32" s="208"/>
      <c r="AH32" s="218"/>
      <c r="AI32" s="208"/>
      <c r="AJ32" s="218"/>
      <c r="AK32" s="208"/>
      <c r="AL32" s="218"/>
      <c r="AM32" s="208"/>
      <c r="AN32" s="218"/>
      <c r="AO32" s="208"/>
      <c r="AP32" s="222"/>
    </row>
    <row r="33" spans="1:42" ht="13.2">
      <c r="A33" s="58" t="s">
        <v>50</v>
      </c>
      <c r="B33" s="59" t="s">
        <v>22</v>
      </c>
      <c r="C33" s="60">
        <v>1</v>
      </c>
      <c r="D33" s="61">
        <v>0</v>
      </c>
      <c r="E33" s="62">
        <v>2</v>
      </c>
      <c r="F33" s="61">
        <v>0</v>
      </c>
      <c r="G33" s="62">
        <v>1</v>
      </c>
      <c r="H33" s="61">
        <v>0</v>
      </c>
      <c r="I33" s="62">
        <v>1</v>
      </c>
      <c r="J33" s="61">
        <v>0</v>
      </c>
      <c r="K33" s="60">
        <v>1</v>
      </c>
      <c r="L33" s="65">
        <v>0</v>
      </c>
      <c r="M33" s="63">
        <v>1</v>
      </c>
      <c r="N33" s="61">
        <v>0</v>
      </c>
      <c r="O33" s="60">
        <v>3</v>
      </c>
      <c r="P33" s="61">
        <v>0</v>
      </c>
      <c r="Q33" s="62">
        <v>2</v>
      </c>
      <c r="R33" s="61">
        <v>0</v>
      </c>
      <c r="S33" s="217"/>
      <c r="T33" s="218"/>
      <c r="U33" s="219"/>
      <c r="V33" s="218"/>
      <c r="W33" s="217"/>
      <c r="X33" s="218"/>
      <c r="Y33" s="217"/>
      <c r="Z33" s="220"/>
      <c r="AA33" s="217"/>
      <c r="AB33" s="220"/>
      <c r="AC33" s="209"/>
      <c r="AD33" s="218"/>
      <c r="AE33" s="221"/>
      <c r="AF33" s="218"/>
      <c r="AG33" s="208"/>
      <c r="AH33" s="218"/>
      <c r="AI33" s="208"/>
      <c r="AJ33" s="218"/>
      <c r="AK33" s="208"/>
      <c r="AL33" s="218"/>
      <c r="AM33" s="208"/>
      <c r="AN33" s="218"/>
      <c r="AO33" s="208"/>
      <c r="AP33" s="222"/>
    </row>
    <row r="34" spans="1:42" ht="13.8" thickBot="1">
      <c r="A34" s="69" t="s">
        <v>46</v>
      </c>
      <c r="B34" s="106" t="s">
        <v>13</v>
      </c>
      <c r="C34" s="105">
        <v>58</v>
      </c>
      <c r="D34" s="70">
        <v>0</v>
      </c>
      <c r="E34" s="71">
        <v>47</v>
      </c>
      <c r="F34" s="70">
        <v>0</v>
      </c>
      <c r="G34" s="71">
        <v>38</v>
      </c>
      <c r="H34" s="70">
        <v>0</v>
      </c>
      <c r="I34" s="71">
        <v>39</v>
      </c>
      <c r="J34" s="70">
        <v>0</v>
      </c>
      <c r="K34" s="105">
        <v>37</v>
      </c>
      <c r="L34" s="107">
        <v>0</v>
      </c>
      <c r="M34" s="72">
        <v>33</v>
      </c>
      <c r="N34" s="70">
        <v>0</v>
      </c>
      <c r="O34" s="105">
        <v>24</v>
      </c>
      <c r="P34" s="70">
        <v>0</v>
      </c>
      <c r="Q34" s="71">
        <v>37</v>
      </c>
      <c r="R34" s="70">
        <v>0</v>
      </c>
      <c r="S34" s="223"/>
      <c r="T34" s="224"/>
      <c r="U34" s="225"/>
      <c r="V34" s="224"/>
      <c r="W34" s="223"/>
      <c r="X34" s="224"/>
      <c r="Y34" s="223"/>
      <c r="Z34" s="226"/>
      <c r="AA34" s="223"/>
      <c r="AB34" s="226"/>
      <c r="AC34" s="227"/>
      <c r="AD34" s="224"/>
      <c r="AE34" s="228"/>
      <c r="AF34" s="224"/>
      <c r="AG34" s="214"/>
      <c r="AH34" s="224"/>
      <c r="AI34" s="214"/>
      <c r="AJ34" s="224"/>
      <c r="AK34" s="214"/>
      <c r="AL34" s="224"/>
      <c r="AM34" s="214"/>
      <c r="AN34" s="224"/>
      <c r="AO34" s="214"/>
      <c r="AP34" s="229"/>
    </row>
    <row r="35" spans="1:42" s="140" customFormat="1" ht="12" thickTop="1">
      <c r="A35" s="139"/>
      <c r="B35" s="139"/>
      <c r="C35" s="108">
        <f t="shared" ref="C35:AB35" si="0">SUM(C8:C34)</f>
        <v>649</v>
      </c>
      <c r="D35" s="108">
        <f t="shared" si="0"/>
        <v>0</v>
      </c>
      <c r="E35" s="108">
        <f t="shared" si="0"/>
        <v>616</v>
      </c>
      <c r="F35" s="108">
        <f t="shared" si="0"/>
        <v>0</v>
      </c>
      <c r="G35" s="108">
        <f t="shared" si="0"/>
        <v>569</v>
      </c>
      <c r="H35" s="108">
        <f t="shared" si="0"/>
        <v>0</v>
      </c>
      <c r="I35" s="108">
        <f t="shared" si="0"/>
        <v>584</v>
      </c>
      <c r="J35" s="108">
        <f t="shared" si="0"/>
        <v>0</v>
      </c>
      <c r="K35" s="108">
        <f t="shared" si="0"/>
        <v>510</v>
      </c>
      <c r="L35" s="108">
        <f t="shared" si="0"/>
        <v>0</v>
      </c>
      <c r="M35" s="108">
        <f t="shared" si="0"/>
        <v>522</v>
      </c>
      <c r="N35" s="108">
        <f t="shared" si="0"/>
        <v>0</v>
      </c>
      <c r="O35" s="108">
        <f t="shared" si="0"/>
        <v>479</v>
      </c>
      <c r="P35" s="108">
        <f t="shared" si="0"/>
        <v>0</v>
      </c>
      <c r="Q35" s="108">
        <f t="shared" si="0"/>
        <v>535</v>
      </c>
      <c r="R35" s="108">
        <f t="shared" si="0"/>
        <v>0</v>
      </c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</row>
    <row r="36" spans="1:42" s="109" customFormat="1">
      <c r="A36" s="141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>
        <f t="shared" ref="O36:AB36" si="1">O35+M35+K35+I35+G35+E35</f>
        <v>3280</v>
      </c>
      <c r="P36" s="142">
        <f t="shared" si="1"/>
        <v>0</v>
      </c>
      <c r="Q36" s="142">
        <f t="shared" si="1"/>
        <v>3199</v>
      </c>
      <c r="R36" s="142">
        <f t="shared" si="1"/>
        <v>0</v>
      </c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</row>
    <row r="37" spans="1:42" ht="48">
      <c r="A37" s="48" t="s">
        <v>124</v>
      </c>
      <c r="F37" s="74">
        <v>1</v>
      </c>
      <c r="G37" s="74"/>
      <c r="H37" s="74">
        <v>1</v>
      </c>
      <c r="I37" s="74"/>
      <c r="J37" s="74">
        <v>1</v>
      </c>
      <c r="K37" s="74"/>
      <c r="L37" s="74">
        <v>1</v>
      </c>
      <c r="M37" s="74"/>
      <c r="N37" s="74">
        <v>1</v>
      </c>
      <c r="P37" s="74">
        <f>SUM(O36-P36)/O36</f>
        <v>1</v>
      </c>
      <c r="R37" s="74">
        <f>SUM(Q36-R36)/Q36</f>
        <v>1</v>
      </c>
      <c r="S37" s="236"/>
      <c r="T37" s="233"/>
      <c r="U37" s="236"/>
      <c r="V37" s="233"/>
      <c r="W37" s="236"/>
      <c r="X37" s="233"/>
      <c r="Y37" s="236"/>
      <c r="Z37" s="233"/>
      <c r="AA37" s="236"/>
      <c r="AB37" s="233"/>
      <c r="AC37" s="236"/>
      <c r="AD37" s="233"/>
      <c r="AE37" s="236"/>
      <c r="AF37" s="233"/>
      <c r="AG37" s="236"/>
      <c r="AH37" s="233"/>
      <c r="AI37" s="236"/>
      <c r="AJ37" s="233"/>
      <c r="AK37" s="236"/>
      <c r="AL37" s="233"/>
      <c r="AM37" s="236"/>
      <c r="AN37" s="233"/>
      <c r="AO37" s="236"/>
      <c r="AP37" s="233"/>
    </row>
    <row r="39" spans="1:42">
      <c r="Z39" s="75"/>
    </row>
    <row r="48" spans="1:42">
      <c r="A48" s="56" t="s">
        <v>74</v>
      </c>
    </row>
    <row r="49" spans="1:1">
      <c r="A49" s="56" t="s">
        <v>60</v>
      </c>
    </row>
    <row r="50" spans="1:1">
      <c r="A50" s="53"/>
    </row>
    <row r="51" spans="1:1">
      <c r="A51" s="53" t="s">
        <v>73</v>
      </c>
    </row>
    <row r="52" spans="1:1">
      <c r="A52" s="53" t="s">
        <v>68</v>
      </c>
    </row>
    <row r="53" spans="1:1">
      <c r="A53" s="53" t="s">
        <v>69</v>
      </c>
    </row>
    <row r="54" spans="1:1">
      <c r="A54" s="53" t="s">
        <v>70</v>
      </c>
    </row>
    <row r="55" spans="1:1">
      <c r="A55" s="53" t="s">
        <v>71</v>
      </c>
    </row>
    <row r="56" spans="1:1">
      <c r="A56" s="53" t="s">
        <v>72</v>
      </c>
    </row>
  </sheetData>
  <sheetProtection selectLockedCells="1" selectUnlockedCells="1"/>
  <mergeCells count="27">
    <mergeCell ref="AM6:AN6"/>
    <mergeCell ref="AI6:AJ6"/>
    <mergeCell ref="AC6:AD6"/>
    <mergeCell ref="AA6:AB6"/>
    <mergeCell ref="A6:A7"/>
    <mergeCell ref="B6:B7"/>
    <mergeCell ref="C6:D6"/>
    <mergeCell ref="E6:F6"/>
    <mergeCell ref="G6:H6"/>
    <mergeCell ref="I6:J6"/>
    <mergeCell ref="U6:V6"/>
    <mergeCell ref="O6:P6"/>
    <mergeCell ref="AK6:AL6"/>
    <mergeCell ref="AG6:AH6"/>
    <mergeCell ref="AE6:AF6"/>
    <mergeCell ref="Y6:Z6"/>
    <mergeCell ref="S6:T6"/>
    <mergeCell ref="AO6:AP6"/>
    <mergeCell ref="A1:AP1"/>
    <mergeCell ref="A2:AP2"/>
    <mergeCell ref="A3:AP3"/>
    <mergeCell ref="A4:AP4"/>
    <mergeCell ref="A5:AP5"/>
    <mergeCell ref="W6:X6"/>
    <mergeCell ref="Q6:R6"/>
    <mergeCell ref="K6:L6"/>
    <mergeCell ref="M6:N6"/>
  </mergeCells>
  <phoneticPr fontId="5" type="noConversion"/>
  <pageMargins left="0.75" right="0.75" top="1" bottom="1" header="0.5" footer="0.5"/>
  <pageSetup orientation="portrait" r:id="rId1"/>
  <headerFooter alignWithMargins="0">
    <oddFooter>&amp;CREDACTED
CONFIDENTIAL PURSUANT TO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31">
        <v>40575</v>
      </c>
    </row>
    <row r="6" spans="1:4" ht="12">
      <c r="A6" s="19" t="s">
        <v>78</v>
      </c>
      <c r="B6" s="32"/>
    </row>
    <row r="7" spans="1:4">
      <c r="A7" s="20" t="s">
        <v>79</v>
      </c>
      <c r="B7" s="33">
        <v>529</v>
      </c>
      <c r="D7" s="46">
        <f>B7-B8</f>
        <v>516</v>
      </c>
    </row>
    <row r="8" spans="1:4">
      <c r="A8" s="20" t="s">
        <v>80</v>
      </c>
      <c r="B8" s="33">
        <v>13</v>
      </c>
      <c r="D8" s="117">
        <f>D7/B7</f>
        <v>0.97542533081285443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392</v>
      </c>
      <c r="D11" s="46">
        <f>B11-B12</f>
        <v>366</v>
      </c>
    </row>
    <row r="12" spans="1:4">
      <c r="A12" s="20" t="s">
        <v>84</v>
      </c>
      <c r="B12" s="33">
        <v>26</v>
      </c>
      <c r="D12" s="117">
        <f>D11/B11</f>
        <v>0.93367346938775508</v>
      </c>
    </row>
    <row r="13" spans="1:4" ht="12" thickBot="1">
      <c r="A13" s="20" t="s">
        <v>85</v>
      </c>
      <c r="B13" s="33">
        <v>7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527</v>
      </c>
      <c r="D15" s="46">
        <f>B15-B16</f>
        <v>519</v>
      </c>
    </row>
    <row r="16" spans="1:4" ht="12" customHeight="1">
      <c r="A16" s="20" t="s">
        <v>88</v>
      </c>
      <c r="B16" s="33">
        <v>8</v>
      </c>
      <c r="D16" s="117">
        <f>D15/B15</f>
        <v>0.98481973434535108</v>
      </c>
    </row>
    <row r="17" spans="1:4" ht="12.75" customHeight="1" thickBot="1">
      <c r="A17" s="22" t="s">
        <v>89</v>
      </c>
      <c r="B17" s="35">
        <f>SUM(B15-B16)/B15</f>
        <v>0.98481973434535108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v>1513</v>
      </c>
      <c r="D19" s="46"/>
    </row>
    <row r="20" spans="1:4">
      <c r="A20" s="20" t="s">
        <v>91</v>
      </c>
      <c r="B20" s="33">
        <v>1</v>
      </c>
      <c r="D20" s="117"/>
    </row>
    <row r="21" spans="1:4" s="23" customFormat="1" ht="12" thickBot="1">
      <c r="A21" s="20" t="s">
        <v>92</v>
      </c>
      <c r="B21" s="35">
        <f>SUM(B19-B20)/B19</f>
        <v>0.99933906146728357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v>3059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0.99967309578293562</v>
      </c>
    </row>
    <row r="26" spans="1:4" ht="12">
      <c r="A26" s="21" t="s">
        <v>96</v>
      </c>
      <c r="B26" s="36"/>
    </row>
    <row r="27" spans="1:4" ht="12">
      <c r="A27" s="20" t="s">
        <v>97</v>
      </c>
      <c r="B27" s="33">
        <v>60699</v>
      </c>
      <c r="D27" s="52"/>
    </row>
    <row r="28" spans="1:4">
      <c r="A28" s="20" t="s">
        <v>98</v>
      </c>
      <c r="B28" s="33">
        <v>307</v>
      </c>
    </row>
    <row r="29" spans="1:4" ht="12" thickBot="1">
      <c r="A29" s="22" t="s">
        <v>99</v>
      </c>
      <c r="B29" s="50">
        <f>B28/B27*100</f>
        <v>0.50577439496532062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v>221</v>
      </c>
      <c r="D31" s="117">
        <f>B32/B31</f>
        <v>0.99095022624434392</v>
      </c>
    </row>
    <row r="32" spans="1:4">
      <c r="A32" s="20" t="s">
        <v>102</v>
      </c>
      <c r="B32" s="33">
        <v>219</v>
      </c>
      <c r="D32" s="117"/>
    </row>
    <row r="33" spans="1:4">
      <c r="A33" s="20" t="s">
        <v>103</v>
      </c>
      <c r="B33" s="33">
        <v>2</v>
      </c>
    </row>
    <row r="34" spans="1:4" ht="12" thickBot="1">
      <c r="A34" s="22" t="s">
        <v>104</v>
      </c>
      <c r="B34" s="51">
        <v>0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86</v>
      </c>
      <c r="D36" s="117">
        <f>B37/B36</f>
        <v>1</v>
      </c>
    </row>
    <row r="37" spans="1:4">
      <c r="A37" s="20" t="s">
        <v>107</v>
      </c>
      <c r="B37" s="33">
        <v>86</v>
      </c>
    </row>
    <row r="38" spans="1:4">
      <c r="A38" s="20" t="s">
        <v>108</v>
      </c>
      <c r="B38" s="33">
        <v>0</v>
      </c>
    </row>
    <row r="39" spans="1:4" ht="12" thickBot="1">
      <c r="A39" s="22" t="s">
        <v>109</v>
      </c>
      <c r="B39" s="51">
        <v>3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77"/>
  <sheetViews>
    <sheetView tabSelected="1" view="pageLayout" topLeftCell="AA3" zoomScaleNormal="90" workbookViewId="0">
      <selection activeCell="AD13" sqref="AD13"/>
    </sheetView>
  </sheetViews>
  <sheetFormatPr defaultColWidth="9.109375" defaultRowHeight="11.4"/>
  <cols>
    <col min="1" max="1" width="13" style="56" customWidth="1"/>
    <col min="2" max="2" width="6.88671875" style="56" bestFit="1" customWidth="1"/>
    <col min="3" max="23" width="6.88671875" style="56" hidden="1" customWidth="1"/>
    <col min="24" max="24" width="5.44140625" style="56" hidden="1" customWidth="1"/>
    <col min="25" max="25" width="6.44140625" style="56" hidden="1" customWidth="1"/>
    <col min="26" max="26" width="4.5546875" style="56" hidden="1" customWidth="1"/>
    <col min="27" max="27" width="5.5546875" style="56" bestFit="1" customWidth="1"/>
    <col min="28" max="28" width="6.5546875" style="56" bestFit="1" customWidth="1"/>
    <col min="29" max="29" width="4.6640625" style="56" bestFit="1" customWidth="1"/>
    <col min="30" max="30" width="5.5546875" style="56" bestFit="1" customWidth="1"/>
    <col min="31" max="31" width="6.5546875" style="56" bestFit="1" customWidth="1"/>
    <col min="32" max="32" width="4.6640625" style="56" bestFit="1" customWidth="1"/>
    <col min="33" max="33" width="5.5546875" style="53" bestFit="1" customWidth="1"/>
    <col min="34" max="34" width="6.5546875" style="53" bestFit="1" customWidth="1"/>
    <col min="35" max="35" width="4.6640625" style="53" bestFit="1" customWidth="1"/>
    <col min="36" max="36" width="5.5546875" style="53" bestFit="1" customWidth="1"/>
    <col min="37" max="37" width="6.5546875" style="53" bestFit="1" customWidth="1"/>
    <col min="38" max="38" width="4.6640625" style="53" bestFit="1" customWidth="1"/>
    <col min="39" max="39" width="5.5546875" style="53" bestFit="1" customWidth="1"/>
    <col min="40" max="40" width="6.5546875" style="53" bestFit="1" customWidth="1"/>
    <col min="41" max="41" width="4.6640625" style="53" bestFit="1" customWidth="1"/>
    <col min="42" max="42" width="5.5546875" style="53" bestFit="1" customWidth="1"/>
    <col min="43" max="43" width="6.44140625" style="53" customWidth="1"/>
    <col min="44" max="44" width="4.6640625" style="53" bestFit="1" customWidth="1"/>
    <col min="45" max="45" width="5.5546875" style="53" bestFit="1" customWidth="1"/>
    <col min="46" max="46" width="6.44140625" style="53" customWidth="1"/>
    <col min="47" max="47" width="4.6640625" style="53" bestFit="1" customWidth="1"/>
    <col min="48" max="48" width="5.44140625" style="53" bestFit="1" customWidth="1"/>
    <col min="49" max="49" width="6" style="53" bestFit="1" customWidth="1"/>
    <col min="50" max="50" width="4.5546875" style="53" bestFit="1" customWidth="1"/>
    <col min="51" max="51" width="5.5546875" style="53" bestFit="1" customWidth="1"/>
    <col min="52" max="52" width="6.44140625" style="53" customWidth="1"/>
    <col min="53" max="53" width="4.6640625" style="53" bestFit="1" customWidth="1"/>
    <col min="54" max="54" width="5.5546875" style="53" bestFit="1" customWidth="1"/>
    <col min="55" max="55" width="6.44140625" style="53" customWidth="1"/>
    <col min="56" max="56" width="4.6640625" style="53" bestFit="1" customWidth="1"/>
    <col min="57" max="57" width="5.5546875" style="53" bestFit="1" customWidth="1"/>
    <col min="58" max="58" width="6.44140625" style="53" bestFit="1" customWidth="1"/>
    <col min="59" max="59" width="7.88671875" style="53" customWidth="1"/>
    <col min="60" max="60" width="5.5546875" style="53" bestFit="1" customWidth="1"/>
    <col min="61" max="61" width="6.44140625" style="53" bestFit="1" customWidth="1"/>
    <col min="62" max="62" width="7.88671875" style="53" customWidth="1"/>
    <col min="63" max="16384" width="9.109375" style="53"/>
  </cols>
  <sheetData>
    <row r="1" spans="1:62" ht="13.5" customHeight="1" thickTop="1">
      <c r="A1" s="180" t="s">
        <v>29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2"/>
    </row>
    <row r="2" spans="1:62" ht="12">
      <c r="A2" s="183" t="s">
        <v>52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5"/>
    </row>
    <row r="3" spans="1:62" ht="12">
      <c r="A3" s="186" t="s">
        <v>131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8"/>
    </row>
    <row r="4" spans="1:62" ht="12">
      <c r="A4" s="183">
        <v>2011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5"/>
    </row>
    <row r="5" spans="1:62" s="56" customFormat="1" ht="13.5" customHeight="1" thickBot="1">
      <c r="A5" s="199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1"/>
    </row>
    <row r="6" spans="1:62" s="56" customFormat="1" ht="12.6" thickTop="1">
      <c r="A6" s="76"/>
      <c r="B6" s="77"/>
      <c r="C6" s="197">
        <v>40238</v>
      </c>
      <c r="D6" s="197"/>
      <c r="E6" s="197"/>
      <c r="F6" s="197">
        <v>40269</v>
      </c>
      <c r="G6" s="197"/>
      <c r="H6" s="197"/>
      <c r="I6" s="197">
        <v>40299</v>
      </c>
      <c r="J6" s="197"/>
      <c r="K6" s="197"/>
      <c r="L6" s="197">
        <v>40330</v>
      </c>
      <c r="M6" s="197"/>
      <c r="N6" s="197"/>
      <c r="O6" s="197">
        <v>40360</v>
      </c>
      <c r="P6" s="197"/>
      <c r="Q6" s="197"/>
      <c r="R6" s="197">
        <v>40391</v>
      </c>
      <c r="S6" s="197"/>
      <c r="T6" s="197"/>
      <c r="U6" s="197">
        <v>40422</v>
      </c>
      <c r="V6" s="197"/>
      <c r="W6" s="197"/>
      <c r="X6" s="197">
        <v>40452</v>
      </c>
      <c r="Y6" s="197"/>
      <c r="Z6" s="197"/>
      <c r="AA6" s="197">
        <v>40483</v>
      </c>
      <c r="AB6" s="197"/>
      <c r="AC6" s="197"/>
      <c r="AD6" s="197">
        <v>40513</v>
      </c>
      <c r="AE6" s="197"/>
      <c r="AF6" s="197"/>
      <c r="AG6" s="197">
        <v>40544</v>
      </c>
      <c r="AH6" s="197"/>
      <c r="AI6" s="197"/>
      <c r="AJ6" s="197">
        <v>40575</v>
      </c>
      <c r="AK6" s="197"/>
      <c r="AL6" s="197"/>
      <c r="AM6" s="197">
        <v>40603</v>
      </c>
      <c r="AN6" s="197"/>
      <c r="AO6" s="197"/>
      <c r="AP6" s="203">
        <v>40634</v>
      </c>
      <c r="AQ6" s="197"/>
      <c r="AR6" s="202"/>
      <c r="AS6" s="197">
        <v>40664</v>
      </c>
      <c r="AT6" s="197"/>
      <c r="AU6" s="202"/>
      <c r="AV6" s="197">
        <v>40695</v>
      </c>
      <c r="AW6" s="197"/>
      <c r="AX6" s="202"/>
      <c r="AY6" s="197">
        <v>40725</v>
      </c>
      <c r="AZ6" s="197"/>
      <c r="BA6" s="202"/>
      <c r="BB6" s="197">
        <v>40756</v>
      </c>
      <c r="BC6" s="197"/>
      <c r="BD6" s="202"/>
      <c r="BE6" s="197">
        <v>40787</v>
      </c>
      <c r="BF6" s="197"/>
      <c r="BG6" s="202"/>
      <c r="BH6" s="197">
        <v>40817</v>
      </c>
      <c r="BI6" s="197"/>
      <c r="BJ6" s="198"/>
    </row>
    <row r="7" spans="1:62" s="56" customFormat="1" ht="12">
      <c r="A7" s="78"/>
      <c r="B7" s="79"/>
      <c r="C7" s="80" t="s">
        <v>54</v>
      </c>
      <c r="D7" s="80" t="s">
        <v>54</v>
      </c>
      <c r="E7" s="80" t="s">
        <v>55</v>
      </c>
      <c r="F7" s="80" t="s">
        <v>54</v>
      </c>
      <c r="G7" s="80" t="s">
        <v>54</v>
      </c>
      <c r="H7" s="80" t="s">
        <v>55</v>
      </c>
      <c r="I7" s="80" t="s">
        <v>54</v>
      </c>
      <c r="J7" s="80" t="s">
        <v>54</v>
      </c>
      <c r="K7" s="80" t="s">
        <v>55</v>
      </c>
      <c r="L7" s="80" t="s">
        <v>54</v>
      </c>
      <c r="M7" s="80" t="s">
        <v>54</v>
      </c>
      <c r="N7" s="80" t="s">
        <v>55</v>
      </c>
      <c r="O7" s="80" t="s">
        <v>54</v>
      </c>
      <c r="P7" s="80" t="s">
        <v>54</v>
      </c>
      <c r="Q7" s="80" t="s">
        <v>55</v>
      </c>
      <c r="R7" s="80" t="s">
        <v>54</v>
      </c>
      <c r="S7" s="80" t="s">
        <v>54</v>
      </c>
      <c r="T7" s="80" t="s">
        <v>55</v>
      </c>
      <c r="U7" s="80" t="s">
        <v>54</v>
      </c>
      <c r="V7" s="80" t="s">
        <v>54</v>
      </c>
      <c r="W7" s="80" t="s">
        <v>55</v>
      </c>
      <c r="X7" s="80" t="s">
        <v>54</v>
      </c>
      <c r="Y7" s="80" t="s">
        <v>54</v>
      </c>
      <c r="Z7" s="80" t="s">
        <v>55</v>
      </c>
      <c r="AA7" s="80" t="s">
        <v>54</v>
      </c>
      <c r="AB7" s="80" t="s">
        <v>54</v>
      </c>
      <c r="AC7" s="80" t="s">
        <v>55</v>
      </c>
      <c r="AD7" s="80" t="s">
        <v>54</v>
      </c>
      <c r="AE7" s="80" t="s">
        <v>54</v>
      </c>
      <c r="AF7" s="80" t="s">
        <v>55</v>
      </c>
      <c r="AG7" s="80" t="s">
        <v>54</v>
      </c>
      <c r="AH7" s="80" t="s">
        <v>54</v>
      </c>
      <c r="AI7" s="80" t="s">
        <v>55</v>
      </c>
      <c r="AJ7" s="80" t="s">
        <v>54</v>
      </c>
      <c r="AK7" s="80" t="s">
        <v>54</v>
      </c>
      <c r="AL7" s="80" t="s">
        <v>55</v>
      </c>
      <c r="AM7" s="80" t="s">
        <v>54</v>
      </c>
      <c r="AN7" s="80" t="s">
        <v>54</v>
      </c>
      <c r="AO7" s="80" t="s">
        <v>55</v>
      </c>
      <c r="AP7" s="91" t="s">
        <v>54</v>
      </c>
      <c r="AQ7" s="80" t="s">
        <v>54</v>
      </c>
      <c r="AR7" s="93" t="s">
        <v>55</v>
      </c>
      <c r="AS7" s="80" t="s">
        <v>54</v>
      </c>
      <c r="AT7" s="80" t="s">
        <v>54</v>
      </c>
      <c r="AU7" s="93" t="s">
        <v>55</v>
      </c>
      <c r="AV7" s="80" t="s">
        <v>54</v>
      </c>
      <c r="AW7" s="80" t="s">
        <v>54</v>
      </c>
      <c r="AX7" s="93" t="s">
        <v>55</v>
      </c>
      <c r="AY7" s="80" t="s">
        <v>54</v>
      </c>
      <c r="AZ7" s="80" t="s">
        <v>54</v>
      </c>
      <c r="BA7" s="93" t="s">
        <v>55</v>
      </c>
      <c r="BB7" s="80" t="s">
        <v>54</v>
      </c>
      <c r="BC7" s="80" t="s">
        <v>54</v>
      </c>
      <c r="BD7" s="93" t="s">
        <v>55</v>
      </c>
      <c r="BE7" s="80" t="s">
        <v>54</v>
      </c>
      <c r="BF7" s="80" t="s">
        <v>54</v>
      </c>
      <c r="BG7" s="93" t="s">
        <v>55</v>
      </c>
      <c r="BH7" s="80" t="s">
        <v>54</v>
      </c>
      <c r="BI7" s="80" t="s">
        <v>54</v>
      </c>
      <c r="BJ7" s="81" t="s">
        <v>55</v>
      </c>
    </row>
    <row r="8" spans="1:62" s="56" customFormat="1" ht="12">
      <c r="A8" s="110" t="s">
        <v>51</v>
      </c>
      <c r="B8" s="111" t="s">
        <v>25</v>
      </c>
      <c r="C8" s="112" t="s">
        <v>56</v>
      </c>
      <c r="D8" s="112" t="s">
        <v>53</v>
      </c>
      <c r="E8" s="113" t="s">
        <v>57</v>
      </c>
      <c r="F8" s="112" t="s">
        <v>56</v>
      </c>
      <c r="G8" s="112" t="s">
        <v>53</v>
      </c>
      <c r="H8" s="113" t="s">
        <v>57</v>
      </c>
      <c r="I8" s="112" t="s">
        <v>56</v>
      </c>
      <c r="J8" s="112" t="s">
        <v>53</v>
      </c>
      <c r="K8" s="113" t="s">
        <v>57</v>
      </c>
      <c r="L8" s="112" t="s">
        <v>56</v>
      </c>
      <c r="M8" s="112" t="s">
        <v>53</v>
      </c>
      <c r="N8" s="113" t="s">
        <v>57</v>
      </c>
      <c r="O8" s="112" t="s">
        <v>56</v>
      </c>
      <c r="P8" s="112" t="s">
        <v>53</v>
      </c>
      <c r="Q8" s="113" t="s">
        <v>57</v>
      </c>
      <c r="R8" s="112" t="s">
        <v>56</v>
      </c>
      <c r="S8" s="112" t="s">
        <v>53</v>
      </c>
      <c r="T8" s="113" t="s">
        <v>57</v>
      </c>
      <c r="U8" s="112" t="s">
        <v>56</v>
      </c>
      <c r="V8" s="112" t="s">
        <v>53</v>
      </c>
      <c r="W8" s="113" t="s">
        <v>57</v>
      </c>
      <c r="X8" s="112" t="s">
        <v>56</v>
      </c>
      <c r="Y8" s="112" t="s">
        <v>53</v>
      </c>
      <c r="Z8" s="113" t="s">
        <v>57</v>
      </c>
      <c r="AA8" s="112" t="s">
        <v>56</v>
      </c>
      <c r="AB8" s="112" t="s">
        <v>53</v>
      </c>
      <c r="AC8" s="113" t="s">
        <v>57</v>
      </c>
      <c r="AD8" s="112" t="s">
        <v>56</v>
      </c>
      <c r="AE8" s="112" t="s">
        <v>53</v>
      </c>
      <c r="AF8" s="113" t="s">
        <v>57</v>
      </c>
      <c r="AG8" s="112" t="s">
        <v>56</v>
      </c>
      <c r="AH8" s="112" t="s">
        <v>53</v>
      </c>
      <c r="AI8" s="113" t="s">
        <v>57</v>
      </c>
      <c r="AJ8" s="112" t="s">
        <v>56</v>
      </c>
      <c r="AK8" s="112" t="s">
        <v>53</v>
      </c>
      <c r="AL8" s="113" t="s">
        <v>57</v>
      </c>
      <c r="AM8" s="112" t="s">
        <v>56</v>
      </c>
      <c r="AN8" s="112" t="s">
        <v>53</v>
      </c>
      <c r="AO8" s="113" t="s">
        <v>57</v>
      </c>
      <c r="AP8" s="114" t="s">
        <v>56</v>
      </c>
      <c r="AQ8" s="112" t="s">
        <v>53</v>
      </c>
      <c r="AR8" s="115" t="s">
        <v>57</v>
      </c>
      <c r="AS8" s="112" t="s">
        <v>56</v>
      </c>
      <c r="AT8" s="112" t="s">
        <v>53</v>
      </c>
      <c r="AU8" s="115" t="s">
        <v>57</v>
      </c>
      <c r="AV8" s="112" t="s">
        <v>56</v>
      </c>
      <c r="AW8" s="112" t="s">
        <v>53</v>
      </c>
      <c r="AX8" s="115" t="s">
        <v>57</v>
      </c>
      <c r="AY8" s="112" t="s">
        <v>56</v>
      </c>
      <c r="AZ8" s="112" t="s">
        <v>53</v>
      </c>
      <c r="BA8" s="115" t="s">
        <v>57</v>
      </c>
      <c r="BB8" s="112" t="s">
        <v>56</v>
      </c>
      <c r="BC8" s="112" t="s">
        <v>53</v>
      </c>
      <c r="BD8" s="115" t="s">
        <v>57</v>
      </c>
      <c r="BE8" s="112" t="s">
        <v>56</v>
      </c>
      <c r="BF8" s="112" t="s">
        <v>53</v>
      </c>
      <c r="BG8" s="115" t="s">
        <v>57</v>
      </c>
      <c r="BH8" s="112" t="s">
        <v>56</v>
      </c>
      <c r="BI8" s="112" t="s">
        <v>53</v>
      </c>
      <c r="BJ8" s="116" t="s">
        <v>57</v>
      </c>
    </row>
    <row r="9" spans="1:62">
      <c r="A9" s="58" t="s">
        <v>30</v>
      </c>
      <c r="B9" s="82" t="s">
        <v>23</v>
      </c>
      <c r="C9" s="83">
        <v>3</v>
      </c>
      <c r="D9" s="101">
        <v>852</v>
      </c>
      <c r="E9" s="85">
        <f t="shared" ref="E9:E36" si="0">IF(C9=0,"0.00",(C9/D9)*100)</f>
        <v>0.35211267605633806</v>
      </c>
      <c r="F9" s="83">
        <v>9</v>
      </c>
      <c r="G9" s="101">
        <v>850</v>
      </c>
      <c r="H9" s="85">
        <f t="shared" ref="H9:H35" si="1">IF(F9=0,"0.00",(F9/G9)*100)</f>
        <v>1.0588235294117647</v>
      </c>
      <c r="I9" s="62">
        <v>5</v>
      </c>
      <c r="J9" s="101">
        <v>843</v>
      </c>
      <c r="K9" s="85">
        <f t="shared" ref="K9:K35" si="2">IF(I9=0,"0.00",(I9/J9)*100)</f>
        <v>0.59311981020166071</v>
      </c>
      <c r="L9" s="62">
        <v>9</v>
      </c>
      <c r="M9" s="101">
        <v>841</v>
      </c>
      <c r="N9" s="85">
        <f t="shared" ref="N9:N35" si="3">IF(L9=0,"0.00",(L9/M9)*100)</f>
        <v>1.070154577883472</v>
      </c>
      <c r="O9" s="60">
        <v>11</v>
      </c>
      <c r="P9" s="101">
        <v>842</v>
      </c>
      <c r="Q9" s="85">
        <f t="shared" ref="Q9:Q35" si="4">IF(O9=0,"0.00",(O9/P9)*100)</f>
        <v>1.3064133016627077</v>
      </c>
      <c r="R9" s="62">
        <v>9</v>
      </c>
      <c r="S9" s="101">
        <v>839</v>
      </c>
      <c r="T9" s="85">
        <f t="shared" ref="T9:T35" si="5">IF(R9=0,"0.00",(R9/S9)*100)</f>
        <v>1.0727056019070322</v>
      </c>
      <c r="U9" s="61">
        <v>22</v>
      </c>
      <c r="V9" s="101">
        <v>834</v>
      </c>
      <c r="W9" s="85">
        <f t="shared" ref="W9:W35" si="6">IF(U9=0,"0.00",(U9/V9)*100)</f>
        <v>2.6378896882494005</v>
      </c>
      <c r="X9" s="62">
        <v>9</v>
      </c>
      <c r="Y9" s="101">
        <v>830</v>
      </c>
      <c r="Z9" s="85">
        <f t="shared" ref="Z9:Z35" si="7">IF(X9=0,"0.00",(X9/Y9)*100)</f>
        <v>1.0843373493975903</v>
      </c>
      <c r="AA9" s="217"/>
      <c r="AB9" s="237"/>
      <c r="AC9" s="238"/>
      <c r="AD9" s="217"/>
      <c r="AE9" s="218"/>
      <c r="AF9" s="238"/>
      <c r="AG9" s="239"/>
      <c r="AH9" s="239"/>
      <c r="AI9" s="238"/>
      <c r="AJ9" s="217"/>
      <c r="AK9" s="237"/>
      <c r="AL9" s="238"/>
      <c r="AM9" s="217"/>
      <c r="AN9" s="237"/>
      <c r="AO9" s="238"/>
      <c r="AP9" s="218"/>
      <c r="AQ9" s="237"/>
      <c r="AR9" s="238"/>
      <c r="AS9" s="240"/>
      <c r="AT9" s="241"/>
      <c r="AU9" s="238"/>
      <c r="AV9" s="242"/>
      <c r="AW9" s="241"/>
      <c r="AX9" s="243"/>
      <c r="AY9" s="242"/>
      <c r="AZ9" s="241"/>
      <c r="BA9" s="243"/>
      <c r="BB9" s="242"/>
      <c r="BC9" s="244"/>
      <c r="BD9" s="243"/>
      <c r="BE9" s="242"/>
      <c r="BF9" s="244"/>
      <c r="BG9" s="243"/>
      <c r="BH9" s="242"/>
      <c r="BI9" s="244"/>
      <c r="BJ9" s="245"/>
    </row>
    <row r="10" spans="1:62">
      <c r="A10" s="58" t="s">
        <v>63</v>
      </c>
      <c r="B10" s="82" t="s">
        <v>62</v>
      </c>
      <c r="C10" s="83">
        <v>0</v>
      </c>
      <c r="D10" s="84">
        <v>91</v>
      </c>
      <c r="E10" s="85" t="str">
        <f t="shared" si="0"/>
        <v>0.00</v>
      </c>
      <c r="F10" s="83">
        <v>0</v>
      </c>
      <c r="G10" s="84">
        <v>91</v>
      </c>
      <c r="H10" s="85" t="str">
        <f t="shared" si="1"/>
        <v>0.00</v>
      </c>
      <c r="I10" s="62">
        <v>0</v>
      </c>
      <c r="J10" s="84">
        <v>90</v>
      </c>
      <c r="K10" s="85" t="str">
        <f t="shared" si="2"/>
        <v>0.00</v>
      </c>
      <c r="L10" s="62">
        <v>0</v>
      </c>
      <c r="M10" s="84">
        <v>90</v>
      </c>
      <c r="N10" s="85" t="str">
        <f t="shared" si="3"/>
        <v>0.00</v>
      </c>
      <c r="O10" s="60">
        <v>0</v>
      </c>
      <c r="P10" s="84">
        <v>90</v>
      </c>
      <c r="Q10" s="85" t="str">
        <f t="shared" si="4"/>
        <v>0.00</v>
      </c>
      <c r="R10" s="62">
        <v>0</v>
      </c>
      <c r="S10" s="84">
        <v>90</v>
      </c>
      <c r="T10" s="85" t="str">
        <f t="shared" si="5"/>
        <v>0.00</v>
      </c>
      <c r="U10" s="61">
        <v>2</v>
      </c>
      <c r="V10" s="84">
        <v>92</v>
      </c>
      <c r="W10" s="85">
        <f t="shared" si="6"/>
        <v>2.1739130434782608</v>
      </c>
      <c r="X10" s="62">
        <v>0</v>
      </c>
      <c r="Y10" s="84">
        <v>92</v>
      </c>
      <c r="Z10" s="85" t="str">
        <f t="shared" si="7"/>
        <v>0.00</v>
      </c>
      <c r="AA10" s="217"/>
      <c r="AB10" s="246"/>
      <c r="AC10" s="238"/>
      <c r="AD10" s="217"/>
      <c r="AE10" s="218"/>
      <c r="AF10" s="238"/>
      <c r="AG10" s="239"/>
      <c r="AH10" s="239"/>
      <c r="AI10" s="238"/>
      <c r="AJ10" s="217"/>
      <c r="AK10" s="246"/>
      <c r="AL10" s="238"/>
      <c r="AM10" s="217"/>
      <c r="AN10" s="246"/>
      <c r="AO10" s="238"/>
      <c r="AP10" s="218"/>
      <c r="AQ10" s="246"/>
      <c r="AR10" s="238"/>
      <c r="AS10" s="240"/>
      <c r="AT10" s="247"/>
      <c r="AU10" s="238"/>
      <c r="AV10" s="242"/>
      <c r="AW10" s="247"/>
      <c r="AX10" s="243"/>
      <c r="AY10" s="242"/>
      <c r="AZ10" s="247"/>
      <c r="BA10" s="243"/>
      <c r="BB10" s="242"/>
      <c r="BC10" s="244"/>
      <c r="BD10" s="243"/>
      <c r="BE10" s="242"/>
      <c r="BF10" s="244"/>
      <c r="BG10" s="243"/>
      <c r="BH10" s="242"/>
      <c r="BI10" s="244"/>
      <c r="BJ10" s="245"/>
    </row>
    <row r="11" spans="1:62">
      <c r="A11" s="58" t="s">
        <v>31</v>
      </c>
      <c r="B11" s="82" t="s">
        <v>14</v>
      </c>
      <c r="C11" s="83">
        <v>0</v>
      </c>
      <c r="D11" s="84">
        <v>472</v>
      </c>
      <c r="E11" s="85" t="str">
        <f t="shared" si="0"/>
        <v>0.00</v>
      </c>
      <c r="F11" s="83">
        <v>4</v>
      </c>
      <c r="G11" s="84">
        <v>475</v>
      </c>
      <c r="H11" s="85">
        <f t="shared" si="1"/>
        <v>0.84210526315789469</v>
      </c>
      <c r="I11" s="62">
        <v>1</v>
      </c>
      <c r="J11" s="84">
        <v>468</v>
      </c>
      <c r="K11" s="85">
        <f t="shared" si="2"/>
        <v>0.21367521367521369</v>
      </c>
      <c r="L11" s="62">
        <v>4</v>
      </c>
      <c r="M11" s="84">
        <v>461</v>
      </c>
      <c r="N11" s="85">
        <f t="shared" si="3"/>
        <v>0.86767895878524948</v>
      </c>
      <c r="O11" s="60">
        <v>4</v>
      </c>
      <c r="P11" s="84">
        <v>458</v>
      </c>
      <c r="Q11" s="85">
        <f t="shared" si="4"/>
        <v>0.87336244541484709</v>
      </c>
      <c r="R11" s="62">
        <v>4</v>
      </c>
      <c r="S11" s="84">
        <v>455</v>
      </c>
      <c r="T11" s="85">
        <f t="shared" si="5"/>
        <v>0.87912087912087911</v>
      </c>
      <c r="U11" s="61">
        <v>3</v>
      </c>
      <c r="V11" s="84">
        <v>459</v>
      </c>
      <c r="W11" s="85">
        <f t="shared" si="6"/>
        <v>0.65359477124183007</v>
      </c>
      <c r="X11" s="62">
        <v>1</v>
      </c>
      <c r="Y11" s="84">
        <v>457</v>
      </c>
      <c r="Z11" s="85">
        <f t="shared" si="7"/>
        <v>0.21881838074398249</v>
      </c>
      <c r="AA11" s="217"/>
      <c r="AB11" s="246"/>
      <c r="AC11" s="238"/>
      <c r="AD11" s="217"/>
      <c r="AE11" s="218"/>
      <c r="AF11" s="238"/>
      <c r="AG11" s="239"/>
      <c r="AH11" s="239"/>
      <c r="AI11" s="238"/>
      <c r="AJ11" s="217"/>
      <c r="AK11" s="246"/>
      <c r="AL11" s="238"/>
      <c r="AM11" s="217"/>
      <c r="AN11" s="246"/>
      <c r="AO11" s="238"/>
      <c r="AP11" s="218"/>
      <c r="AQ11" s="246"/>
      <c r="AR11" s="238"/>
      <c r="AS11" s="240"/>
      <c r="AT11" s="247"/>
      <c r="AU11" s="238"/>
      <c r="AV11" s="242"/>
      <c r="AW11" s="247"/>
      <c r="AX11" s="243"/>
      <c r="AY11" s="242"/>
      <c r="AZ11" s="247"/>
      <c r="BA11" s="243"/>
      <c r="BB11" s="242"/>
      <c r="BC11" s="244"/>
      <c r="BD11" s="243"/>
      <c r="BE11" s="242"/>
      <c r="BF11" s="244"/>
      <c r="BG11" s="243"/>
      <c r="BH11" s="242"/>
      <c r="BI11" s="244"/>
      <c r="BJ11" s="245"/>
    </row>
    <row r="12" spans="1:62">
      <c r="A12" s="58" t="s">
        <v>33</v>
      </c>
      <c r="B12" s="82" t="s">
        <v>2</v>
      </c>
      <c r="C12" s="83">
        <v>22</v>
      </c>
      <c r="D12" s="84">
        <v>3459</v>
      </c>
      <c r="E12" s="85">
        <f t="shared" si="0"/>
        <v>0.63602197166811214</v>
      </c>
      <c r="F12" s="83">
        <v>23</v>
      </c>
      <c r="G12" s="84">
        <v>3435</v>
      </c>
      <c r="H12" s="85">
        <f t="shared" si="1"/>
        <v>0.66957787481804953</v>
      </c>
      <c r="I12" s="62">
        <v>34</v>
      </c>
      <c r="J12" s="84">
        <v>3426</v>
      </c>
      <c r="K12" s="85">
        <f t="shared" si="2"/>
        <v>0.99241097489784003</v>
      </c>
      <c r="L12" s="62">
        <v>45</v>
      </c>
      <c r="M12" s="84">
        <v>3405</v>
      </c>
      <c r="N12" s="85">
        <f t="shared" si="3"/>
        <v>1.3215859030837005</v>
      </c>
      <c r="O12" s="60">
        <v>14</v>
      </c>
      <c r="P12" s="84">
        <v>3455</v>
      </c>
      <c r="Q12" s="85">
        <f t="shared" si="4"/>
        <v>0.40520984081041966</v>
      </c>
      <c r="R12" s="62">
        <v>26</v>
      </c>
      <c r="S12" s="84">
        <v>3403</v>
      </c>
      <c r="T12" s="85">
        <f t="shared" si="5"/>
        <v>0.76403173670290914</v>
      </c>
      <c r="U12" s="61">
        <v>21</v>
      </c>
      <c r="V12" s="84">
        <v>3382</v>
      </c>
      <c r="W12" s="85">
        <f t="shared" si="6"/>
        <v>0.62093435836782962</v>
      </c>
      <c r="X12" s="62">
        <v>24</v>
      </c>
      <c r="Y12" s="84">
        <v>3351</v>
      </c>
      <c r="Z12" s="85">
        <f t="shared" si="7"/>
        <v>0.71620411817367946</v>
      </c>
      <c r="AA12" s="217"/>
      <c r="AB12" s="246"/>
      <c r="AC12" s="238"/>
      <c r="AD12" s="217"/>
      <c r="AE12" s="218"/>
      <c r="AF12" s="238"/>
      <c r="AG12" s="239"/>
      <c r="AH12" s="239"/>
      <c r="AI12" s="238"/>
      <c r="AJ12" s="217"/>
      <c r="AK12" s="246"/>
      <c r="AL12" s="238"/>
      <c r="AM12" s="217"/>
      <c r="AN12" s="246"/>
      <c r="AO12" s="238"/>
      <c r="AP12" s="218"/>
      <c r="AQ12" s="246"/>
      <c r="AR12" s="238"/>
      <c r="AS12" s="240"/>
      <c r="AT12" s="247"/>
      <c r="AU12" s="238"/>
      <c r="AV12" s="242"/>
      <c r="AW12" s="247"/>
      <c r="AX12" s="243"/>
      <c r="AY12" s="242"/>
      <c r="AZ12" s="247"/>
      <c r="BA12" s="243"/>
      <c r="BB12" s="242"/>
      <c r="BC12" s="244"/>
      <c r="BD12" s="243"/>
      <c r="BE12" s="242"/>
      <c r="BF12" s="244"/>
      <c r="BG12" s="243"/>
      <c r="BH12" s="242"/>
      <c r="BI12" s="244"/>
      <c r="BJ12" s="245"/>
    </row>
    <row r="13" spans="1:62">
      <c r="A13" s="58" t="s">
        <v>26</v>
      </c>
      <c r="B13" s="82" t="s">
        <v>15</v>
      </c>
      <c r="C13" s="83">
        <v>27</v>
      </c>
      <c r="D13" s="84">
        <v>3352</v>
      </c>
      <c r="E13" s="85">
        <f t="shared" si="0"/>
        <v>0.80548926014319822</v>
      </c>
      <c r="F13" s="83">
        <v>28</v>
      </c>
      <c r="G13" s="84">
        <v>3351</v>
      </c>
      <c r="H13" s="85">
        <f t="shared" si="1"/>
        <v>0.83557147120262609</v>
      </c>
      <c r="I13" s="62">
        <v>19</v>
      </c>
      <c r="J13" s="84">
        <v>3308</v>
      </c>
      <c r="K13" s="85">
        <f t="shared" si="2"/>
        <v>0.57436517533252718</v>
      </c>
      <c r="L13" s="62">
        <v>25</v>
      </c>
      <c r="M13" s="84">
        <v>3278</v>
      </c>
      <c r="N13" s="85">
        <f t="shared" si="3"/>
        <v>0.76266015863331293</v>
      </c>
      <c r="O13" s="60">
        <v>33</v>
      </c>
      <c r="P13" s="84">
        <v>3252</v>
      </c>
      <c r="Q13" s="85">
        <f t="shared" si="4"/>
        <v>1.014760147601476</v>
      </c>
      <c r="R13" s="62">
        <v>29</v>
      </c>
      <c r="S13" s="84">
        <v>3237</v>
      </c>
      <c r="T13" s="85">
        <f t="shared" si="5"/>
        <v>0.89589125733704045</v>
      </c>
      <c r="U13" s="61">
        <v>131</v>
      </c>
      <c r="V13" s="84">
        <v>3207</v>
      </c>
      <c r="W13" s="85">
        <f t="shared" si="6"/>
        <v>4.0848144683504835</v>
      </c>
      <c r="X13" s="62">
        <v>46</v>
      </c>
      <c r="Y13" s="84">
        <v>3199</v>
      </c>
      <c r="Z13" s="85">
        <f t="shared" si="7"/>
        <v>1.4379493591747421</v>
      </c>
      <c r="AA13" s="217"/>
      <c r="AB13" s="246"/>
      <c r="AC13" s="238"/>
      <c r="AD13" s="217"/>
      <c r="AE13" s="218"/>
      <c r="AF13" s="238"/>
      <c r="AG13" s="239"/>
      <c r="AH13" s="239"/>
      <c r="AI13" s="238"/>
      <c r="AJ13" s="217"/>
      <c r="AK13" s="246"/>
      <c r="AL13" s="238"/>
      <c r="AM13" s="217"/>
      <c r="AN13" s="246"/>
      <c r="AO13" s="238"/>
      <c r="AP13" s="218"/>
      <c r="AQ13" s="246"/>
      <c r="AR13" s="238"/>
      <c r="AS13" s="240"/>
      <c r="AT13" s="247"/>
      <c r="AU13" s="238"/>
      <c r="AV13" s="242"/>
      <c r="AW13" s="247"/>
      <c r="AX13" s="243"/>
      <c r="AY13" s="242"/>
      <c r="AZ13" s="247"/>
      <c r="BA13" s="243"/>
      <c r="BB13" s="242"/>
      <c r="BC13" s="244"/>
      <c r="BD13" s="243"/>
      <c r="BE13" s="242"/>
      <c r="BF13" s="244"/>
      <c r="BG13" s="243"/>
      <c r="BH13" s="242"/>
      <c r="BI13" s="244"/>
      <c r="BJ13" s="245"/>
    </row>
    <row r="14" spans="1:62">
      <c r="A14" s="58" t="s">
        <v>32</v>
      </c>
      <c r="B14" s="82" t="s">
        <v>16</v>
      </c>
      <c r="C14" s="83">
        <v>7</v>
      </c>
      <c r="D14" s="84">
        <v>301</v>
      </c>
      <c r="E14" s="85">
        <f t="shared" si="0"/>
        <v>2.3255813953488373</v>
      </c>
      <c r="F14" s="83">
        <v>0</v>
      </c>
      <c r="G14" s="84">
        <v>298</v>
      </c>
      <c r="H14" s="85" t="str">
        <f t="shared" si="1"/>
        <v>0.00</v>
      </c>
      <c r="I14" s="62">
        <v>9</v>
      </c>
      <c r="J14" s="84">
        <v>297</v>
      </c>
      <c r="K14" s="85">
        <f t="shared" si="2"/>
        <v>3.0303030303030303</v>
      </c>
      <c r="L14" s="62">
        <v>0</v>
      </c>
      <c r="M14" s="84">
        <v>295</v>
      </c>
      <c r="N14" s="85" t="str">
        <f t="shared" si="3"/>
        <v>0.00</v>
      </c>
      <c r="O14" s="60">
        <v>3</v>
      </c>
      <c r="P14" s="84">
        <v>296</v>
      </c>
      <c r="Q14" s="85">
        <f t="shared" si="4"/>
        <v>1.0135135135135136</v>
      </c>
      <c r="R14" s="62">
        <v>7</v>
      </c>
      <c r="S14" s="84">
        <v>297</v>
      </c>
      <c r="T14" s="85">
        <f t="shared" si="5"/>
        <v>2.3569023569023568</v>
      </c>
      <c r="U14" s="61">
        <v>4</v>
      </c>
      <c r="V14" s="84">
        <v>300</v>
      </c>
      <c r="W14" s="85">
        <f t="shared" si="6"/>
        <v>1.3333333333333335</v>
      </c>
      <c r="X14" s="62">
        <v>5</v>
      </c>
      <c r="Y14" s="84">
        <v>297</v>
      </c>
      <c r="Z14" s="85">
        <f t="shared" si="7"/>
        <v>1.6835016835016834</v>
      </c>
      <c r="AA14" s="217"/>
      <c r="AB14" s="246"/>
      <c r="AC14" s="238"/>
      <c r="AD14" s="217"/>
      <c r="AE14" s="218"/>
      <c r="AF14" s="238"/>
      <c r="AG14" s="239"/>
      <c r="AH14" s="239"/>
      <c r="AI14" s="238"/>
      <c r="AJ14" s="217"/>
      <c r="AK14" s="246"/>
      <c r="AL14" s="238"/>
      <c r="AM14" s="217"/>
      <c r="AN14" s="246"/>
      <c r="AO14" s="238"/>
      <c r="AP14" s="218"/>
      <c r="AQ14" s="246"/>
      <c r="AR14" s="238"/>
      <c r="AS14" s="240"/>
      <c r="AT14" s="247"/>
      <c r="AU14" s="238"/>
      <c r="AV14" s="242"/>
      <c r="AW14" s="247"/>
      <c r="AX14" s="243"/>
      <c r="AY14" s="242"/>
      <c r="AZ14" s="247"/>
      <c r="BA14" s="243"/>
      <c r="BB14" s="242"/>
      <c r="BC14" s="244"/>
      <c r="BD14" s="243"/>
      <c r="BE14" s="242"/>
      <c r="BF14" s="244"/>
      <c r="BG14" s="243"/>
      <c r="BH14" s="242"/>
      <c r="BI14" s="244"/>
      <c r="BJ14" s="245"/>
    </row>
    <row r="15" spans="1:62">
      <c r="A15" s="58" t="s">
        <v>34</v>
      </c>
      <c r="B15" s="86" t="s">
        <v>3</v>
      </c>
      <c r="C15" s="83">
        <v>13</v>
      </c>
      <c r="D15" s="84">
        <v>1070</v>
      </c>
      <c r="E15" s="85">
        <f t="shared" si="0"/>
        <v>1.2149532710280373</v>
      </c>
      <c r="F15" s="83">
        <v>14</v>
      </c>
      <c r="G15" s="84">
        <v>1067</v>
      </c>
      <c r="H15" s="85">
        <f t="shared" si="1"/>
        <v>1.3120899718837862</v>
      </c>
      <c r="I15" s="62">
        <v>5</v>
      </c>
      <c r="J15" s="84">
        <v>1041</v>
      </c>
      <c r="K15" s="85">
        <f t="shared" si="2"/>
        <v>0.48030739673390976</v>
      </c>
      <c r="L15" s="62">
        <v>9</v>
      </c>
      <c r="M15" s="84">
        <v>1016</v>
      </c>
      <c r="N15" s="85">
        <f t="shared" si="3"/>
        <v>0.88582677165354329</v>
      </c>
      <c r="O15" s="60">
        <v>13</v>
      </c>
      <c r="P15" s="84">
        <v>1009</v>
      </c>
      <c r="Q15" s="85">
        <f t="shared" si="4"/>
        <v>1.288404360753221</v>
      </c>
      <c r="R15" s="62">
        <v>8</v>
      </c>
      <c r="S15" s="84">
        <v>1007</v>
      </c>
      <c r="T15" s="85">
        <f t="shared" si="5"/>
        <v>0.79443892750744782</v>
      </c>
      <c r="U15" s="61">
        <v>8</v>
      </c>
      <c r="V15" s="84">
        <v>993</v>
      </c>
      <c r="W15" s="85">
        <f t="shared" si="6"/>
        <v>0.80563947633434041</v>
      </c>
      <c r="X15" s="62">
        <v>10</v>
      </c>
      <c r="Y15" s="84">
        <v>987</v>
      </c>
      <c r="Z15" s="85">
        <f t="shared" si="7"/>
        <v>1.0131712259371835</v>
      </c>
      <c r="AA15" s="217"/>
      <c r="AB15" s="246"/>
      <c r="AC15" s="238"/>
      <c r="AD15" s="217"/>
      <c r="AE15" s="218"/>
      <c r="AF15" s="238"/>
      <c r="AG15" s="239"/>
      <c r="AH15" s="239"/>
      <c r="AI15" s="238"/>
      <c r="AJ15" s="217"/>
      <c r="AK15" s="246"/>
      <c r="AL15" s="238"/>
      <c r="AM15" s="217"/>
      <c r="AN15" s="246"/>
      <c r="AO15" s="238"/>
      <c r="AP15" s="218"/>
      <c r="AQ15" s="246"/>
      <c r="AR15" s="238"/>
      <c r="AS15" s="240"/>
      <c r="AT15" s="247"/>
      <c r="AU15" s="238"/>
      <c r="AV15" s="242"/>
      <c r="AW15" s="247"/>
      <c r="AX15" s="243"/>
      <c r="AY15" s="242"/>
      <c r="AZ15" s="247"/>
      <c r="BA15" s="243"/>
      <c r="BB15" s="242"/>
      <c r="BC15" s="244"/>
      <c r="BD15" s="243"/>
      <c r="BE15" s="242"/>
      <c r="BF15" s="244"/>
      <c r="BG15" s="243"/>
      <c r="BH15" s="242"/>
      <c r="BI15" s="244"/>
      <c r="BJ15" s="245"/>
    </row>
    <row r="16" spans="1:62">
      <c r="A16" s="58" t="s">
        <v>66</v>
      </c>
      <c r="B16" s="82" t="s">
        <v>65</v>
      </c>
      <c r="C16" s="83">
        <v>0</v>
      </c>
      <c r="D16" s="84">
        <v>2001</v>
      </c>
      <c r="E16" s="85" t="str">
        <f t="shared" si="0"/>
        <v>0.00</v>
      </c>
      <c r="F16" s="83">
        <v>9</v>
      </c>
      <c r="G16" s="84">
        <v>1998</v>
      </c>
      <c r="H16" s="85">
        <f t="shared" si="1"/>
        <v>0.45045045045045046</v>
      </c>
      <c r="I16" s="62">
        <v>12</v>
      </c>
      <c r="J16" s="84">
        <v>1995</v>
      </c>
      <c r="K16" s="85">
        <f t="shared" si="2"/>
        <v>0.60150375939849632</v>
      </c>
      <c r="L16" s="62">
        <v>24</v>
      </c>
      <c r="M16" s="84">
        <v>1987</v>
      </c>
      <c r="N16" s="85">
        <f t="shared" si="3"/>
        <v>1.2078510317060895</v>
      </c>
      <c r="O16" s="60">
        <v>28</v>
      </c>
      <c r="P16" s="84">
        <v>1983</v>
      </c>
      <c r="Q16" s="85">
        <f t="shared" si="4"/>
        <v>1.4120020171457388</v>
      </c>
      <c r="R16" s="62">
        <v>24</v>
      </c>
      <c r="S16" s="84">
        <v>1971</v>
      </c>
      <c r="T16" s="85">
        <f t="shared" si="5"/>
        <v>1.2176560121765601</v>
      </c>
      <c r="U16" s="61">
        <v>31</v>
      </c>
      <c r="V16" s="84">
        <v>1951</v>
      </c>
      <c r="W16" s="85">
        <f t="shared" si="6"/>
        <v>1.5889287544848796</v>
      </c>
      <c r="X16" s="62">
        <v>15</v>
      </c>
      <c r="Y16" s="84">
        <v>1937</v>
      </c>
      <c r="Z16" s="85">
        <f t="shared" si="7"/>
        <v>0.77439339184305633</v>
      </c>
      <c r="AA16" s="217"/>
      <c r="AB16" s="246"/>
      <c r="AC16" s="238"/>
      <c r="AD16" s="217"/>
      <c r="AE16" s="218"/>
      <c r="AF16" s="238"/>
      <c r="AG16" s="239"/>
      <c r="AH16" s="239"/>
      <c r="AI16" s="238"/>
      <c r="AJ16" s="217"/>
      <c r="AK16" s="246"/>
      <c r="AL16" s="238"/>
      <c r="AM16" s="217"/>
      <c r="AN16" s="246"/>
      <c r="AO16" s="238"/>
      <c r="AP16" s="218"/>
      <c r="AQ16" s="246"/>
      <c r="AR16" s="238"/>
      <c r="AS16" s="240"/>
      <c r="AT16" s="247"/>
      <c r="AU16" s="238"/>
      <c r="AV16" s="242"/>
      <c r="AW16" s="247"/>
      <c r="AX16" s="243"/>
      <c r="AY16" s="242"/>
      <c r="AZ16" s="247"/>
      <c r="BA16" s="243"/>
      <c r="BB16" s="242"/>
      <c r="BC16" s="244"/>
      <c r="BD16" s="243"/>
      <c r="BE16" s="242"/>
      <c r="BF16" s="244"/>
      <c r="BG16" s="243"/>
      <c r="BH16" s="242"/>
      <c r="BI16" s="244"/>
      <c r="BJ16" s="245"/>
    </row>
    <row r="17" spans="1:62">
      <c r="A17" s="58" t="s">
        <v>35</v>
      </c>
      <c r="B17" s="82" t="s">
        <v>4</v>
      </c>
      <c r="C17" s="83">
        <v>21</v>
      </c>
      <c r="D17" s="84">
        <v>808</v>
      </c>
      <c r="E17" s="85">
        <f t="shared" si="0"/>
        <v>2.5990099009900991</v>
      </c>
      <c r="F17" s="83">
        <v>8</v>
      </c>
      <c r="G17" s="84">
        <v>800</v>
      </c>
      <c r="H17" s="85">
        <f t="shared" si="1"/>
        <v>1</v>
      </c>
      <c r="I17" s="62">
        <v>7</v>
      </c>
      <c r="J17" s="84">
        <v>802</v>
      </c>
      <c r="K17" s="85">
        <f t="shared" si="2"/>
        <v>0.87281795511221938</v>
      </c>
      <c r="L17" s="62">
        <v>8</v>
      </c>
      <c r="M17" s="84">
        <v>789</v>
      </c>
      <c r="N17" s="85">
        <f t="shared" si="3"/>
        <v>1.0139416983523446</v>
      </c>
      <c r="O17" s="60">
        <v>7</v>
      </c>
      <c r="P17" s="84">
        <v>780</v>
      </c>
      <c r="Q17" s="85">
        <f t="shared" si="4"/>
        <v>0.89743589743589736</v>
      </c>
      <c r="R17" s="62">
        <v>10</v>
      </c>
      <c r="S17" s="84">
        <v>775</v>
      </c>
      <c r="T17" s="85">
        <f t="shared" si="5"/>
        <v>1.2903225806451613</v>
      </c>
      <c r="U17" s="61">
        <v>7</v>
      </c>
      <c r="V17" s="84">
        <v>764</v>
      </c>
      <c r="W17" s="85">
        <f t="shared" si="6"/>
        <v>0.91623036649214651</v>
      </c>
      <c r="X17" s="62">
        <v>3</v>
      </c>
      <c r="Y17" s="84">
        <v>762</v>
      </c>
      <c r="Z17" s="85">
        <f t="shared" si="7"/>
        <v>0.39370078740157477</v>
      </c>
      <c r="AA17" s="217"/>
      <c r="AB17" s="246"/>
      <c r="AC17" s="238"/>
      <c r="AD17" s="217"/>
      <c r="AE17" s="218"/>
      <c r="AF17" s="238"/>
      <c r="AG17" s="239"/>
      <c r="AH17" s="239"/>
      <c r="AI17" s="238"/>
      <c r="AJ17" s="217"/>
      <c r="AK17" s="246"/>
      <c r="AL17" s="238"/>
      <c r="AM17" s="217"/>
      <c r="AN17" s="246"/>
      <c r="AO17" s="238"/>
      <c r="AP17" s="218"/>
      <c r="AQ17" s="246"/>
      <c r="AR17" s="238"/>
      <c r="AS17" s="240"/>
      <c r="AT17" s="247"/>
      <c r="AU17" s="238"/>
      <c r="AV17" s="242"/>
      <c r="AW17" s="247"/>
      <c r="AX17" s="243"/>
      <c r="AY17" s="242"/>
      <c r="AZ17" s="247"/>
      <c r="BA17" s="243"/>
      <c r="BB17" s="242"/>
      <c r="BC17" s="244"/>
      <c r="BD17" s="243"/>
      <c r="BE17" s="242"/>
      <c r="BF17" s="244"/>
      <c r="BG17" s="243"/>
      <c r="BH17" s="242"/>
      <c r="BI17" s="244"/>
      <c r="BJ17" s="245"/>
    </row>
    <row r="18" spans="1:62">
      <c r="A18" s="67" t="s">
        <v>36</v>
      </c>
      <c r="B18" s="82" t="s">
        <v>17</v>
      </c>
      <c r="C18" s="83">
        <v>7</v>
      </c>
      <c r="D18" s="84">
        <v>278</v>
      </c>
      <c r="E18" s="85">
        <f t="shared" si="0"/>
        <v>2.5179856115107913</v>
      </c>
      <c r="F18" s="83">
        <v>9</v>
      </c>
      <c r="G18" s="84">
        <v>277</v>
      </c>
      <c r="H18" s="85">
        <f t="shared" si="1"/>
        <v>3.2490974729241873</v>
      </c>
      <c r="I18" s="62">
        <v>3</v>
      </c>
      <c r="J18" s="84">
        <v>278</v>
      </c>
      <c r="K18" s="85">
        <f t="shared" si="2"/>
        <v>1.079136690647482</v>
      </c>
      <c r="L18" s="62">
        <v>6</v>
      </c>
      <c r="M18" s="84">
        <v>277</v>
      </c>
      <c r="N18" s="85">
        <f t="shared" si="3"/>
        <v>2.1660649819494582</v>
      </c>
      <c r="O18" s="60">
        <v>4</v>
      </c>
      <c r="P18" s="84">
        <v>274</v>
      </c>
      <c r="Q18" s="85">
        <f t="shared" si="4"/>
        <v>1.4598540145985401</v>
      </c>
      <c r="R18" s="62">
        <v>5</v>
      </c>
      <c r="S18" s="84">
        <v>269</v>
      </c>
      <c r="T18" s="85">
        <f t="shared" si="5"/>
        <v>1.8587360594795539</v>
      </c>
      <c r="U18" s="61">
        <v>5</v>
      </c>
      <c r="V18" s="84">
        <v>265</v>
      </c>
      <c r="W18" s="85">
        <f t="shared" si="6"/>
        <v>1.8867924528301887</v>
      </c>
      <c r="X18" s="62">
        <v>4</v>
      </c>
      <c r="Y18" s="84">
        <v>262</v>
      </c>
      <c r="Z18" s="85">
        <f t="shared" si="7"/>
        <v>1.5267175572519083</v>
      </c>
      <c r="AA18" s="217"/>
      <c r="AB18" s="246"/>
      <c r="AC18" s="238"/>
      <c r="AD18" s="217"/>
      <c r="AE18" s="218"/>
      <c r="AF18" s="238"/>
      <c r="AG18" s="239"/>
      <c r="AH18" s="239"/>
      <c r="AI18" s="238"/>
      <c r="AJ18" s="217"/>
      <c r="AK18" s="246"/>
      <c r="AL18" s="238"/>
      <c r="AM18" s="217"/>
      <c r="AN18" s="246"/>
      <c r="AO18" s="238"/>
      <c r="AP18" s="218"/>
      <c r="AQ18" s="246"/>
      <c r="AR18" s="238"/>
      <c r="AS18" s="240"/>
      <c r="AT18" s="247"/>
      <c r="AU18" s="238"/>
      <c r="AV18" s="242"/>
      <c r="AW18" s="247"/>
      <c r="AX18" s="243"/>
      <c r="AY18" s="242"/>
      <c r="AZ18" s="247"/>
      <c r="BA18" s="243"/>
      <c r="BB18" s="242"/>
      <c r="BC18" s="244"/>
      <c r="BD18" s="243"/>
      <c r="BE18" s="242"/>
      <c r="BF18" s="244"/>
      <c r="BG18" s="243"/>
      <c r="BH18" s="242"/>
      <c r="BI18" s="244"/>
      <c r="BJ18" s="245"/>
    </row>
    <row r="19" spans="1:62">
      <c r="A19" s="58" t="s">
        <v>37</v>
      </c>
      <c r="B19" s="82" t="s">
        <v>1</v>
      </c>
      <c r="C19" s="83">
        <v>6</v>
      </c>
      <c r="D19" s="84">
        <v>685</v>
      </c>
      <c r="E19" s="85">
        <f t="shared" si="0"/>
        <v>0.87591240875912413</v>
      </c>
      <c r="F19" s="83">
        <v>9</v>
      </c>
      <c r="G19" s="84">
        <v>680</v>
      </c>
      <c r="H19" s="85">
        <f t="shared" si="1"/>
        <v>1.3235294117647058</v>
      </c>
      <c r="I19" s="62">
        <v>2</v>
      </c>
      <c r="J19" s="84">
        <v>685</v>
      </c>
      <c r="K19" s="85">
        <f t="shared" si="2"/>
        <v>0.29197080291970801</v>
      </c>
      <c r="L19" s="62">
        <v>8</v>
      </c>
      <c r="M19" s="84">
        <v>686</v>
      </c>
      <c r="N19" s="85">
        <f t="shared" si="3"/>
        <v>1.1661807580174928</v>
      </c>
      <c r="O19" s="60">
        <v>16</v>
      </c>
      <c r="P19" s="84">
        <v>684</v>
      </c>
      <c r="Q19" s="85">
        <f t="shared" si="4"/>
        <v>2.3391812865497075</v>
      </c>
      <c r="R19" s="62">
        <v>12</v>
      </c>
      <c r="S19" s="84">
        <v>682</v>
      </c>
      <c r="T19" s="85">
        <f t="shared" si="5"/>
        <v>1.7595307917888565</v>
      </c>
      <c r="U19" s="61">
        <v>4</v>
      </c>
      <c r="V19" s="84">
        <v>683</v>
      </c>
      <c r="W19" s="85">
        <f t="shared" si="6"/>
        <v>0.58565153733528552</v>
      </c>
      <c r="X19" s="62">
        <v>3</v>
      </c>
      <c r="Y19" s="84">
        <v>676</v>
      </c>
      <c r="Z19" s="85">
        <f t="shared" si="7"/>
        <v>0.4437869822485207</v>
      </c>
      <c r="AA19" s="217"/>
      <c r="AB19" s="246"/>
      <c r="AC19" s="238"/>
      <c r="AD19" s="217"/>
      <c r="AE19" s="218"/>
      <c r="AF19" s="238"/>
      <c r="AG19" s="239"/>
      <c r="AH19" s="239"/>
      <c r="AI19" s="238"/>
      <c r="AJ19" s="217"/>
      <c r="AK19" s="246"/>
      <c r="AL19" s="238"/>
      <c r="AM19" s="217"/>
      <c r="AN19" s="246"/>
      <c r="AO19" s="238"/>
      <c r="AP19" s="218"/>
      <c r="AQ19" s="246"/>
      <c r="AR19" s="238"/>
      <c r="AS19" s="240"/>
      <c r="AT19" s="247"/>
      <c r="AU19" s="238"/>
      <c r="AV19" s="242"/>
      <c r="AW19" s="247"/>
      <c r="AX19" s="243"/>
      <c r="AY19" s="242"/>
      <c r="AZ19" s="247"/>
      <c r="BA19" s="243"/>
      <c r="BB19" s="242"/>
      <c r="BC19" s="244"/>
      <c r="BD19" s="243"/>
      <c r="BE19" s="242"/>
      <c r="BF19" s="244"/>
      <c r="BG19" s="243"/>
      <c r="BH19" s="242"/>
      <c r="BI19" s="244"/>
      <c r="BJ19" s="245"/>
    </row>
    <row r="20" spans="1:62">
      <c r="A20" s="58" t="s">
        <v>38</v>
      </c>
      <c r="B20" s="82" t="s">
        <v>5</v>
      </c>
      <c r="C20" s="83">
        <v>11</v>
      </c>
      <c r="D20" s="84">
        <v>954</v>
      </c>
      <c r="E20" s="85">
        <f t="shared" si="0"/>
        <v>1.1530398322851152</v>
      </c>
      <c r="F20" s="83">
        <v>11</v>
      </c>
      <c r="G20" s="84">
        <v>953</v>
      </c>
      <c r="H20" s="85">
        <f t="shared" si="1"/>
        <v>1.1542497376705141</v>
      </c>
      <c r="I20" s="62">
        <v>9</v>
      </c>
      <c r="J20" s="84">
        <v>955</v>
      </c>
      <c r="K20" s="85">
        <f t="shared" si="2"/>
        <v>0.94240837696335078</v>
      </c>
      <c r="L20" s="62">
        <v>9</v>
      </c>
      <c r="M20" s="84">
        <v>968</v>
      </c>
      <c r="N20" s="85">
        <f t="shared" si="3"/>
        <v>0.92975206611570249</v>
      </c>
      <c r="O20" s="60">
        <v>6</v>
      </c>
      <c r="P20" s="84">
        <v>973</v>
      </c>
      <c r="Q20" s="85">
        <f t="shared" si="4"/>
        <v>0.61664953751284679</v>
      </c>
      <c r="R20" s="62">
        <v>10</v>
      </c>
      <c r="S20" s="84">
        <v>970</v>
      </c>
      <c r="T20" s="85">
        <f t="shared" si="5"/>
        <v>1.0309278350515463</v>
      </c>
      <c r="U20" s="61">
        <v>2</v>
      </c>
      <c r="V20" s="84">
        <v>955</v>
      </c>
      <c r="W20" s="85">
        <f t="shared" si="6"/>
        <v>0.20942408376963353</v>
      </c>
      <c r="X20" s="62">
        <v>24</v>
      </c>
      <c r="Y20" s="84">
        <v>946</v>
      </c>
      <c r="Z20" s="85">
        <f t="shared" si="7"/>
        <v>2.536997885835095</v>
      </c>
      <c r="AA20" s="217"/>
      <c r="AB20" s="246"/>
      <c r="AC20" s="238"/>
      <c r="AD20" s="217"/>
      <c r="AE20" s="218"/>
      <c r="AF20" s="238"/>
      <c r="AG20" s="239"/>
      <c r="AH20" s="239"/>
      <c r="AI20" s="238"/>
      <c r="AJ20" s="217"/>
      <c r="AK20" s="246"/>
      <c r="AL20" s="238"/>
      <c r="AM20" s="217"/>
      <c r="AN20" s="246"/>
      <c r="AO20" s="238"/>
      <c r="AP20" s="218"/>
      <c r="AQ20" s="246"/>
      <c r="AR20" s="238"/>
      <c r="AS20" s="240"/>
      <c r="AT20" s="247"/>
      <c r="AU20" s="238"/>
      <c r="AV20" s="242"/>
      <c r="AW20" s="247"/>
      <c r="AX20" s="243"/>
      <c r="AY20" s="242"/>
      <c r="AZ20" s="247"/>
      <c r="BA20" s="243"/>
      <c r="BB20" s="242"/>
      <c r="BC20" s="244"/>
      <c r="BD20" s="243"/>
      <c r="BE20" s="242"/>
      <c r="BF20" s="244"/>
      <c r="BG20" s="243"/>
      <c r="BH20" s="242"/>
      <c r="BI20" s="244"/>
      <c r="BJ20" s="245"/>
    </row>
    <row r="21" spans="1:62">
      <c r="A21" s="58" t="s">
        <v>39</v>
      </c>
      <c r="B21" s="82" t="s">
        <v>6</v>
      </c>
      <c r="C21" s="83">
        <v>30</v>
      </c>
      <c r="D21" s="84">
        <v>1948</v>
      </c>
      <c r="E21" s="85">
        <f t="shared" si="0"/>
        <v>1.5400410677618068</v>
      </c>
      <c r="F21" s="83">
        <v>29</v>
      </c>
      <c r="G21" s="84">
        <v>1951</v>
      </c>
      <c r="H21" s="85">
        <f t="shared" si="1"/>
        <v>1.4864172219374681</v>
      </c>
      <c r="I21" s="62">
        <v>29</v>
      </c>
      <c r="J21" s="84">
        <v>1957</v>
      </c>
      <c r="K21" s="85">
        <f t="shared" si="2"/>
        <v>1.481859989780276</v>
      </c>
      <c r="L21" s="62">
        <v>21</v>
      </c>
      <c r="M21" s="84">
        <v>1941</v>
      </c>
      <c r="N21" s="85">
        <f t="shared" si="3"/>
        <v>1.0819165378670788</v>
      </c>
      <c r="O21" s="60">
        <v>22</v>
      </c>
      <c r="P21" s="84">
        <v>1926</v>
      </c>
      <c r="Q21" s="85">
        <f t="shared" si="4"/>
        <v>1.142263759086189</v>
      </c>
      <c r="R21" s="62">
        <v>31</v>
      </c>
      <c r="S21" s="84">
        <v>1913</v>
      </c>
      <c r="T21" s="85">
        <f t="shared" si="5"/>
        <v>1.6204913748039729</v>
      </c>
      <c r="U21" s="61">
        <v>19</v>
      </c>
      <c r="V21" s="84">
        <v>1871</v>
      </c>
      <c r="W21" s="85">
        <f t="shared" si="6"/>
        <v>1.015499732763228</v>
      </c>
      <c r="X21" s="62">
        <v>11</v>
      </c>
      <c r="Y21" s="84">
        <v>1855</v>
      </c>
      <c r="Z21" s="85">
        <f t="shared" si="7"/>
        <v>0.59299191374663074</v>
      </c>
      <c r="AA21" s="217"/>
      <c r="AB21" s="246"/>
      <c r="AC21" s="238"/>
      <c r="AD21" s="217"/>
      <c r="AE21" s="218"/>
      <c r="AF21" s="238"/>
      <c r="AG21" s="239"/>
      <c r="AH21" s="239"/>
      <c r="AI21" s="238"/>
      <c r="AJ21" s="217"/>
      <c r="AK21" s="246"/>
      <c r="AL21" s="238"/>
      <c r="AM21" s="217"/>
      <c r="AN21" s="246"/>
      <c r="AO21" s="238"/>
      <c r="AP21" s="218"/>
      <c r="AQ21" s="246"/>
      <c r="AR21" s="238"/>
      <c r="AS21" s="240"/>
      <c r="AT21" s="247"/>
      <c r="AU21" s="238"/>
      <c r="AV21" s="242"/>
      <c r="AW21" s="247"/>
      <c r="AX21" s="243"/>
      <c r="AY21" s="242"/>
      <c r="AZ21" s="247"/>
      <c r="BA21" s="243"/>
      <c r="BB21" s="242"/>
      <c r="BC21" s="244"/>
      <c r="BD21" s="243"/>
      <c r="BE21" s="242"/>
      <c r="BF21" s="244"/>
      <c r="BG21" s="243"/>
      <c r="BH21" s="242"/>
      <c r="BI21" s="244"/>
      <c r="BJ21" s="245"/>
    </row>
    <row r="22" spans="1:62">
      <c r="A22" s="58" t="s">
        <v>40</v>
      </c>
      <c r="B22" s="82" t="s">
        <v>7</v>
      </c>
      <c r="C22" s="83">
        <v>2</v>
      </c>
      <c r="D22" s="84">
        <v>225</v>
      </c>
      <c r="E22" s="85">
        <f t="shared" si="0"/>
        <v>0.88888888888888884</v>
      </c>
      <c r="F22" s="83">
        <v>2</v>
      </c>
      <c r="G22" s="84">
        <v>224</v>
      </c>
      <c r="H22" s="85">
        <f t="shared" si="1"/>
        <v>0.89285714285714279</v>
      </c>
      <c r="I22" s="62">
        <v>2</v>
      </c>
      <c r="J22" s="84">
        <v>224</v>
      </c>
      <c r="K22" s="85">
        <f t="shared" si="2"/>
        <v>0.89285714285714279</v>
      </c>
      <c r="L22" s="62">
        <v>1</v>
      </c>
      <c r="M22" s="84">
        <v>226</v>
      </c>
      <c r="N22" s="85">
        <f t="shared" si="3"/>
        <v>0.44247787610619471</v>
      </c>
      <c r="O22" s="60">
        <v>0</v>
      </c>
      <c r="P22" s="84">
        <v>225</v>
      </c>
      <c r="Q22" s="85" t="str">
        <f t="shared" si="4"/>
        <v>0.00</v>
      </c>
      <c r="R22" s="62">
        <v>0</v>
      </c>
      <c r="S22" s="84">
        <v>224</v>
      </c>
      <c r="T22" s="85" t="str">
        <f t="shared" si="5"/>
        <v>0.00</v>
      </c>
      <c r="U22" s="61">
        <v>0</v>
      </c>
      <c r="V22" s="84">
        <v>225</v>
      </c>
      <c r="W22" s="85" t="str">
        <f t="shared" si="6"/>
        <v>0.00</v>
      </c>
      <c r="X22" s="62">
        <v>0</v>
      </c>
      <c r="Y22" s="84">
        <v>223</v>
      </c>
      <c r="Z22" s="85" t="str">
        <f t="shared" si="7"/>
        <v>0.00</v>
      </c>
      <c r="AA22" s="217"/>
      <c r="AB22" s="246"/>
      <c r="AC22" s="238"/>
      <c r="AD22" s="217"/>
      <c r="AE22" s="218"/>
      <c r="AF22" s="238"/>
      <c r="AG22" s="239"/>
      <c r="AH22" s="239"/>
      <c r="AI22" s="238"/>
      <c r="AJ22" s="217"/>
      <c r="AK22" s="246"/>
      <c r="AL22" s="238"/>
      <c r="AM22" s="217"/>
      <c r="AN22" s="246"/>
      <c r="AO22" s="238"/>
      <c r="AP22" s="218"/>
      <c r="AQ22" s="246"/>
      <c r="AR22" s="238"/>
      <c r="AS22" s="240"/>
      <c r="AT22" s="247"/>
      <c r="AU22" s="238"/>
      <c r="AV22" s="242"/>
      <c r="AW22" s="247"/>
      <c r="AX22" s="243"/>
      <c r="AY22" s="242"/>
      <c r="AZ22" s="247"/>
      <c r="BA22" s="243"/>
      <c r="BB22" s="242"/>
      <c r="BC22" s="244"/>
      <c r="BD22" s="243"/>
      <c r="BE22" s="242"/>
      <c r="BF22" s="244"/>
      <c r="BG22" s="243"/>
      <c r="BH22" s="242"/>
      <c r="BI22" s="244"/>
      <c r="BJ22" s="245"/>
    </row>
    <row r="23" spans="1:62">
      <c r="A23" s="58" t="s">
        <v>27</v>
      </c>
      <c r="B23" s="82" t="s">
        <v>24</v>
      </c>
      <c r="C23" s="83">
        <v>76</v>
      </c>
      <c r="D23" s="84">
        <v>20079</v>
      </c>
      <c r="E23" s="85">
        <f t="shared" si="0"/>
        <v>0.37850490562278999</v>
      </c>
      <c r="F23" s="83">
        <v>74</v>
      </c>
      <c r="G23" s="84">
        <v>20008</v>
      </c>
      <c r="H23" s="85">
        <f t="shared" si="1"/>
        <v>0.36985205917632946</v>
      </c>
      <c r="I23" s="62">
        <v>45</v>
      </c>
      <c r="J23" s="84">
        <v>19798</v>
      </c>
      <c r="K23" s="85">
        <f t="shared" si="2"/>
        <v>0.22729568643297302</v>
      </c>
      <c r="L23" s="62">
        <v>73</v>
      </c>
      <c r="M23" s="84">
        <v>19656</v>
      </c>
      <c r="N23" s="85">
        <f t="shared" si="3"/>
        <v>0.37138787138787138</v>
      </c>
      <c r="O23" s="60">
        <v>83</v>
      </c>
      <c r="P23" s="84">
        <v>19441</v>
      </c>
      <c r="Q23" s="85">
        <f t="shared" si="4"/>
        <v>0.42693277094799653</v>
      </c>
      <c r="R23" s="62">
        <v>58</v>
      </c>
      <c r="S23" s="84">
        <v>19315</v>
      </c>
      <c r="T23" s="85">
        <f t="shared" si="5"/>
        <v>0.30028475278281125</v>
      </c>
      <c r="U23" s="61">
        <v>62</v>
      </c>
      <c r="V23" s="84">
        <v>19300</v>
      </c>
      <c r="W23" s="85">
        <f t="shared" si="6"/>
        <v>0.32124352331606221</v>
      </c>
      <c r="X23" s="62">
        <v>57</v>
      </c>
      <c r="Y23" s="84">
        <v>19234</v>
      </c>
      <c r="Z23" s="85">
        <f t="shared" si="7"/>
        <v>0.29635021316418841</v>
      </c>
      <c r="AA23" s="217"/>
      <c r="AB23" s="246"/>
      <c r="AC23" s="238"/>
      <c r="AD23" s="217"/>
      <c r="AE23" s="218"/>
      <c r="AF23" s="238"/>
      <c r="AG23" s="239"/>
      <c r="AH23" s="239"/>
      <c r="AI23" s="238"/>
      <c r="AJ23" s="217"/>
      <c r="AK23" s="246"/>
      <c r="AL23" s="238"/>
      <c r="AM23" s="217"/>
      <c r="AN23" s="246"/>
      <c r="AO23" s="238"/>
      <c r="AP23" s="218"/>
      <c r="AQ23" s="246"/>
      <c r="AR23" s="238"/>
      <c r="AS23" s="240"/>
      <c r="AT23" s="247"/>
      <c r="AU23" s="238"/>
      <c r="AV23" s="242"/>
      <c r="AW23" s="247"/>
      <c r="AX23" s="243"/>
      <c r="AY23" s="242"/>
      <c r="AZ23" s="247"/>
      <c r="BA23" s="243"/>
      <c r="BB23" s="242"/>
      <c r="BC23" s="244"/>
      <c r="BD23" s="243"/>
      <c r="BE23" s="242"/>
      <c r="BF23" s="244"/>
      <c r="BG23" s="243"/>
      <c r="BH23" s="242"/>
      <c r="BI23" s="244"/>
      <c r="BJ23" s="245"/>
    </row>
    <row r="24" spans="1:62">
      <c r="A24" s="58" t="s">
        <v>41</v>
      </c>
      <c r="B24" s="82" t="s">
        <v>8</v>
      </c>
      <c r="C24" s="83">
        <v>27</v>
      </c>
      <c r="D24" s="84">
        <v>3406</v>
      </c>
      <c r="E24" s="85">
        <f t="shared" si="0"/>
        <v>0.79271873165002937</v>
      </c>
      <c r="F24" s="83">
        <v>21</v>
      </c>
      <c r="G24" s="84">
        <v>3398</v>
      </c>
      <c r="H24" s="85">
        <f t="shared" si="1"/>
        <v>0.61801059446733364</v>
      </c>
      <c r="I24" s="62">
        <v>22</v>
      </c>
      <c r="J24" s="84">
        <v>3371</v>
      </c>
      <c r="K24" s="85">
        <f t="shared" si="2"/>
        <v>0.65262533372886378</v>
      </c>
      <c r="L24" s="62">
        <v>14</v>
      </c>
      <c r="M24" s="84">
        <v>3367</v>
      </c>
      <c r="N24" s="85">
        <f t="shared" si="3"/>
        <v>0.41580041580041582</v>
      </c>
      <c r="O24" s="60">
        <v>22</v>
      </c>
      <c r="P24" s="84">
        <v>3341</v>
      </c>
      <c r="Q24" s="85">
        <f t="shared" si="4"/>
        <v>0.65848548338820712</v>
      </c>
      <c r="R24" s="62">
        <v>38</v>
      </c>
      <c r="S24" s="84">
        <v>3316</v>
      </c>
      <c r="T24" s="85">
        <f t="shared" si="5"/>
        <v>1.1459589867310012</v>
      </c>
      <c r="U24" s="61">
        <v>33</v>
      </c>
      <c r="V24" s="84">
        <v>3283</v>
      </c>
      <c r="W24" s="85">
        <f t="shared" si="6"/>
        <v>1.0051781906792567</v>
      </c>
      <c r="X24" s="62">
        <v>16</v>
      </c>
      <c r="Y24" s="84">
        <v>3264</v>
      </c>
      <c r="Z24" s="85">
        <f t="shared" si="7"/>
        <v>0.49019607843137253</v>
      </c>
      <c r="AA24" s="217"/>
      <c r="AB24" s="246"/>
      <c r="AC24" s="238"/>
      <c r="AD24" s="217"/>
      <c r="AE24" s="218"/>
      <c r="AF24" s="238"/>
      <c r="AG24" s="239"/>
      <c r="AH24" s="239"/>
      <c r="AI24" s="238"/>
      <c r="AJ24" s="217"/>
      <c r="AK24" s="246"/>
      <c r="AL24" s="238"/>
      <c r="AM24" s="217"/>
      <c r="AN24" s="246"/>
      <c r="AO24" s="238"/>
      <c r="AP24" s="218"/>
      <c r="AQ24" s="246"/>
      <c r="AR24" s="238"/>
      <c r="AS24" s="240"/>
      <c r="AT24" s="247"/>
      <c r="AU24" s="238"/>
      <c r="AV24" s="242"/>
      <c r="AW24" s="247"/>
      <c r="AX24" s="243"/>
      <c r="AY24" s="242"/>
      <c r="AZ24" s="247"/>
      <c r="BA24" s="243"/>
      <c r="BB24" s="242"/>
      <c r="BC24" s="244"/>
      <c r="BD24" s="243"/>
      <c r="BE24" s="242"/>
      <c r="BF24" s="244"/>
      <c r="BG24" s="243"/>
      <c r="BH24" s="242"/>
      <c r="BI24" s="244"/>
      <c r="BJ24" s="245"/>
    </row>
    <row r="25" spans="1:62">
      <c r="A25" s="58" t="s">
        <v>67</v>
      </c>
      <c r="B25" s="82" t="s">
        <v>64</v>
      </c>
      <c r="C25" s="83">
        <v>0</v>
      </c>
      <c r="D25" s="84">
        <v>244</v>
      </c>
      <c r="E25" s="85" t="str">
        <f t="shared" si="0"/>
        <v>0.00</v>
      </c>
      <c r="F25" s="83">
        <v>2</v>
      </c>
      <c r="G25" s="84">
        <v>241</v>
      </c>
      <c r="H25" s="85">
        <f t="shared" si="1"/>
        <v>0.82987551867219922</v>
      </c>
      <c r="I25" s="62">
        <v>2</v>
      </c>
      <c r="J25" s="84">
        <v>239</v>
      </c>
      <c r="K25" s="85">
        <f t="shared" si="2"/>
        <v>0.83682008368200833</v>
      </c>
      <c r="L25" s="62">
        <v>1</v>
      </c>
      <c r="M25" s="84">
        <v>240</v>
      </c>
      <c r="N25" s="85">
        <f t="shared" si="3"/>
        <v>0.41666666666666669</v>
      </c>
      <c r="O25" s="60">
        <v>1</v>
      </c>
      <c r="P25" s="84">
        <v>260</v>
      </c>
      <c r="Q25" s="85">
        <f t="shared" si="4"/>
        <v>0.38461538461538464</v>
      </c>
      <c r="R25" s="62">
        <v>2</v>
      </c>
      <c r="S25" s="84">
        <v>254</v>
      </c>
      <c r="T25" s="85">
        <f t="shared" si="5"/>
        <v>0.78740157480314954</v>
      </c>
      <c r="U25" s="61">
        <v>0</v>
      </c>
      <c r="V25" s="84">
        <v>248</v>
      </c>
      <c r="W25" s="85" t="str">
        <f t="shared" si="6"/>
        <v>0.00</v>
      </c>
      <c r="X25" s="62">
        <v>0</v>
      </c>
      <c r="Y25" s="84">
        <v>245</v>
      </c>
      <c r="Z25" s="85" t="str">
        <f t="shared" si="7"/>
        <v>0.00</v>
      </c>
      <c r="AA25" s="217"/>
      <c r="AB25" s="246"/>
      <c r="AC25" s="238"/>
      <c r="AD25" s="217"/>
      <c r="AE25" s="218"/>
      <c r="AF25" s="238"/>
      <c r="AG25" s="239"/>
      <c r="AH25" s="239"/>
      <c r="AI25" s="238"/>
      <c r="AJ25" s="217"/>
      <c r="AK25" s="246"/>
      <c r="AL25" s="238"/>
      <c r="AM25" s="217"/>
      <c r="AN25" s="246"/>
      <c r="AO25" s="238"/>
      <c r="AP25" s="218"/>
      <c r="AQ25" s="246"/>
      <c r="AR25" s="238"/>
      <c r="AS25" s="240"/>
      <c r="AT25" s="247"/>
      <c r="AU25" s="238"/>
      <c r="AV25" s="242"/>
      <c r="AW25" s="247"/>
      <c r="AX25" s="243"/>
      <c r="AY25" s="242"/>
      <c r="AZ25" s="247"/>
      <c r="BA25" s="243"/>
      <c r="BB25" s="242"/>
      <c r="BC25" s="244"/>
      <c r="BD25" s="243"/>
      <c r="BE25" s="242"/>
      <c r="BF25" s="244"/>
      <c r="BG25" s="243"/>
      <c r="BH25" s="242"/>
      <c r="BI25" s="244"/>
      <c r="BJ25" s="245"/>
    </row>
    <row r="26" spans="1:62">
      <c r="A26" s="58" t="s">
        <v>28</v>
      </c>
      <c r="B26" s="87" t="s">
        <v>18</v>
      </c>
      <c r="C26" s="83">
        <v>2</v>
      </c>
      <c r="D26" s="84">
        <v>131</v>
      </c>
      <c r="E26" s="85">
        <f t="shared" si="0"/>
        <v>1.5267175572519083</v>
      </c>
      <c r="F26" s="83">
        <v>1</v>
      </c>
      <c r="G26" s="84">
        <v>131</v>
      </c>
      <c r="H26" s="85">
        <f t="shared" si="1"/>
        <v>0.76335877862595414</v>
      </c>
      <c r="I26" s="62">
        <v>3</v>
      </c>
      <c r="J26" s="84">
        <v>131</v>
      </c>
      <c r="K26" s="85">
        <f t="shared" si="2"/>
        <v>2.2900763358778624</v>
      </c>
      <c r="L26" s="62">
        <v>2</v>
      </c>
      <c r="M26" s="84">
        <v>130</v>
      </c>
      <c r="N26" s="85">
        <f t="shared" si="3"/>
        <v>1.5384615384615385</v>
      </c>
      <c r="O26" s="60">
        <v>0</v>
      </c>
      <c r="P26" s="84">
        <v>131</v>
      </c>
      <c r="Q26" s="85" t="str">
        <f t="shared" si="4"/>
        <v>0.00</v>
      </c>
      <c r="R26" s="62">
        <v>1</v>
      </c>
      <c r="S26" s="84">
        <v>129</v>
      </c>
      <c r="T26" s="85">
        <f t="shared" si="5"/>
        <v>0.77519379844961245</v>
      </c>
      <c r="U26" s="61">
        <v>0</v>
      </c>
      <c r="V26" s="84">
        <v>130</v>
      </c>
      <c r="W26" s="85" t="str">
        <f t="shared" si="6"/>
        <v>0.00</v>
      </c>
      <c r="X26" s="62">
        <v>3</v>
      </c>
      <c r="Y26" s="84">
        <v>130</v>
      </c>
      <c r="Z26" s="85">
        <f t="shared" si="7"/>
        <v>2.3076923076923079</v>
      </c>
      <c r="AA26" s="217"/>
      <c r="AB26" s="246"/>
      <c r="AC26" s="238"/>
      <c r="AD26" s="217"/>
      <c r="AE26" s="218"/>
      <c r="AF26" s="238"/>
      <c r="AG26" s="239"/>
      <c r="AH26" s="239"/>
      <c r="AI26" s="238"/>
      <c r="AJ26" s="217"/>
      <c r="AK26" s="246"/>
      <c r="AL26" s="238"/>
      <c r="AM26" s="217"/>
      <c r="AN26" s="246"/>
      <c r="AO26" s="238"/>
      <c r="AP26" s="218"/>
      <c r="AQ26" s="246"/>
      <c r="AR26" s="238"/>
      <c r="AS26" s="240"/>
      <c r="AT26" s="247"/>
      <c r="AU26" s="238"/>
      <c r="AV26" s="242"/>
      <c r="AW26" s="247"/>
      <c r="AX26" s="243"/>
      <c r="AY26" s="242"/>
      <c r="AZ26" s="247"/>
      <c r="BA26" s="243"/>
      <c r="BB26" s="242"/>
      <c r="BC26" s="244"/>
      <c r="BD26" s="243"/>
      <c r="BE26" s="242"/>
      <c r="BF26" s="244"/>
      <c r="BG26" s="243"/>
      <c r="BH26" s="242"/>
      <c r="BI26" s="244"/>
      <c r="BJ26" s="245"/>
    </row>
    <row r="27" spans="1:62">
      <c r="A27" s="58" t="s">
        <v>43</v>
      </c>
      <c r="B27" s="82" t="s">
        <v>9</v>
      </c>
      <c r="C27" s="83">
        <v>74</v>
      </c>
      <c r="D27" s="84">
        <v>7259</v>
      </c>
      <c r="E27" s="85">
        <f t="shared" si="0"/>
        <v>1.0194241631078662</v>
      </c>
      <c r="F27" s="83">
        <v>61</v>
      </c>
      <c r="G27" s="84">
        <v>7219</v>
      </c>
      <c r="H27" s="85">
        <f t="shared" si="1"/>
        <v>0.84499238121623499</v>
      </c>
      <c r="I27" s="62">
        <v>51</v>
      </c>
      <c r="J27" s="84">
        <v>7201</v>
      </c>
      <c r="K27" s="85">
        <f t="shared" si="2"/>
        <v>0.70823496736564373</v>
      </c>
      <c r="L27" s="62">
        <v>56</v>
      </c>
      <c r="M27" s="84">
        <v>7132</v>
      </c>
      <c r="N27" s="85">
        <f t="shared" si="3"/>
        <v>0.78519349411104877</v>
      </c>
      <c r="O27" s="60">
        <v>83</v>
      </c>
      <c r="P27" s="84">
        <v>7074</v>
      </c>
      <c r="Q27" s="85">
        <f t="shared" si="4"/>
        <v>1.1733107152954483</v>
      </c>
      <c r="R27" s="62">
        <v>70</v>
      </c>
      <c r="S27" s="84">
        <v>7019</v>
      </c>
      <c r="T27" s="85">
        <f t="shared" si="5"/>
        <v>0.99729306168969933</v>
      </c>
      <c r="U27" s="61">
        <v>66</v>
      </c>
      <c r="V27" s="84">
        <v>6956</v>
      </c>
      <c r="W27" s="85">
        <f t="shared" si="6"/>
        <v>0.94882116158711904</v>
      </c>
      <c r="X27" s="62">
        <v>67</v>
      </c>
      <c r="Y27" s="84">
        <v>6908</v>
      </c>
      <c r="Z27" s="85">
        <f t="shared" si="7"/>
        <v>0.96988998262883608</v>
      </c>
      <c r="AA27" s="217"/>
      <c r="AB27" s="246"/>
      <c r="AC27" s="238"/>
      <c r="AD27" s="217"/>
      <c r="AE27" s="218"/>
      <c r="AF27" s="238"/>
      <c r="AG27" s="239"/>
      <c r="AH27" s="239"/>
      <c r="AI27" s="238"/>
      <c r="AJ27" s="217"/>
      <c r="AK27" s="246"/>
      <c r="AL27" s="238"/>
      <c r="AM27" s="217"/>
      <c r="AN27" s="246"/>
      <c r="AO27" s="238"/>
      <c r="AP27" s="218"/>
      <c r="AQ27" s="246"/>
      <c r="AR27" s="238"/>
      <c r="AS27" s="240"/>
      <c r="AT27" s="247"/>
      <c r="AU27" s="238"/>
      <c r="AV27" s="242"/>
      <c r="AW27" s="247"/>
      <c r="AX27" s="243"/>
      <c r="AY27" s="242"/>
      <c r="AZ27" s="247"/>
      <c r="BA27" s="243"/>
      <c r="BB27" s="242"/>
      <c r="BC27" s="244"/>
      <c r="BD27" s="243"/>
      <c r="BE27" s="242"/>
      <c r="BF27" s="244"/>
      <c r="BG27" s="243"/>
      <c r="BH27" s="242"/>
      <c r="BI27" s="244"/>
      <c r="BJ27" s="245"/>
    </row>
    <row r="28" spans="1:62">
      <c r="A28" s="58" t="s">
        <v>42</v>
      </c>
      <c r="B28" s="82" t="s">
        <v>19</v>
      </c>
      <c r="C28" s="83">
        <v>24</v>
      </c>
      <c r="D28" s="84">
        <v>3376</v>
      </c>
      <c r="E28" s="85">
        <f t="shared" si="0"/>
        <v>0.7109004739336493</v>
      </c>
      <c r="F28" s="83">
        <v>37</v>
      </c>
      <c r="G28" s="84">
        <v>3378</v>
      </c>
      <c r="H28" s="85">
        <f t="shared" si="1"/>
        <v>1.0953226761397277</v>
      </c>
      <c r="I28" s="62">
        <v>29</v>
      </c>
      <c r="J28" s="84">
        <v>3381</v>
      </c>
      <c r="K28" s="85">
        <f t="shared" si="2"/>
        <v>0.85773439810706897</v>
      </c>
      <c r="L28" s="62">
        <v>34</v>
      </c>
      <c r="M28" s="84">
        <v>3386</v>
      </c>
      <c r="N28" s="85">
        <f t="shared" si="3"/>
        <v>1.004134672179563</v>
      </c>
      <c r="O28" s="60">
        <v>18</v>
      </c>
      <c r="P28" s="84">
        <v>3362</v>
      </c>
      <c r="Q28" s="85">
        <f t="shared" si="4"/>
        <v>0.53539559785841762</v>
      </c>
      <c r="R28" s="62">
        <v>27</v>
      </c>
      <c r="S28" s="84">
        <v>3370</v>
      </c>
      <c r="T28" s="85">
        <f t="shared" si="5"/>
        <v>0.80118694362017806</v>
      </c>
      <c r="U28" s="61">
        <v>35</v>
      </c>
      <c r="V28" s="84">
        <v>3380</v>
      </c>
      <c r="W28" s="85">
        <f t="shared" si="6"/>
        <v>1.0355029585798818</v>
      </c>
      <c r="X28" s="62">
        <v>31</v>
      </c>
      <c r="Y28" s="84">
        <v>3374</v>
      </c>
      <c r="Z28" s="85">
        <f t="shared" si="7"/>
        <v>0.91879075281564915</v>
      </c>
      <c r="AA28" s="217"/>
      <c r="AB28" s="246"/>
      <c r="AC28" s="238"/>
      <c r="AD28" s="217"/>
      <c r="AE28" s="218"/>
      <c r="AF28" s="238"/>
      <c r="AG28" s="239"/>
      <c r="AH28" s="239"/>
      <c r="AI28" s="238"/>
      <c r="AJ28" s="217"/>
      <c r="AK28" s="246"/>
      <c r="AL28" s="238"/>
      <c r="AM28" s="217"/>
      <c r="AN28" s="246"/>
      <c r="AO28" s="238"/>
      <c r="AP28" s="218"/>
      <c r="AQ28" s="246"/>
      <c r="AR28" s="238"/>
      <c r="AS28" s="240"/>
      <c r="AT28" s="247"/>
      <c r="AU28" s="238"/>
      <c r="AV28" s="242"/>
      <c r="AW28" s="247"/>
      <c r="AX28" s="243"/>
      <c r="AY28" s="242"/>
      <c r="AZ28" s="247"/>
      <c r="BA28" s="243"/>
      <c r="BB28" s="242"/>
      <c r="BC28" s="244"/>
      <c r="BD28" s="243"/>
      <c r="BE28" s="242"/>
      <c r="BF28" s="244"/>
      <c r="BG28" s="243"/>
      <c r="BH28" s="242"/>
      <c r="BI28" s="244"/>
      <c r="BJ28" s="245"/>
    </row>
    <row r="29" spans="1:62">
      <c r="A29" s="58" t="s">
        <v>44</v>
      </c>
      <c r="B29" s="82" t="s">
        <v>10</v>
      </c>
      <c r="C29" s="83">
        <v>34</v>
      </c>
      <c r="D29" s="84">
        <v>5211</v>
      </c>
      <c r="E29" s="85">
        <f t="shared" si="0"/>
        <v>0.65246593744003067</v>
      </c>
      <c r="F29" s="83">
        <v>35</v>
      </c>
      <c r="G29" s="84">
        <v>5199</v>
      </c>
      <c r="H29" s="85">
        <f t="shared" si="1"/>
        <v>0.6732063858434314</v>
      </c>
      <c r="I29" s="62">
        <v>46</v>
      </c>
      <c r="J29" s="84">
        <v>5158</v>
      </c>
      <c r="K29" s="85">
        <f t="shared" si="2"/>
        <v>0.89181853431562619</v>
      </c>
      <c r="L29" s="62">
        <v>42</v>
      </c>
      <c r="M29" s="84">
        <v>5136</v>
      </c>
      <c r="N29" s="85">
        <f t="shared" si="3"/>
        <v>0.81775700934579432</v>
      </c>
      <c r="O29" s="60">
        <v>40</v>
      </c>
      <c r="P29" s="84">
        <v>5100</v>
      </c>
      <c r="Q29" s="85">
        <f t="shared" si="4"/>
        <v>0.78431372549019607</v>
      </c>
      <c r="R29" s="62">
        <v>35</v>
      </c>
      <c r="S29" s="84">
        <v>5074</v>
      </c>
      <c r="T29" s="85">
        <f t="shared" si="5"/>
        <v>0.68979109184075682</v>
      </c>
      <c r="U29" s="61">
        <v>53</v>
      </c>
      <c r="V29" s="84">
        <v>5015</v>
      </c>
      <c r="W29" s="85">
        <f t="shared" si="6"/>
        <v>1.0568295114656032</v>
      </c>
      <c r="X29" s="62">
        <v>26</v>
      </c>
      <c r="Y29" s="84">
        <v>4991</v>
      </c>
      <c r="Z29" s="85">
        <f t="shared" si="7"/>
        <v>0.52093768783810857</v>
      </c>
      <c r="AA29" s="217"/>
      <c r="AB29" s="246"/>
      <c r="AC29" s="238"/>
      <c r="AD29" s="217"/>
      <c r="AE29" s="218"/>
      <c r="AF29" s="238"/>
      <c r="AG29" s="239"/>
      <c r="AH29" s="239"/>
      <c r="AI29" s="238"/>
      <c r="AJ29" s="217"/>
      <c r="AK29" s="246"/>
      <c r="AL29" s="238"/>
      <c r="AM29" s="217"/>
      <c r="AN29" s="246"/>
      <c r="AO29" s="238"/>
      <c r="AP29" s="218"/>
      <c r="AQ29" s="246"/>
      <c r="AR29" s="238"/>
      <c r="AS29" s="240"/>
      <c r="AT29" s="247"/>
      <c r="AU29" s="238"/>
      <c r="AV29" s="242"/>
      <c r="AW29" s="247"/>
      <c r="AX29" s="243"/>
      <c r="AY29" s="242"/>
      <c r="AZ29" s="247"/>
      <c r="BA29" s="243"/>
      <c r="BB29" s="242"/>
      <c r="BC29" s="244"/>
      <c r="BD29" s="243"/>
      <c r="BE29" s="242"/>
      <c r="BF29" s="244"/>
      <c r="BG29" s="243"/>
      <c r="BH29" s="242"/>
      <c r="BI29" s="244"/>
      <c r="BJ29" s="245"/>
    </row>
    <row r="30" spans="1:62">
      <c r="A30" s="58" t="s">
        <v>45</v>
      </c>
      <c r="B30" s="82" t="s">
        <v>20</v>
      </c>
      <c r="C30" s="83">
        <v>1</v>
      </c>
      <c r="D30" s="84">
        <v>585</v>
      </c>
      <c r="E30" s="85">
        <f t="shared" si="0"/>
        <v>0.17094017094017094</v>
      </c>
      <c r="F30" s="83">
        <v>2</v>
      </c>
      <c r="G30" s="84">
        <v>590</v>
      </c>
      <c r="H30" s="85">
        <f t="shared" si="1"/>
        <v>0.33898305084745761</v>
      </c>
      <c r="I30" s="62">
        <v>7</v>
      </c>
      <c r="J30" s="84">
        <v>592</v>
      </c>
      <c r="K30" s="85">
        <f t="shared" si="2"/>
        <v>1.1824324324324325</v>
      </c>
      <c r="L30" s="62">
        <v>2</v>
      </c>
      <c r="M30" s="84">
        <v>595</v>
      </c>
      <c r="N30" s="85">
        <f t="shared" si="3"/>
        <v>0.33613445378151263</v>
      </c>
      <c r="O30" s="60">
        <v>2</v>
      </c>
      <c r="P30" s="84">
        <v>590</v>
      </c>
      <c r="Q30" s="85">
        <f t="shared" si="4"/>
        <v>0.33898305084745761</v>
      </c>
      <c r="R30" s="62">
        <v>3</v>
      </c>
      <c r="S30" s="84">
        <v>591</v>
      </c>
      <c r="T30" s="85">
        <f t="shared" si="5"/>
        <v>0.50761421319796951</v>
      </c>
      <c r="U30" s="61">
        <v>3</v>
      </c>
      <c r="V30" s="84">
        <v>588</v>
      </c>
      <c r="W30" s="85">
        <f t="shared" si="6"/>
        <v>0.51020408163265307</v>
      </c>
      <c r="X30" s="62">
        <v>7</v>
      </c>
      <c r="Y30" s="84">
        <v>580</v>
      </c>
      <c r="Z30" s="85">
        <f t="shared" si="7"/>
        <v>1.2068965517241379</v>
      </c>
      <c r="AA30" s="217"/>
      <c r="AB30" s="246"/>
      <c r="AC30" s="238"/>
      <c r="AD30" s="217"/>
      <c r="AE30" s="218"/>
      <c r="AF30" s="238"/>
      <c r="AG30" s="239"/>
      <c r="AH30" s="239"/>
      <c r="AI30" s="238"/>
      <c r="AJ30" s="217"/>
      <c r="AK30" s="246"/>
      <c r="AL30" s="238"/>
      <c r="AM30" s="217"/>
      <c r="AN30" s="246"/>
      <c r="AO30" s="238"/>
      <c r="AP30" s="218"/>
      <c r="AQ30" s="246"/>
      <c r="AR30" s="238"/>
      <c r="AS30" s="240"/>
      <c r="AT30" s="247"/>
      <c r="AU30" s="238"/>
      <c r="AV30" s="242"/>
      <c r="AW30" s="247"/>
      <c r="AX30" s="243"/>
      <c r="AY30" s="242"/>
      <c r="AZ30" s="247"/>
      <c r="BA30" s="243"/>
      <c r="BB30" s="242"/>
      <c r="BC30" s="244"/>
      <c r="BD30" s="243"/>
      <c r="BE30" s="242"/>
      <c r="BF30" s="244"/>
      <c r="BG30" s="243"/>
      <c r="BH30" s="242"/>
      <c r="BI30" s="244"/>
      <c r="BJ30" s="245"/>
    </row>
    <row r="31" spans="1:62">
      <c r="A31" s="58" t="s">
        <v>47</v>
      </c>
      <c r="B31" s="82" t="s">
        <v>21</v>
      </c>
      <c r="C31" s="83">
        <v>23</v>
      </c>
      <c r="D31" s="84">
        <v>3229</v>
      </c>
      <c r="E31" s="85">
        <f t="shared" si="0"/>
        <v>0.71229482812016098</v>
      </c>
      <c r="F31" s="83">
        <v>26</v>
      </c>
      <c r="G31" s="84">
        <v>3211</v>
      </c>
      <c r="H31" s="85">
        <f t="shared" si="1"/>
        <v>0.80971659919028338</v>
      </c>
      <c r="I31" s="62">
        <v>24</v>
      </c>
      <c r="J31" s="84">
        <v>3215</v>
      </c>
      <c r="K31" s="85">
        <f t="shared" si="2"/>
        <v>0.74650077760497668</v>
      </c>
      <c r="L31" s="62">
        <v>16</v>
      </c>
      <c r="M31" s="84">
        <v>3203</v>
      </c>
      <c r="N31" s="85">
        <f t="shared" si="3"/>
        <v>0.49953168904152362</v>
      </c>
      <c r="O31" s="60">
        <v>13</v>
      </c>
      <c r="P31" s="84">
        <v>3203</v>
      </c>
      <c r="Q31" s="85">
        <f t="shared" si="4"/>
        <v>0.4058694973462379</v>
      </c>
      <c r="R31" s="62">
        <v>25</v>
      </c>
      <c r="S31" s="84">
        <v>3227</v>
      </c>
      <c r="T31" s="85">
        <f t="shared" si="5"/>
        <v>0.77471335605825842</v>
      </c>
      <c r="U31" s="61">
        <v>22</v>
      </c>
      <c r="V31" s="84">
        <v>3185</v>
      </c>
      <c r="W31" s="85">
        <f t="shared" si="6"/>
        <v>0.69073783359497642</v>
      </c>
      <c r="X31" s="62">
        <v>11</v>
      </c>
      <c r="Y31" s="84">
        <v>3174</v>
      </c>
      <c r="Z31" s="85">
        <f t="shared" si="7"/>
        <v>0.34656584751102709</v>
      </c>
      <c r="AA31" s="217"/>
      <c r="AB31" s="246"/>
      <c r="AC31" s="238"/>
      <c r="AD31" s="217"/>
      <c r="AE31" s="218"/>
      <c r="AF31" s="238"/>
      <c r="AG31" s="239"/>
      <c r="AH31" s="239"/>
      <c r="AI31" s="238"/>
      <c r="AJ31" s="217"/>
      <c r="AK31" s="246"/>
      <c r="AL31" s="238"/>
      <c r="AM31" s="217"/>
      <c r="AN31" s="246"/>
      <c r="AO31" s="238"/>
      <c r="AP31" s="218"/>
      <c r="AQ31" s="246"/>
      <c r="AR31" s="238"/>
      <c r="AS31" s="240"/>
      <c r="AT31" s="247"/>
      <c r="AU31" s="238"/>
      <c r="AV31" s="242"/>
      <c r="AW31" s="247"/>
      <c r="AX31" s="243"/>
      <c r="AY31" s="242"/>
      <c r="AZ31" s="247"/>
      <c r="BA31" s="243"/>
      <c r="BB31" s="242"/>
      <c r="BC31" s="244"/>
      <c r="BD31" s="243"/>
      <c r="BE31" s="242"/>
      <c r="BF31" s="244"/>
      <c r="BG31" s="243"/>
      <c r="BH31" s="242"/>
      <c r="BI31" s="244"/>
      <c r="BJ31" s="245"/>
    </row>
    <row r="32" spans="1:62">
      <c r="A32" s="58" t="s">
        <v>48</v>
      </c>
      <c r="B32" s="82" t="s">
        <v>11</v>
      </c>
      <c r="C32" s="83">
        <v>1</v>
      </c>
      <c r="D32" s="84">
        <v>547</v>
      </c>
      <c r="E32" s="85">
        <f t="shared" si="0"/>
        <v>0.18281535648994515</v>
      </c>
      <c r="F32" s="83">
        <v>2</v>
      </c>
      <c r="G32" s="84">
        <v>544</v>
      </c>
      <c r="H32" s="85">
        <f t="shared" si="1"/>
        <v>0.36764705882352938</v>
      </c>
      <c r="I32" s="62">
        <v>2</v>
      </c>
      <c r="J32" s="84">
        <v>542</v>
      </c>
      <c r="K32" s="85">
        <f t="shared" si="2"/>
        <v>0.36900369003690037</v>
      </c>
      <c r="L32" s="62">
        <v>10</v>
      </c>
      <c r="M32" s="84">
        <v>544</v>
      </c>
      <c r="N32" s="85">
        <f t="shared" si="3"/>
        <v>1.8382352941176472</v>
      </c>
      <c r="O32" s="60">
        <v>10</v>
      </c>
      <c r="P32" s="84">
        <v>538</v>
      </c>
      <c r="Q32" s="85">
        <f t="shared" si="4"/>
        <v>1.8587360594795539</v>
      </c>
      <c r="R32" s="62">
        <v>7</v>
      </c>
      <c r="S32" s="84">
        <v>535</v>
      </c>
      <c r="T32" s="85">
        <f t="shared" si="5"/>
        <v>1.3084112149532712</v>
      </c>
      <c r="U32" s="61">
        <v>6</v>
      </c>
      <c r="V32" s="84">
        <v>537</v>
      </c>
      <c r="W32" s="85">
        <f t="shared" si="6"/>
        <v>1.1173184357541899</v>
      </c>
      <c r="X32" s="62">
        <v>2</v>
      </c>
      <c r="Y32" s="84">
        <v>535</v>
      </c>
      <c r="Z32" s="85">
        <f t="shared" si="7"/>
        <v>0.37383177570093462</v>
      </c>
      <c r="AA32" s="217"/>
      <c r="AB32" s="246"/>
      <c r="AC32" s="238"/>
      <c r="AD32" s="217"/>
      <c r="AE32" s="218"/>
      <c r="AF32" s="238"/>
      <c r="AG32" s="239"/>
      <c r="AH32" s="239"/>
      <c r="AI32" s="238"/>
      <c r="AJ32" s="217"/>
      <c r="AK32" s="246"/>
      <c r="AL32" s="238"/>
      <c r="AM32" s="217"/>
      <c r="AN32" s="246"/>
      <c r="AO32" s="238"/>
      <c r="AP32" s="218"/>
      <c r="AQ32" s="246"/>
      <c r="AR32" s="238"/>
      <c r="AS32" s="240"/>
      <c r="AT32" s="247"/>
      <c r="AU32" s="238"/>
      <c r="AV32" s="242"/>
      <c r="AW32" s="247"/>
      <c r="AX32" s="243"/>
      <c r="AY32" s="242"/>
      <c r="AZ32" s="247"/>
      <c r="BA32" s="243"/>
      <c r="BB32" s="242"/>
      <c r="BC32" s="244"/>
      <c r="BD32" s="243"/>
      <c r="BE32" s="242"/>
      <c r="BF32" s="244"/>
      <c r="BG32" s="243"/>
      <c r="BH32" s="242"/>
      <c r="BI32" s="244"/>
      <c r="BJ32" s="245"/>
    </row>
    <row r="33" spans="1:62">
      <c r="A33" s="58" t="s">
        <v>49</v>
      </c>
      <c r="B33" s="82" t="s">
        <v>12</v>
      </c>
      <c r="C33" s="83">
        <v>7</v>
      </c>
      <c r="D33" s="84">
        <v>471</v>
      </c>
      <c r="E33" s="85">
        <f t="shared" si="0"/>
        <v>1.48619957537155</v>
      </c>
      <c r="F33" s="83">
        <v>4</v>
      </c>
      <c r="G33" s="84">
        <v>472</v>
      </c>
      <c r="H33" s="85">
        <f t="shared" si="1"/>
        <v>0.84745762711864403</v>
      </c>
      <c r="I33" s="62">
        <v>7</v>
      </c>
      <c r="J33" s="84">
        <v>471</v>
      </c>
      <c r="K33" s="85">
        <f t="shared" si="2"/>
        <v>1.48619957537155</v>
      </c>
      <c r="L33" s="62">
        <v>7</v>
      </c>
      <c r="M33" s="84">
        <v>465</v>
      </c>
      <c r="N33" s="85">
        <f t="shared" si="3"/>
        <v>1.5053763440860215</v>
      </c>
      <c r="O33" s="60">
        <v>4</v>
      </c>
      <c r="P33" s="84">
        <v>461</v>
      </c>
      <c r="Q33" s="85">
        <f t="shared" si="4"/>
        <v>0.86767895878524948</v>
      </c>
      <c r="R33" s="62">
        <v>2</v>
      </c>
      <c r="S33" s="84">
        <v>456</v>
      </c>
      <c r="T33" s="85">
        <f t="shared" si="5"/>
        <v>0.43859649122807015</v>
      </c>
      <c r="U33" s="61">
        <v>3</v>
      </c>
      <c r="V33" s="84">
        <v>453</v>
      </c>
      <c r="W33" s="85">
        <f t="shared" si="6"/>
        <v>0.66225165562913912</v>
      </c>
      <c r="X33" s="62">
        <v>3</v>
      </c>
      <c r="Y33" s="84">
        <v>450</v>
      </c>
      <c r="Z33" s="85">
        <f t="shared" si="7"/>
        <v>0.66666666666666674</v>
      </c>
      <c r="AA33" s="217"/>
      <c r="AB33" s="246"/>
      <c r="AC33" s="238"/>
      <c r="AD33" s="217"/>
      <c r="AE33" s="218"/>
      <c r="AF33" s="238"/>
      <c r="AG33" s="239"/>
      <c r="AH33" s="239"/>
      <c r="AI33" s="238"/>
      <c r="AJ33" s="217"/>
      <c r="AK33" s="246"/>
      <c r="AL33" s="238"/>
      <c r="AM33" s="217"/>
      <c r="AN33" s="246"/>
      <c r="AO33" s="238"/>
      <c r="AP33" s="218"/>
      <c r="AQ33" s="246"/>
      <c r="AR33" s="238"/>
      <c r="AS33" s="240"/>
      <c r="AT33" s="247"/>
      <c r="AU33" s="238"/>
      <c r="AV33" s="242"/>
      <c r="AW33" s="247"/>
      <c r="AX33" s="243"/>
      <c r="AY33" s="242"/>
      <c r="AZ33" s="247"/>
      <c r="BA33" s="243"/>
      <c r="BB33" s="242"/>
      <c r="BC33" s="244"/>
      <c r="BD33" s="243"/>
      <c r="BE33" s="242"/>
      <c r="BF33" s="244"/>
      <c r="BG33" s="243"/>
      <c r="BH33" s="242"/>
      <c r="BI33" s="244"/>
      <c r="BJ33" s="245"/>
    </row>
    <row r="34" spans="1:62">
      <c r="A34" s="58" t="s">
        <v>50</v>
      </c>
      <c r="B34" s="82" t="s">
        <v>22</v>
      </c>
      <c r="C34" s="83">
        <v>1</v>
      </c>
      <c r="D34" s="84">
        <v>227</v>
      </c>
      <c r="E34" s="85">
        <f t="shared" si="0"/>
        <v>0.44052863436123352</v>
      </c>
      <c r="F34" s="83">
        <v>0</v>
      </c>
      <c r="G34" s="84">
        <v>226</v>
      </c>
      <c r="H34" s="85" t="str">
        <f t="shared" si="1"/>
        <v>0.00</v>
      </c>
      <c r="I34" s="62">
        <v>0</v>
      </c>
      <c r="J34" s="84">
        <v>225</v>
      </c>
      <c r="K34" s="85" t="str">
        <f t="shared" si="2"/>
        <v>0.00</v>
      </c>
      <c r="L34" s="62">
        <v>0</v>
      </c>
      <c r="M34" s="84">
        <v>222</v>
      </c>
      <c r="N34" s="85" t="str">
        <f t="shared" si="3"/>
        <v>0.00</v>
      </c>
      <c r="O34" s="60">
        <v>1</v>
      </c>
      <c r="P34" s="84">
        <v>222</v>
      </c>
      <c r="Q34" s="85">
        <f t="shared" si="4"/>
        <v>0.45045045045045046</v>
      </c>
      <c r="R34" s="62">
        <v>0</v>
      </c>
      <c r="S34" s="84">
        <v>221</v>
      </c>
      <c r="T34" s="85" t="str">
        <f t="shared" si="5"/>
        <v>0.00</v>
      </c>
      <c r="U34" s="61">
        <v>1</v>
      </c>
      <c r="V34" s="84">
        <v>220</v>
      </c>
      <c r="W34" s="85">
        <f t="shared" si="6"/>
        <v>0.45454545454545453</v>
      </c>
      <c r="X34" s="62">
        <v>3</v>
      </c>
      <c r="Y34" s="84">
        <v>219</v>
      </c>
      <c r="Z34" s="85">
        <f t="shared" si="7"/>
        <v>1.3698630136986301</v>
      </c>
      <c r="AA34" s="217"/>
      <c r="AB34" s="246"/>
      <c r="AC34" s="238"/>
      <c r="AD34" s="217"/>
      <c r="AE34" s="218"/>
      <c r="AF34" s="238"/>
      <c r="AG34" s="239"/>
      <c r="AH34" s="239"/>
      <c r="AI34" s="238"/>
      <c r="AJ34" s="217"/>
      <c r="AK34" s="246"/>
      <c r="AL34" s="238"/>
      <c r="AM34" s="217"/>
      <c r="AN34" s="246"/>
      <c r="AO34" s="238"/>
      <c r="AP34" s="218"/>
      <c r="AQ34" s="246"/>
      <c r="AR34" s="238"/>
      <c r="AS34" s="240"/>
      <c r="AT34" s="247"/>
      <c r="AU34" s="238"/>
      <c r="AV34" s="242"/>
      <c r="AW34" s="247"/>
      <c r="AX34" s="243"/>
      <c r="AY34" s="242"/>
      <c r="AZ34" s="247"/>
      <c r="BA34" s="243"/>
      <c r="BB34" s="242"/>
      <c r="BC34" s="244"/>
      <c r="BD34" s="243"/>
      <c r="BE34" s="242"/>
      <c r="BF34" s="244"/>
      <c r="BG34" s="243"/>
      <c r="BH34" s="242"/>
      <c r="BI34" s="244"/>
      <c r="BJ34" s="245"/>
    </row>
    <row r="35" spans="1:62" ht="12" thickBot="1">
      <c r="A35" s="69" t="s">
        <v>46</v>
      </c>
      <c r="B35" s="103" t="s">
        <v>13</v>
      </c>
      <c r="C35" s="88">
        <v>40</v>
      </c>
      <c r="D35" s="104">
        <v>2764</v>
      </c>
      <c r="E35" s="89">
        <f t="shared" si="0"/>
        <v>1.4471780028943559</v>
      </c>
      <c r="F35" s="88">
        <v>27</v>
      </c>
      <c r="G35" s="104">
        <v>2761</v>
      </c>
      <c r="H35" s="89">
        <f t="shared" si="1"/>
        <v>0.97790655559579864</v>
      </c>
      <c r="I35" s="71">
        <v>47</v>
      </c>
      <c r="J35" s="104">
        <v>2754</v>
      </c>
      <c r="K35" s="89">
        <f t="shared" si="2"/>
        <v>1.7066085693536674</v>
      </c>
      <c r="L35" s="71">
        <v>37</v>
      </c>
      <c r="M35" s="104">
        <v>2721</v>
      </c>
      <c r="N35" s="89">
        <f t="shared" si="3"/>
        <v>1.3597941933112825</v>
      </c>
      <c r="O35" s="105">
        <v>27</v>
      </c>
      <c r="P35" s="104">
        <v>2695</v>
      </c>
      <c r="Q35" s="89">
        <f t="shared" si="4"/>
        <v>1.0018552875695732</v>
      </c>
      <c r="R35" s="71">
        <v>34</v>
      </c>
      <c r="S35" s="104">
        <v>2679</v>
      </c>
      <c r="T35" s="89">
        <f t="shared" si="5"/>
        <v>1.2691302724897351</v>
      </c>
      <c r="U35" s="70">
        <v>26</v>
      </c>
      <c r="V35" s="104">
        <v>2662</v>
      </c>
      <c r="W35" s="94">
        <f t="shared" si="6"/>
        <v>0.97670924117205116</v>
      </c>
      <c r="X35" s="71">
        <v>21</v>
      </c>
      <c r="Y35" s="104">
        <v>2637</v>
      </c>
      <c r="Z35" s="89">
        <f t="shared" si="7"/>
        <v>0.79635949943117168</v>
      </c>
      <c r="AA35" s="224"/>
      <c r="AB35" s="248"/>
      <c r="AC35" s="249"/>
      <c r="AD35" s="223"/>
      <c r="AE35" s="224"/>
      <c r="AF35" s="249"/>
      <c r="AG35" s="250"/>
      <c r="AH35" s="250"/>
      <c r="AI35" s="249"/>
      <c r="AJ35" s="223"/>
      <c r="AK35" s="248"/>
      <c r="AL35" s="249"/>
      <c r="AM35" s="223"/>
      <c r="AN35" s="248"/>
      <c r="AO35" s="249"/>
      <c r="AP35" s="224"/>
      <c r="AQ35" s="248"/>
      <c r="AR35" s="249"/>
      <c r="AS35" s="251"/>
      <c r="AT35" s="252"/>
      <c r="AU35" s="249"/>
      <c r="AV35" s="253"/>
      <c r="AW35" s="252"/>
      <c r="AX35" s="254"/>
      <c r="AY35" s="253"/>
      <c r="AZ35" s="252"/>
      <c r="BA35" s="254"/>
      <c r="BB35" s="255"/>
      <c r="BC35" s="251"/>
      <c r="BD35" s="254"/>
      <c r="BE35" s="255"/>
      <c r="BF35" s="251"/>
      <c r="BG35" s="254"/>
      <c r="BH35" s="255"/>
      <c r="BI35" s="251"/>
      <c r="BJ35" s="256"/>
    </row>
    <row r="36" spans="1:62" s="138" customFormat="1" ht="12" thickTop="1">
      <c r="A36" s="135"/>
      <c r="B36" s="135"/>
      <c r="C36" s="136">
        <f>SUM(C9:C35)</f>
        <v>459</v>
      </c>
      <c r="D36" s="135">
        <f>SUM(D9:D35)</f>
        <v>64025</v>
      </c>
      <c r="E36" s="137">
        <f t="shared" si="0"/>
        <v>0.7169074580242093</v>
      </c>
      <c r="F36" s="136">
        <f>SUM(F9:F35)</f>
        <v>447</v>
      </c>
      <c r="G36" s="135">
        <f>SUM(G9:G35)</f>
        <v>63828</v>
      </c>
      <c r="H36" s="137">
        <f>IF(F36=0,"0.00",(F36/G36)*100)</f>
        <v>0.70031960894905054</v>
      </c>
      <c r="I36" s="136">
        <f>SUM(I9:I35)</f>
        <v>422</v>
      </c>
      <c r="J36" s="135">
        <f>SUM(J9:J35)</f>
        <v>63447</v>
      </c>
      <c r="K36" s="137">
        <f>IF(I36=0,"0.00",(I36/J36)*100)</f>
        <v>0.66512207038945892</v>
      </c>
      <c r="L36" s="136">
        <f>SUM(L9:L35)</f>
        <v>463</v>
      </c>
      <c r="M36" s="135">
        <f>SUM(M9:M35)</f>
        <v>63057</v>
      </c>
      <c r="N36" s="137">
        <f>IF(L36=0,"0.00",(L36/M36)*100)</f>
        <v>0.73425630778501993</v>
      </c>
      <c r="O36" s="136">
        <f>SUM(O9:O35)</f>
        <v>465</v>
      </c>
      <c r="P36" s="135">
        <f>SUM(P9:P35)</f>
        <v>62665</v>
      </c>
      <c r="Q36" s="137">
        <f>IF(O36=0,"0.00",(O36/P36)*100)</f>
        <v>0.74204101172903536</v>
      </c>
      <c r="R36" s="136">
        <f>SUM(R9:R35)</f>
        <v>477</v>
      </c>
      <c r="S36" s="136">
        <f>SUM(S9:S35)</f>
        <v>62318</v>
      </c>
      <c r="T36" s="137">
        <f>IF(R36=0,"0.00",(R36/S36)*100)</f>
        <v>0.76542892904136839</v>
      </c>
      <c r="U36" s="136">
        <f>SUM(U9:U35)</f>
        <v>569</v>
      </c>
      <c r="V36" s="136">
        <f>SUM(V9:V35)</f>
        <v>61938</v>
      </c>
      <c r="W36" s="137">
        <f>IF(U36=0,"0.00",(U36/V36)*100)</f>
        <v>0.91866059607995099</v>
      </c>
      <c r="X36" s="136">
        <f>SUM(X9:X35)</f>
        <v>402</v>
      </c>
      <c r="Y36" s="136">
        <f>SUM(Y9:Y35)</f>
        <v>61615</v>
      </c>
      <c r="Z36" s="137">
        <f>IF(X36=0,"0.00",(X36/Y36)*100)</f>
        <v>0.6524385295788363</v>
      </c>
      <c r="AA36" s="257"/>
      <c r="AB36" s="257"/>
      <c r="AC36" s="258"/>
      <c r="AD36" s="257"/>
      <c r="AE36" s="257"/>
      <c r="AF36" s="258"/>
      <c r="AG36" s="257"/>
      <c r="AH36" s="257"/>
      <c r="AI36" s="258"/>
      <c r="AJ36" s="257"/>
      <c r="AK36" s="257"/>
      <c r="AL36" s="258"/>
      <c r="AM36" s="257"/>
      <c r="AN36" s="257"/>
      <c r="AO36" s="258"/>
      <c r="AP36" s="257"/>
      <c r="AQ36" s="257"/>
      <c r="AR36" s="258"/>
      <c r="AS36" s="257"/>
      <c r="AT36" s="257"/>
      <c r="AU36" s="258"/>
      <c r="AV36" s="257"/>
      <c r="AW36" s="257"/>
      <c r="AX36" s="258"/>
      <c r="AY36" s="257"/>
      <c r="AZ36" s="257"/>
      <c r="BA36" s="258"/>
      <c r="BB36" s="257"/>
      <c r="BC36" s="257"/>
      <c r="BD36" s="258"/>
      <c r="BE36" s="257"/>
      <c r="BF36" s="257"/>
      <c r="BG36" s="258"/>
      <c r="BH36" s="230"/>
      <c r="BI36" s="230"/>
      <c r="BJ36" s="259"/>
    </row>
    <row r="37" spans="1:62" s="134" customFormat="1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260"/>
      <c r="AB37" s="260"/>
      <c r="AC37" s="260"/>
      <c r="AD37" s="260"/>
      <c r="AE37" s="260"/>
      <c r="AF37" s="260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</row>
    <row r="38" spans="1:62">
      <c r="BB38" s="99"/>
      <c r="BC38" s="99"/>
      <c r="BD38" s="99"/>
      <c r="BE38" s="99"/>
      <c r="BF38" s="99"/>
      <c r="BG38" s="99"/>
      <c r="BH38" s="99"/>
      <c r="BI38" s="99"/>
      <c r="BJ38" s="99"/>
    </row>
    <row r="39" spans="1:62">
      <c r="BB39" s="99"/>
      <c r="BC39" s="99"/>
      <c r="BD39" s="99"/>
      <c r="BE39" s="99"/>
      <c r="BF39" s="99"/>
      <c r="BG39" s="99"/>
      <c r="BH39" s="99"/>
      <c r="BI39" s="99"/>
      <c r="BJ39" s="99"/>
    </row>
    <row r="40" spans="1:62">
      <c r="BB40" s="100"/>
      <c r="BE40" s="100"/>
      <c r="BH40" s="100"/>
    </row>
    <row r="41" spans="1:62">
      <c r="BB41" s="100"/>
      <c r="BE41" s="100"/>
      <c r="BH41" s="100"/>
    </row>
    <row r="42" spans="1:62">
      <c r="BB42" s="100"/>
      <c r="BE42" s="100"/>
      <c r="BH42" s="100"/>
    </row>
    <row r="43" spans="1:62">
      <c r="BB43" s="100"/>
      <c r="BE43" s="100"/>
      <c r="BH43" s="100"/>
    </row>
    <row r="44" spans="1:62">
      <c r="A44" s="56" t="s">
        <v>61</v>
      </c>
      <c r="BB44" s="100"/>
      <c r="BE44" s="100"/>
      <c r="BH44" s="100"/>
    </row>
    <row r="45" spans="1:62">
      <c r="A45" s="56" t="s">
        <v>59</v>
      </c>
      <c r="BB45" s="100"/>
      <c r="BE45" s="100"/>
      <c r="BH45" s="100"/>
    </row>
    <row r="46" spans="1:62">
      <c r="A46" s="56" t="s">
        <v>58</v>
      </c>
      <c r="BB46" s="100"/>
      <c r="BE46" s="100"/>
      <c r="BH46" s="100"/>
    </row>
    <row r="47" spans="1:62">
      <c r="BB47" s="100"/>
      <c r="BE47" s="100"/>
      <c r="BH47" s="100"/>
    </row>
    <row r="48" spans="1:62">
      <c r="BB48" s="100"/>
      <c r="BE48" s="100"/>
      <c r="BH48" s="100"/>
    </row>
    <row r="49" spans="34:60">
      <c r="AJ49" s="64"/>
      <c r="AM49" s="64"/>
      <c r="AP49" s="64"/>
      <c r="AS49" s="64"/>
      <c r="AV49" s="64"/>
      <c r="AY49" s="64"/>
      <c r="BB49" s="100"/>
      <c r="BE49" s="100"/>
      <c r="BH49" s="100"/>
    </row>
    <row r="50" spans="34:60">
      <c r="AJ50" s="64"/>
      <c r="AM50" s="64"/>
      <c r="AP50" s="64"/>
      <c r="AS50" s="64"/>
      <c r="AV50" s="64"/>
      <c r="AY50" s="64"/>
      <c r="BB50" s="100"/>
      <c r="BE50" s="100"/>
      <c r="BH50" s="100"/>
    </row>
    <row r="51" spans="34:60">
      <c r="AH51" s="64"/>
      <c r="AJ51" s="64"/>
      <c r="AM51" s="64"/>
      <c r="AP51" s="64"/>
      <c r="AS51" s="64"/>
      <c r="AV51" s="64"/>
      <c r="AY51" s="64"/>
      <c r="BB51" s="100"/>
      <c r="BE51" s="100"/>
      <c r="BH51" s="100"/>
    </row>
    <row r="52" spans="34:60">
      <c r="AH52" s="64"/>
      <c r="AJ52" s="64"/>
      <c r="AM52" s="64"/>
      <c r="AP52" s="64"/>
      <c r="AS52" s="64"/>
      <c r="AV52" s="64"/>
      <c r="AY52" s="64"/>
      <c r="BB52" s="100"/>
      <c r="BE52" s="100"/>
      <c r="BH52" s="100"/>
    </row>
    <row r="53" spans="34:60">
      <c r="AH53" s="64"/>
      <c r="AJ53" s="64"/>
      <c r="AM53" s="64"/>
      <c r="AP53" s="64"/>
      <c r="AS53" s="64"/>
      <c r="AV53" s="64"/>
      <c r="AY53" s="64"/>
      <c r="BB53" s="100"/>
      <c r="BE53" s="100"/>
      <c r="BH53" s="100"/>
    </row>
    <row r="54" spans="34:60">
      <c r="AH54" s="64"/>
      <c r="AJ54" s="64"/>
      <c r="AM54" s="64"/>
      <c r="AP54" s="64"/>
      <c r="AS54" s="64"/>
      <c r="AV54" s="64"/>
      <c r="AY54" s="64"/>
      <c r="BB54" s="100"/>
      <c r="BE54" s="100"/>
      <c r="BH54" s="100"/>
    </row>
    <row r="55" spans="34:60">
      <c r="AH55" s="64"/>
      <c r="AJ55" s="64"/>
      <c r="AM55" s="64"/>
      <c r="AP55" s="64"/>
      <c r="AS55" s="64"/>
      <c r="AV55" s="64"/>
      <c r="AY55" s="64"/>
      <c r="BB55" s="100"/>
      <c r="BE55" s="100"/>
      <c r="BH55" s="100"/>
    </row>
    <row r="56" spans="34:60">
      <c r="AH56" s="64"/>
      <c r="AJ56" s="64"/>
      <c r="AM56" s="64"/>
      <c r="AP56" s="64"/>
      <c r="AS56" s="64"/>
      <c r="AV56" s="64"/>
      <c r="AY56" s="64"/>
      <c r="BB56" s="100"/>
      <c r="BE56" s="100"/>
      <c r="BH56" s="100"/>
    </row>
    <row r="57" spans="34:60">
      <c r="AH57" s="64"/>
      <c r="AJ57" s="64"/>
      <c r="AM57" s="64"/>
      <c r="AP57" s="64"/>
      <c r="AS57" s="64"/>
      <c r="AV57" s="64"/>
      <c r="AY57" s="64"/>
      <c r="BB57" s="100"/>
      <c r="BE57" s="100"/>
      <c r="BH57" s="100"/>
    </row>
    <row r="58" spans="34:60">
      <c r="AH58" s="64"/>
      <c r="AJ58" s="64"/>
      <c r="AM58" s="64"/>
      <c r="AP58" s="64"/>
      <c r="AS58" s="64"/>
      <c r="AV58" s="64"/>
      <c r="AY58" s="64"/>
      <c r="BB58" s="100"/>
      <c r="BE58" s="100"/>
      <c r="BH58" s="100"/>
    </row>
    <row r="59" spans="34:60">
      <c r="AH59" s="64"/>
      <c r="AJ59" s="64"/>
      <c r="AM59" s="64"/>
      <c r="AP59" s="64"/>
      <c r="AS59" s="64"/>
      <c r="AV59" s="64"/>
      <c r="AY59" s="64"/>
      <c r="BB59" s="100"/>
      <c r="BE59" s="100"/>
      <c r="BH59" s="100"/>
    </row>
    <row r="60" spans="34:60">
      <c r="AH60" s="64"/>
      <c r="AJ60" s="64"/>
      <c r="AM60" s="64"/>
      <c r="AP60" s="64"/>
      <c r="AS60" s="64"/>
      <c r="AV60" s="64"/>
      <c r="AY60" s="64"/>
      <c r="BB60" s="100"/>
      <c r="BE60" s="100"/>
      <c r="BH60" s="100"/>
    </row>
    <row r="61" spans="34:60">
      <c r="AH61" s="64"/>
      <c r="AJ61" s="64"/>
      <c r="AM61" s="64"/>
      <c r="AP61" s="64"/>
      <c r="AS61" s="64"/>
      <c r="AV61" s="64"/>
      <c r="AY61" s="64"/>
      <c r="BB61" s="100"/>
      <c r="BE61" s="100"/>
      <c r="BH61" s="100"/>
    </row>
    <row r="62" spans="34:60">
      <c r="AH62" s="64"/>
      <c r="AJ62" s="64"/>
      <c r="AM62" s="64"/>
      <c r="AP62" s="64"/>
      <c r="AS62" s="64"/>
      <c r="AV62" s="64"/>
      <c r="AY62" s="64"/>
      <c r="BB62" s="100"/>
      <c r="BE62" s="100"/>
      <c r="BH62" s="100"/>
    </row>
    <row r="63" spans="34:60">
      <c r="AH63" s="64"/>
      <c r="AJ63" s="64"/>
      <c r="AM63" s="64"/>
      <c r="AP63" s="64"/>
      <c r="AS63" s="64"/>
      <c r="AV63" s="64"/>
      <c r="AY63" s="64"/>
      <c r="BB63" s="100"/>
      <c r="BE63" s="100"/>
      <c r="BH63" s="100"/>
    </row>
    <row r="64" spans="34:60">
      <c r="AH64" s="64"/>
      <c r="AJ64" s="64"/>
      <c r="AM64" s="64"/>
      <c r="AP64" s="64"/>
      <c r="AS64" s="64"/>
      <c r="AV64" s="64"/>
      <c r="AY64" s="64"/>
      <c r="BB64" s="100"/>
      <c r="BE64" s="100"/>
      <c r="BH64" s="100"/>
    </row>
    <row r="65" spans="34:61">
      <c r="AH65" s="64"/>
      <c r="AJ65" s="64"/>
      <c r="AM65" s="64"/>
      <c r="AP65" s="64"/>
      <c r="AS65" s="64"/>
      <c r="AV65" s="64"/>
      <c r="AY65" s="64"/>
      <c r="BB65" s="100"/>
      <c r="BE65" s="100"/>
      <c r="BH65" s="100"/>
    </row>
    <row r="66" spans="34:61">
      <c r="AH66" s="64"/>
      <c r="AJ66" s="64"/>
      <c r="AM66" s="64"/>
      <c r="AP66" s="64"/>
      <c r="AS66" s="64"/>
      <c r="AV66" s="64"/>
      <c r="AY66" s="64"/>
      <c r="BB66" s="100"/>
      <c r="BC66" s="100"/>
      <c r="BE66" s="100"/>
      <c r="BF66" s="100"/>
      <c r="BH66" s="100"/>
      <c r="BI66" s="100"/>
    </row>
    <row r="67" spans="34:61">
      <c r="AH67" s="64"/>
      <c r="AJ67" s="64"/>
      <c r="AM67" s="64"/>
      <c r="AP67" s="64"/>
      <c r="AS67" s="64"/>
      <c r="AV67" s="64"/>
      <c r="AY67" s="64"/>
      <c r="BB67" s="64"/>
      <c r="BE67" s="64"/>
      <c r="BH67" s="64"/>
    </row>
    <row r="68" spans="34:61">
      <c r="AH68" s="64"/>
      <c r="AJ68" s="64"/>
      <c r="AM68" s="64"/>
      <c r="AP68" s="64"/>
      <c r="AS68" s="64"/>
      <c r="AV68" s="64"/>
      <c r="AY68" s="64"/>
      <c r="BB68" s="64"/>
      <c r="BE68" s="64"/>
      <c r="BH68" s="64"/>
    </row>
    <row r="69" spans="34:61">
      <c r="AH69" s="64"/>
      <c r="AJ69" s="64"/>
      <c r="AM69" s="64"/>
      <c r="AP69" s="64"/>
      <c r="AS69" s="64"/>
      <c r="AV69" s="64"/>
      <c r="AY69" s="64"/>
      <c r="BB69" s="64"/>
      <c r="BE69" s="64"/>
      <c r="BH69" s="64"/>
    </row>
    <row r="70" spans="34:61">
      <c r="AH70" s="64"/>
      <c r="AJ70" s="64"/>
      <c r="AM70" s="64"/>
      <c r="AP70" s="64"/>
      <c r="AS70" s="64"/>
      <c r="AV70" s="64"/>
      <c r="AY70" s="64"/>
      <c r="BB70" s="64"/>
      <c r="BE70" s="64"/>
      <c r="BH70" s="64"/>
    </row>
    <row r="71" spans="34:61">
      <c r="AH71" s="64"/>
      <c r="AJ71" s="64"/>
      <c r="AM71" s="64"/>
      <c r="AP71" s="64"/>
      <c r="AS71" s="64"/>
      <c r="AV71" s="64"/>
      <c r="AY71" s="64"/>
      <c r="BB71" s="64"/>
      <c r="BE71" s="64"/>
      <c r="BH71" s="64"/>
    </row>
    <row r="72" spans="34:61">
      <c r="AH72" s="64"/>
      <c r="AJ72" s="64"/>
      <c r="AM72" s="64"/>
      <c r="AP72" s="64"/>
      <c r="AS72" s="64"/>
      <c r="AV72" s="64"/>
      <c r="AY72" s="64"/>
      <c r="BB72" s="64"/>
      <c r="BE72" s="64"/>
      <c r="BH72" s="64"/>
    </row>
    <row r="73" spans="34:61">
      <c r="AH73" s="64"/>
      <c r="AJ73" s="64"/>
      <c r="AM73" s="64"/>
      <c r="AP73" s="64"/>
      <c r="AS73" s="64"/>
      <c r="AV73" s="64"/>
      <c r="AY73" s="64"/>
      <c r="BB73" s="64"/>
      <c r="BE73" s="64"/>
      <c r="BH73" s="64"/>
    </row>
    <row r="74" spans="34:61">
      <c r="AH74" s="64"/>
      <c r="AJ74" s="64"/>
      <c r="AM74" s="64"/>
      <c r="AP74" s="64"/>
      <c r="AS74" s="64"/>
      <c r="AV74" s="64"/>
      <c r="AY74" s="64"/>
      <c r="BB74" s="64"/>
      <c r="BE74" s="64"/>
      <c r="BH74" s="64"/>
    </row>
    <row r="75" spans="34:61">
      <c r="AH75" s="64"/>
      <c r="AJ75" s="64"/>
      <c r="AM75" s="64"/>
      <c r="AP75" s="64"/>
      <c r="AS75" s="64"/>
      <c r="AV75" s="64"/>
      <c r="AY75" s="64"/>
      <c r="BB75" s="64"/>
      <c r="BE75" s="64"/>
      <c r="BH75" s="64"/>
    </row>
    <row r="76" spans="34:61">
      <c r="AH76" s="64"/>
    </row>
    <row r="77" spans="34:61">
      <c r="AH77" s="64"/>
    </row>
  </sheetData>
  <sheetProtection selectLockedCells="1" selectUnlockedCells="1"/>
  <mergeCells count="25">
    <mergeCell ref="AY6:BA6"/>
    <mergeCell ref="AS6:AU6"/>
    <mergeCell ref="C6:E6"/>
    <mergeCell ref="AP6:AR6"/>
    <mergeCell ref="AM6:AO6"/>
    <mergeCell ref="AV6:AX6"/>
    <mergeCell ref="AJ6:AL6"/>
    <mergeCell ref="AA6:AC6"/>
    <mergeCell ref="AD6:AF6"/>
    <mergeCell ref="X6:Z6"/>
    <mergeCell ref="F6:H6"/>
    <mergeCell ref="I6:K6"/>
    <mergeCell ref="R6:T6"/>
    <mergeCell ref="O6:Q6"/>
    <mergeCell ref="U6:W6"/>
    <mergeCell ref="BH6:BJ6"/>
    <mergeCell ref="A1:BJ1"/>
    <mergeCell ref="A2:BJ2"/>
    <mergeCell ref="A3:BJ3"/>
    <mergeCell ref="A4:BJ4"/>
    <mergeCell ref="A5:BJ5"/>
    <mergeCell ref="BE6:BG6"/>
    <mergeCell ref="BB6:BD6"/>
    <mergeCell ref="AG6:AI6"/>
    <mergeCell ref="L6:N6"/>
  </mergeCells>
  <phoneticPr fontId="5" type="noConversion"/>
  <conditionalFormatting sqref="AI9:AI36 AO9:AO36 E9:E36 H9:H36 K9:K36 N9:N36 Q9:Q36 T9:T36 W9:W36 Z9:Z36 AC9:AC36 AF9:AF36 AU9:AU36 AL9:AL36 AR9:AR36 AX9:AX36 BA9:BA36 BD9:BD36 BG9:BG36">
    <cfRule type="cellIs" dxfId="4" priority="5" stopIfTrue="1" operator="between">
      <formula>4</formula>
      <formula>10000</formula>
    </cfRule>
  </conditionalFormatting>
  <conditionalFormatting sqref="AI37:AI44 AR37:AR44 AO37:AO44 AL37:AL44 AU37:AU44 AX37:AX44 BA37:BA44 BD37:BD44 BG37:BG44">
    <cfRule type="cellIs" dxfId="3" priority="6" stopIfTrue="1" operator="greaterThan">
      <formula>8</formula>
    </cfRule>
  </conditionalFormatting>
  <conditionalFormatting sqref="BJ9:BJ36">
    <cfRule type="cellIs" dxfId="2" priority="3" stopIfTrue="1" operator="between">
      <formula>4</formula>
      <formula>10000</formula>
    </cfRule>
  </conditionalFormatting>
  <conditionalFormatting sqref="BJ37:BJ44">
    <cfRule type="cellIs" dxfId="1" priority="2" stopIfTrue="1" operator="greaterThan">
      <formula>8</formula>
    </cfRule>
  </conditionalFormatting>
  <conditionalFormatting sqref="BJ9:BJ35">
    <cfRule type="cellIs" dxfId="0" priority="1" stopIfTrue="1" operator="between">
      <formula>4</formula>
      <formula>10000</formula>
    </cfRule>
  </conditionalFormatting>
  <printOptions horizontalCentered="1"/>
  <pageMargins left="0" right="0" top="1" bottom="0.5" header="0.5" footer="0.25"/>
  <pageSetup scale="61" orientation="landscape" r:id="rId1"/>
  <headerFooter alignWithMargins="0">
    <oddFooter>&amp;CREDACTED
CONFIDENTIAL PURSUANT TO WAC 480-07-160&amp;R&amp;A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31">
        <v>40603</v>
      </c>
    </row>
    <row r="6" spans="1:4" ht="12">
      <c r="A6" s="19" t="s">
        <v>78</v>
      </c>
      <c r="B6" s="32"/>
    </row>
    <row r="7" spans="1:4">
      <c r="A7" s="20" t="s">
        <v>79</v>
      </c>
      <c r="B7" s="33">
        <v>618</v>
      </c>
      <c r="D7" s="46">
        <f>B7-B8</f>
        <v>596</v>
      </c>
    </row>
    <row r="8" spans="1:4">
      <c r="A8" s="20" t="s">
        <v>80</v>
      </c>
      <c r="B8" s="33">
        <v>22</v>
      </c>
      <c r="D8" s="117">
        <f>D7/B7</f>
        <v>0.96440129449838186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594</v>
      </c>
      <c r="D11" s="46">
        <f>B11-B12</f>
        <v>550</v>
      </c>
    </row>
    <row r="12" spans="1:4">
      <c r="A12" s="20" t="s">
        <v>84</v>
      </c>
      <c r="B12" s="33">
        <v>44</v>
      </c>
      <c r="D12" s="117">
        <f>D11/B11</f>
        <v>0.92592592592592593</v>
      </c>
    </row>
    <row r="13" spans="1:4" ht="12" thickBot="1">
      <c r="A13" s="20" t="s">
        <v>85</v>
      </c>
      <c r="B13" s="33">
        <v>8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618</v>
      </c>
      <c r="D15" s="46">
        <f>B15-B16</f>
        <v>606</v>
      </c>
    </row>
    <row r="16" spans="1:4" ht="12" customHeight="1">
      <c r="A16" s="20" t="s">
        <v>88</v>
      </c>
      <c r="B16" s="33">
        <v>12</v>
      </c>
      <c r="D16" s="117">
        <f>D15/B15</f>
        <v>0.98058252427184467</v>
      </c>
    </row>
    <row r="17" spans="1:4" ht="12.75" customHeight="1" thickBot="1">
      <c r="A17" s="22" t="s">
        <v>89</v>
      </c>
      <c r="B17" s="35">
        <f>SUM(B15-B16)/B15</f>
        <v>0.98058252427184467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v>1658</v>
      </c>
      <c r="D19" s="46"/>
    </row>
    <row r="20" spans="1:4">
      <c r="A20" s="20" t="s">
        <v>91</v>
      </c>
      <c r="B20" s="33">
        <v>1</v>
      </c>
      <c r="D20" s="117"/>
    </row>
    <row r="21" spans="1:4" s="23" customFormat="1" ht="12" thickBot="1">
      <c r="A21" s="20" t="s">
        <v>92</v>
      </c>
      <c r="B21" s="35">
        <f>SUM(B19-B20)/B19</f>
        <v>0.99939686369119418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v>3198</v>
      </c>
    </row>
    <row r="24" spans="1:4">
      <c r="A24" s="20" t="s">
        <v>94</v>
      </c>
      <c r="B24" s="33">
        <v>1</v>
      </c>
    </row>
    <row r="25" spans="1:4" s="23" customFormat="1" ht="12" thickBot="1">
      <c r="A25" s="20" t="s">
        <v>95</v>
      </c>
      <c r="B25" s="35">
        <f>SUM(B23-B24)/B23</f>
        <v>0.99968730456535337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v>63721</v>
      </c>
      <c r="D27" s="52"/>
    </row>
    <row r="28" spans="1:4">
      <c r="A28" s="20" t="s">
        <v>98</v>
      </c>
      <c r="B28" s="33">
        <v>463</v>
      </c>
    </row>
    <row r="29" spans="1:4" ht="12" thickBot="1">
      <c r="A29" s="22" t="s">
        <v>99</v>
      </c>
      <c r="B29" s="50">
        <f>B28/B27*100</f>
        <v>0.72660504386309066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v>342</v>
      </c>
      <c r="D31" s="117">
        <f>B32/B31</f>
        <v>0.99122807017543857</v>
      </c>
    </row>
    <row r="32" spans="1:4">
      <c r="A32" s="20" t="s">
        <v>102</v>
      </c>
      <c r="B32" s="33">
        <v>339</v>
      </c>
      <c r="D32" s="117"/>
    </row>
    <row r="33" spans="1:4">
      <c r="A33" s="20" t="s">
        <v>103</v>
      </c>
      <c r="B33" s="33">
        <v>3</v>
      </c>
    </row>
    <row r="34" spans="1:4" ht="12" thickBot="1">
      <c r="A34" s="22" t="s">
        <v>104</v>
      </c>
      <c r="B34" s="51">
        <v>2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121</v>
      </c>
      <c r="D36" s="117">
        <f>B37/B36</f>
        <v>0.95867768595041325</v>
      </c>
    </row>
    <row r="37" spans="1:4">
      <c r="A37" s="20" t="s">
        <v>107</v>
      </c>
      <c r="B37" s="33">
        <v>116</v>
      </c>
    </row>
    <row r="38" spans="1:4">
      <c r="A38" s="20" t="s">
        <v>108</v>
      </c>
      <c r="B38" s="33">
        <v>5</v>
      </c>
    </row>
    <row r="39" spans="1:4" ht="12" thickBot="1">
      <c r="A39" s="22" t="s">
        <v>109</v>
      </c>
      <c r="B39" s="51">
        <v>1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sheetProtection selectLockedCells="1" selectUnlockedCells="1"/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 t="s">
        <v>125</v>
      </c>
    </row>
    <row r="6" spans="1:4" ht="12">
      <c r="A6" s="19" t="s">
        <v>78</v>
      </c>
      <c r="B6" s="32"/>
    </row>
    <row r="7" spans="1:4">
      <c r="A7" s="20" t="s">
        <v>79</v>
      </c>
      <c r="B7" s="33">
        <f>'SUMMARY JAN'!B7+'SUMMARY FEB'!B7+'SUMMARY MAR'!B7</f>
        <v>1662</v>
      </c>
      <c r="D7" s="46">
        <f>B7-B8</f>
        <v>1613</v>
      </c>
    </row>
    <row r="8" spans="1:4">
      <c r="A8" s="20" t="s">
        <v>80</v>
      </c>
      <c r="B8" s="33">
        <f>'SUMMARY JAN'!B8+'SUMMARY FEB'!B8+'SUMMARY MAR'!B8</f>
        <v>49</v>
      </c>
      <c r="D8" s="117">
        <f>D7/B7</f>
        <v>0.97051744885679903</v>
      </c>
    </row>
    <row r="9" spans="1:4" ht="12" thickBot="1">
      <c r="A9" s="20" t="s">
        <v>81</v>
      </c>
      <c r="B9" s="33">
        <f>'SUMMARY JAN'!B9+'SUMMARY FEB'!B9+'SUMMARY MAR'!B9</f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f>'SUMMARY JAN'!B11+'SUMMARY FEB'!B11+'SUMMARY MAR'!B11</f>
        <v>1646</v>
      </c>
      <c r="D11" s="46">
        <f>B11-B12</f>
        <v>1508</v>
      </c>
    </row>
    <row r="12" spans="1:4">
      <c r="A12" s="20" t="s">
        <v>84</v>
      </c>
      <c r="B12" s="33">
        <f>'SUMMARY JAN'!B12+'SUMMARY FEB'!B12+'SUMMARY MAR'!B12</f>
        <v>138</v>
      </c>
      <c r="D12" s="117">
        <f>D11/B11</f>
        <v>0.91616038882138517</v>
      </c>
    </row>
    <row r="13" spans="1:4" ht="12" thickBot="1">
      <c r="A13" s="20" t="s">
        <v>85</v>
      </c>
      <c r="B13" s="33">
        <f>'SUMMARY JAN'!B13+'SUMMARY FEB'!B13+'SUMMARY MAR'!B13</f>
        <v>29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f>'SUMMARY JAN'!B15+'SUMMARY FEB'!B15+'SUMMARY MAR'!B15</f>
        <v>1660</v>
      </c>
      <c r="D15" s="46">
        <f>B15-B16</f>
        <v>1626</v>
      </c>
    </row>
    <row r="16" spans="1:4" ht="12" customHeight="1">
      <c r="A16" s="20" t="s">
        <v>88</v>
      </c>
      <c r="B16" s="33">
        <f>'SUMMARY JAN'!B16+'SUMMARY FEB'!B16+'SUMMARY MAR'!B16</f>
        <v>34</v>
      </c>
      <c r="D16" s="117">
        <f>D15/B15</f>
        <v>0.97951807228915666</v>
      </c>
    </row>
    <row r="17" spans="1:4" ht="12.75" customHeight="1" thickBot="1">
      <c r="A17" s="22" t="s">
        <v>89</v>
      </c>
      <c r="B17" s="35">
        <f>SUM(B15-B16)/B15</f>
        <v>0.97951807228915666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f>'SUMMARY JAN'!B19+'SUMMARY FEB'!B19+'SUMMARY MAR'!B19</f>
        <v>4691</v>
      </c>
      <c r="D19" s="46"/>
    </row>
    <row r="20" spans="1:4">
      <c r="A20" s="20" t="s">
        <v>91</v>
      </c>
      <c r="B20" s="33">
        <f>'SUMMARY JAN'!B20+'SUMMARY FEB'!B20+'SUMMARY MAR'!B20</f>
        <v>2</v>
      </c>
      <c r="D20" s="117"/>
    </row>
    <row r="21" spans="1:4" s="23" customFormat="1" ht="12" thickBot="1">
      <c r="A21" s="20" t="s">
        <v>92</v>
      </c>
      <c r="B21" s="35">
        <f>SUM(B19-B20)/B19</f>
        <v>0.99957365167341716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f>'SUMMARY JAN'!B23+'SUMMARY FEB'!B23+'SUMMARY MAR'!B23</f>
        <v>9313</v>
      </c>
    </row>
    <row r="24" spans="1:4">
      <c r="A24" s="20" t="s">
        <v>94</v>
      </c>
      <c r="B24" s="33">
        <f>'SUMMARY JAN'!B24+'SUMMARY FEB'!B24+'SUMMARY MAR'!B24</f>
        <v>3</v>
      </c>
    </row>
    <row r="25" spans="1:4" s="23" customFormat="1" ht="12" thickBot="1">
      <c r="A25" s="20" t="s">
        <v>95</v>
      </c>
      <c r="B25" s="35">
        <f>SUM(B23-B24)/B23</f>
        <v>0.99967786964458283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f>'SUMMARY JAN'!B27+'SUMMARY FEB'!B27+'SUMMARY MAR'!B27</f>
        <v>185300</v>
      </c>
      <c r="D27" s="52"/>
    </row>
    <row r="28" spans="1:4">
      <c r="A28" s="20" t="s">
        <v>98</v>
      </c>
      <c r="B28" s="33">
        <f>'SUMMARY JAN'!B28+'SUMMARY FEB'!B28+'SUMMARY MAR'!B28</f>
        <v>1246</v>
      </c>
    </row>
    <row r="29" spans="1:4" ht="12" thickBot="1">
      <c r="A29" s="22" t="s">
        <v>99</v>
      </c>
      <c r="B29" s="50">
        <f>B28/B27*100</f>
        <v>0.67242309767943875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f>'SUMMARY JAN'!B31+'SUMMARY FEB'!B31+'SUMMARY MAR'!B31</f>
        <v>938</v>
      </c>
      <c r="D31" s="117">
        <f>B32/B31</f>
        <v>0.9925373134328358</v>
      </c>
    </row>
    <row r="32" spans="1:4">
      <c r="A32" s="20" t="s">
        <v>102</v>
      </c>
      <c r="B32" s="33">
        <f>'SUMMARY JAN'!B32+'SUMMARY FEB'!B32+'SUMMARY MAR'!B32</f>
        <v>931</v>
      </c>
      <c r="D32" s="117"/>
    </row>
    <row r="33" spans="1:4">
      <c r="A33" s="20" t="s">
        <v>103</v>
      </c>
      <c r="B33" s="33">
        <f>'SUMMARY JAN'!B33+'SUMMARY FEB'!B33+'SUMMARY MAR'!B33</f>
        <v>7</v>
      </c>
    </row>
    <row r="34" spans="1:4" ht="12" thickBot="1">
      <c r="A34" s="22" t="s">
        <v>104</v>
      </c>
      <c r="B34" s="33">
        <f>'SUMMARY JAN'!B34+'SUMMARY FEB'!B34+'SUMMARY MAR'!B34</f>
        <v>3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f>'SUMMARY JAN'!B36+'SUMMARY FEB'!B36+'SUMMARY MAR'!B36</f>
        <v>308</v>
      </c>
      <c r="D36" s="117">
        <f>B37/B36</f>
        <v>0.98051948051948057</v>
      </c>
    </row>
    <row r="37" spans="1:4">
      <c r="A37" s="20" t="s">
        <v>107</v>
      </c>
      <c r="B37" s="33">
        <f>'SUMMARY JAN'!B37+'SUMMARY FEB'!B37+'SUMMARY MAR'!B37</f>
        <v>302</v>
      </c>
    </row>
    <row r="38" spans="1:4">
      <c r="A38" s="20" t="s">
        <v>108</v>
      </c>
      <c r="B38" s="33">
        <f>'SUMMARY JAN'!B38+'SUMMARY FEB'!B38+'SUMMARY MAR'!B38</f>
        <v>6</v>
      </c>
    </row>
    <row r="39" spans="1:4" ht="12" thickBot="1">
      <c r="A39" s="22" t="s">
        <v>109</v>
      </c>
      <c r="B39" s="33">
        <f>'SUMMARY JAN'!B39+'SUMMARY FEB'!B39+'SUMMARY MAR'!B39</f>
        <v>5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32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1">
        <v>40634</v>
      </c>
    </row>
    <row r="6" spans="1:4" ht="12">
      <c r="A6" s="19" t="s">
        <v>78</v>
      </c>
      <c r="B6" s="122"/>
    </row>
    <row r="7" spans="1:4">
      <c r="A7" s="20" t="s">
        <v>79</v>
      </c>
      <c r="B7" s="123">
        <v>539</v>
      </c>
      <c r="D7" s="46">
        <f>B7-B8</f>
        <v>524</v>
      </c>
    </row>
    <row r="8" spans="1:4">
      <c r="A8" s="20" t="s">
        <v>80</v>
      </c>
      <c r="B8" s="123">
        <v>15</v>
      </c>
      <c r="D8" s="117">
        <f>D7/B7</f>
        <v>0.9721706864564007</v>
      </c>
    </row>
    <row r="9" spans="1:4" ht="12" thickBot="1">
      <c r="A9" s="20" t="s">
        <v>81</v>
      </c>
      <c r="B9" s="123">
        <v>0</v>
      </c>
    </row>
    <row r="10" spans="1:4" ht="12">
      <c r="A10" s="19" t="s">
        <v>82</v>
      </c>
      <c r="B10" s="124"/>
    </row>
    <row r="11" spans="1:4">
      <c r="A11" s="20" t="s">
        <v>83</v>
      </c>
      <c r="B11" s="123">
        <v>515</v>
      </c>
      <c r="D11" s="46">
        <f>B11-B12</f>
        <v>469</v>
      </c>
    </row>
    <row r="12" spans="1:4">
      <c r="A12" s="20" t="s">
        <v>84</v>
      </c>
      <c r="B12" s="123">
        <v>46</v>
      </c>
      <c r="D12" s="117">
        <f>D11/B11</f>
        <v>0.91067961165048539</v>
      </c>
    </row>
    <row r="13" spans="1:4" ht="12" thickBot="1">
      <c r="A13" s="20" t="s">
        <v>85</v>
      </c>
      <c r="B13" s="123">
        <v>9</v>
      </c>
    </row>
    <row r="14" spans="1:4" ht="12">
      <c r="A14" s="21" t="s">
        <v>86</v>
      </c>
      <c r="B14" s="124"/>
    </row>
    <row r="15" spans="1:4" ht="12" customHeight="1">
      <c r="A15" s="20" t="s">
        <v>87</v>
      </c>
      <c r="B15" s="123">
        <v>539</v>
      </c>
      <c r="D15" s="46">
        <f>B15-B16</f>
        <v>528</v>
      </c>
    </row>
    <row r="16" spans="1:4" ht="12" customHeight="1">
      <c r="A16" s="20" t="s">
        <v>88</v>
      </c>
      <c r="B16" s="123">
        <v>11</v>
      </c>
      <c r="D16" s="117">
        <f>D15/B15</f>
        <v>0.97959183673469385</v>
      </c>
    </row>
    <row r="17" spans="1:4" ht="12.75" customHeight="1" thickBot="1">
      <c r="A17" s="22" t="s">
        <v>89</v>
      </c>
      <c r="B17" s="125">
        <f>SUM(B15-B16)/B15</f>
        <v>0.97959183673469385</v>
      </c>
      <c r="D17" s="118"/>
    </row>
    <row r="18" spans="1:4" ht="12">
      <c r="A18" s="21" t="s">
        <v>90</v>
      </c>
      <c r="B18" s="126"/>
    </row>
    <row r="19" spans="1:4">
      <c r="A19" s="20" t="s">
        <v>87</v>
      </c>
      <c r="B19" s="123">
        <v>1684</v>
      </c>
      <c r="D19" s="46"/>
    </row>
    <row r="20" spans="1:4">
      <c r="A20" s="20" t="s">
        <v>91</v>
      </c>
      <c r="B20" s="123">
        <v>2</v>
      </c>
      <c r="D20" s="117"/>
    </row>
    <row r="21" spans="1:4" s="23" customFormat="1" ht="12" thickBot="1">
      <c r="A21" s="20" t="s">
        <v>92</v>
      </c>
      <c r="B21" s="125">
        <f>SUM(B19-B20)/B19</f>
        <v>0.99881235154394299</v>
      </c>
    </row>
    <row r="22" spans="1:4" ht="12">
      <c r="A22" s="21" t="s">
        <v>93</v>
      </c>
      <c r="B22" s="126"/>
    </row>
    <row r="23" spans="1:4">
      <c r="A23" s="20" t="s">
        <v>87</v>
      </c>
      <c r="B23" s="123">
        <v>3204</v>
      </c>
    </row>
    <row r="24" spans="1:4">
      <c r="A24" s="20" t="s">
        <v>94</v>
      </c>
      <c r="B24" s="123">
        <v>2</v>
      </c>
    </row>
    <row r="25" spans="1:4" s="23" customFormat="1" ht="12" thickBot="1">
      <c r="A25" s="20" t="s">
        <v>95</v>
      </c>
      <c r="B25" s="125">
        <f>SUM(B23-B24)/B23</f>
        <v>0.99937578027465668</v>
      </c>
    </row>
    <row r="26" spans="1:4" ht="12">
      <c r="A26" s="21" t="s">
        <v>96</v>
      </c>
      <c r="B26" s="127"/>
    </row>
    <row r="27" spans="1:4" ht="12">
      <c r="A27" s="20" t="s">
        <v>97</v>
      </c>
      <c r="B27" s="123">
        <v>60350</v>
      </c>
      <c r="D27" s="52"/>
    </row>
    <row r="28" spans="1:4">
      <c r="A28" s="20" t="s">
        <v>98</v>
      </c>
      <c r="B28" s="123">
        <v>396</v>
      </c>
    </row>
    <row r="29" spans="1:4" ht="12" thickBot="1">
      <c r="A29" s="22" t="s">
        <v>99</v>
      </c>
      <c r="B29" s="128">
        <f>B28/B27*100</f>
        <v>0.6561723280861641</v>
      </c>
    </row>
    <row r="30" spans="1:4" ht="12">
      <c r="A30" s="21" t="s">
        <v>100</v>
      </c>
      <c r="B30" s="124"/>
      <c r="D30" s="46"/>
    </row>
    <row r="31" spans="1:4">
      <c r="A31" s="20" t="s">
        <v>101</v>
      </c>
      <c r="B31" s="123">
        <v>300</v>
      </c>
      <c r="D31" s="117">
        <f>B32/B31</f>
        <v>0.98</v>
      </c>
    </row>
    <row r="32" spans="1:4">
      <c r="A32" s="20" t="s">
        <v>102</v>
      </c>
      <c r="B32" s="123">
        <v>294</v>
      </c>
      <c r="D32" s="117"/>
    </row>
    <row r="33" spans="1:6">
      <c r="A33" s="20" t="s">
        <v>103</v>
      </c>
      <c r="B33" s="123">
        <f>B31-B32</f>
        <v>6</v>
      </c>
      <c r="F33" s="46"/>
    </row>
    <row r="34" spans="1:6" ht="12" thickBot="1">
      <c r="A34" s="22" t="s">
        <v>104</v>
      </c>
      <c r="B34" s="129">
        <v>2</v>
      </c>
      <c r="E34" s="46"/>
    </row>
    <row r="35" spans="1:6" ht="12">
      <c r="A35" s="21" t="s">
        <v>105</v>
      </c>
      <c r="B35" s="126"/>
    </row>
    <row r="36" spans="1:6">
      <c r="A36" s="20" t="s">
        <v>106</v>
      </c>
      <c r="B36" s="123">
        <v>96</v>
      </c>
      <c r="D36" s="117">
        <f>B37/B36</f>
        <v>0.94791666666666663</v>
      </c>
    </row>
    <row r="37" spans="1:6">
      <c r="A37" s="20" t="s">
        <v>107</v>
      </c>
      <c r="B37" s="123">
        <v>91</v>
      </c>
    </row>
    <row r="38" spans="1:6">
      <c r="A38" s="20" t="s">
        <v>108</v>
      </c>
      <c r="B38" s="123">
        <f>B36-B37</f>
        <v>5</v>
      </c>
    </row>
    <row r="39" spans="1:6" ht="12" thickBot="1">
      <c r="A39" s="22" t="s">
        <v>109</v>
      </c>
      <c r="B39" s="129">
        <v>1</v>
      </c>
    </row>
    <row r="40" spans="1:6" ht="12.6" thickBot="1">
      <c r="A40" s="24" t="s">
        <v>110</v>
      </c>
      <c r="B40" s="130" t="s">
        <v>111</v>
      </c>
    </row>
    <row r="41" spans="1:6" ht="13.5" customHeight="1" thickBot="1">
      <c r="A41" s="25" t="s">
        <v>120</v>
      </c>
      <c r="B41" s="131" t="s">
        <v>111</v>
      </c>
    </row>
    <row r="42" spans="1:6" ht="12" thickTop="1"/>
    <row r="44" spans="1:6" s="27" customFormat="1">
      <c r="A44" s="26"/>
      <c r="B44" s="133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31">
        <v>40664</v>
      </c>
    </row>
    <row r="6" spans="1:4" ht="12">
      <c r="A6" s="19" t="s">
        <v>78</v>
      </c>
      <c r="B6" s="32"/>
    </row>
    <row r="7" spans="1:4">
      <c r="A7" s="20" t="s">
        <v>79</v>
      </c>
      <c r="B7" s="33">
        <v>505</v>
      </c>
      <c r="D7" s="46">
        <f>B7-B8</f>
        <v>485</v>
      </c>
    </row>
    <row r="8" spans="1:4">
      <c r="A8" s="20" t="s">
        <v>80</v>
      </c>
      <c r="B8" s="33">
        <v>20</v>
      </c>
      <c r="D8" s="117">
        <f>D7/B7</f>
        <v>0.96039603960396036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429</v>
      </c>
      <c r="D11" s="46">
        <f>B11-B12</f>
        <v>393</v>
      </c>
    </row>
    <row r="12" spans="1:4">
      <c r="A12" s="20" t="s">
        <v>84</v>
      </c>
      <c r="B12" s="33">
        <v>36</v>
      </c>
      <c r="D12" s="117">
        <f>D11/B11</f>
        <v>0.91608391608391604</v>
      </c>
    </row>
    <row r="13" spans="1:4" ht="12" thickBot="1">
      <c r="A13" s="20" t="s">
        <v>85</v>
      </c>
      <c r="B13" s="33">
        <v>14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505</v>
      </c>
      <c r="D15" s="46">
        <f>B15-B16</f>
        <v>496</v>
      </c>
    </row>
    <row r="16" spans="1:4" ht="12" customHeight="1">
      <c r="A16" s="20" t="s">
        <v>88</v>
      </c>
      <c r="B16" s="33">
        <v>9</v>
      </c>
      <c r="D16" s="117">
        <f>D15/B15</f>
        <v>0.98217821782178216</v>
      </c>
    </row>
    <row r="17" spans="1:4" ht="12.75" customHeight="1" thickBot="1">
      <c r="A17" s="22" t="s">
        <v>89</v>
      </c>
      <c r="B17" s="35">
        <f>SUM(B15-B16)/B15</f>
        <v>0.98217821782178216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v>1662</v>
      </c>
      <c r="D19" s="46"/>
    </row>
    <row r="20" spans="1:4">
      <c r="A20" s="20" t="s">
        <v>91</v>
      </c>
      <c r="B20" s="33">
        <v>1</v>
      </c>
      <c r="D20" s="117"/>
    </row>
    <row r="21" spans="1:4" s="23" customFormat="1" ht="12" thickBot="1">
      <c r="A21" s="20" t="s">
        <v>92</v>
      </c>
      <c r="B21" s="35">
        <f>SUM(B19-B20)/B19</f>
        <v>0.99939831528279177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v>3177</v>
      </c>
    </row>
    <row r="24" spans="1:4">
      <c r="A24" s="20" t="s">
        <v>94</v>
      </c>
      <c r="B24" s="33">
        <v>2</v>
      </c>
    </row>
    <row r="25" spans="1:4" s="23" customFormat="1" ht="12" thickBot="1">
      <c r="A25" s="20" t="s">
        <v>95</v>
      </c>
      <c r="B25" s="35">
        <f>SUM(B23-B24)/B23</f>
        <v>0.99937047529115519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v>60008</v>
      </c>
      <c r="D27" s="52"/>
    </row>
    <row r="28" spans="1:4">
      <c r="A28" s="20" t="s">
        <v>98</v>
      </c>
      <c r="B28" s="33">
        <v>328</v>
      </c>
    </row>
    <row r="29" spans="1:4" ht="12" thickBot="1">
      <c r="A29" s="22" t="s">
        <v>99</v>
      </c>
      <c r="B29" s="50">
        <f>B28/B27*100</f>
        <v>0.54659378749500065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v>253</v>
      </c>
      <c r="D31" s="117">
        <f>B32/B31</f>
        <v>0.99604743083003955</v>
      </c>
    </row>
    <row r="32" spans="1:4">
      <c r="A32" s="20" t="s">
        <v>102</v>
      </c>
      <c r="B32" s="33">
        <v>252</v>
      </c>
      <c r="D32" s="117"/>
    </row>
    <row r="33" spans="1:4">
      <c r="A33" s="20" t="s">
        <v>103</v>
      </c>
      <c r="B33" s="33">
        <v>1</v>
      </c>
    </row>
    <row r="34" spans="1:4" ht="12" thickBot="1">
      <c r="A34" s="22" t="s">
        <v>104</v>
      </c>
      <c r="B34" s="51">
        <v>0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75</v>
      </c>
      <c r="D36" s="117">
        <f>B37/B36</f>
        <v>0.97333333333333338</v>
      </c>
    </row>
    <row r="37" spans="1:4">
      <c r="A37" s="20" t="s">
        <v>107</v>
      </c>
      <c r="B37" s="33">
        <v>73</v>
      </c>
    </row>
    <row r="38" spans="1:4">
      <c r="A38" s="20" t="s">
        <v>108</v>
      </c>
      <c r="B38" s="33">
        <v>2</v>
      </c>
    </row>
    <row r="39" spans="1:4" ht="12" thickBot="1">
      <c r="A39" s="22" t="s">
        <v>109</v>
      </c>
      <c r="B39" s="51">
        <v>4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4"/>
  <sheetViews>
    <sheetView zoomScale="90"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31">
        <v>40695</v>
      </c>
    </row>
    <row r="6" spans="1:4" ht="12">
      <c r="A6" s="19" t="s">
        <v>78</v>
      </c>
      <c r="B6" s="32"/>
    </row>
    <row r="7" spans="1:4">
      <c r="A7" s="20" t="s">
        <v>79</v>
      </c>
      <c r="B7" s="33">
        <v>532</v>
      </c>
      <c r="D7" s="46">
        <f>B7-B8</f>
        <v>517</v>
      </c>
    </row>
    <row r="8" spans="1:4">
      <c r="A8" s="20" t="s">
        <v>80</v>
      </c>
      <c r="B8" s="33">
        <v>15</v>
      </c>
      <c r="D8" s="117">
        <f>D7/B7</f>
        <v>0.97180451127819545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473</v>
      </c>
      <c r="D11" s="46">
        <f>B11-B12</f>
        <v>435</v>
      </c>
    </row>
    <row r="12" spans="1:4">
      <c r="A12" s="20" t="s">
        <v>84</v>
      </c>
      <c r="B12" s="33">
        <v>38</v>
      </c>
      <c r="D12" s="117">
        <f>D11/B11</f>
        <v>0.91966173361522197</v>
      </c>
    </row>
    <row r="13" spans="1:4" ht="12" thickBot="1">
      <c r="A13" s="20" t="s">
        <v>85</v>
      </c>
      <c r="B13" s="33">
        <v>8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532</v>
      </c>
      <c r="D15" s="46">
        <f>B15-B16</f>
        <v>521</v>
      </c>
    </row>
    <row r="16" spans="1:4" ht="12" customHeight="1">
      <c r="A16" s="20" t="s">
        <v>88</v>
      </c>
      <c r="B16" s="33">
        <v>11</v>
      </c>
      <c r="D16" s="117">
        <f>D15/B15</f>
        <v>0.97932330827067671</v>
      </c>
    </row>
    <row r="17" spans="1:4" ht="12.75" customHeight="1" thickBot="1">
      <c r="A17" s="22" t="s">
        <v>89</v>
      </c>
      <c r="B17" s="35">
        <f>SUM(B15-B16)/B15</f>
        <v>0.97932330827067671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v>1576</v>
      </c>
      <c r="D19" s="46"/>
    </row>
    <row r="20" spans="1:4">
      <c r="A20" s="20" t="s">
        <v>91</v>
      </c>
      <c r="B20" s="33">
        <v>1</v>
      </c>
      <c r="D20" s="117"/>
    </row>
    <row r="21" spans="1:4" s="23" customFormat="1" ht="12" thickBot="1">
      <c r="A21" s="20" t="s">
        <v>92</v>
      </c>
      <c r="B21" s="35">
        <f>SUM(B19-B20)/B19</f>
        <v>0.99936548223350252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v>3236</v>
      </c>
    </row>
    <row r="24" spans="1:4">
      <c r="A24" s="20" t="s">
        <v>94</v>
      </c>
      <c r="B24" s="33">
        <v>3</v>
      </c>
    </row>
    <row r="25" spans="1:4" s="23" customFormat="1" ht="12" thickBot="1">
      <c r="A25" s="20" t="s">
        <v>95</v>
      </c>
      <c r="B25" s="35">
        <f>SUM(B23-B24)/B23</f>
        <v>0.99907292954264526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v>59741</v>
      </c>
      <c r="D27" s="52"/>
    </row>
    <row r="28" spans="1:4">
      <c r="A28" s="20" t="s">
        <v>98</v>
      </c>
      <c r="B28" s="33">
        <v>361</v>
      </c>
    </row>
    <row r="29" spans="1:4" ht="12" thickBot="1">
      <c r="A29" s="22" t="s">
        <v>99</v>
      </c>
      <c r="B29" s="50">
        <f>B28/B27*100</f>
        <v>0.60427512093871882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v>285</v>
      </c>
      <c r="D31" s="117">
        <f>B32/B31</f>
        <v>0.98245614035087714</v>
      </c>
    </row>
    <row r="32" spans="1:4">
      <c r="A32" s="20" t="s">
        <v>102</v>
      </c>
      <c r="B32" s="33">
        <v>280</v>
      </c>
      <c r="D32" s="117"/>
    </row>
    <row r="33" spans="1:4">
      <c r="A33" s="20" t="s">
        <v>103</v>
      </c>
      <c r="B33" s="33">
        <v>5</v>
      </c>
    </row>
    <row r="34" spans="1:4" ht="12" thickBot="1">
      <c r="A34" s="22" t="s">
        <v>104</v>
      </c>
      <c r="B34" s="51">
        <v>0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76</v>
      </c>
      <c r="D36" s="117">
        <f>B37/B36</f>
        <v>0.94736842105263153</v>
      </c>
    </row>
    <row r="37" spans="1:4">
      <c r="A37" s="20" t="s">
        <v>107</v>
      </c>
      <c r="B37" s="33">
        <v>72</v>
      </c>
    </row>
    <row r="38" spans="1:4">
      <c r="A38" s="20" t="s">
        <v>108</v>
      </c>
      <c r="B38" s="33">
        <v>4</v>
      </c>
    </row>
    <row r="39" spans="1:4" ht="12" thickBot="1">
      <c r="A39" s="22" t="s">
        <v>109</v>
      </c>
      <c r="B39" s="51">
        <v>2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1.109375" style="1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120" t="s">
        <v>126</v>
      </c>
    </row>
    <row r="6" spans="1:4" ht="12">
      <c r="A6" s="19" t="s">
        <v>78</v>
      </c>
      <c r="B6" s="32"/>
    </row>
    <row r="7" spans="1:4">
      <c r="A7" s="20" t="s">
        <v>79</v>
      </c>
      <c r="B7" s="33">
        <f>'SUMMARY APR'!B7+'SUMMARY MAY'!B7+'SUMMARY JUN'!B7</f>
        <v>1576</v>
      </c>
      <c r="D7" s="46">
        <f>B7-B8</f>
        <v>1526</v>
      </c>
    </row>
    <row r="8" spans="1:4">
      <c r="A8" s="20" t="s">
        <v>80</v>
      </c>
      <c r="B8" s="33">
        <f>'SUMMARY APR'!B8+'SUMMARY MAY'!B8+'SUMMARY JUN'!B8</f>
        <v>50</v>
      </c>
      <c r="D8" s="117">
        <f>D7/B7</f>
        <v>0.96827411167512689</v>
      </c>
    </row>
    <row r="9" spans="1:4" ht="12" thickBot="1">
      <c r="A9" s="20" t="s">
        <v>81</v>
      </c>
      <c r="B9" s="33">
        <f>'SUMMARY APR'!B9+'SUMMARY MAY'!B9+'SUMMARY JUN'!B9</f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f>'SUMMARY APR'!B11+'SUMMARY MAY'!B11+'SUMMARY JUN'!B11</f>
        <v>1417</v>
      </c>
      <c r="D11" s="46">
        <f>B11-B12</f>
        <v>1297</v>
      </c>
    </row>
    <row r="12" spans="1:4">
      <c r="A12" s="20" t="s">
        <v>84</v>
      </c>
      <c r="B12" s="33">
        <f>'SUMMARY APR'!B12+'SUMMARY MAY'!B12+'SUMMARY JUN'!B12</f>
        <v>120</v>
      </c>
      <c r="D12" s="117">
        <f>D11/B11</f>
        <v>0.91531404375441072</v>
      </c>
    </row>
    <row r="13" spans="1:4" ht="12" thickBot="1">
      <c r="A13" s="20" t="s">
        <v>85</v>
      </c>
      <c r="B13" s="33">
        <f>'SUMMARY APR'!B13+'SUMMARY MAY'!B13+'SUMMARY JUN'!B13</f>
        <v>31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f>'SUMMARY APR'!B15+'SUMMARY MAY'!B15+'SUMMARY JUN'!B15</f>
        <v>1576</v>
      </c>
      <c r="D15" s="46">
        <f>B15-B16</f>
        <v>1545</v>
      </c>
    </row>
    <row r="16" spans="1:4" ht="12" customHeight="1">
      <c r="A16" s="20" t="s">
        <v>88</v>
      </c>
      <c r="B16" s="33">
        <f>'SUMMARY APR'!B16+'SUMMARY MAY'!B16+'SUMMARY JUN'!B16</f>
        <v>31</v>
      </c>
      <c r="D16" s="117">
        <f>D15/B15</f>
        <v>0.98032994923857864</v>
      </c>
    </row>
    <row r="17" spans="1:4" ht="12.75" customHeight="1" thickBot="1">
      <c r="A17" s="22" t="s">
        <v>89</v>
      </c>
      <c r="B17" s="35">
        <f>SUM(B15-B16)/B15</f>
        <v>0.98032994923857864</v>
      </c>
      <c r="D17" s="118"/>
    </row>
    <row r="18" spans="1:4" ht="12">
      <c r="A18" s="21" t="s">
        <v>90</v>
      </c>
      <c r="B18" s="49"/>
    </row>
    <row r="19" spans="1:4">
      <c r="A19" s="20" t="s">
        <v>87</v>
      </c>
      <c r="B19" s="33">
        <f>'SUMMARY APR'!B19+'SUMMARY MAY'!B19+'SUMMARY JUN'!B19</f>
        <v>4922</v>
      </c>
      <c r="D19" s="46"/>
    </row>
    <row r="20" spans="1:4">
      <c r="A20" s="20" t="s">
        <v>91</v>
      </c>
      <c r="B20" s="33">
        <f>'SUMMARY APR'!B20+'SUMMARY MAY'!B20+'SUMMARY JUN'!B20</f>
        <v>4</v>
      </c>
      <c r="D20" s="117"/>
    </row>
    <row r="21" spans="1:4" s="23" customFormat="1" ht="12" thickBot="1">
      <c r="A21" s="20" t="s">
        <v>92</v>
      </c>
      <c r="B21" s="35">
        <f>SUM(B19-B20)/B19</f>
        <v>0.99918732222673712</v>
      </c>
    </row>
    <row r="22" spans="1:4" ht="12">
      <c r="A22" s="21" t="s">
        <v>93</v>
      </c>
      <c r="B22" s="49"/>
    </row>
    <row r="23" spans="1:4">
      <c r="A23" s="20" t="s">
        <v>87</v>
      </c>
      <c r="B23" s="33">
        <f>'SUMMARY APR'!B23+'SUMMARY MAY'!B23+'SUMMARY JUN'!B23</f>
        <v>9617</v>
      </c>
    </row>
    <row r="24" spans="1:4">
      <c r="A24" s="20" t="s">
        <v>94</v>
      </c>
      <c r="B24" s="33">
        <f>'SUMMARY APR'!B24+'SUMMARY MAY'!B24+'SUMMARY JUN'!B24</f>
        <v>7</v>
      </c>
    </row>
    <row r="25" spans="1:4" s="23" customFormat="1" ht="12" thickBot="1">
      <c r="A25" s="20" t="s">
        <v>95</v>
      </c>
      <c r="B25" s="35">
        <f>SUM(B23-B24)/B23</f>
        <v>0.99927212228345641</v>
      </c>
    </row>
    <row r="26" spans="1:4" ht="12">
      <c r="A26" s="21" t="s">
        <v>96</v>
      </c>
      <c r="B26" s="90"/>
    </row>
    <row r="27" spans="1:4" ht="12">
      <c r="A27" s="20" t="s">
        <v>97</v>
      </c>
      <c r="B27" s="33">
        <f>'SUMMARY APR'!B27+'SUMMARY MAY'!B27+'SUMMARY JUN'!B27</f>
        <v>180099</v>
      </c>
      <c r="D27" s="52"/>
    </row>
    <row r="28" spans="1:4">
      <c r="A28" s="20" t="s">
        <v>98</v>
      </c>
      <c r="B28" s="33">
        <f>'SUMMARY APR'!B28+'SUMMARY MAY'!B28+'SUMMARY JUN'!B28</f>
        <v>1085</v>
      </c>
    </row>
    <row r="29" spans="1:4" ht="12" thickBot="1">
      <c r="A29" s="22" t="s">
        <v>99</v>
      </c>
      <c r="B29" s="50">
        <f>B28/B27*100</f>
        <v>0.60244643224004568</v>
      </c>
    </row>
    <row r="30" spans="1:4" ht="12">
      <c r="A30" s="21" t="s">
        <v>100</v>
      </c>
      <c r="B30" s="34"/>
      <c r="D30" s="46"/>
    </row>
    <row r="31" spans="1:4">
      <c r="A31" s="20" t="s">
        <v>101</v>
      </c>
      <c r="B31" s="33">
        <f>'SUMMARY APR'!B31+'SUMMARY MAY'!B31+'SUMMARY JUN'!B31</f>
        <v>838</v>
      </c>
      <c r="D31" s="117">
        <f>B32/B31</f>
        <v>0.98568019093078763</v>
      </c>
    </row>
    <row r="32" spans="1:4">
      <c r="A32" s="20" t="s">
        <v>102</v>
      </c>
      <c r="B32" s="33">
        <f>'SUMMARY APR'!B32+'SUMMARY MAY'!B32+'SUMMARY JUN'!B32</f>
        <v>826</v>
      </c>
      <c r="D32" s="117"/>
    </row>
    <row r="33" spans="1:4">
      <c r="A33" s="20" t="s">
        <v>103</v>
      </c>
      <c r="B33" s="33">
        <f>'SUMMARY APR'!B33+'SUMMARY MAY'!B33+'SUMMARY JUN'!B33</f>
        <v>12</v>
      </c>
    </row>
    <row r="34" spans="1:4" ht="12" thickBot="1">
      <c r="A34" s="22" t="s">
        <v>104</v>
      </c>
      <c r="B34" s="33">
        <f>'SUMMARY APR'!B34+'SUMMARY MAY'!B34+'SUMMARY JUN'!B34</f>
        <v>2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f>'SUMMARY APR'!B36+'SUMMARY MAY'!B36+'SUMMARY JUN'!B36</f>
        <v>247</v>
      </c>
      <c r="D36" s="117">
        <f>B37/B36</f>
        <v>0.95546558704453444</v>
      </c>
    </row>
    <row r="37" spans="1:4">
      <c r="A37" s="20" t="s">
        <v>107</v>
      </c>
      <c r="B37" s="33">
        <f>'SUMMARY APR'!B37+'SUMMARY MAY'!B37+'SUMMARY JUN'!B37</f>
        <v>236</v>
      </c>
    </row>
    <row r="38" spans="1:4">
      <c r="A38" s="20" t="s">
        <v>108</v>
      </c>
      <c r="B38" s="33">
        <f>'SUMMARY APR'!B38+'SUMMARY MAY'!B38+'SUMMARY JUN'!B38</f>
        <v>11</v>
      </c>
    </row>
    <row r="39" spans="1:4" ht="12" thickBot="1">
      <c r="A39" s="22" t="s">
        <v>109</v>
      </c>
      <c r="B39" s="33">
        <f>'SUMMARY APR'!B39+'SUMMARY MAY'!B39+'SUMMARY JUN'!B39</f>
        <v>7</v>
      </c>
    </row>
    <row r="40" spans="1:4" ht="12.6" thickBot="1">
      <c r="A40" s="24" t="s">
        <v>110</v>
      </c>
      <c r="B40" s="37" t="s">
        <v>111</v>
      </c>
    </row>
    <row r="41" spans="1:4" ht="13.5" customHeight="1" thickBot="1">
      <c r="A41" s="25" t="s">
        <v>120</v>
      </c>
      <c r="B41" s="3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5" sqref="A5"/>
    </sheetView>
  </sheetViews>
  <sheetFormatPr defaultColWidth="9.109375" defaultRowHeight="11.4"/>
  <cols>
    <col min="1" max="1" width="38.6640625" style="17" customWidth="1"/>
    <col min="2" max="2" width="10.109375" style="27" customWidth="1"/>
    <col min="3" max="16384" width="9.109375" style="17"/>
  </cols>
  <sheetData>
    <row r="1" spans="1:4" ht="13.5" customHeight="1">
      <c r="A1" s="148" t="s">
        <v>76</v>
      </c>
      <c r="B1" s="149"/>
    </row>
    <row r="2" spans="1:4" ht="12">
      <c r="A2" s="150" t="s">
        <v>112</v>
      </c>
      <c r="B2" s="151"/>
    </row>
    <row r="3" spans="1:4" ht="12">
      <c r="A3" s="150">
        <v>2011</v>
      </c>
      <c r="B3" s="151"/>
    </row>
    <row r="4" spans="1:4" ht="12" thickBot="1">
      <c r="A4" s="152"/>
      <c r="B4" s="153"/>
    </row>
    <row r="5" spans="1:4" ht="12.6" thickBot="1">
      <c r="A5" s="18" t="s">
        <v>77</v>
      </c>
      <c r="B5" s="95">
        <v>40725</v>
      </c>
    </row>
    <row r="6" spans="1:4" ht="12">
      <c r="A6" s="19" t="s">
        <v>78</v>
      </c>
      <c r="B6" s="96"/>
    </row>
    <row r="7" spans="1:4">
      <c r="A7" s="20" t="s">
        <v>79</v>
      </c>
      <c r="B7" s="33">
        <v>291</v>
      </c>
      <c r="D7" s="46">
        <f>B7-B8</f>
        <v>281</v>
      </c>
    </row>
    <row r="8" spans="1:4">
      <c r="A8" s="20" t="s">
        <v>80</v>
      </c>
      <c r="B8" s="33">
        <v>10</v>
      </c>
      <c r="D8" s="117">
        <f>D7/B7</f>
        <v>0.96563573883161513</v>
      </c>
    </row>
    <row r="9" spans="1:4" ht="12" thickBot="1">
      <c r="A9" s="20" t="s">
        <v>81</v>
      </c>
      <c r="B9" s="33">
        <v>0</v>
      </c>
    </row>
    <row r="10" spans="1:4" ht="12">
      <c r="A10" s="19" t="s">
        <v>82</v>
      </c>
      <c r="B10" s="34"/>
    </row>
    <row r="11" spans="1:4">
      <c r="A11" s="20" t="s">
        <v>83</v>
      </c>
      <c r="B11" s="33">
        <v>780</v>
      </c>
      <c r="D11" s="46">
        <f>B11-B12</f>
        <v>740</v>
      </c>
    </row>
    <row r="12" spans="1:4">
      <c r="A12" s="20" t="s">
        <v>84</v>
      </c>
      <c r="B12" s="33">
        <v>40</v>
      </c>
      <c r="D12" s="117">
        <f>D11/B11</f>
        <v>0.94871794871794868</v>
      </c>
    </row>
    <row r="13" spans="1:4" ht="12" thickBot="1">
      <c r="A13" s="20" t="s">
        <v>85</v>
      </c>
      <c r="B13" s="33">
        <v>4</v>
      </c>
    </row>
    <row r="14" spans="1:4" ht="12">
      <c r="A14" s="21" t="s">
        <v>86</v>
      </c>
      <c r="B14" s="34"/>
    </row>
    <row r="15" spans="1:4" ht="12" customHeight="1">
      <c r="A15" s="20" t="s">
        <v>87</v>
      </c>
      <c r="B15" s="33">
        <v>291</v>
      </c>
      <c r="D15" s="46">
        <f>B15-B16</f>
        <v>285</v>
      </c>
    </row>
    <row r="16" spans="1:4" ht="12" customHeight="1">
      <c r="A16" s="20" t="s">
        <v>88</v>
      </c>
      <c r="B16" s="33">
        <v>6</v>
      </c>
      <c r="D16" s="117">
        <f>D15/B15</f>
        <v>0.97938144329896903</v>
      </c>
    </row>
    <row r="17" spans="1:5" ht="12.75" customHeight="1" thickBot="1">
      <c r="A17" s="22" t="s">
        <v>89</v>
      </c>
      <c r="B17" s="35">
        <f>SUM(B15-B16)/B15</f>
        <v>0.97938144329896903</v>
      </c>
      <c r="D17" s="118"/>
    </row>
    <row r="18" spans="1:5" ht="12">
      <c r="A18" s="21" t="s">
        <v>90</v>
      </c>
      <c r="B18" s="49"/>
    </row>
    <row r="19" spans="1:5">
      <c r="A19" s="20" t="s">
        <v>87</v>
      </c>
      <c r="B19" s="33">
        <v>1328</v>
      </c>
      <c r="D19" s="46"/>
    </row>
    <row r="20" spans="1:5">
      <c r="A20" s="20" t="s">
        <v>91</v>
      </c>
      <c r="B20" s="33">
        <v>0</v>
      </c>
      <c r="D20" s="117"/>
    </row>
    <row r="21" spans="1:5" s="23" customFormat="1" ht="12" thickBot="1">
      <c r="A21" s="20" t="s">
        <v>92</v>
      </c>
      <c r="B21" s="35">
        <f>SUM(B19-B20)/B19</f>
        <v>1</v>
      </c>
    </row>
    <row r="22" spans="1:5" ht="12">
      <c r="A22" s="21" t="s">
        <v>93</v>
      </c>
      <c r="B22" s="49"/>
    </row>
    <row r="23" spans="1:5">
      <c r="A23" s="20" t="s">
        <v>87</v>
      </c>
      <c r="B23" s="33">
        <v>3012</v>
      </c>
    </row>
    <row r="24" spans="1:5">
      <c r="A24" s="20" t="s">
        <v>94</v>
      </c>
      <c r="B24" s="33">
        <v>2</v>
      </c>
    </row>
    <row r="25" spans="1:5" s="23" customFormat="1" ht="12" thickBot="1">
      <c r="A25" s="20" t="s">
        <v>95</v>
      </c>
      <c r="B25" s="35">
        <f>SUM(B23-B24)/B23</f>
        <v>0.99933598937583001</v>
      </c>
    </row>
    <row r="26" spans="1:5" ht="12">
      <c r="A26" s="21" t="s">
        <v>96</v>
      </c>
      <c r="B26" s="90"/>
    </row>
    <row r="27" spans="1:5" ht="12">
      <c r="A27" s="20" t="s">
        <v>97</v>
      </c>
      <c r="B27" s="33">
        <v>58407</v>
      </c>
      <c r="D27" s="52"/>
    </row>
    <row r="28" spans="1:5">
      <c r="A28" s="20" t="s">
        <v>98</v>
      </c>
      <c r="B28" s="33">
        <v>706</v>
      </c>
    </row>
    <row r="29" spans="1:5" ht="12" thickBot="1">
      <c r="A29" s="22" t="s">
        <v>99</v>
      </c>
      <c r="B29" s="50">
        <f>B28/B27*100</f>
        <v>1.2087592240656087</v>
      </c>
    </row>
    <row r="30" spans="1:5" ht="12">
      <c r="A30" s="21" t="s">
        <v>100</v>
      </c>
      <c r="B30" s="34"/>
      <c r="D30" s="46"/>
    </row>
    <row r="31" spans="1:5">
      <c r="A31" s="20" t="s">
        <v>101</v>
      </c>
      <c r="B31" s="33">
        <v>461</v>
      </c>
      <c r="D31" s="117">
        <f>B32/B31</f>
        <v>0.98698481561822127</v>
      </c>
    </row>
    <row r="32" spans="1:5">
      <c r="A32" s="20" t="s">
        <v>102</v>
      </c>
      <c r="B32" s="33">
        <v>455</v>
      </c>
      <c r="D32" s="117"/>
      <c r="E32" s="46"/>
    </row>
    <row r="33" spans="1:4">
      <c r="A33" s="20" t="s">
        <v>103</v>
      </c>
      <c r="B33" s="33">
        <v>6</v>
      </c>
    </row>
    <row r="34" spans="1:4" ht="12" thickBot="1">
      <c r="A34" s="22" t="s">
        <v>104</v>
      </c>
      <c r="B34" s="51">
        <v>0</v>
      </c>
    </row>
    <row r="35" spans="1:4" ht="12">
      <c r="A35" s="21" t="s">
        <v>105</v>
      </c>
      <c r="B35" s="49"/>
    </row>
    <row r="36" spans="1:4">
      <c r="A36" s="20" t="s">
        <v>106</v>
      </c>
      <c r="B36" s="33">
        <v>245</v>
      </c>
      <c r="D36" s="117">
        <f>B37/B36</f>
        <v>1</v>
      </c>
    </row>
    <row r="37" spans="1:4">
      <c r="A37" s="20" t="s">
        <v>107</v>
      </c>
      <c r="B37" s="33">
        <v>245</v>
      </c>
    </row>
    <row r="38" spans="1:4">
      <c r="A38" s="20" t="s">
        <v>108</v>
      </c>
      <c r="B38" s="33">
        <v>0</v>
      </c>
    </row>
    <row r="39" spans="1:4" ht="12" thickBot="1">
      <c r="A39" s="22" t="s">
        <v>109</v>
      </c>
      <c r="B39" s="51">
        <v>1</v>
      </c>
    </row>
    <row r="40" spans="1:4" ht="12.6" thickBot="1">
      <c r="A40" s="24" t="s">
        <v>110</v>
      </c>
      <c r="B40" s="97" t="s">
        <v>111</v>
      </c>
    </row>
    <row r="41" spans="1:4" ht="13.5" customHeight="1" thickBot="1">
      <c r="A41" s="25" t="s">
        <v>120</v>
      </c>
      <c r="B41" s="98" t="s">
        <v>111</v>
      </c>
    </row>
    <row r="42" spans="1:4" ht="12" thickTop="1"/>
    <row r="44" spans="1:4" s="27" customFormat="1">
      <c r="A44" s="26"/>
      <c r="B44" s="26"/>
    </row>
  </sheetData>
  <mergeCells count="4">
    <mergeCell ref="A1:B1"/>
    <mergeCell ref="A2:B2"/>
    <mergeCell ref="A3:B3"/>
    <mergeCell ref="A4:B4"/>
  </mergeCells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Rulemaking</CaseType>
    <OpenedDate xmlns="dc463f71-b30c-4ab2-9473-d307f9d35888">1992-10-19T07:00:00+00:00</OpenedDat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2011-11-15T08:00:00+00:00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AFABC0-F2BB-4F16-BACB-B1F0AF890574}"/>
</file>

<file path=customXml/itemProps2.xml><?xml version="1.0" encoding="utf-8"?>
<ds:datastoreItem xmlns:ds="http://schemas.openxmlformats.org/officeDocument/2006/customXml" ds:itemID="{0F68440E-62F0-4DEA-BE2C-5704E115CA8F}"/>
</file>

<file path=customXml/itemProps3.xml><?xml version="1.0" encoding="utf-8"?>
<ds:datastoreItem xmlns:ds="http://schemas.openxmlformats.org/officeDocument/2006/customXml" ds:itemID="{2B4AABDA-49E2-4730-BD1B-1929CC2F2AE4}"/>
</file>

<file path=customXml/itemProps4.xml><?xml version="1.0" encoding="utf-8"?>
<ds:datastoreItem xmlns:ds="http://schemas.openxmlformats.org/officeDocument/2006/customXml" ds:itemID="{19756A57-37C7-47A1-AEE1-A9BFA0CAB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SUMMARY JULY</vt:lpstr>
      <vt:lpstr>AUG 2011</vt:lpstr>
      <vt:lpstr>SEP 11</vt:lpstr>
      <vt:lpstr>Q3</vt:lpstr>
      <vt:lpstr>SUMMARY OCT 11</vt:lpstr>
      <vt:lpstr>Q4</vt:lpstr>
      <vt:lpstr>YTD</vt:lpstr>
      <vt:lpstr>SUMMARY NOV 11</vt:lpstr>
      <vt:lpstr>SVC ACT - 5 BUS DAYS</vt:lpstr>
      <vt:lpstr>SVC ACT - 90 DAYS</vt:lpstr>
      <vt:lpstr>SVC ACT - 180 DAYS</vt:lpstr>
      <vt:lpstr>Trbl 100 AL</vt:lpstr>
      <vt:lpstr>'SVC ACT - 5 BUS DAYS'!Print_Area</vt:lpstr>
      <vt:lpstr>'SVC ACT - 5 BUS DAYS'!Print_Titles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Peterson, Maura</cp:lastModifiedBy>
  <cp:lastPrinted>2010-05-05T19:11:31Z</cp:lastPrinted>
  <dcterms:created xsi:type="dcterms:W3CDTF">1998-02-11T21:19:51Z</dcterms:created>
  <dcterms:modified xsi:type="dcterms:W3CDTF">2011-11-14T22:47:52Z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